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001011 - Parkoviště" sheetId="2" r:id="rId2"/>
    <sheet name="202001012 - Komunikace" sheetId="3" r:id="rId3"/>
    <sheet name="202001013 - Demolice" sheetId="4" r:id="rId4"/>
    <sheet name="202001014 - Křižovatka" sheetId="5" r:id="rId5"/>
    <sheet name="202001015 - VO" sheetId="6" r:id="rId6"/>
    <sheet name="202001016 - NN" sheetId="7" r:id="rId7"/>
  </sheets>
  <definedNames>
    <definedName name="_xlnm.Print_Area" localSheetId="0">'Rekapitulace stavby'!$D$4:$AO$76,'Rekapitulace stavby'!$C$82:$AQ$101</definedName>
    <definedName name="_xlnm._FilterDatabase" localSheetId="1" hidden="1">'202001011 - Parkoviště'!$C$130:$K$286</definedName>
    <definedName name="_xlnm.Print_Area" localSheetId="1">'202001011 - Parkoviště'!$C$4:$J$76,'202001011 - Parkoviště'!$C$82:$J$112,'202001011 - Parkoviště'!$C$118:$K$286</definedName>
    <definedName name="_xlnm._FilterDatabase" localSheetId="2" hidden="1">'202001012 - Komunikace'!$C$130:$K$273</definedName>
    <definedName name="_xlnm.Print_Area" localSheetId="2">'202001012 - Komunikace'!$C$4:$J$76,'202001012 - Komunikace'!$C$82:$J$112,'202001012 - Komunikace'!$C$118:$K$273</definedName>
    <definedName name="_xlnm._FilterDatabase" localSheetId="3" hidden="1">'202001013 - Demolice'!$C$123:$K$157</definedName>
    <definedName name="_xlnm.Print_Area" localSheetId="3">'202001013 - Demolice'!$C$4:$J$76,'202001013 - Demolice'!$C$82:$J$105,'202001013 - Demolice'!$C$111:$K$157</definedName>
    <definedName name="_xlnm._FilterDatabase" localSheetId="4" hidden="1">'202001014 - Křižovatka'!$C$125:$K$206</definedName>
    <definedName name="_xlnm.Print_Area" localSheetId="4">'202001014 - Křižovatka'!$C$4:$J$76,'202001014 - Křižovatka'!$C$82:$J$107,'202001014 - Křižovatka'!$C$113:$K$206</definedName>
    <definedName name="_xlnm._FilterDatabase" localSheetId="5" hidden="1">'202001015 - VO'!$C$130:$K$198</definedName>
    <definedName name="_xlnm.Print_Area" localSheetId="5">'202001015 - VO'!$C$4:$J$76,'202001015 - VO'!$C$82:$J$112,'202001015 - VO'!$C$118:$K$198</definedName>
    <definedName name="_xlnm._FilterDatabase" localSheetId="6" hidden="1">'202001016 - NN'!$C$126:$K$171</definedName>
    <definedName name="_xlnm.Print_Area" localSheetId="6">'202001016 - NN'!$C$4:$J$76,'202001016 - NN'!$C$82:$J$108,'202001016 - NN'!$C$114:$K$171</definedName>
    <definedName name="_xlnm.Print_Titles" localSheetId="0">'Rekapitulace stavby'!$92:$92</definedName>
    <definedName name="_xlnm.Print_Titles" localSheetId="1">'202001011 - Parkoviště'!$130:$130</definedName>
    <definedName name="_xlnm.Print_Titles" localSheetId="2">'202001012 - Komunikace'!$130:$130</definedName>
    <definedName name="_xlnm.Print_Titles" localSheetId="3">'202001013 - Demolice'!$123:$123</definedName>
    <definedName name="_xlnm.Print_Titles" localSheetId="4">'202001014 - Křižovatka'!$125:$125</definedName>
    <definedName name="_xlnm.Print_Titles" localSheetId="5">'202001015 - VO'!$130:$130</definedName>
    <definedName name="_xlnm.Print_Titles" localSheetId="6">'202001016 - NN'!$126:$126</definedName>
  </definedNames>
  <calcPr fullCalcOnLoad="1"/>
</workbook>
</file>

<file path=xl/sharedStrings.xml><?xml version="1.0" encoding="utf-8"?>
<sst xmlns="http://schemas.openxmlformats.org/spreadsheetml/2006/main" count="7184" uniqueCount="1209">
  <si>
    <t>Export Komplet</t>
  </si>
  <si>
    <t/>
  </si>
  <si>
    <t>2.0</t>
  </si>
  <si>
    <t>ZAMOK</t>
  </si>
  <si>
    <t>False</t>
  </si>
  <si>
    <t>{8dfd0ee6-d666-4380-946b-7d69bf9a9b18}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</si>
  <si>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</si>
  <si>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</si>
  <si>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</si>
  <si>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</si>
  <si>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</si>
  <si>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</si>
  <si>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</si>
  <si>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</si>
  <si>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20200101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</si>
  <si>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</si>
  <si>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</si>
  <si>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Parkoviště u vodojemu na p.p.č. 1482/17, k.ú. Sokolov</t>
  </si>
  <si>
    <t>KSO:</t>
  </si>
  <si>
    <t>CC-CZ:</t>
  </si>
  <si>
    <t>Místo:</t>
  </si>
  <si>
    <t xml:space="preserve"> </t>
  </si>
  <si>
    <t>Datum:</t>
  </si>
  <si>
    <t>16. 1. 2020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</si>
  <si>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</si>
  <si>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</si>
  <si>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</si>
  <si>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</si>
  <si>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</si>
  <si>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</si>
  <si>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</si>
  <si>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</si>
  <si>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</si>
  <si>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</si>
  <si>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</si>
  <si>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</si>
  <si>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</si>
  <si>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</si>
  <si>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</si>
  <si>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</si>
  <si>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</si>
  <si>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</si>
  <si>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</si>
  <si>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</si>
  <si>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</si>
  <si>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</si>
  <si>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</si>
  <si>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</si>
  <si>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</si>
  <si>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</si>
  <si>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</si>
  <si>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</si>
  <si>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</si>
  <si>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</si>
  <si>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</si>
  <si>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</si>
  <si>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</si>
  <si>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</si>
  <si>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</si>
  <si>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</si>
  <si>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</si>
  <si>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</si>
  <si>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</si>
  <si>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</si>
  <si>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</si>
  <si>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</si>
  <si>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</si>
  <si>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</si>
  <si>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</si>
  <si>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</si>
  <si>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</si>
  <si>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</si>
  <si>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</si>
  <si>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</si>
  <si>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</si>
  <si>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</si>
  <si>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</si>
  <si>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</si>
  <si>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202001011</t>
  </si>
  <si>
    <t>Parkoviště</t>
  </si>
  <si>
    <t>STA</t>
  </si>
  <si>
    <t>1</t>
  </si>
  <si>
    <t>{3f5d022c-b66d-49ed-b55c-9c44183bf502}</t>
  </si>
  <si>
    <t>2</t>
  </si>
  <si>
    <t>202001012</t>
  </si>
  <si>
    <t>Komunikace</t>
  </si>
  <si>
    <t>{e01ba88c-1542-4d00-9b57-fd6410d8e536}</t>
  </si>
  <si>
    <t>202001013</t>
  </si>
  <si>
    <t>Demolice</t>
  </si>
  <si>
    <t>{4f5609e7-63e0-4a10-adf7-d7785647abfa}</t>
  </si>
  <si>
    <t>202001014</t>
  </si>
  <si>
    <t>Křižovatka</t>
  </si>
  <si>
    <t>{699519a7-6f6a-46b4-af22-00af5dbf433f}</t>
  </si>
  <si>
    <t>202001015</t>
  </si>
  <si>
    <t>VO</t>
  </si>
  <si>
    <t>{e4a5d53c-dd36-4550-b28c-021bec01eb6f}</t>
  </si>
  <si>
    <t>202001016</t>
  </si>
  <si>
    <t>NN</t>
  </si>
  <si>
    <t>{fea2a454-2078-4d1c-88da-f33feec51523}</t>
  </si>
  <si>
    <t>KRYCÍ LIST SOUPISU PRACÍ</t>
  </si>
  <si>
    <t>Objekt:</t>
  </si>
  <si>
    <t>202001011 - Parkoviště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</si>
  <si>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</si>
  <si>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</si>
  <si>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</si>
  <si>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</si>
  <si>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</si>
  <si>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</si>
  <si>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</si>
  <si>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</si>
  <si>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</si>
  <si>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</si>
  <si>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</si>
  <si>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</si>
  <si>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</si>
  <si>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</si>
  <si>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</si>
  <si>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</si>
  <si>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789 - Povrchové úpravy ocelových konstrukcí a technologických zařízení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</si>
  <si>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</si>
  <si>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</si>
  <si>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</si>
  <si>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</si>
  <si>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</si>
  <si>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</si>
  <si>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</si>
  <si>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</si>
  <si>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</si>
  <si>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</si>
  <si>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</si>
  <si>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</si>
  <si>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</si>
  <si>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</si>
  <si>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</si>
  <si>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</si>
  <si>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</si>
  <si>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</si>
  <si>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</si>
  <si>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 xml:space="preserve"> Zemní práce</t>
  </si>
  <si>
    <t>K</t>
  </si>
  <si>
    <t>112101102</t>
  </si>
  <si>
    <t>Odstranění stromů listnatých průměru kmene do 500 mm</t>
  </si>
  <si>
    <t>kus</t>
  </si>
  <si>
    <t>CS ÚRS 2020 01</t>
  </si>
  <si>
    <t>4</t>
  </si>
  <si>
    <t>385136330</t>
  </si>
  <si>
    <t>112251102</t>
  </si>
  <si>
    <t>Odstranění pařezů D do 500 mm</t>
  </si>
  <si>
    <t>-557981420</t>
  </si>
  <si>
    <t>3</t>
  </si>
  <si>
    <t>113202111</t>
  </si>
  <si>
    <t>Vytrhání obrub krajníků obrubníků stojatých</t>
  </si>
  <si>
    <t>m</t>
  </si>
  <si>
    <t>CS ÚRS 2017 02</t>
  </si>
  <si>
    <t>1281965206</t>
  </si>
  <si>
    <t>121151123</t>
  </si>
  <si>
    <t>Sejmutí ornice plochy přes 500 m2 tl vrstvy do 200 mm strojně</t>
  </si>
  <si>
    <t>m2</t>
  </si>
  <si>
    <t>803067929</t>
  </si>
  <si>
    <t>P</t>
  </si>
  <si>
    <t>Poznámka k položce:
plocha 2597 m2, tl. 10 cm, objem 259,7 m3</t>
  </si>
  <si>
    <t>5</t>
  </si>
  <si>
    <t>122251103</t>
  </si>
  <si>
    <t>Odkopávky a prokopávky nezapažené v hornině třídy těžitelnosti I, skupiny 3 objem do 100 m3 strojně</t>
  </si>
  <si>
    <t>m3</t>
  </si>
  <si>
    <t>905026541</t>
  </si>
  <si>
    <t>Poznámka k položce:
výměna podloží pod živičným krytem - odkopávka tl. 20 cm - 1/3 uvažované plochy 1315 m2 = 438 m2 x 0,2 = 87,6 m3</t>
  </si>
  <si>
    <t>6</t>
  </si>
  <si>
    <t>122251105</t>
  </si>
  <si>
    <t>Odkopávky a prokopávky nezapažené v hornině třídy těžitelnosti I, skupiny 3 objem do 1000 m3 strojně</t>
  </si>
  <si>
    <t>1054943410</t>
  </si>
  <si>
    <t>Poznámka k položce:
odstranění vrstvy v tl. 40 cm pro případnou sanaci aktivní zóny - plocha 2.247 m2
bude fakturováno podle skutečného rozsahu při provádění</t>
  </si>
  <si>
    <t>7</t>
  </si>
  <si>
    <t>122251106</t>
  </si>
  <si>
    <t>Odkopávky a prokopávky nezapažené v hornině třídy těžitelnosti I, skupiny 3 objem do 5000 m3 strojně</t>
  </si>
  <si>
    <t>-1315935615</t>
  </si>
  <si>
    <t>Poznámka k položce:
odkopávka pro těleso komunikace na úroveň pláně</t>
  </si>
  <si>
    <t>8</t>
  </si>
  <si>
    <t>131251100</t>
  </si>
  <si>
    <t>Hloubení jam nezapažených v hornině třídy těžitelnosti I, skupiny 3 objem do 20 m3 strojně</t>
  </si>
  <si>
    <t>1076016277</t>
  </si>
  <si>
    <t>Poznámka k položce:
10 patek pro schodiště, rozměr 0,8x0,8, hloubka 1,0, objem 0,64 m3  x 10 = 6,4 m3</t>
  </si>
  <si>
    <t>9</t>
  </si>
  <si>
    <t>132251102</t>
  </si>
  <si>
    <t>Hloubení rýh nezapažených  š do 800 mm v hornině třídy těžitelnosti I, skupiny 3 objem do 50 m3 strojně</t>
  </si>
  <si>
    <t>-2122558841</t>
  </si>
  <si>
    <t>Poznámka k položce:
hloubení rýh pro oplocení s dřevěnou výplní (betonový sokl)
délka 87 m, šířka 0,6m, hloubka 0,8 m - objem 41,76 m3</t>
  </si>
  <si>
    <t>10</t>
  </si>
  <si>
    <t>162351103</t>
  </si>
  <si>
    <t>Vodorovné přemístění do 500 m výkopku/sypaniny z horniny třídy těžitelnosti I, skupiny 1 až 3</t>
  </si>
  <si>
    <t>1729072665</t>
  </si>
  <si>
    <t>Poznámka k položce:
přesun sejmuté orinice na mezideponii a zpět k zatravnění
2 x 67 m3 = 134 m3</t>
  </si>
  <si>
    <t>11</t>
  </si>
  <si>
    <t>162651112</t>
  </si>
  <si>
    <t>Vodorovné přemístění do 5000 m výkopku/sypaniny z horniny třídy těžitelnosti I, skupiny 1 až 3</t>
  </si>
  <si>
    <t>-1476998750</t>
  </si>
  <si>
    <t>Poznámka k položce:
vlastní výkopek 3.645,9</t>
  </si>
  <si>
    <t>12</t>
  </si>
  <si>
    <t>-58085856</t>
  </si>
  <si>
    <t>13</t>
  </si>
  <si>
    <t>171201201</t>
  </si>
  <si>
    <t>Uložení sypaniny na skládky</t>
  </si>
  <si>
    <t>-57980902</t>
  </si>
  <si>
    <t>14</t>
  </si>
  <si>
    <t>877767920</t>
  </si>
  <si>
    <t>171201211</t>
  </si>
  <si>
    <t>Poplatek za uložení odpadu ze sypaniny na skládce (skládkovné)</t>
  </si>
  <si>
    <t>t</t>
  </si>
  <si>
    <t>264916736</t>
  </si>
  <si>
    <t>16</t>
  </si>
  <si>
    <t>-417366138</t>
  </si>
  <si>
    <t>17</t>
  </si>
  <si>
    <t>181101141</t>
  </si>
  <si>
    <t>Úprava pozemku s rozpojením, přehrnutím, urovnáním a přehrnutím do 20 m zeminy tř 4</t>
  </si>
  <si>
    <t>-1767312412</t>
  </si>
  <si>
    <t>18</t>
  </si>
  <si>
    <t>181102302</t>
  </si>
  <si>
    <t>Úprava pláně v zářezech se zhutněním</t>
  </si>
  <si>
    <t>-2013864474</t>
  </si>
  <si>
    <t>19</t>
  </si>
  <si>
    <t>181451141</t>
  </si>
  <si>
    <t>Založení parterového trávníku výsevem plochy přes 1000 m2 v rovině a ve svahu do 1:5</t>
  </si>
  <si>
    <t>1179934663</t>
  </si>
  <si>
    <t>Poznámka k položce:
plocha 335 m2, tl. 20 cm 67 m3</t>
  </si>
  <si>
    <t>20</t>
  </si>
  <si>
    <t>M</t>
  </si>
  <si>
    <t>005724901</t>
  </si>
  <si>
    <t>Pomalurozpustné trávníkové hnojivo</t>
  </si>
  <si>
    <t>kg</t>
  </si>
  <si>
    <t>2072642114</t>
  </si>
  <si>
    <t>005724400</t>
  </si>
  <si>
    <t>osivo směs travní hřištní</t>
  </si>
  <si>
    <t>1850707647</t>
  </si>
  <si>
    <t>105</t>
  </si>
  <si>
    <t>183911111</t>
  </si>
  <si>
    <t>Ochrana dřevin chemickým postřikem ručně</t>
  </si>
  <si>
    <t>-152954866</t>
  </si>
  <si>
    <t>106</t>
  </si>
  <si>
    <t>25234001</t>
  </si>
  <si>
    <t>herbicid totální systémový neselektivní</t>
  </si>
  <si>
    <t>litr</t>
  </si>
  <si>
    <t>-731478002</t>
  </si>
  <si>
    <t>107</t>
  </si>
  <si>
    <t>183911131</t>
  </si>
  <si>
    <t>Dendrologický průzkum stromu prováděný ze země do 3 stromů</t>
  </si>
  <si>
    <t>-2131572469</t>
  </si>
  <si>
    <t>22</t>
  </si>
  <si>
    <t>184701112</t>
  </si>
  <si>
    <t>Výsadba živého plotu s balem v rovině a svahu do 1:5</t>
  </si>
  <si>
    <t>1882848590</t>
  </si>
  <si>
    <t>Poznámka k položce:
podél dřevěného plotu - zábrana proti oslnění</t>
  </si>
  <si>
    <t>23</t>
  </si>
  <si>
    <t>02650530</t>
  </si>
  <si>
    <t>Zlatice prostřední /Forsythia intermedia/ 20-35cm</t>
  </si>
  <si>
    <t>-2007641723</t>
  </si>
  <si>
    <t>111</t>
  </si>
  <si>
    <t>184818249</t>
  </si>
  <si>
    <t>Ochrana kmene průměru přes 1100 mm průměru kmene při výšce bednění přes 2 do 3 m</t>
  </si>
  <si>
    <t>1356122596</t>
  </si>
  <si>
    <t>112</t>
  </si>
  <si>
    <t>184852215</t>
  </si>
  <si>
    <t>Řez stromu zdravotní o ploše koruny do 150 m2 lezeckou technikou</t>
  </si>
  <si>
    <t>1581918618</t>
  </si>
  <si>
    <t>Zakládání</t>
  </si>
  <si>
    <t>24</t>
  </si>
  <si>
    <t>211511111</t>
  </si>
  <si>
    <t>Výplň odvodňovacích žeber nebo trativodů lomovým kamenem</t>
  </si>
  <si>
    <t>218549408</t>
  </si>
  <si>
    <t>Poznámka k položce:
výplň vsakovací jímky 1,5 x 1,5 x 1,0 m</t>
  </si>
  <si>
    <t>25</t>
  </si>
  <si>
    <t>274321511</t>
  </si>
  <si>
    <t>Základové pasy ze ŽB bez zvýšených nároků na prostředí tř. C 25/30</t>
  </si>
  <si>
    <t>1547806877</t>
  </si>
  <si>
    <t>Poznámka k položce:
délka 87 m, šířka 0,25 m, hloubka 0,80 m</t>
  </si>
  <si>
    <t>26</t>
  </si>
  <si>
    <t>274351121</t>
  </si>
  <si>
    <t>Zřízení bednění základových pasů rovného</t>
  </si>
  <si>
    <t>1893190734</t>
  </si>
  <si>
    <t>Poznámka k položce:
délka 87 m, oboustranné, výška 0,8</t>
  </si>
  <si>
    <t>27</t>
  </si>
  <si>
    <t>274351122</t>
  </si>
  <si>
    <t>Odstranění bednění základových pasů rovného</t>
  </si>
  <si>
    <t>1129121225</t>
  </si>
  <si>
    <t>28</t>
  </si>
  <si>
    <t>274361321</t>
  </si>
  <si>
    <t>Výztuž základových pásů betonářskou ocelí 11 373 (EZ)</t>
  </si>
  <si>
    <t>1295932870</t>
  </si>
  <si>
    <t>29</t>
  </si>
  <si>
    <t>275321511</t>
  </si>
  <si>
    <t>Základové patky ze ŽB bez zvýšených nároků na prostředí tř. C 25/30</t>
  </si>
  <si>
    <t>-586509549</t>
  </si>
  <si>
    <t>30</t>
  </si>
  <si>
    <t>275351121</t>
  </si>
  <si>
    <t>Zřízení bednění základových patek</t>
  </si>
  <si>
    <t>-664330525</t>
  </si>
  <si>
    <t>Poznámka k položce:
10 patek pro schodiště, rozměr 0,8x0,8, hloubka 1,0, 
10x4x08x1=32 m2</t>
  </si>
  <si>
    <t>31</t>
  </si>
  <si>
    <t>275351122</t>
  </si>
  <si>
    <t>Odstranění bednění základových patek</t>
  </si>
  <si>
    <t>-2020668460</t>
  </si>
  <si>
    <t>32</t>
  </si>
  <si>
    <t>275361321</t>
  </si>
  <si>
    <t>Výztuž základových patek betonářskou ocelí 11 373 (EZ)</t>
  </si>
  <si>
    <t>-1080708738</t>
  </si>
  <si>
    <t xml:space="preserve">Poznámka k položce:
objem betonu 6,4 m3
</t>
  </si>
  <si>
    <t>Svislé a kompletní konstrukce</t>
  </si>
  <si>
    <t>33</t>
  </si>
  <si>
    <t>338171113</t>
  </si>
  <si>
    <t>Osazování sloupků a vzpěr plotových ocelových v do 2,00 m se zabetonováním</t>
  </si>
  <si>
    <t>-1418304915</t>
  </si>
  <si>
    <t>34</t>
  </si>
  <si>
    <t>55342263</t>
  </si>
  <si>
    <t>sloupek plotový koncový Pz a komaxitový 2500/48x1,5mm</t>
  </si>
  <si>
    <t>1395931153</t>
  </si>
  <si>
    <t>35</t>
  </si>
  <si>
    <t>55342255</t>
  </si>
  <si>
    <t>sloupek plotový průběžný Pz a komaxitový 2500/38x1,5mm</t>
  </si>
  <si>
    <t>1120296360</t>
  </si>
  <si>
    <t>36</t>
  </si>
  <si>
    <t>338171111</t>
  </si>
  <si>
    <t>Osazování sloupků a vzpěr plotových ocelových v do 2,00 m se zalitím MC</t>
  </si>
  <si>
    <t>1305366941</t>
  </si>
  <si>
    <t>37</t>
  </si>
  <si>
    <t>55342157</t>
  </si>
  <si>
    <t>plotový sloupek s patkou pro svařované panely profilovaný oválný 50x70mm dl 1,5-2,0m povrchová úprava Pz a komaxit</t>
  </si>
  <si>
    <t>555852895</t>
  </si>
  <si>
    <t>38</t>
  </si>
  <si>
    <t>348101260</t>
  </si>
  <si>
    <t>Osazení vrat a vrátek k oplocení na ocelové sloupky do 15 m2</t>
  </si>
  <si>
    <t>-13405252</t>
  </si>
  <si>
    <t>39</t>
  </si>
  <si>
    <t>55342349</t>
  </si>
  <si>
    <t>brána plotová dvoukřídlá posuvná (2x3000)x2030mm</t>
  </si>
  <si>
    <t>1999659120</t>
  </si>
  <si>
    <t>Poznámka k položce:
vjezdová brána do areálu vodojemu</t>
  </si>
  <si>
    <t>40</t>
  </si>
  <si>
    <t>348401130</t>
  </si>
  <si>
    <t>Montáž oplocení ze strojového pletiva s napínacími dráty výšky do 2,0 m</t>
  </si>
  <si>
    <t>717553880</t>
  </si>
  <si>
    <t>41</t>
  </si>
  <si>
    <t>31324768</t>
  </si>
  <si>
    <t>pletivo drátěné se čtvercovými oky zapletené Pz 50x2x2000mm</t>
  </si>
  <si>
    <t>-36133679</t>
  </si>
  <si>
    <t>42</t>
  </si>
  <si>
    <t>348501211</t>
  </si>
  <si>
    <t>Osazení oplocení z dřevěných prken výšky do 2 m</t>
  </si>
  <si>
    <t>1660480742</t>
  </si>
  <si>
    <t>43</t>
  </si>
  <si>
    <t>55342352</t>
  </si>
  <si>
    <t>pole plotové plaňkové do 1500mm</t>
  </si>
  <si>
    <t>868665963</t>
  </si>
  <si>
    <t>44</t>
  </si>
  <si>
    <t>348942131</t>
  </si>
  <si>
    <t>Zábradlí ocelové osazené do bloků z betonu ze dvou vodorovných trubek</t>
  </si>
  <si>
    <t>-1457432725</t>
  </si>
  <si>
    <t>45</t>
  </si>
  <si>
    <t>989-040</t>
  </si>
  <si>
    <t>Demontáže ostatních drobných nespecifikovaných prvků vč. odvozu a skládkovného</t>
  </si>
  <si>
    <t>hod</t>
  </si>
  <si>
    <t>1272674970</t>
  </si>
  <si>
    <t>Vodorovné konstrukce</t>
  </si>
  <si>
    <t>46</t>
  </si>
  <si>
    <t>451571411</t>
  </si>
  <si>
    <t>Podklad pod dlažbu z kameniva tl do 100 mm</t>
  </si>
  <si>
    <t>1555525141</t>
  </si>
  <si>
    <t>47</t>
  </si>
  <si>
    <t>465511511</t>
  </si>
  <si>
    <t>Dlažba z lomového kamene do malty s vyplněním spár maltou a vyspárováním plocha do 20 m2 tl 200 mm</t>
  </si>
  <si>
    <t>1038769031</t>
  </si>
  <si>
    <t>Poznámka k položce:
skluz od odvodňovacího žlabu k vsakovací jímce délka 4 m</t>
  </si>
  <si>
    <t>Komunikace pozemní</t>
  </si>
  <si>
    <t>48</t>
  </si>
  <si>
    <t>564661111</t>
  </si>
  <si>
    <t>Podklad z kameniva hrubého drceného vel. 63-125 mm tl 200 mm</t>
  </si>
  <si>
    <t>-1393258412</t>
  </si>
  <si>
    <t xml:space="preserve">Poznámka k položce:
výměna podloží pod živičným krytem - HDK  tl. 20 cm - 1/3 uvažované plochy 1315 m2 = 438 m2 </t>
  </si>
  <si>
    <t>49</t>
  </si>
  <si>
    <t>564681119</t>
  </si>
  <si>
    <t>Podklad z kameniva hrubého drceného  vel. 63-250 mm, s rozprostřením a zhutněním, po zhutnění tl. 400 mm</t>
  </si>
  <si>
    <t>244089178</t>
  </si>
  <si>
    <t>Poznámka k položce:
případná sanace aktivní zóny - plocha 2.247 m2
bude fakturováno podle skutečného rozsahu při provádění</t>
  </si>
  <si>
    <t>50</t>
  </si>
  <si>
    <t>564851111</t>
  </si>
  <si>
    <t>Podklad ze štěrkodrtě ŠD tl 150 mm</t>
  </si>
  <si>
    <t>426958273</t>
  </si>
  <si>
    <t xml:space="preserve">Poznámka k položce:
</t>
  </si>
  <si>
    <t>51</t>
  </si>
  <si>
    <t>564952111</t>
  </si>
  <si>
    <t>Podklad z mechanicky zpevněného kameniva MZK tl 150 mm</t>
  </si>
  <si>
    <t>CS ÚRS 2017 01</t>
  </si>
  <si>
    <t>541038082</t>
  </si>
  <si>
    <t>Poznámka k položce:
1507,19
+50*0,5=12,5
1519,69</t>
  </si>
  <si>
    <t>52</t>
  </si>
  <si>
    <t>573111111</t>
  </si>
  <si>
    <t>Postřik živičný infiltrační s posypem z asfaltu množství 0,60 kg/m2</t>
  </si>
  <si>
    <t>-118610474</t>
  </si>
  <si>
    <t>53</t>
  </si>
  <si>
    <t>573211109</t>
  </si>
  <si>
    <t>Postřik živičný spojovací z asfaltu v množství 0,50 kg/m2</t>
  </si>
  <si>
    <t>931524204</t>
  </si>
  <si>
    <t>54</t>
  </si>
  <si>
    <t>577134121</t>
  </si>
  <si>
    <t>Asfaltový beton vrstva obrusná ACO 11 (ABS) tř. I tl 40 mm š přes 3 m z nemodifikovaného asfaltu</t>
  </si>
  <si>
    <t>-235027719</t>
  </si>
  <si>
    <t>55</t>
  </si>
  <si>
    <t>577155122</t>
  </si>
  <si>
    <t>Asfaltový beton vrstva ložní ACL 16 (ABH) tl 60 mm š přes 3 m z nemodifikovaného asfaltu</t>
  </si>
  <si>
    <t>690666909</t>
  </si>
  <si>
    <t>56</t>
  </si>
  <si>
    <t>596211110</t>
  </si>
  <si>
    <t>Kladení zámkové dlažby komunikací pro pěší tl 60 mm skupiny A pl do 50 m2</t>
  </si>
  <si>
    <t>CS ÚRS 2019 01</t>
  </si>
  <si>
    <t>1336245886</t>
  </si>
  <si>
    <t>Poznámka k položce:
chodník nad schody a pod schody</t>
  </si>
  <si>
    <t>57</t>
  </si>
  <si>
    <t>59245015</t>
  </si>
  <si>
    <t>dlažba zámková profilová základní 200x165x60mm přírodní</t>
  </si>
  <si>
    <t>-1968246770</t>
  </si>
  <si>
    <t>58</t>
  </si>
  <si>
    <t>59245006</t>
  </si>
  <si>
    <t>dlažba skladebná betonová pro nevidomé 200x100x60mm barevná</t>
  </si>
  <si>
    <t>1754056615</t>
  </si>
  <si>
    <t>59</t>
  </si>
  <si>
    <t>596212211</t>
  </si>
  <si>
    <t>Kladení zámkové dlažby pozemních komunikací tl 80 mm skupiny A pl do 100 m2</t>
  </si>
  <si>
    <t>1781010248</t>
  </si>
  <si>
    <t>Poznámka k položce:
dlažba stání pro ZTP</t>
  </si>
  <si>
    <t>60</t>
  </si>
  <si>
    <t>59245297</t>
  </si>
  <si>
    <t>dlažba zámková tvaru I kraj 200x140x80mm přírodní</t>
  </si>
  <si>
    <t>1959298001</t>
  </si>
  <si>
    <t>61</t>
  </si>
  <si>
    <t>596212212</t>
  </si>
  <si>
    <t>Kladení zámkové dlažby pozemních komunikací tl 80 mm skupiny A pl do 300 m2</t>
  </si>
  <si>
    <t>-1892656650</t>
  </si>
  <si>
    <t>62</t>
  </si>
  <si>
    <t>BBC.0007467.URS</t>
  </si>
  <si>
    <t>tvárnice betonová zatravňovací 60x40x8 cm</t>
  </si>
  <si>
    <t>-2100266390</t>
  </si>
  <si>
    <t>Ostatní konstrukce a práce, bourání</t>
  </si>
  <si>
    <t>63</t>
  </si>
  <si>
    <t>911381114</t>
  </si>
  <si>
    <t>Silniční svodidlo betonové jednostranné průběžné délky 2 m výšky 0,8 m</t>
  </si>
  <si>
    <t>-1278156564</t>
  </si>
  <si>
    <t>64</t>
  </si>
  <si>
    <t>914111111</t>
  </si>
  <si>
    <t>Montáž svislé dopravní značky do velikosti 1 m2 objímkami na sloupek nebo konzolu</t>
  </si>
  <si>
    <t>-1201564103</t>
  </si>
  <si>
    <t>65</t>
  </si>
  <si>
    <t>404454040</t>
  </si>
  <si>
    <t>značka dopravní svislá nereflexní FeZn prolis, 500 x 700 mm IP 12, E1</t>
  </si>
  <si>
    <t>-1894274190</t>
  </si>
  <si>
    <t>66</t>
  </si>
  <si>
    <t>40445608</t>
  </si>
  <si>
    <t>značky upravující přednost P1, P4 700mm</t>
  </si>
  <si>
    <t>-1394661019</t>
  </si>
  <si>
    <t>67</t>
  </si>
  <si>
    <t>40445619</t>
  </si>
  <si>
    <t>zákazové, příkazové dopravní značky B1-B34, C1-15 500mm</t>
  </si>
  <si>
    <t>1200605630</t>
  </si>
  <si>
    <t>68</t>
  </si>
  <si>
    <t>914511112</t>
  </si>
  <si>
    <t>Montáž sloupku dopravních značek délky do 3,5 m s betonovým základem a patkou</t>
  </si>
  <si>
    <t>847760728</t>
  </si>
  <si>
    <t>69</t>
  </si>
  <si>
    <t>404452250</t>
  </si>
  <si>
    <t>sloupek Zn 60 - 350</t>
  </si>
  <si>
    <t>-1302385698</t>
  </si>
  <si>
    <t>70</t>
  </si>
  <si>
    <t>404452400</t>
  </si>
  <si>
    <t>patka hliníková HP 60</t>
  </si>
  <si>
    <t>-1547630859</t>
  </si>
  <si>
    <t>71</t>
  </si>
  <si>
    <t>404452530</t>
  </si>
  <si>
    <t>víčko plastové na sloupek 60</t>
  </si>
  <si>
    <t>1825122264</t>
  </si>
  <si>
    <t>72</t>
  </si>
  <si>
    <t>404452560</t>
  </si>
  <si>
    <t>upínací svorka na sloupek US 60</t>
  </si>
  <si>
    <t>1220092696</t>
  </si>
  <si>
    <t>73</t>
  </si>
  <si>
    <t>915491211</t>
  </si>
  <si>
    <t>Osazení vodícího proužku z betonových desek do betonového lože tl do 100 mm š proužku 200 mm</t>
  </si>
  <si>
    <t>925420460</t>
  </si>
  <si>
    <t>74</t>
  </si>
  <si>
    <t>59218002</t>
  </si>
  <si>
    <t>krajník betonový silniční 500x200x100mm</t>
  </si>
  <si>
    <t>-413198447</t>
  </si>
  <si>
    <t>75</t>
  </si>
  <si>
    <t>916131213</t>
  </si>
  <si>
    <t>Osazení silničního obrubníku betonového stojatého s boční opěrou do lože z betonu prostého</t>
  </si>
  <si>
    <t>1918275962</t>
  </si>
  <si>
    <t>76</t>
  </si>
  <si>
    <t>592174680</t>
  </si>
  <si>
    <t>obrubník betonový silniční nájezdový Standard 100x15x15 cm</t>
  </si>
  <si>
    <t>-1018954149</t>
  </si>
  <si>
    <t>77</t>
  </si>
  <si>
    <t>BTB.24114</t>
  </si>
  <si>
    <t>obrubník betonový silniční Standard 100x15x25 cm</t>
  </si>
  <si>
    <t>1012054799</t>
  </si>
  <si>
    <t>78</t>
  </si>
  <si>
    <t>592175110</t>
  </si>
  <si>
    <t>obrubník betonový silniční přechodový levý,pravý 100x15x15/25 cm</t>
  </si>
  <si>
    <t>1028069017</t>
  </si>
  <si>
    <t>79</t>
  </si>
  <si>
    <t>916231213</t>
  </si>
  <si>
    <t>Osazení chodníkového obrubníku betonového stojatého s boční opěrou do lože z betonu prostého</t>
  </si>
  <si>
    <t>-1277461630</t>
  </si>
  <si>
    <t>80</t>
  </si>
  <si>
    <t>592175120</t>
  </si>
  <si>
    <t>obrubník parkový BEST-PARKAN I 50x5x20 cm, přírodní</t>
  </si>
  <si>
    <t>1375154968</t>
  </si>
  <si>
    <t>109</t>
  </si>
  <si>
    <t>919726123</t>
  </si>
  <si>
    <t>Geotextilie pro ochranu, separaci a filtraci netkaná měrná hmotnost do 500 g/m2</t>
  </si>
  <si>
    <t>1512075520</t>
  </si>
  <si>
    <t>110</t>
  </si>
  <si>
    <t>R01693110901</t>
  </si>
  <si>
    <t>textilie netkaná NTRF 350 g/m2 pro záchyt ropných látek</t>
  </si>
  <si>
    <t>61580655</t>
  </si>
  <si>
    <t>81</t>
  </si>
  <si>
    <t>919735113</t>
  </si>
  <si>
    <t>Řezání stávajícího živičného krytu hl do 150 mm</t>
  </si>
  <si>
    <t>-915985282</t>
  </si>
  <si>
    <t>82</t>
  </si>
  <si>
    <t>935932422</t>
  </si>
  <si>
    <t>Odvodňovací plastový žlab pro zatížení D400 vnitřní š 200 mm s roštem mřížkovým z litiny</t>
  </si>
  <si>
    <t>-134680719</t>
  </si>
  <si>
    <t>83</t>
  </si>
  <si>
    <t>966006132</t>
  </si>
  <si>
    <t>Odstranění značek dopravních nebo orientačních se sloupky s betonovými patkami</t>
  </si>
  <si>
    <t>696420557</t>
  </si>
  <si>
    <t>997</t>
  </si>
  <si>
    <t>Přesun sutě</t>
  </si>
  <si>
    <t>84</t>
  </si>
  <si>
    <t>997013801</t>
  </si>
  <si>
    <t>Poplatek za uložení stavebního betonového odpadu na skládce (skládkovné)</t>
  </si>
  <si>
    <t>1432688045</t>
  </si>
  <si>
    <t>85</t>
  </si>
  <si>
    <t>997221551</t>
  </si>
  <si>
    <t>Vodorovná doprava suti ze sypkých materiálů do 1 km</t>
  </si>
  <si>
    <t>387746139</t>
  </si>
  <si>
    <t>86</t>
  </si>
  <si>
    <t>997221559</t>
  </si>
  <si>
    <t>Příplatek ZKD 1 km u vodorovné dopravy suti ze sypkých materiálů</t>
  </si>
  <si>
    <t>295216954</t>
  </si>
  <si>
    <t>998</t>
  </si>
  <si>
    <t>Přesun hmot</t>
  </si>
  <si>
    <t>87</t>
  </si>
  <si>
    <t>998225111</t>
  </si>
  <si>
    <t>Přesun hmot pro pozemní komunikace s krytem z kamene, monolitickým betonovým nebo živičným</t>
  </si>
  <si>
    <t>-1226852700</t>
  </si>
  <si>
    <t>PSV</t>
  </si>
  <si>
    <t>Práce a dodávky PSV</t>
  </si>
  <si>
    <t>767</t>
  </si>
  <si>
    <t>Konstrukce zámečnické</t>
  </si>
  <si>
    <t>88</t>
  </si>
  <si>
    <t>767163111</t>
  </si>
  <si>
    <t>Montáž přímého kového zábradlí z dílců do ocelové konstrukce v rovině</t>
  </si>
  <si>
    <t>448653239</t>
  </si>
  <si>
    <t>89</t>
  </si>
  <si>
    <t>55342283</t>
  </si>
  <si>
    <t>zábradlí s lankovou výplní s bočním kotvením, kulatý sloupek</t>
  </si>
  <si>
    <t>-848022948</t>
  </si>
  <si>
    <t>90</t>
  </si>
  <si>
    <t>429172112</t>
  </si>
  <si>
    <t>Výroba ostatních drobných prvků šroubovaných nebo svařovaných, hmotnosti přes 100 kg</t>
  </si>
  <si>
    <t>-195908543</t>
  </si>
  <si>
    <t>91</t>
  </si>
  <si>
    <t>767211312</t>
  </si>
  <si>
    <t>Montáž kovového venkovního schodiště a podesty bez zábradlí, pro šířku stupně do 2000 mm rovného, kotveného na ocelovou konstrukci</t>
  </si>
  <si>
    <t>971336952</t>
  </si>
  <si>
    <t>92</t>
  </si>
  <si>
    <t>13010960</t>
  </si>
  <si>
    <t>ocel profilová HE-A 200 jakost 11 375</t>
  </si>
  <si>
    <t>-497251515</t>
  </si>
  <si>
    <t>Poznámka k položce:
Hmotnost: 43,00 kg/m</t>
  </si>
  <si>
    <t>93</t>
  </si>
  <si>
    <t>55347134</t>
  </si>
  <si>
    <t>stupeň schodišťový svařovaný žárově zinkovaný velikost 30/3mm 1000x305mm</t>
  </si>
  <si>
    <t>1223596586</t>
  </si>
  <si>
    <t>94</t>
  </si>
  <si>
    <t>767591012</t>
  </si>
  <si>
    <t>Montáž podlah nebo podest z kompozitních pochůzných skládaných roštů o hmotnosti do 30 kg/m2</t>
  </si>
  <si>
    <t>1726029211</t>
  </si>
  <si>
    <t>95</t>
  </si>
  <si>
    <t>74910470</t>
  </si>
  <si>
    <t>Montáž a dodávka - závora silniční ráhno dl 3m nerez s frekvencí 10 000cyklů/den s náhradní el. zdrojem</t>
  </si>
  <si>
    <t>-2145577955</t>
  </si>
  <si>
    <t>789</t>
  </si>
  <si>
    <t>Povrchové úpravy ocelových konstrukcí a technologických zařízení</t>
  </si>
  <si>
    <t>96</t>
  </si>
  <si>
    <t>789421212</t>
  </si>
  <si>
    <t>Provedení žárového stříkání ocelových konstrukcí třídy II Zn 50 um</t>
  </si>
  <si>
    <t>551031073</t>
  </si>
  <si>
    <t>97</t>
  </si>
  <si>
    <t>15625101</t>
  </si>
  <si>
    <t>drát metalizační Zn D 3mm</t>
  </si>
  <si>
    <t>420808880</t>
  </si>
  <si>
    <t>VRN</t>
  </si>
  <si>
    <t>Vedlejší rozpočtové náklady</t>
  </si>
  <si>
    <t>98</t>
  </si>
  <si>
    <t>043194000</t>
  </si>
  <si>
    <t xml:space="preserve">Ostatní zkoušky - hutnění </t>
  </si>
  <si>
    <t>kpl</t>
  </si>
  <si>
    <t>CS ÚRS 2015 01</t>
  </si>
  <si>
    <t>1024</t>
  </si>
  <si>
    <t>-2012561607</t>
  </si>
  <si>
    <t>VRN1</t>
  </si>
  <si>
    <t>Průzkumné, geodetické a projektové práce</t>
  </si>
  <si>
    <t>99</t>
  </si>
  <si>
    <t>012203000</t>
  </si>
  <si>
    <t>Geodetické práce při provádění a při dokončení stavby</t>
  </si>
  <si>
    <t>CS ÚRS 2013 01</t>
  </si>
  <si>
    <t>-1039583664</t>
  </si>
  <si>
    <t>Poznámka k položce:
CETIN, EON PLYN, EON NN, ČEVAK, obec</t>
  </si>
  <si>
    <t>100</t>
  </si>
  <si>
    <t>012303005</t>
  </si>
  <si>
    <t>Geodetické práce po výstavbě - geodetické zaměření stavby</t>
  </si>
  <si>
    <t>1114557184</t>
  </si>
  <si>
    <t>101</t>
  </si>
  <si>
    <t>012303006</t>
  </si>
  <si>
    <t>Pořízení geometrickéh plánu pro sloučení a rozdělení pozemků podle vlastníků</t>
  </si>
  <si>
    <t>-750126300</t>
  </si>
  <si>
    <t>102</t>
  </si>
  <si>
    <t>013254000</t>
  </si>
  <si>
    <t>Dokumentace skutečného provedení stavby (výkresová a textová)</t>
  </si>
  <si>
    <t>1979424848</t>
  </si>
  <si>
    <t>VRN3</t>
  </si>
  <si>
    <t>Zařízení staveniště</t>
  </si>
  <si>
    <t>103</t>
  </si>
  <si>
    <t>032903000</t>
  </si>
  <si>
    <t>Náklady na provoz a údržbu vybavení staveniště</t>
  </si>
  <si>
    <t>-791643999</t>
  </si>
  <si>
    <t>104</t>
  </si>
  <si>
    <t>034303000</t>
  </si>
  <si>
    <t>Dopravní značení na staveništi</t>
  </si>
  <si>
    <t>-2139658309</t>
  </si>
  <si>
    <t>202001012 - Komunikace</t>
  </si>
  <si>
    <t xml:space="preserve">    8 - Trubní vedení</t>
  </si>
  <si>
    <t xml:space="preserve">    741 - Elektroinstalace - silnoproud</t>
  </si>
  <si>
    <t xml:space="preserve">    742 - Elektroinstalace - slaboproud</t>
  </si>
  <si>
    <t>112101101</t>
  </si>
  <si>
    <t>Odstranění stromů listnatých průměru kmene do 300 mm</t>
  </si>
  <si>
    <t>-1749884149</t>
  </si>
  <si>
    <t>112251101</t>
  </si>
  <si>
    <t>Odstranění pařezů D do 300 mm</t>
  </si>
  <si>
    <t>-30965839</t>
  </si>
  <si>
    <t>113107132</t>
  </si>
  <si>
    <t>Odstranění podkladu z betonu prostého tl 300 mm</t>
  </si>
  <si>
    <t>646611883</t>
  </si>
  <si>
    <t>113107522</t>
  </si>
  <si>
    <t>Odstranění podkladu z kameniva drceného tl 200 mm při překopech strojně pl přes 15 m2</t>
  </si>
  <si>
    <t>-432368107</t>
  </si>
  <si>
    <t>Poznámka k položce:
podklad stávající komunikace</t>
  </si>
  <si>
    <t>-420980457</t>
  </si>
  <si>
    <t>Poznámka k položce:
podklad chodník v místě nového připojení</t>
  </si>
  <si>
    <t>113107541</t>
  </si>
  <si>
    <t>Odstranění podkladu živičných tl 50 mm při překopech strojně pl přes 15 m2</t>
  </si>
  <si>
    <t>2116932521</t>
  </si>
  <si>
    <t>Poznámka k položce:
kryt chodníku v místě nového připojení</t>
  </si>
  <si>
    <t>113107542</t>
  </si>
  <si>
    <t>Odstranění podkladu živičných tl 100 mm při překopech strojně pl přes 15 m2</t>
  </si>
  <si>
    <t>-1294389939</t>
  </si>
  <si>
    <t>Poznámka k položce:
kryt stávající komunikace</t>
  </si>
  <si>
    <t>2021183838</t>
  </si>
  <si>
    <t>Poznámka k položce:
betonové obruby - 243 bm
kamenné obruby -   22,5 bm
celkem                 265,5 bm</t>
  </si>
  <si>
    <t>875174545</t>
  </si>
  <si>
    <t>122201101</t>
  </si>
  <si>
    <t>Odkopávky a prokopávky nezapažené v hornině tř. 3 objem do 100 m3</t>
  </si>
  <si>
    <t>1479461343</t>
  </si>
  <si>
    <t>447456743</t>
  </si>
  <si>
    <t>Poznámka k položce:
výměna podloží pod živičným krytem - odkopávka tl. 20 cm - 1/2 uvažované plochy 421 m2 = 210 m2 x 0,2 = 42 m3</t>
  </si>
  <si>
    <t>122251401</t>
  </si>
  <si>
    <t>Vykopávky v zemníku na suchu v hornině třídy těžitelnosti I, skupiny 3 objem do 20 m3 strojně</t>
  </si>
  <si>
    <t>-1600205000</t>
  </si>
  <si>
    <t>Poznámka k položce:
naložení výkopku pro zásyp rýh</t>
  </si>
  <si>
    <t>132212232</t>
  </si>
  <si>
    <t>Hloubení rýh š do 2000 mm v nesoudržných horninách třídy těžitelnosti I, skupiny 3 objemu do 10 m3 při překopech inženýrských sítí ručně</t>
  </si>
  <si>
    <t>1999887118</t>
  </si>
  <si>
    <t>Poznámka k položce:
NN 8 bm- 2,9 m3
VODAFONE 15 bm  5,4 m3
celkm 8,3 m3</t>
  </si>
  <si>
    <t>1588660510</t>
  </si>
  <si>
    <t>Poznámka k položce:
přesun sejmuté orinice na mezideponii a zpět k zatravnění
32,4 x 2 = 64,8 m3
odvoz výkopku rýh 8,3 m3 na skládku
odvoz výkopku pro zásyp rýh 8,3 m3</t>
  </si>
  <si>
    <t>802859319</t>
  </si>
  <si>
    <t>-42306521</t>
  </si>
  <si>
    <t>174111121</t>
  </si>
  <si>
    <t>Zásyp jamky po přesazení hloubky přes 200 do 500 mm v rovině nebo na svahu do 1:5</t>
  </si>
  <si>
    <t>-1096871060</t>
  </si>
  <si>
    <t>174112101</t>
  </si>
  <si>
    <t>Zásyp jam, šachet a rýh do 30 m3 sypaninou se zhutněním při překopech inženýrských sítí ručně</t>
  </si>
  <si>
    <t>-381979703</t>
  </si>
  <si>
    <t>175102101</t>
  </si>
  <si>
    <t>Obsypání potrubí při překopech inž sítí ručně objem do 10 m3 z hor tř. 1 až 4</t>
  </si>
  <si>
    <t>-1902153631</t>
  </si>
  <si>
    <t>583312010</t>
  </si>
  <si>
    <t>štěrkopísek netříděný stabilizační zemina</t>
  </si>
  <si>
    <t>341406692</t>
  </si>
  <si>
    <t>-1747936811</t>
  </si>
  <si>
    <t>-1582029051</t>
  </si>
  <si>
    <t>-2055542932</t>
  </si>
  <si>
    <t>675971406</t>
  </si>
  <si>
    <t>-477572123</t>
  </si>
  <si>
    <t>183101221</t>
  </si>
  <si>
    <t>Jamky pro výsadbu s výměnou 50 % půdy zeminy tř 1 až 4 objem do 1 m3 v rovině a svahu do 1:5</t>
  </si>
  <si>
    <t>-850688792</t>
  </si>
  <si>
    <t>103641010</t>
  </si>
  <si>
    <t>zemina pro terénní úpravy -  ornice</t>
  </si>
  <si>
    <t>-118739895</t>
  </si>
  <si>
    <t>Poznámka k položce:
2.555 m2 x 0,05 x 1,75 t/m3</t>
  </si>
  <si>
    <t>111201101</t>
  </si>
  <si>
    <t>Odstranění křovin a stromů průměru kmene do 100 mm i s kořeny z celkové plochy do 1000 m2</t>
  </si>
  <si>
    <t>-1428649283</t>
  </si>
  <si>
    <t>Poznámka k položce:
u stávající výměníkové stanice - staničení 0,090</t>
  </si>
  <si>
    <t>184512113</t>
  </si>
  <si>
    <t>Vyzvednutí stromů k přesazení průměru kmene do 0,1 m bez balu v rovině a svahu do 1:5</t>
  </si>
  <si>
    <t>-523174880</t>
  </si>
  <si>
    <t>Poznámka k položce:
přesazení stávajícího stromu - km 0,027 L</t>
  </si>
  <si>
    <t>184102115</t>
  </si>
  <si>
    <t>Výsadba dřeviny s balem D do 0,6 m do jamky se zalitím v rovině a svahu do 1:5</t>
  </si>
  <si>
    <t>-1320671181</t>
  </si>
  <si>
    <t>Poznámka k položce:
přesazení stávajícího stromu - km 0,027 L
na určené místo</t>
  </si>
  <si>
    <t>184215132</t>
  </si>
  <si>
    <t>Ukotvení kmene dřevin třemi kůly D do 0,1 m délky do 2 m</t>
  </si>
  <si>
    <t>-1816621069</t>
  </si>
  <si>
    <t>605912540</t>
  </si>
  <si>
    <t>kůl vyvazovací dřevěný délka 250 cm průměr 8 cm</t>
  </si>
  <si>
    <t>1879194974</t>
  </si>
  <si>
    <t>605912571</t>
  </si>
  <si>
    <t>příčka spojovací ke kůlům ipregnovaná 50x8 cm</t>
  </si>
  <si>
    <t>ks</t>
  </si>
  <si>
    <t>-693540970</t>
  </si>
  <si>
    <t>605912572</t>
  </si>
  <si>
    <t>úvazek bavlněný š. 3 cm</t>
  </si>
  <si>
    <t>-1154106828</t>
  </si>
  <si>
    <t>291211111</t>
  </si>
  <si>
    <t>Zřízení plochy ze silničních panelů do lože tl 50 mm z kameniva</t>
  </si>
  <si>
    <t>791818088</t>
  </si>
  <si>
    <t>59381001</t>
  </si>
  <si>
    <t>panel silniční 3,00x1,20x0,15m</t>
  </si>
  <si>
    <t>536926861</t>
  </si>
  <si>
    <t>358315114</t>
  </si>
  <si>
    <t>Bourání uliční vpusti ze zdiva z prostého betonu</t>
  </si>
  <si>
    <t>1064132422</t>
  </si>
  <si>
    <t>Poznámka k položce:
2x 0,6 x 0,6 x 0,8 = 0,576</t>
  </si>
  <si>
    <t>-323111842</t>
  </si>
  <si>
    <t>552765776</t>
  </si>
  <si>
    <t>Poznámka k položce:
výměna podloží pod živičným krytem - HDK  tl. 20 cm - 1/2 uvažované plochy 421 m2 = 210 m2 
náhrada za odstraněné betonové podkladní vrstvy - 420 m2
celkem 630 m2</t>
  </si>
  <si>
    <t>-2075879641</t>
  </si>
  <si>
    <t>564921411</t>
  </si>
  <si>
    <t>Podklad z asfaltového recyklátu tl 60 mm</t>
  </si>
  <si>
    <t>654726092</t>
  </si>
  <si>
    <t>Poznámka k položce:
chodníky</t>
  </si>
  <si>
    <t>-1487467545</t>
  </si>
  <si>
    <t>469871860</t>
  </si>
  <si>
    <t>1663490212</t>
  </si>
  <si>
    <t>577133111</t>
  </si>
  <si>
    <t>Asfaltový beton vrstva obrusná ACO 8 (ABJ) tl 40 mm š do 3 m z nemodifikovaného asfaltu</t>
  </si>
  <si>
    <t>1706777484</t>
  </si>
  <si>
    <t>-217504476</t>
  </si>
  <si>
    <t>-1922070540</t>
  </si>
  <si>
    <t>-524042196</t>
  </si>
  <si>
    <t>-341464634</t>
  </si>
  <si>
    <t>599141111</t>
  </si>
  <si>
    <t>Vyplnění spár mezi silničními dílci živičnou zálivkou</t>
  </si>
  <si>
    <t>-705875715</t>
  </si>
  <si>
    <t>Trubní vedení</t>
  </si>
  <si>
    <t>871350310</t>
  </si>
  <si>
    <t>Montáž kanalizačního potrubí hladkého plnostěnného SN 10 z polypropylenu DN 200</t>
  </si>
  <si>
    <t>1678731711</t>
  </si>
  <si>
    <t>PPL.M82001</t>
  </si>
  <si>
    <t>Trubka kanalizační Pipelife MASTER SN 10 DN 200x1m PP, plnostěnná třívrstvá konstr. stěny,zkoušky ráz. odolnosti dle EN1411,odolnost prorůstání kořenů dle EN14741,vysokotl. čištění 120bar dle CEN/TR 14920,značení i uvnitř trub</t>
  </si>
  <si>
    <t>1387391822</t>
  </si>
  <si>
    <t>895941311</t>
  </si>
  <si>
    <t>Zřízení vpusti kanalizační uliční z betonových dílců typ UVB-50</t>
  </si>
  <si>
    <t>1327454471</t>
  </si>
  <si>
    <t>592238520</t>
  </si>
  <si>
    <t>dno betonové pro uliční vpusť s kalovou prohlubní TBV-Q 2a 45x30x5 cm</t>
  </si>
  <si>
    <t>161857368</t>
  </si>
  <si>
    <t>59222804650</t>
  </si>
  <si>
    <t>skruž bet pro ulič vpust TBV-Q 450 / 570 / 3z PVC 150, sifon</t>
  </si>
  <si>
    <t>661837543</t>
  </si>
  <si>
    <t>59222802600</t>
  </si>
  <si>
    <t>skruž betonová pro uliční vpusť středová TBV-Q 450/570/6d</t>
  </si>
  <si>
    <t>1943907774</t>
  </si>
  <si>
    <t>592238570</t>
  </si>
  <si>
    <t>skruž betonová pro uliční vpusť horní TBV-Q 450/295/5b, 45x29,5x5 cm</t>
  </si>
  <si>
    <t>-492974880</t>
  </si>
  <si>
    <t>592238649</t>
  </si>
  <si>
    <t>prstenec betonový pro uliční vpusť vyrovnávací TBV-Q 390/60/10a, 39x6x13 cm</t>
  </si>
  <si>
    <t>-1505349787</t>
  </si>
  <si>
    <t>899211111</t>
  </si>
  <si>
    <t>Osazení mříží s rámem hmotnosti do 50 kg</t>
  </si>
  <si>
    <t>-138828622</t>
  </si>
  <si>
    <t>592238780</t>
  </si>
  <si>
    <t>mříž M1 D400 DIN 19583-13, 500/500 mm</t>
  </si>
  <si>
    <t>-754662244</t>
  </si>
  <si>
    <t>592238750</t>
  </si>
  <si>
    <t>koš pozink. D1 DIN 4052, nízký, pro rám 500/300</t>
  </si>
  <si>
    <t>593123934</t>
  </si>
  <si>
    <t>899331111</t>
  </si>
  <si>
    <t>Výšková úprava uličního vstupu nebo vpusti do 200 mm zvýšením poklopu</t>
  </si>
  <si>
    <t>880902142</t>
  </si>
  <si>
    <t>899431111</t>
  </si>
  <si>
    <t>Výšková úprava uličního vstupu nebo vpusti do 200 mm zvýšením krycího hrnce, šoupěte nebo hydrantu</t>
  </si>
  <si>
    <t>-2079674007</t>
  </si>
  <si>
    <t>-857338230</t>
  </si>
  <si>
    <t>103130945</t>
  </si>
  <si>
    <t>40445612</t>
  </si>
  <si>
    <t>značky upravující přednost P2, P3, P8 750mm</t>
  </si>
  <si>
    <t>-1137720705</t>
  </si>
  <si>
    <t>173273557</t>
  </si>
  <si>
    <t>1095624025</t>
  </si>
  <si>
    <t>1182960613</t>
  </si>
  <si>
    <t>754088161</t>
  </si>
  <si>
    <t>1994431566</t>
  </si>
  <si>
    <t>-1674777292</t>
  </si>
  <si>
    <t>-459751175</t>
  </si>
  <si>
    <t>1017378771</t>
  </si>
  <si>
    <t>-1539508223</t>
  </si>
  <si>
    <t>-72584872</t>
  </si>
  <si>
    <t>-1507704241</t>
  </si>
  <si>
    <t>29763345</t>
  </si>
  <si>
    <t>-1375909367</t>
  </si>
  <si>
    <t>916241113</t>
  </si>
  <si>
    <t>Osazení obrubníku kamenného ležatého s boční opěrou do lože z betonu prostého</t>
  </si>
  <si>
    <t>1436602672</t>
  </si>
  <si>
    <t>58380004</t>
  </si>
  <si>
    <t>obrubník kamenný žulový přímý 250x200mm</t>
  </si>
  <si>
    <t>1346277653</t>
  </si>
  <si>
    <t>Poznámka k položce:
Hmotnost: 125 kg/bm
rušená křižovatka 16 bm
nová křižovatka 6,5+9,5=16 bm
celkem 32 bm montáž
použití vybouraných z nové křižovatky 22 bm
doplnění nových 10 bm</t>
  </si>
  <si>
    <t>1523985303</t>
  </si>
  <si>
    <t>935111111</t>
  </si>
  <si>
    <t>Osazení příkopového žlabu do štěrkopísku tl 100 mm z betonových tvárnic š 500 mm</t>
  </si>
  <si>
    <t>-45738091</t>
  </si>
  <si>
    <t>Poznámka k položce:
odvodnění svoduz u stávající stanice</t>
  </si>
  <si>
    <t>59227035</t>
  </si>
  <si>
    <t>žlab odvodňovací betonový 510x 650x157mm</t>
  </si>
  <si>
    <t>-1914791777</t>
  </si>
  <si>
    <t>997013645</t>
  </si>
  <si>
    <t>Poplatek za uložení na skládce (skládkovné) odpadu asfaltového bez dehtu kód odpadu 17 03 02</t>
  </si>
  <si>
    <t>971067136</t>
  </si>
  <si>
    <t>997013655</t>
  </si>
  <si>
    <t>Poplatek za uložení na skládce (skládkovné) zeminy a kamení kód odpadu 17 05 04</t>
  </si>
  <si>
    <t>1491429551</t>
  </si>
  <si>
    <t>-392277795</t>
  </si>
  <si>
    <t>-1969280353</t>
  </si>
  <si>
    <t>-257279272</t>
  </si>
  <si>
    <t>-971808789</t>
  </si>
  <si>
    <t>741</t>
  </si>
  <si>
    <t>Elektroinstalace - silnoproud</t>
  </si>
  <si>
    <t>741110313</t>
  </si>
  <si>
    <t>Montáž trubka ochranná do krabic plastová tuhá D přes 90 do 133 mm uložená volně</t>
  </si>
  <si>
    <t>1006130203</t>
  </si>
  <si>
    <t>345713698</t>
  </si>
  <si>
    <t>trubka elektroinstalační HDPE tuhá dělená 110/97</t>
  </si>
  <si>
    <t>-52570498</t>
  </si>
  <si>
    <t>742</t>
  </si>
  <si>
    <t>Elektroinstalace - slaboproud</t>
  </si>
  <si>
    <t>742110401</t>
  </si>
  <si>
    <t>Montáž instalačních kanálů pro slaboproud plastových jednokomorových</t>
  </si>
  <si>
    <t>-931477292</t>
  </si>
  <si>
    <t>Poznámka k položce:
dělená trubka 160/110 vč. spojek</t>
  </si>
  <si>
    <t>56245119</t>
  </si>
  <si>
    <t>dělená trubka HDPE 160/110</t>
  </si>
  <si>
    <t>-1394742672</t>
  </si>
  <si>
    <t>984066779</t>
  </si>
  <si>
    <t>980566390</t>
  </si>
  <si>
    <t>-541878326</t>
  </si>
  <si>
    <t>1378525819</t>
  </si>
  <si>
    <t>-320101475</t>
  </si>
  <si>
    <t>1410052458</t>
  </si>
  <si>
    <t>-278205907</t>
  </si>
  <si>
    <t>202001013 - Demolice</t>
  </si>
  <si>
    <t xml:space="preserve">    711 - Izolace proti vodě, vlhkosti a plynům</t>
  </si>
  <si>
    <t>938908411</t>
  </si>
  <si>
    <t>Čištění vozovek splachováním vodou</t>
  </si>
  <si>
    <t>-1176597137</t>
  </si>
  <si>
    <t>Poznámka k položce:
úklid během provádění stavby 
plocha 1300 m2
3x během provádění</t>
  </si>
  <si>
    <t>938909331</t>
  </si>
  <si>
    <t>Čištění vozovek metením ručně podkladu nebo krytu betonového nebo živičného</t>
  </si>
  <si>
    <t>979502958</t>
  </si>
  <si>
    <t>981511111</t>
  </si>
  <si>
    <t>Demolice konstrukcí objektů zděných na MVC postupným rozebíráním</t>
  </si>
  <si>
    <t>1431985036</t>
  </si>
  <si>
    <t xml:space="preserve">Poznámka k položce:
zděná budova - zastavěná plocha 34,83 m3, výška 4,0 m, obestavěný prostor 139,32 m3
odhadovaný stupeň stavebních konstrukcí - 20%
odhadovaný objem stavebních konstrukcí 27,86 m3
</t>
  </si>
  <si>
    <t>981511114</t>
  </si>
  <si>
    <t>Demolice konstrukcí objektů z betonu železového postupným rozebíráním - stěny, strop</t>
  </si>
  <si>
    <t>-1238302819</t>
  </si>
  <si>
    <t>Poznámka k položce:
plocha stropu 110 m2 tl. konstrukce 0,30 m - objem 33 m3
plocha stěn 148 m3 tl. konstrukce 0,40 m - objem 59,2 m3
celkem 92,2 m3</t>
  </si>
  <si>
    <t>981513114</t>
  </si>
  <si>
    <t>Demolice konstrukcí objektů z betonu železového těžkou mechanizací - dno</t>
  </si>
  <si>
    <t>-1096053205</t>
  </si>
  <si>
    <t>Poznámka k položce:
plocha 110 m2, tl. 0,40 m - objem 44 m3</t>
  </si>
  <si>
    <t>997013603</t>
  </si>
  <si>
    <t>Poplatek za uložení na skládce (skládkovné) stavebního odpadu cihelného kód odpadu 17 01 02</t>
  </si>
  <si>
    <t>1364842677</t>
  </si>
  <si>
    <t>997013631</t>
  </si>
  <si>
    <t>Poplatek za uložení na skládce (skládkovné) stavebního odpadu směsného kód odpadu 17 09 04</t>
  </si>
  <si>
    <t>2051498139</t>
  </si>
  <si>
    <t>34557856</t>
  </si>
  <si>
    <t>997013814</t>
  </si>
  <si>
    <t>Poplatek za uložení na skládce (skládkovné) stavebního odpadu izolací kód odpadu 17 06 04</t>
  </si>
  <si>
    <t>1379315786</t>
  </si>
  <si>
    <t>1060673071</t>
  </si>
  <si>
    <t>1782570259</t>
  </si>
  <si>
    <t>2064224129</t>
  </si>
  <si>
    <t>711</t>
  </si>
  <si>
    <t>Izolace proti vodě, vlhkosti a plynům</t>
  </si>
  <si>
    <t>711131811</t>
  </si>
  <si>
    <t>Odstranění izolace proti zemní vlhkosti vodorovné</t>
  </si>
  <si>
    <t>445493740</t>
  </si>
  <si>
    <t>Poznámka k položce:
dno 110 m2
strop 110 m2
celkem 220 m2</t>
  </si>
  <si>
    <t>711131821</t>
  </si>
  <si>
    <t>Odstranění izolace proti zemní vlhkosti svislé</t>
  </si>
  <si>
    <t>-194143489</t>
  </si>
  <si>
    <t>Poznámka k položce:
stěny 148 m2</t>
  </si>
  <si>
    <t>1154592771</t>
  </si>
  <si>
    <t>1926270300</t>
  </si>
  <si>
    <t>-1569241130</t>
  </si>
  <si>
    <t>202001014 - Křižovatka</t>
  </si>
  <si>
    <t>-1042863289</t>
  </si>
  <si>
    <t>Poznámka k položce:
30% z opravované plochy  - případný výskyt bet. podkladu</t>
  </si>
  <si>
    <t>113107222</t>
  </si>
  <si>
    <t>Odstranění podkladu pl přes 200 m2 z kameniva drceného tl 200 mm</t>
  </si>
  <si>
    <t>1453037698</t>
  </si>
  <si>
    <t>113107242</t>
  </si>
  <si>
    <t>Odstranění podkladu pl přes 200 m2 živičných tl 100 mm</t>
  </si>
  <si>
    <t>1559901129</t>
  </si>
  <si>
    <t>1613491326</t>
  </si>
  <si>
    <t>176358986</t>
  </si>
  <si>
    <t>-1803115986</t>
  </si>
  <si>
    <t>252838799</t>
  </si>
  <si>
    <t>162301101</t>
  </si>
  <si>
    <t>Vodorovné přemístění do 500 m výkopku/sypaniny z horniny tř. 1 až 4</t>
  </si>
  <si>
    <t>-508156248</t>
  </si>
  <si>
    <t>926993767</t>
  </si>
  <si>
    <t>-1723953840</t>
  </si>
  <si>
    <t>2112490253</t>
  </si>
  <si>
    <t>292372962</t>
  </si>
  <si>
    <t>1032038491</t>
  </si>
  <si>
    <t>-756764573</t>
  </si>
  <si>
    <t>-1324213481</t>
  </si>
  <si>
    <t>-1512325960</t>
  </si>
  <si>
    <t>1848890712</t>
  </si>
  <si>
    <t>316973882</t>
  </si>
  <si>
    <t>1196750597</t>
  </si>
  <si>
    <t>713116650</t>
  </si>
  <si>
    <t>1863833105</t>
  </si>
  <si>
    <t>43655147</t>
  </si>
  <si>
    <t>-1182388171</t>
  </si>
  <si>
    <t>-1557425995</t>
  </si>
  <si>
    <t>912111111</t>
  </si>
  <si>
    <t>Montáž zábrany parkovací sloupku v do 800 mm zabetonovaného</t>
  </si>
  <si>
    <t>-470406512</t>
  </si>
  <si>
    <t>74910179</t>
  </si>
  <si>
    <t>sloupek parkovací pevný 60x60x800mm Zn motýlek k zabetonování</t>
  </si>
  <si>
    <t>608256827</t>
  </si>
  <si>
    <t>1345236328</t>
  </si>
  <si>
    <t>značka dopravní svislá nereflexní FeZn prolis, 500 x 700 mm IP 12</t>
  </si>
  <si>
    <t>859281552</t>
  </si>
  <si>
    <t>431166883</t>
  </si>
  <si>
    <t>-340252128</t>
  </si>
  <si>
    <t>-1502452124</t>
  </si>
  <si>
    <t>-211633722</t>
  </si>
  <si>
    <t>550002998</t>
  </si>
  <si>
    <t>1689228281</t>
  </si>
  <si>
    <t>915111125</t>
  </si>
  <si>
    <t>Vodorovné dopravní značení dělící čáry přerušované š 125 mm základní žlutá barva</t>
  </si>
  <si>
    <t>80969894</t>
  </si>
  <si>
    <t>915611111</t>
  </si>
  <si>
    <t>Předznačení vodorovného liniového značení</t>
  </si>
  <si>
    <t>-1208604038</t>
  </si>
  <si>
    <t>1840128269</t>
  </si>
  <si>
    <t>1548368287</t>
  </si>
  <si>
    <t>-1899454817</t>
  </si>
  <si>
    <t>1673225663</t>
  </si>
  <si>
    <t>256981524</t>
  </si>
  <si>
    <t>-1235665490</t>
  </si>
  <si>
    <t>-1391792646</t>
  </si>
  <si>
    <t>31764607</t>
  </si>
  <si>
    <t>1316067806</t>
  </si>
  <si>
    <t>-1974076174</t>
  </si>
  <si>
    <t>-20847103</t>
  </si>
  <si>
    <t>-31516407</t>
  </si>
  <si>
    <t>563211574</t>
  </si>
  <si>
    <t>1181432151</t>
  </si>
  <si>
    <t>34496385</t>
  </si>
  <si>
    <t>1850406204</t>
  </si>
  <si>
    <t>234743425</t>
  </si>
  <si>
    <t>-1405870758</t>
  </si>
  <si>
    <t>-1958455510</t>
  </si>
  <si>
    <t>-717509830</t>
  </si>
  <si>
    <t>-1968124201</t>
  </si>
  <si>
    <t>-1523470154</t>
  </si>
  <si>
    <t>1762570934</t>
  </si>
  <si>
    <t>576284816</t>
  </si>
  <si>
    <t>202001015 - VO</t>
  </si>
  <si>
    <t xml:space="preserve">    1 - Zemní práce</t>
  </si>
  <si>
    <t xml:space="preserve">    764 - Konstrukce klempířské</t>
  </si>
  <si>
    <t>M -  Práce a dodávky M</t>
  </si>
  <si>
    <t xml:space="preserve">    21-M -  Elektromontáže</t>
  </si>
  <si>
    <t xml:space="preserve">    46-M -  Zemní práce při extr.mont.pracích</t>
  </si>
  <si>
    <t>Zemní práce</t>
  </si>
  <si>
    <t>131203101</t>
  </si>
  <si>
    <t>Hloubení jam ručním nebo pneum nářadím v soudržných horninách tř. 3</t>
  </si>
  <si>
    <t>-249545371</t>
  </si>
  <si>
    <t xml:space="preserve">Poznámka k položce:
5,85
2,80
0,74
9,39
</t>
  </si>
  <si>
    <t>132201101</t>
  </si>
  <si>
    <t>Hloubení rýh š do 600 mm v hornině tř. 3 objemu do 100 m3</t>
  </si>
  <si>
    <t>-1176216038</t>
  </si>
  <si>
    <t xml:space="preserve">Poznámka k položce:
Výkop kabel.rýhy 35x70cm ručně zem.tř.3      m  440,000  107,8m3 
Výkop kabel.rýhy 50x120cm ručně zem.tř.3      m  41,000  24,6m3 
</t>
  </si>
  <si>
    <t>162401102</t>
  </si>
  <si>
    <t>Vodorovné přemístění do 2000 m výkopku/sypaniny z horniny tř. 1 až 4</t>
  </si>
  <si>
    <t>-481917131</t>
  </si>
  <si>
    <t>174102101</t>
  </si>
  <si>
    <t>Zásyp jam, šachet a rýh do 30 m3 sypaninou se zhutněním při překopech inženýrských sítí</t>
  </si>
  <si>
    <t>-797252217</t>
  </si>
  <si>
    <t>181111111</t>
  </si>
  <si>
    <t>Plošná úprava terénu do 500 m2 zemina tř 1 až 4 nerovnosti do 100 mm v rovinně a svahu do 1:5</t>
  </si>
  <si>
    <t>-1942857549</t>
  </si>
  <si>
    <t>275313611</t>
  </si>
  <si>
    <t>Základové patky z betonu tř. C 16/20</t>
  </si>
  <si>
    <t>-944230270</t>
  </si>
  <si>
    <t>311278201</t>
  </si>
  <si>
    <t>Zdivo z vápenopískových plných cihel NF do P15 na maltu M20</t>
  </si>
  <si>
    <t>-222960238</t>
  </si>
  <si>
    <t>451315114</t>
  </si>
  <si>
    <t>Podkladní nebo výplňová vrstva z betonu C 12/15 tl do 100 mm</t>
  </si>
  <si>
    <t>-2094541561</t>
  </si>
  <si>
    <t>577143111</t>
  </si>
  <si>
    <t>Asfaltový beton vrstva obrusná ACO 8 (ABJ) tl 50 mm š do 3 m z nemodifikovaného asfaltu</t>
  </si>
  <si>
    <t>1073653393</t>
  </si>
  <si>
    <t>Poznámka k položce:
2x 1,50 m2</t>
  </si>
  <si>
    <t>899621111</t>
  </si>
  <si>
    <t xml:space="preserve">podklad a obetonování chrániček betonem tř. C12/15 do 150 mm </t>
  </si>
  <si>
    <t>-1655472380</t>
  </si>
  <si>
    <t>711141559</t>
  </si>
  <si>
    <t>Provedení izolace proti zemní vlhkosti pásy přitavením vodorovné NAIP</t>
  </si>
  <si>
    <t>-1809475787</t>
  </si>
  <si>
    <t>BTX.0022469.URS</t>
  </si>
  <si>
    <t>EURO-IPA V60 S35 (role/10m2)</t>
  </si>
  <si>
    <t>568037457</t>
  </si>
  <si>
    <t>741210102</t>
  </si>
  <si>
    <t>Montáž rozváděčů litinových, hliníkových nebo plastových sestava do 100 kg</t>
  </si>
  <si>
    <t>292258549</t>
  </si>
  <si>
    <t>741990101</t>
  </si>
  <si>
    <t>ukončení v rozvaděči vč.zapojení vodiče do 16mm2</t>
  </si>
  <si>
    <t>1442543886</t>
  </si>
  <si>
    <t>741990102</t>
  </si>
  <si>
    <t>ukončení na svorkovnici vodič do 16mm2</t>
  </si>
  <si>
    <t>560890856</t>
  </si>
  <si>
    <t>35711672</t>
  </si>
  <si>
    <t>rozvaděč veřejného osvětlení kompletní</t>
  </si>
  <si>
    <t>-692204010</t>
  </si>
  <si>
    <t>764</t>
  </si>
  <si>
    <t>Konstrukce klempířské</t>
  </si>
  <si>
    <t>764111401</t>
  </si>
  <si>
    <t>Krytina střechy rovné drážkováním ze svitků z Pz plechu rš 500 mm sklonu do 30°</t>
  </si>
  <si>
    <t>676662861</t>
  </si>
  <si>
    <t xml:space="preserve"> Práce a dodávky M</t>
  </si>
  <si>
    <t>21-M</t>
  </si>
  <si>
    <t xml:space="preserve"> Elektromontáže</t>
  </si>
  <si>
    <t>210040501</t>
  </si>
  <si>
    <t>Montáž vodičů nn do 70 mm2</t>
  </si>
  <si>
    <t>km</t>
  </si>
  <si>
    <t>840477213</t>
  </si>
  <si>
    <t>341110760</t>
  </si>
  <si>
    <t>kabel silový s Cu jádrem CYKY 4x10 mm2</t>
  </si>
  <si>
    <t>128</t>
  </si>
  <si>
    <t>-1030540498</t>
  </si>
  <si>
    <t>341110300</t>
  </si>
  <si>
    <t>kabel silový s Cu jádrem CYKY 3x1,5 mm2</t>
  </si>
  <si>
    <t>-1483436055</t>
  </si>
  <si>
    <t>210204011</t>
  </si>
  <si>
    <t>Montáž stožárů osvětlení ocelových samostatně stojících délky do 12 m</t>
  </si>
  <si>
    <t>-230614084</t>
  </si>
  <si>
    <t>R21M-091</t>
  </si>
  <si>
    <t>Stožárové pouzdro pro silniční sloupy 1m</t>
  </si>
  <si>
    <t>256</t>
  </si>
  <si>
    <t>1829932332</t>
  </si>
  <si>
    <t>316740700</t>
  </si>
  <si>
    <t>stožár osvětlovací K 6 - 133/89/60 žárově zinkovaný</t>
  </si>
  <si>
    <t>-1194181398</t>
  </si>
  <si>
    <t>316740650</t>
  </si>
  <si>
    <t>stožár osvětlovací K 7 - 133/89/60 žárově zinkovaný</t>
  </si>
  <si>
    <t>-496316625</t>
  </si>
  <si>
    <t>210204201</t>
  </si>
  <si>
    <t>Montáž elektrovýzbroje stožárů osvětlení 1 okruh</t>
  </si>
  <si>
    <t>286405662</t>
  </si>
  <si>
    <t>R21M-006</t>
  </si>
  <si>
    <t>D - Svorkovnice pro stožár - 1 okruh</t>
  </si>
  <si>
    <t>128906433</t>
  </si>
  <si>
    <t>354410730</t>
  </si>
  <si>
    <t>drát průměr 10 mm FeZn</t>
  </si>
  <si>
    <t>981114618</t>
  </si>
  <si>
    <t>210220001</t>
  </si>
  <si>
    <t>Montáž uzemňovacího vedení vodičů FeZn pomocí svorek na povrchu páskou do 120 mm2</t>
  </si>
  <si>
    <t>332371955</t>
  </si>
  <si>
    <t>210220991</t>
  </si>
  <si>
    <t>ochrana zemní svorky asfaltovou lepenkou</t>
  </si>
  <si>
    <t>1168609849</t>
  </si>
  <si>
    <t>354418950</t>
  </si>
  <si>
    <t>Spojka kabel.šroub. SJL-2 16-35 mm2</t>
  </si>
  <si>
    <t>-1176105371</t>
  </si>
  <si>
    <t>354419860</t>
  </si>
  <si>
    <t>svorka odbočovací a spojovací SS</t>
  </si>
  <si>
    <t>1091160285</t>
  </si>
  <si>
    <t>210280003</t>
  </si>
  <si>
    <t>Zkoušky a prohlídky el rozvodů a zařízení celková prohlídka pro objem mtž prací do 1 000 000 Kč</t>
  </si>
  <si>
    <t>808603904</t>
  </si>
  <si>
    <t>210280211</t>
  </si>
  <si>
    <t>Měření zemních odporů zemniče prvního nebo samostatného</t>
  </si>
  <si>
    <t>-1941725813</t>
  </si>
  <si>
    <t>210280215</t>
  </si>
  <si>
    <t>Připlatek k měření zemních odporů prvního zemniče za každý další zemnič v síti</t>
  </si>
  <si>
    <t>-472548006</t>
  </si>
  <si>
    <t>R21M-009</t>
  </si>
  <si>
    <t>Montáž svítdla výbojkového - svítidlo na sloupu</t>
  </si>
  <si>
    <t>841906703</t>
  </si>
  <si>
    <t>R21M-010</t>
  </si>
  <si>
    <t>Dodávka svítidla PHILIPS BGP281 T25 DX50/74  (32.5W)</t>
  </si>
  <si>
    <t>-637665870</t>
  </si>
  <si>
    <t>R21M-011</t>
  </si>
  <si>
    <t>Dodávka svítidla PHILIPS BGP281 T25 DW50/74  (25.5W)</t>
  </si>
  <si>
    <t>-1098183451</t>
  </si>
  <si>
    <t>R21M-022</t>
  </si>
  <si>
    <t>Doprava a vnitrostaveništní přesun</t>
  </si>
  <si>
    <t>-1741059205</t>
  </si>
  <si>
    <t>46-M</t>
  </si>
  <si>
    <t xml:space="preserve"> Zemní práce při extr.mont.pracích</t>
  </si>
  <si>
    <t>460260003</t>
  </si>
  <si>
    <t>Prostup z umělohmot.roury hladké rovné 110/3mm</t>
  </si>
  <si>
    <t>44373184</t>
  </si>
  <si>
    <t xml:space="preserve">Trubka plastová hladká 110/3 6m    </t>
  </si>
  <si>
    <t>1509904772</t>
  </si>
  <si>
    <t>460421081</t>
  </si>
  <si>
    <t>Lože kabelů z písku nebo štěrkopísku tl 5 cm nad kabel, kryté plastovou folií, š lože do 25 cm</t>
  </si>
  <si>
    <t>-949464698</t>
  </si>
  <si>
    <t>R21M-020</t>
  </si>
  <si>
    <t>Výstražná folie PVC š. 32 cm</t>
  </si>
  <si>
    <t>958103866</t>
  </si>
  <si>
    <t>1978838873</t>
  </si>
  <si>
    <t>012303000</t>
  </si>
  <si>
    <t>-605717559</t>
  </si>
  <si>
    <t>1109762623</t>
  </si>
  <si>
    <t>030001000</t>
  </si>
  <si>
    <t>-1044608647</t>
  </si>
  <si>
    <t>045303000</t>
  </si>
  <si>
    <t>Koordinační činnost</t>
  </si>
  <si>
    <t>-1539440574</t>
  </si>
  <si>
    <t>Poznámka k položce:
Podrobný rozpis viz samostatná příloha PS-01-2</t>
  </si>
  <si>
    <t>049103000</t>
  </si>
  <si>
    <t>Náklady vzniklé v souvislosti s realizací stavby - vytyčení inž. sítí</t>
  </si>
  <si>
    <t>-1785972860</t>
  </si>
  <si>
    <t>202001016 - NN</t>
  </si>
  <si>
    <t>-794952499</t>
  </si>
  <si>
    <t xml:space="preserve">Poznámka k položce:
Výkop kabel.rýhy 35x80cm ručně zem.tř.3      m  9,000   
Výkop kabel.rýhy 50x120cm ručně zem.tř.3      m  3,000   
</t>
  </si>
  <si>
    <t>-447022081</t>
  </si>
  <si>
    <t>365524303</t>
  </si>
  <si>
    <t>1484441863</t>
  </si>
  <si>
    <t>406819092</t>
  </si>
  <si>
    <t>1285637097</t>
  </si>
  <si>
    <t>-61771840</t>
  </si>
  <si>
    <t>741122211</t>
  </si>
  <si>
    <t>Montáž kabel Cu plný kulatý žíla 3x1,5 až 6 mm2 uložený volně (CYKY)</t>
  </si>
  <si>
    <t>123322045</t>
  </si>
  <si>
    <t>34111030</t>
  </si>
  <si>
    <t>kabel silový s Cu jádrem 1kV 3x1,5mm2</t>
  </si>
  <si>
    <t>1257261938</t>
  </si>
  <si>
    <t>1133020080</t>
  </si>
  <si>
    <t>34111036</t>
  </si>
  <si>
    <t>kabel silový s Cu jádrem 1kV 3x2,5mm2</t>
  </si>
  <si>
    <t>707279732</t>
  </si>
  <si>
    <t>741130025</t>
  </si>
  <si>
    <t>Ukončení vodič izolovaný do 16 mm2 na svorkovnici</t>
  </si>
  <si>
    <t>1907568627</t>
  </si>
  <si>
    <t>741320105</t>
  </si>
  <si>
    <t>Montáž jistič jednopólový nn do 25 A ve skříni</t>
  </si>
  <si>
    <t>-335248041</t>
  </si>
  <si>
    <t>35822111</t>
  </si>
  <si>
    <t>jistič 1pólový-charakteristika B 16A</t>
  </si>
  <si>
    <t>-1969796959</t>
  </si>
  <si>
    <t>741321003</t>
  </si>
  <si>
    <t>Montáž proudových chráničů dvoupólových nn do 25 A ve skříni</t>
  </si>
  <si>
    <t>-782521709</t>
  </si>
  <si>
    <t>35889206</t>
  </si>
  <si>
    <t>chránič proudový 4pólový 25A pracovního proudu 0,03A</t>
  </si>
  <si>
    <t>1978236347</t>
  </si>
  <si>
    <t>-1038172082</t>
  </si>
  <si>
    <t>2128990245</t>
  </si>
  <si>
    <t>460260001</t>
  </si>
  <si>
    <t>kabelový prostup z roury plast pr.110mm</t>
  </si>
  <si>
    <t>-502437669</t>
  </si>
  <si>
    <t>R21M-001</t>
  </si>
  <si>
    <t>roura PVC pr.110x3,2mm</t>
  </si>
  <si>
    <t>1040547291</t>
  </si>
  <si>
    <t>460260002</t>
  </si>
  <si>
    <t>Prostup z umělohmot.roury hladké rovné 40/32mm</t>
  </si>
  <si>
    <t>1805012729</t>
  </si>
  <si>
    <t xml:space="preserve">roura korugovaná KOPOFLEX KF09040 pr.40/32mm    </t>
  </si>
  <si>
    <t>923035159</t>
  </si>
  <si>
    <t>-1611374150</t>
  </si>
  <si>
    <t>-1120568848</t>
  </si>
  <si>
    <t>-226536780</t>
  </si>
  <si>
    <t>-1152438049</t>
  </si>
  <si>
    <t>-1365630617</t>
  </si>
  <si>
    <t>1154398712</t>
  </si>
  <si>
    <t>-204209082</t>
  </si>
  <si>
    <t>-1661112816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</si>
</sst>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37</v>
      </c>
      <c r="E29" s="44"/>
      <c r="F29" s="29" t="s">
        <v>38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39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40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41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42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43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44</v>
      </c>
      <c r="U35" s="51"/>
      <c r="V35" s="51"/>
      <c r="W35" s="51"/>
      <c r="X35" s="53" t="s">
        <v>45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48</v>
      </c>
      <c r="AI60" s="39"/>
      <c r="AJ60" s="39"/>
      <c r="AK60" s="39"/>
      <c r="AL60" s="39"/>
      <c r="AM60" s="61" t="s">
        <v>49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50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51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48</v>
      </c>
      <c r="AI75" s="39"/>
      <c r="AJ75" s="39"/>
      <c r="AK75" s="39"/>
      <c r="AL75" s="39"/>
      <c r="AM75" s="61" t="s">
        <v>49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20200101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Parkoviště u vodojemu na p.p.č. 1482/17, k.ú. Sokolov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16. 1. 2020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53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31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54</v>
      </c>
      <c r="D92" s="91"/>
      <c r="E92" s="91"/>
      <c r="F92" s="91"/>
      <c r="G92" s="91"/>
      <c r="H92" s="92"/>
      <c r="I92" s="93" t="s">
        <v>55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56</v>
      </c>
      <c r="AH92" s="91"/>
      <c r="AI92" s="91"/>
      <c r="AJ92" s="91"/>
      <c r="AK92" s="91"/>
      <c r="AL92" s="91"/>
      <c r="AM92" s="91"/>
      <c r="AN92" s="93" t="s">
        <v>57</v>
      </c>
      <c r="AO92" s="91"/>
      <c r="AP92" s="95"/>
      <c r="AQ92" s="96" t="s">
        <v>58</v>
      </c>
      <c r="AR92" s="41"/>
      <c r="AS92" s="97" t="s">
        <v>59</v>
      </c>
      <c r="AT92" s="98" t="s">
        <v>60</v>
      </c>
      <c r="AU92" s="98" t="s">
        <v>61</v>
      </c>
      <c r="AV92" s="98" t="s">
        <v>62</v>
      </c>
      <c r="AW92" s="98" t="s">
        <v>63</v>
      </c>
      <c r="AX92" s="98" t="s">
        <v>64</v>
      </c>
      <c r="AY92" s="98" t="s">
        <v>65</v>
      </c>
      <c r="AZ92" s="98" t="s">
        <v>66</v>
      </c>
      <c r="BA92" s="98" t="s">
        <v>67</v>
      </c>
      <c r="BB92" s="98" t="s">
        <v>68</v>
      </c>
      <c r="BC92" s="98" t="s">
        <v>69</v>
      </c>
      <c r="BD92" s="99" t="s">
        <v>70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71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ROUND(SUM(AG95:AG100),2)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ROUND(SUM(AS95:AS100),2)</f>
        <v>0</v>
      </c>
      <c r="AT94" s="111">
        <f>ROUND(SUM(AV94:AW94),2)</f>
        <v>0</v>
      </c>
      <c r="AU94" s="112">
        <f>ROUND(SUM(AU95:AU100),5)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ROUND(SUM(AZ95:AZ100),2)</f>
        <v>0</v>
      </c>
      <c r="BA94" s="111">
        <f>ROUND(SUM(BA95:BA100),2)</f>
        <v>0</v>
      </c>
      <c r="BB94" s="111">
        <f>ROUND(SUM(BB95:BB100),2)</f>
        <v>0</v>
      </c>
      <c r="BC94" s="111">
        <f>ROUND(SUM(BC95:BC100),2)</f>
        <v>0</v>
      </c>
      <c r="BD94" s="113">
        <f>ROUND(SUM(BD95:BD100),2)</f>
        <v>0</v>
      </c>
      <c r="BE94" s="6"/>
      <c r="BS94" s="114" t="s">
        <v>72</v>
      </c>
      <c r="BT94" s="114" t="s">
        <v>73</v>
      </c>
      <c r="BU94" s="115" t="s">
        <v>74</v>
      </c>
      <c r="BV94" s="114" t="s">
        <v>75</v>
      </c>
      <c r="BW94" s="114" t="s">
        <v>5</v>
      </c>
      <c r="BX94" s="114" t="s">
        <v>76</v>
      </c>
      <c r="CL94" s="114" t="s">
        <v>1</v>
      </c>
    </row>
    <row r="95" spans="1:91" s="7" customFormat="1" ht="24.75" customHeight="1">
      <c r="A95" s="116" t="s">
        <v>77</v>
      </c>
      <c r="B95" s="117"/>
      <c r="C95" s="118"/>
      <c r="D95" s="119" t="s">
        <v>78</v>
      </c>
      <c r="E95" s="119"/>
      <c r="F95" s="119"/>
      <c r="G95" s="119"/>
      <c r="H95" s="119"/>
      <c r="I95" s="120"/>
      <c r="J95" s="119" t="s">
        <v>79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'202001011 - Parkoviště'!J30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80</v>
      </c>
      <c r="AR95" s="123"/>
      <c r="AS95" s="124">
        <v>0</v>
      </c>
      <c r="AT95" s="125">
        <f>ROUND(SUM(AV95:AW95),2)</f>
        <v>0</v>
      </c>
      <c r="AU95" s="126">
        <f>'202001011 - Parkoviště'!P131</f>
        <v>0</v>
      </c>
      <c r="AV95" s="125">
        <f>'202001011 - Parkoviště'!J33</f>
        <v>0</v>
      </c>
      <c r="AW95" s="125">
        <f>'202001011 - Parkoviště'!J34</f>
        <v>0</v>
      </c>
      <c r="AX95" s="125">
        <f>'202001011 - Parkoviště'!J35</f>
        <v>0</v>
      </c>
      <c r="AY95" s="125">
        <f>'202001011 - Parkoviště'!J36</f>
        <v>0</v>
      </c>
      <c r="AZ95" s="125">
        <f>'202001011 - Parkoviště'!F33</f>
        <v>0</v>
      </c>
      <c r="BA95" s="125">
        <f>'202001011 - Parkoviště'!F34</f>
        <v>0</v>
      </c>
      <c r="BB95" s="125">
        <f>'202001011 - Parkoviště'!F35</f>
        <v>0</v>
      </c>
      <c r="BC95" s="125">
        <f>'202001011 - Parkoviště'!F36</f>
        <v>0</v>
      </c>
      <c r="BD95" s="127">
        <f>'202001011 - Parkoviště'!F37</f>
        <v>0</v>
      </c>
      <c r="BE95" s="7"/>
      <c r="BT95" s="128" t="s">
        <v>81</v>
      </c>
      <c r="BV95" s="128" t="s">
        <v>75</v>
      </c>
      <c r="BW95" s="128" t="s">
        <v>82</v>
      </c>
      <c r="BX95" s="128" t="s">
        <v>5</v>
      </c>
      <c r="CL95" s="128" t="s">
        <v>1</v>
      </c>
      <c r="CM95" s="128" t="s">
        <v>83</v>
      </c>
    </row>
    <row r="96" spans="1:91" s="7" customFormat="1" ht="24.75" customHeight="1">
      <c r="A96" s="116" t="s">
        <v>77</v>
      </c>
      <c r="B96" s="117"/>
      <c r="C96" s="118"/>
      <c r="D96" s="119" t="s">
        <v>84</v>
      </c>
      <c r="E96" s="119"/>
      <c r="F96" s="119"/>
      <c r="G96" s="119"/>
      <c r="H96" s="119"/>
      <c r="I96" s="120"/>
      <c r="J96" s="119" t="s">
        <v>85</v>
      </c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21">
        <f>'202001012 - Komunikace'!J30</f>
        <v>0</v>
      </c>
      <c r="AH96" s="120"/>
      <c r="AI96" s="120"/>
      <c r="AJ96" s="120"/>
      <c r="AK96" s="120"/>
      <c r="AL96" s="120"/>
      <c r="AM96" s="120"/>
      <c r="AN96" s="121">
        <f>SUM(AG96,AT96)</f>
        <v>0</v>
      </c>
      <c r="AO96" s="120"/>
      <c r="AP96" s="120"/>
      <c r="AQ96" s="122" t="s">
        <v>80</v>
      </c>
      <c r="AR96" s="123"/>
      <c r="AS96" s="124">
        <v>0</v>
      </c>
      <c r="AT96" s="125">
        <f>ROUND(SUM(AV96:AW96),2)</f>
        <v>0</v>
      </c>
      <c r="AU96" s="126">
        <f>'202001012 - Komunikace'!P131</f>
        <v>0</v>
      </c>
      <c r="AV96" s="125">
        <f>'202001012 - Komunikace'!J33</f>
        <v>0</v>
      </c>
      <c r="AW96" s="125">
        <f>'202001012 - Komunikace'!J34</f>
        <v>0</v>
      </c>
      <c r="AX96" s="125">
        <f>'202001012 - Komunikace'!J35</f>
        <v>0</v>
      </c>
      <c r="AY96" s="125">
        <f>'202001012 - Komunikace'!J36</f>
        <v>0</v>
      </c>
      <c r="AZ96" s="125">
        <f>'202001012 - Komunikace'!F33</f>
        <v>0</v>
      </c>
      <c r="BA96" s="125">
        <f>'202001012 - Komunikace'!F34</f>
        <v>0</v>
      </c>
      <c r="BB96" s="125">
        <f>'202001012 - Komunikace'!F35</f>
        <v>0</v>
      </c>
      <c r="BC96" s="125">
        <f>'202001012 - Komunikace'!F36</f>
        <v>0</v>
      </c>
      <c r="BD96" s="127">
        <f>'202001012 - Komunikace'!F37</f>
        <v>0</v>
      </c>
      <c r="BE96" s="7"/>
      <c r="BT96" s="128" t="s">
        <v>81</v>
      </c>
      <c r="BV96" s="128" t="s">
        <v>75</v>
      </c>
      <c r="BW96" s="128" t="s">
        <v>86</v>
      </c>
      <c r="BX96" s="128" t="s">
        <v>5</v>
      </c>
      <c r="CL96" s="128" t="s">
        <v>1</v>
      </c>
      <c r="CM96" s="128" t="s">
        <v>83</v>
      </c>
    </row>
    <row r="97" spans="1:91" s="7" customFormat="1" ht="24.75" customHeight="1">
      <c r="A97" s="116" t="s">
        <v>77</v>
      </c>
      <c r="B97" s="117"/>
      <c r="C97" s="118"/>
      <c r="D97" s="119" t="s">
        <v>87</v>
      </c>
      <c r="E97" s="119"/>
      <c r="F97" s="119"/>
      <c r="G97" s="119"/>
      <c r="H97" s="119"/>
      <c r="I97" s="120"/>
      <c r="J97" s="119" t="s">
        <v>88</v>
      </c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21">
        <f>'202001013 - Demolice'!J30</f>
        <v>0</v>
      </c>
      <c r="AH97" s="120"/>
      <c r="AI97" s="120"/>
      <c r="AJ97" s="120"/>
      <c r="AK97" s="120"/>
      <c r="AL97" s="120"/>
      <c r="AM97" s="120"/>
      <c r="AN97" s="121">
        <f>SUM(AG97,AT97)</f>
        <v>0</v>
      </c>
      <c r="AO97" s="120"/>
      <c r="AP97" s="120"/>
      <c r="AQ97" s="122" t="s">
        <v>80</v>
      </c>
      <c r="AR97" s="123"/>
      <c r="AS97" s="124">
        <v>0</v>
      </c>
      <c r="AT97" s="125">
        <f>ROUND(SUM(AV97:AW97),2)</f>
        <v>0</v>
      </c>
      <c r="AU97" s="126">
        <f>'202001013 - Demolice'!P124</f>
        <v>0</v>
      </c>
      <c r="AV97" s="125">
        <f>'202001013 - Demolice'!J33</f>
        <v>0</v>
      </c>
      <c r="AW97" s="125">
        <f>'202001013 - Demolice'!J34</f>
        <v>0</v>
      </c>
      <c r="AX97" s="125">
        <f>'202001013 - Demolice'!J35</f>
        <v>0</v>
      </c>
      <c r="AY97" s="125">
        <f>'202001013 - Demolice'!J36</f>
        <v>0</v>
      </c>
      <c r="AZ97" s="125">
        <f>'202001013 - Demolice'!F33</f>
        <v>0</v>
      </c>
      <c r="BA97" s="125">
        <f>'202001013 - Demolice'!F34</f>
        <v>0</v>
      </c>
      <c r="BB97" s="125">
        <f>'202001013 - Demolice'!F35</f>
        <v>0</v>
      </c>
      <c r="BC97" s="125">
        <f>'202001013 - Demolice'!F36</f>
        <v>0</v>
      </c>
      <c r="BD97" s="127">
        <f>'202001013 - Demolice'!F37</f>
        <v>0</v>
      </c>
      <c r="BE97" s="7"/>
      <c r="BT97" s="128" t="s">
        <v>81</v>
      </c>
      <c r="BV97" s="128" t="s">
        <v>75</v>
      </c>
      <c r="BW97" s="128" t="s">
        <v>89</v>
      </c>
      <c r="BX97" s="128" t="s">
        <v>5</v>
      </c>
      <c r="CL97" s="128" t="s">
        <v>1</v>
      </c>
      <c r="CM97" s="128" t="s">
        <v>83</v>
      </c>
    </row>
    <row r="98" spans="1:91" s="7" customFormat="1" ht="24.75" customHeight="1">
      <c r="A98" s="116" t="s">
        <v>77</v>
      </c>
      <c r="B98" s="117"/>
      <c r="C98" s="118"/>
      <c r="D98" s="119" t="s">
        <v>90</v>
      </c>
      <c r="E98" s="119"/>
      <c r="F98" s="119"/>
      <c r="G98" s="119"/>
      <c r="H98" s="119"/>
      <c r="I98" s="120"/>
      <c r="J98" s="119" t="s">
        <v>91</v>
      </c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21">
        <f>'202001014 - Křižovatka'!J30</f>
        <v>0</v>
      </c>
      <c r="AH98" s="120"/>
      <c r="AI98" s="120"/>
      <c r="AJ98" s="120"/>
      <c r="AK98" s="120"/>
      <c r="AL98" s="120"/>
      <c r="AM98" s="120"/>
      <c r="AN98" s="121">
        <f>SUM(AG98,AT98)</f>
        <v>0</v>
      </c>
      <c r="AO98" s="120"/>
      <c r="AP98" s="120"/>
      <c r="AQ98" s="122" t="s">
        <v>80</v>
      </c>
      <c r="AR98" s="123"/>
      <c r="AS98" s="124">
        <v>0</v>
      </c>
      <c r="AT98" s="125">
        <f>ROUND(SUM(AV98:AW98),2)</f>
        <v>0</v>
      </c>
      <c r="AU98" s="126">
        <f>'202001014 - Křižovatka'!P126</f>
        <v>0</v>
      </c>
      <c r="AV98" s="125">
        <f>'202001014 - Křižovatka'!J33</f>
        <v>0</v>
      </c>
      <c r="AW98" s="125">
        <f>'202001014 - Křižovatka'!J34</f>
        <v>0</v>
      </c>
      <c r="AX98" s="125">
        <f>'202001014 - Křižovatka'!J35</f>
        <v>0</v>
      </c>
      <c r="AY98" s="125">
        <f>'202001014 - Křižovatka'!J36</f>
        <v>0</v>
      </c>
      <c r="AZ98" s="125">
        <f>'202001014 - Křižovatka'!F33</f>
        <v>0</v>
      </c>
      <c r="BA98" s="125">
        <f>'202001014 - Křižovatka'!F34</f>
        <v>0</v>
      </c>
      <c r="BB98" s="125">
        <f>'202001014 - Křižovatka'!F35</f>
        <v>0</v>
      </c>
      <c r="BC98" s="125">
        <f>'202001014 - Křižovatka'!F36</f>
        <v>0</v>
      </c>
      <c r="BD98" s="127">
        <f>'202001014 - Křižovatka'!F37</f>
        <v>0</v>
      </c>
      <c r="BE98" s="7"/>
      <c r="BT98" s="128" t="s">
        <v>81</v>
      </c>
      <c r="BV98" s="128" t="s">
        <v>75</v>
      </c>
      <c r="BW98" s="128" t="s">
        <v>92</v>
      </c>
      <c r="BX98" s="128" t="s">
        <v>5</v>
      </c>
      <c r="CL98" s="128" t="s">
        <v>1</v>
      </c>
      <c r="CM98" s="128" t="s">
        <v>83</v>
      </c>
    </row>
    <row r="99" spans="1:91" s="7" customFormat="1" ht="24.75" customHeight="1">
      <c r="A99" s="116" t="s">
        <v>77</v>
      </c>
      <c r="B99" s="117"/>
      <c r="C99" s="118"/>
      <c r="D99" s="119" t="s">
        <v>93</v>
      </c>
      <c r="E99" s="119"/>
      <c r="F99" s="119"/>
      <c r="G99" s="119"/>
      <c r="H99" s="119"/>
      <c r="I99" s="120"/>
      <c r="J99" s="119" t="s">
        <v>94</v>
      </c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21">
        <f>'202001015 - VO'!J30</f>
        <v>0</v>
      </c>
      <c r="AH99" s="120"/>
      <c r="AI99" s="120"/>
      <c r="AJ99" s="120"/>
      <c r="AK99" s="120"/>
      <c r="AL99" s="120"/>
      <c r="AM99" s="120"/>
      <c r="AN99" s="121">
        <f>SUM(AG99,AT99)</f>
        <v>0</v>
      </c>
      <c r="AO99" s="120"/>
      <c r="AP99" s="120"/>
      <c r="AQ99" s="122" t="s">
        <v>80</v>
      </c>
      <c r="AR99" s="123"/>
      <c r="AS99" s="124">
        <v>0</v>
      </c>
      <c r="AT99" s="125">
        <f>ROUND(SUM(AV99:AW99),2)</f>
        <v>0</v>
      </c>
      <c r="AU99" s="126">
        <f>'202001015 - VO'!P131</f>
        <v>0</v>
      </c>
      <c r="AV99" s="125">
        <f>'202001015 - VO'!J33</f>
        <v>0</v>
      </c>
      <c r="AW99" s="125">
        <f>'202001015 - VO'!J34</f>
        <v>0</v>
      </c>
      <c r="AX99" s="125">
        <f>'202001015 - VO'!J35</f>
        <v>0</v>
      </c>
      <c r="AY99" s="125">
        <f>'202001015 - VO'!J36</f>
        <v>0</v>
      </c>
      <c r="AZ99" s="125">
        <f>'202001015 - VO'!F33</f>
        <v>0</v>
      </c>
      <c r="BA99" s="125">
        <f>'202001015 - VO'!F34</f>
        <v>0</v>
      </c>
      <c r="BB99" s="125">
        <f>'202001015 - VO'!F35</f>
        <v>0</v>
      </c>
      <c r="BC99" s="125">
        <f>'202001015 - VO'!F36</f>
        <v>0</v>
      </c>
      <c r="BD99" s="127">
        <f>'202001015 - VO'!F37</f>
        <v>0</v>
      </c>
      <c r="BE99" s="7"/>
      <c r="BT99" s="128" t="s">
        <v>81</v>
      </c>
      <c r="BV99" s="128" t="s">
        <v>75</v>
      </c>
      <c r="BW99" s="128" t="s">
        <v>95</v>
      </c>
      <c r="BX99" s="128" t="s">
        <v>5</v>
      </c>
      <c r="CL99" s="128" t="s">
        <v>1</v>
      </c>
      <c r="CM99" s="128" t="s">
        <v>83</v>
      </c>
    </row>
    <row r="100" spans="1:91" s="7" customFormat="1" ht="24.75" customHeight="1">
      <c r="A100" s="116" t="s">
        <v>77</v>
      </c>
      <c r="B100" s="117"/>
      <c r="C100" s="118"/>
      <c r="D100" s="119" t="s">
        <v>96</v>
      </c>
      <c r="E100" s="119"/>
      <c r="F100" s="119"/>
      <c r="G100" s="119"/>
      <c r="H100" s="119"/>
      <c r="I100" s="120"/>
      <c r="J100" s="119" t="s">
        <v>97</v>
      </c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21">
        <f>'202001016 - NN'!J30</f>
        <v>0</v>
      </c>
      <c r="AH100" s="120"/>
      <c r="AI100" s="120"/>
      <c r="AJ100" s="120"/>
      <c r="AK100" s="120"/>
      <c r="AL100" s="120"/>
      <c r="AM100" s="120"/>
      <c r="AN100" s="121">
        <f>SUM(AG100,AT100)</f>
        <v>0</v>
      </c>
      <c r="AO100" s="120"/>
      <c r="AP100" s="120"/>
      <c r="AQ100" s="122" t="s">
        <v>80</v>
      </c>
      <c r="AR100" s="123"/>
      <c r="AS100" s="129">
        <v>0</v>
      </c>
      <c r="AT100" s="130">
        <f>ROUND(SUM(AV100:AW100),2)</f>
        <v>0</v>
      </c>
      <c r="AU100" s="131">
        <f>'202001016 - NN'!P127</f>
        <v>0</v>
      </c>
      <c r="AV100" s="130">
        <f>'202001016 - NN'!J33</f>
        <v>0</v>
      </c>
      <c r="AW100" s="130">
        <f>'202001016 - NN'!J34</f>
        <v>0</v>
      </c>
      <c r="AX100" s="130">
        <f>'202001016 - NN'!J35</f>
        <v>0</v>
      </c>
      <c r="AY100" s="130">
        <f>'202001016 - NN'!J36</f>
        <v>0</v>
      </c>
      <c r="AZ100" s="130">
        <f>'202001016 - NN'!F33</f>
        <v>0</v>
      </c>
      <c r="BA100" s="130">
        <f>'202001016 - NN'!F34</f>
        <v>0</v>
      </c>
      <c r="BB100" s="130">
        <f>'202001016 - NN'!F35</f>
        <v>0</v>
      </c>
      <c r="BC100" s="130">
        <f>'202001016 - NN'!F36</f>
        <v>0</v>
      </c>
      <c r="BD100" s="132">
        <f>'202001016 - NN'!F37</f>
        <v>0</v>
      </c>
      <c r="BE100" s="7"/>
      <c r="BT100" s="128" t="s">
        <v>81</v>
      </c>
      <c r="BV100" s="128" t="s">
        <v>75</v>
      </c>
      <c r="BW100" s="128" t="s">
        <v>98</v>
      </c>
      <c r="BX100" s="128" t="s">
        <v>5</v>
      </c>
      <c r="CL100" s="128" t="s">
        <v>1</v>
      </c>
      <c r="CM100" s="128" t="s">
        <v>83</v>
      </c>
    </row>
    <row r="101" spans="1:57" s="2" customFormat="1" ht="30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41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</row>
    <row r="102" spans="1:57" s="2" customFormat="1" ht="6.95" customHeight="1">
      <c r="A102" s="35"/>
      <c r="B102" s="63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41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</sheetData>
  <sheetProtection password="CC35" sheet="1" objects="1" scenarios="1" formatColumns="0" formatRows="0"/>
  <mergeCells count="62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202001011 - Parkoviště'!C2" display="/"/>
    <hyperlink ref="A96" location="'202001012 - Komunikace'!C2" display="/"/>
    <hyperlink ref="A97" location="'202001013 - Demolice'!C2" display="/"/>
    <hyperlink ref="A98" location="'202001014 - Křižovatka'!C2" display="/"/>
    <hyperlink ref="A99" location="'202001015 - VO'!C2" display="/"/>
    <hyperlink ref="A100" location="'202001016 - N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82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83</v>
      </c>
    </row>
    <row r="4" spans="2:46" s="1" customFormat="1" ht="24.95" customHeight="1">
      <c r="B4" s="17"/>
      <c r="D4" s="137" t="s">
        <v>99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>Parkoviště u vodojemu na p.p.č. 1482/17, k.ú. Sokolov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100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101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16. 1. 2020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31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ROUND(J131,2)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ROUND((SUM(BE131:BE286)),2)</f>
        <v>0</v>
      </c>
      <c r="G33" s="35"/>
      <c r="H33" s="35"/>
      <c r="I33" s="159">
        <v>0.21</v>
      </c>
      <c r="J33" s="158">
        <f>ROUND(((SUM(BE131:BE286))*I33),2)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ROUND((SUM(BF131:BF286)),2)</f>
        <v>0</v>
      </c>
      <c r="G34" s="35"/>
      <c r="H34" s="35"/>
      <c r="I34" s="159">
        <v>0.15</v>
      </c>
      <c r="J34" s="158">
        <f>ROUND(((SUM(BF131:BF286))*I34),2)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ROUND((SUM(BG131:BG286)),2)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ROUND((SUM(BH131:BH286)),2)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ROUND((SUM(BI131:BI286)),2)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102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>Parkoviště u vodojemu na p.p.č. 1482/17, k.ú. Sokolov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100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202001011 - Parkoviště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16. 1. 2020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103</v>
      </c>
      <c r="D94" s="186"/>
      <c r="E94" s="186"/>
      <c r="F94" s="186"/>
      <c r="G94" s="186"/>
      <c r="H94" s="186"/>
      <c r="I94" s="187"/>
      <c r="J94" s="188" t="s">
        <v>104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105</v>
      </c>
      <c r="D96" s="37"/>
      <c r="E96" s="37"/>
      <c r="F96" s="37"/>
      <c r="G96" s="37"/>
      <c r="H96" s="37"/>
      <c r="I96" s="141"/>
      <c r="J96" s="107">
        <f>J131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106</v>
      </c>
    </row>
    <row r="97" spans="1:31" s="9" customFormat="1" ht="24.95" customHeight="1">
      <c r="A97" s="9"/>
      <c r="B97" s="190"/>
      <c r="C97" s="191"/>
      <c r="D97" s="192" t="s">
        <v>107</v>
      </c>
      <c r="E97" s="193"/>
      <c r="F97" s="193"/>
      <c r="G97" s="193"/>
      <c r="H97" s="193"/>
      <c r="I97" s="194"/>
      <c r="J97" s="195">
        <f>J132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108</v>
      </c>
      <c r="E98" s="200"/>
      <c r="F98" s="200"/>
      <c r="G98" s="200"/>
      <c r="H98" s="200"/>
      <c r="I98" s="201"/>
      <c r="J98" s="202">
        <f>J133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109</v>
      </c>
      <c r="E99" s="200"/>
      <c r="F99" s="200"/>
      <c r="G99" s="200"/>
      <c r="H99" s="200"/>
      <c r="I99" s="201"/>
      <c r="J99" s="202">
        <f>J175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98"/>
      <c r="D100" s="199" t="s">
        <v>110</v>
      </c>
      <c r="E100" s="200"/>
      <c r="F100" s="200"/>
      <c r="G100" s="200"/>
      <c r="H100" s="200"/>
      <c r="I100" s="201"/>
      <c r="J100" s="202">
        <f>J191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7"/>
      <c r="C101" s="198"/>
      <c r="D101" s="199" t="s">
        <v>111</v>
      </c>
      <c r="E101" s="200"/>
      <c r="F101" s="200"/>
      <c r="G101" s="200"/>
      <c r="H101" s="200"/>
      <c r="I101" s="201"/>
      <c r="J101" s="202">
        <f>J206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7"/>
      <c r="C102" s="198"/>
      <c r="D102" s="199" t="s">
        <v>112</v>
      </c>
      <c r="E102" s="200"/>
      <c r="F102" s="200"/>
      <c r="G102" s="200"/>
      <c r="H102" s="200"/>
      <c r="I102" s="201"/>
      <c r="J102" s="202">
        <f>J210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7"/>
      <c r="C103" s="198"/>
      <c r="D103" s="199" t="s">
        <v>113</v>
      </c>
      <c r="E103" s="200"/>
      <c r="F103" s="200"/>
      <c r="G103" s="200"/>
      <c r="H103" s="200"/>
      <c r="I103" s="201"/>
      <c r="J103" s="202">
        <f>J232</f>
        <v>0</v>
      </c>
      <c r="K103" s="198"/>
      <c r="L103" s="20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7"/>
      <c r="C104" s="198"/>
      <c r="D104" s="199" t="s">
        <v>114</v>
      </c>
      <c r="E104" s="200"/>
      <c r="F104" s="200"/>
      <c r="G104" s="200"/>
      <c r="H104" s="200"/>
      <c r="I104" s="201"/>
      <c r="J104" s="202">
        <f>J256</f>
        <v>0</v>
      </c>
      <c r="K104" s="198"/>
      <c r="L104" s="20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7"/>
      <c r="C105" s="198"/>
      <c r="D105" s="199" t="s">
        <v>115</v>
      </c>
      <c r="E105" s="200"/>
      <c r="F105" s="200"/>
      <c r="G105" s="200"/>
      <c r="H105" s="200"/>
      <c r="I105" s="201"/>
      <c r="J105" s="202">
        <f>J260</f>
        <v>0</v>
      </c>
      <c r="K105" s="198"/>
      <c r="L105" s="20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90"/>
      <c r="C106" s="191"/>
      <c r="D106" s="192" t="s">
        <v>116</v>
      </c>
      <c r="E106" s="193"/>
      <c r="F106" s="193"/>
      <c r="G106" s="193"/>
      <c r="H106" s="193"/>
      <c r="I106" s="194"/>
      <c r="J106" s="195">
        <f>J262</f>
        <v>0</v>
      </c>
      <c r="K106" s="191"/>
      <c r="L106" s="196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97"/>
      <c r="C107" s="198"/>
      <c r="D107" s="199" t="s">
        <v>117</v>
      </c>
      <c r="E107" s="200"/>
      <c r="F107" s="200"/>
      <c r="G107" s="200"/>
      <c r="H107" s="200"/>
      <c r="I107" s="201"/>
      <c r="J107" s="202">
        <f>J263</f>
        <v>0</v>
      </c>
      <c r="K107" s="198"/>
      <c r="L107" s="20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7"/>
      <c r="C108" s="198"/>
      <c r="D108" s="199" t="s">
        <v>118</v>
      </c>
      <c r="E108" s="200"/>
      <c r="F108" s="200"/>
      <c r="G108" s="200"/>
      <c r="H108" s="200"/>
      <c r="I108" s="201"/>
      <c r="J108" s="202">
        <f>J273</f>
        <v>0</v>
      </c>
      <c r="K108" s="198"/>
      <c r="L108" s="20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190"/>
      <c r="C109" s="191"/>
      <c r="D109" s="192" t="s">
        <v>119</v>
      </c>
      <c r="E109" s="193"/>
      <c r="F109" s="193"/>
      <c r="G109" s="193"/>
      <c r="H109" s="193"/>
      <c r="I109" s="194"/>
      <c r="J109" s="195">
        <f>J276</f>
        <v>0</v>
      </c>
      <c r="K109" s="191"/>
      <c r="L109" s="196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>
      <c r="A110" s="10"/>
      <c r="B110" s="197"/>
      <c r="C110" s="198"/>
      <c r="D110" s="199" t="s">
        <v>120</v>
      </c>
      <c r="E110" s="200"/>
      <c r="F110" s="200"/>
      <c r="G110" s="200"/>
      <c r="H110" s="200"/>
      <c r="I110" s="201"/>
      <c r="J110" s="202">
        <f>J278</f>
        <v>0</v>
      </c>
      <c r="K110" s="198"/>
      <c r="L110" s="20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7"/>
      <c r="C111" s="198"/>
      <c r="D111" s="199" t="s">
        <v>121</v>
      </c>
      <c r="E111" s="200"/>
      <c r="F111" s="200"/>
      <c r="G111" s="200"/>
      <c r="H111" s="200"/>
      <c r="I111" s="201"/>
      <c r="J111" s="202">
        <f>J284</f>
        <v>0</v>
      </c>
      <c r="K111" s="198"/>
      <c r="L111" s="20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2" customFormat="1" ht="21.8" customHeight="1">
      <c r="A112" s="35"/>
      <c r="B112" s="36"/>
      <c r="C112" s="37"/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63"/>
      <c r="C113" s="64"/>
      <c r="D113" s="64"/>
      <c r="E113" s="64"/>
      <c r="F113" s="64"/>
      <c r="G113" s="64"/>
      <c r="H113" s="64"/>
      <c r="I113" s="180"/>
      <c r="J113" s="64"/>
      <c r="K113" s="64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7" spans="1:31" s="2" customFormat="1" ht="6.95" customHeight="1">
      <c r="A117" s="35"/>
      <c r="B117" s="65"/>
      <c r="C117" s="66"/>
      <c r="D117" s="66"/>
      <c r="E117" s="66"/>
      <c r="F117" s="66"/>
      <c r="G117" s="66"/>
      <c r="H117" s="66"/>
      <c r="I117" s="183"/>
      <c r="J117" s="66"/>
      <c r="K117" s="66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24.95" customHeight="1">
      <c r="A118" s="35"/>
      <c r="B118" s="36"/>
      <c r="C118" s="20" t="s">
        <v>122</v>
      </c>
      <c r="D118" s="37"/>
      <c r="E118" s="37"/>
      <c r="F118" s="37"/>
      <c r="G118" s="37"/>
      <c r="H118" s="37"/>
      <c r="I118" s="141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141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29" t="s">
        <v>16</v>
      </c>
      <c r="D120" s="37"/>
      <c r="E120" s="37"/>
      <c r="F120" s="37"/>
      <c r="G120" s="37"/>
      <c r="H120" s="37"/>
      <c r="I120" s="141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>
      <c r="A121" s="35"/>
      <c r="B121" s="36"/>
      <c r="C121" s="37"/>
      <c r="D121" s="37"/>
      <c r="E121" s="184" t="str">
        <f>E7</f>
        <v>Parkoviště u vodojemu na p.p.č. 1482/17, k.ú. Sokolov</v>
      </c>
      <c r="F121" s="29"/>
      <c r="G121" s="29"/>
      <c r="H121" s="29"/>
      <c r="I121" s="141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29" t="s">
        <v>100</v>
      </c>
      <c r="D122" s="37"/>
      <c r="E122" s="37"/>
      <c r="F122" s="37"/>
      <c r="G122" s="37"/>
      <c r="H122" s="37"/>
      <c r="I122" s="141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6.5" customHeight="1">
      <c r="A123" s="35"/>
      <c r="B123" s="36"/>
      <c r="C123" s="37"/>
      <c r="D123" s="37"/>
      <c r="E123" s="73" t="str">
        <f>E9</f>
        <v>202001011 - Parkoviště</v>
      </c>
      <c r="F123" s="37"/>
      <c r="G123" s="37"/>
      <c r="H123" s="37"/>
      <c r="I123" s="141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141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29" t="s">
        <v>20</v>
      </c>
      <c r="D125" s="37"/>
      <c r="E125" s="37"/>
      <c r="F125" s="24" t="str">
        <f>F12</f>
        <v xml:space="preserve"> </v>
      </c>
      <c r="G125" s="37"/>
      <c r="H125" s="37"/>
      <c r="I125" s="144" t="s">
        <v>22</v>
      </c>
      <c r="J125" s="76" t="str">
        <f>IF(J12="","",J12)</f>
        <v>16. 1. 2020</v>
      </c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141"/>
      <c r="J126" s="37"/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15" customHeight="1">
      <c r="A127" s="35"/>
      <c r="B127" s="36"/>
      <c r="C127" s="29" t="s">
        <v>24</v>
      </c>
      <c r="D127" s="37"/>
      <c r="E127" s="37"/>
      <c r="F127" s="24" t="str">
        <f>E15</f>
        <v xml:space="preserve"> </v>
      </c>
      <c r="G127" s="37"/>
      <c r="H127" s="37"/>
      <c r="I127" s="144" t="s">
        <v>29</v>
      </c>
      <c r="J127" s="33" t="str">
        <f>E21</f>
        <v xml:space="preserve"> </v>
      </c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15" customHeight="1">
      <c r="A128" s="35"/>
      <c r="B128" s="36"/>
      <c r="C128" s="29" t="s">
        <v>27</v>
      </c>
      <c r="D128" s="37"/>
      <c r="E128" s="37"/>
      <c r="F128" s="24" t="str">
        <f>IF(E18="","",E18)</f>
        <v>Vyplň údaj</v>
      </c>
      <c r="G128" s="37"/>
      <c r="H128" s="37"/>
      <c r="I128" s="144" t="s">
        <v>31</v>
      </c>
      <c r="J128" s="33" t="str">
        <f>E24</f>
        <v xml:space="preserve"> </v>
      </c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0.3" customHeight="1">
      <c r="A129" s="35"/>
      <c r="B129" s="36"/>
      <c r="C129" s="37"/>
      <c r="D129" s="37"/>
      <c r="E129" s="37"/>
      <c r="F129" s="37"/>
      <c r="G129" s="37"/>
      <c r="H129" s="37"/>
      <c r="I129" s="141"/>
      <c r="J129" s="37"/>
      <c r="K129" s="37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11" customFormat="1" ht="29.25" customHeight="1">
      <c r="A130" s="204"/>
      <c r="B130" s="205"/>
      <c r="C130" s="206" t="s">
        <v>123</v>
      </c>
      <c r="D130" s="207" t="s">
        <v>58</v>
      </c>
      <c r="E130" s="207" t="s">
        <v>54</v>
      </c>
      <c r="F130" s="207" t="s">
        <v>55</v>
      </c>
      <c r="G130" s="207" t="s">
        <v>124</v>
      </c>
      <c r="H130" s="207" t="s">
        <v>125</v>
      </c>
      <c r="I130" s="208" t="s">
        <v>126</v>
      </c>
      <c r="J130" s="207" t="s">
        <v>104</v>
      </c>
      <c r="K130" s="209" t="s">
        <v>127</v>
      </c>
      <c r="L130" s="210"/>
      <c r="M130" s="97" t="s">
        <v>1</v>
      </c>
      <c r="N130" s="98" t="s">
        <v>37</v>
      </c>
      <c r="O130" s="98" t="s">
        <v>128</v>
      </c>
      <c r="P130" s="98" t="s">
        <v>129</v>
      </c>
      <c r="Q130" s="98" t="s">
        <v>130</v>
      </c>
      <c r="R130" s="98" t="s">
        <v>131</v>
      </c>
      <c r="S130" s="98" t="s">
        <v>132</v>
      </c>
      <c r="T130" s="99" t="s">
        <v>133</v>
      </c>
      <c r="U130" s="204"/>
      <c r="V130" s="204"/>
      <c r="W130" s="204"/>
      <c r="X130" s="204"/>
      <c r="Y130" s="204"/>
      <c r="Z130" s="204"/>
      <c r="AA130" s="204"/>
      <c r="AB130" s="204"/>
      <c r="AC130" s="204"/>
      <c r="AD130" s="204"/>
      <c r="AE130" s="204"/>
    </row>
    <row r="131" spans="1:63" s="2" customFormat="1" ht="22.8" customHeight="1">
      <c r="A131" s="35"/>
      <c r="B131" s="36"/>
      <c r="C131" s="104" t="s">
        <v>134</v>
      </c>
      <c r="D131" s="37"/>
      <c r="E131" s="37"/>
      <c r="F131" s="37"/>
      <c r="G131" s="37"/>
      <c r="H131" s="37"/>
      <c r="I131" s="141"/>
      <c r="J131" s="211">
        <f>BK131</f>
        <v>0</v>
      </c>
      <c r="K131" s="37"/>
      <c r="L131" s="41"/>
      <c r="M131" s="100"/>
      <c r="N131" s="212"/>
      <c r="O131" s="101"/>
      <c r="P131" s="213">
        <f>P132+P262+P276</f>
        <v>0</v>
      </c>
      <c r="Q131" s="101"/>
      <c r="R131" s="213">
        <f>R132+R262+R276</f>
        <v>3632.4608497</v>
      </c>
      <c r="S131" s="101"/>
      <c r="T131" s="214">
        <f>T132+T262+T276</f>
        <v>11.643999999999998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72</v>
      </c>
      <c r="AU131" s="14" t="s">
        <v>106</v>
      </c>
      <c r="BK131" s="215">
        <f>BK132+BK262+BK276</f>
        <v>0</v>
      </c>
    </row>
    <row r="132" spans="1:63" s="12" customFormat="1" ht="25.9" customHeight="1">
      <c r="A132" s="12"/>
      <c r="B132" s="216"/>
      <c r="C132" s="217"/>
      <c r="D132" s="218" t="s">
        <v>72</v>
      </c>
      <c r="E132" s="219" t="s">
        <v>135</v>
      </c>
      <c r="F132" s="219" t="s">
        <v>136</v>
      </c>
      <c r="G132" s="217"/>
      <c r="H132" s="217"/>
      <c r="I132" s="220"/>
      <c r="J132" s="221">
        <f>BK132</f>
        <v>0</v>
      </c>
      <c r="K132" s="217"/>
      <c r="L132" s="222"/>
      <c r="M132" s="223"/>
      <c r="N132" s="224"/>
      <c r="O132" s="224"/>
      <c r="P132" s="225">
        <f>P133+P175+P191+P206+P210+P232+P256+P260</f>
        <v>0</v>
      </c>
      <c r="Q132" s="224"/>
      <c r="R132" s="225">
        <f>R133+R175+R191+R206+R210+R232+R256+R260</f>
        <v>3628.8436927</v>
      </c>
      <c r="S132" s="224"/>
      <c r="T132" s="226">
        <f>T133+T175+T191+T206+T210+T232+T256+T260</f>
        <v>11.643999999999998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7" t="s">
        <v>81</v>
      </c>
      <c r="AT132" s="228" t="s">
        <v>72</v>
      </c>
      <c r="AU132" s="228" t="s">
        <v>73</v>
      </c>
      <c r="AY132" s="227" t="s">
        <v>137</v>
      </c>
      <c r="BK132" s="229">
        <f>BK133+BK175+BK191+BK206+BK210+BK232+BK256+BK260</f>
        <v>0</v>
      </c>
    </row>
    <row r="133" spans="1:63" s="12" customFormat="1" ht="22.8" customHeight="1">
      <c r="A133" s="12"/>
      <c r="B133" s="216"/>
      <c r="C133" s="217"/>
      <c r="D133" s="218" t="s">
        <v>72</v>
      </c>
      <c r="E133" s="230" t="s">
        <v>81</v>
      </c>
      <c r="F133" s="230" t="s">
        <v>138</v>
      </c>
      <c r="G133" s="217"/>
      <c r="H133" s="217"/>
      <c r="I133" s="220"/>
      <c r="J133" s="231">
        <f>BK133</f>
        <v>0</v>
      </c>
      <c r="K133" s="217"/>
      <c r="L133" s="222"/>
      <c r="M133" s="223"/>
      <c r="N133" s="224"/>
      <c r="O133" s="224"/>
      <c r="P133" s="225">
        <f>SUM(P134:P174)</f>
        <v>0</v>
      </c>
      <c r="Q133" s="224"/>
      <c r="R133" s="225">
        <f>SUM(R134:R174)</f>
        <v>0.9726799999999999</v>
      </c>
      <c r="S133" s="224"/>
      <c r="T133" s="226">
        <f>SUM(T134:T174)</f>
        <v>11.479999999999999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7" t="s">
        <v>81</v>
      </c>
      <c r="AT133" s="228" t="s">
        <v>72</v>
      </c>
      <c r="AU133" s="228" t="s">
        <v>81</v>
      </c>
      <c r="AY133" s="227" t="s">
        <v>137</v>
      </c>
      <c r="BK133" s="229">
        <f>SUM(BK134:BK174)</f>
        <v>0</v>
      </c>
    </row>
    <row r="134" spans="1:65" s="2" customFormat="1" ht="21.75" customHeight="1">
      <c r="A134" s="35"/>
      <c r="B134" s="36"/>
      <c r="C134" s="232" t="s">
        <v>81</v>
      </c>
      <c r="D134" s="232" t="s">
        <v>139</v>
      </c>
      <c r="E134" s="233" t="s">
        <v>140</v>
      </c>
      <c r="F134" s="234" t="s">
        <v>141</v>
      </c>
      <c r="G134" s="235" t="s">
        <v>142</v>
      </c>
      <c r="H134" s="236">
        <v>1</v>
      </c>
      <c r="I134" s="237"/>
      <c r="J134" s="238">
        <f>ROUND(I134*H134,2)</f>
        <v>0</v>
      </c>
      <c r="K134" s="234" t="s">
        <v>143</v>
      </c>
      <c r="L134" s="41"/>
      <c r="M134" s="239" t="s">
        <v>1</v>
      </c>
      <c r="N134" s="240" t="s">
        <v>38</v>
      </c>
      <c r="O134" s="88"/>
      <c r="P134" s="241">
        <f>O134*H134</f>
        <v>0</v>
      </c>
      <c r="Q134" s="241">
        <v>0</v>
      </c>
      <c r="R134" s="241">
        <f>Q134*H134</f>
        <v>0</v>
      </c>
      <c r="S134" s="241">
        <v>0</v>
      </c>
      <c r="T134" s="24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3" t="s">
        <v>144</v>
      </c>
      <c r="AT134" s="243" t="s">
        <v>139</v>
      </c>
      <c r="AU134" s="243" t="s">
        <v>83</v>
      </c>
      <c r="AY134" s="14" t="s">
        <v>137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14" t="s">
        <v>81</v>
      </c>
      <c r="BK134" s="244">
        <f>ROUND(I134*H134,2)</f>
        <v>0</v>
      </c>
      <c r="BL134" s="14" t="s">
        <v>144</v>
      </c>
      <c r="BM134" s="243" t="s">
        <v>145</v>
      </c>
    </row>
    <row r="135" spans="1:65" s="2" customFormat="1" ht="16.5" customHeight="1">
      <c r="A135" s="35"/>
      <c r="B135" s="36"/>
      <c r="C135" s="232" t="s">
        <v>83</v>
      </c>
      <c r="D135" s="232" t="s">
        <v>139</v>
      </c>
      <c r="E135" s="233" t="s">
        <v>146</v>
      </c>
      <c r="F135" s="234" t="s">
        <v>147</v>
      </c>
      <c r="G135" s="235" t="s">
        <v>142</v>
      </c>
      <c r="H135" s="236">
        <v>1</v>
      </c>
      <c r="I135" s="237"/>
      <c r="J135" s="238">
        <f>ROUND(I135*H135,2)</f>
        <v>0</v>
      </c>
      <c r="K135" s="234" t="s">
        <v>143</v>
      </c>
      <c r="L135" s="41"/>
      <c r="M135" s="239" t="s">
        <v>1</v>
      </c>
      <c r="N135" s="240" t="s">
        <v>38</v>
      </c>
      <c r="O135" s="88"/>
      <c r="P135" s="241">
        <f>O135*H135</f>
        <v>0</v>
      </c>
      <c r="Q135" s="241">
        <v>0</v>
      </c>
      <c r="R135" s="241">
        <f>Q135*H135</f>
        <v>0</v>
      </c>
      <c r="S135" s="241">
        <v>0</v>
      </c>
      <c r="T135" s="24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3" t="s">
        <v>144</v>
      </c>
      <c r="AT135" s="243" t="s">
        <v>139</v>
      </c>
      <c r="AU135" s="243" t="s">
        <v>83</v>
      </c>
      <c r="AY135" s="14" t="s">
        <v>137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14" t="s">
        <v>81</v>
      </c>
      <c r="BK135" s="244">
        <f>ROUND(I135*H135,2)</f>
        <v>0</v>
      </c>
      <c r="BL135" s="14" t="s">
        <v>144</v>
      </c>
      <c r="BM135" s="243" t="s">
        <v>148</v>
      </c>
    </row>
    <row r="136" spans="1:65" s="2" customFormat="1" ht="16.5" customHeight="1">
      <c r="A136" s="35"/>
      <c r="B136" s="36"/>
      <c r="C136" s="232" t="s">
        <v>149</v>
      </c>
      <c r="D136" s="232" t="s">
        <v>139</v>
      </c>
      <c r="E136" s="233" t="s">
        <v>150</v>
      </c>
      <c r="F136" s="234" t="s">
        <v>151</v>
      </c>
      <c r="G136" s="235" t="s">
        <v>152</v>
      </c>
      <c r="H136" s="236">
        <v>56</v>
      </c>
      <c r="I136" s="237"/>
      <c r="J136" s="238">
        <f>ROUND(I136*H136,2)</f>
        <v>0</v>
      </c>
      <c r="K136" s="234" t="s">
        <v>153</v>
      </c>
      <c r="L136" s="41"/>
      <c r="M136" s="239" t="s">
        <v>1</v>
      </c>
      <c r="N136" s="240" t="s">
        <v>38</v>
      </c>
      <c r="O136" s="88"/>
      <c r="P136" s="241">
        <f>O136*H136</f>
        <v>0</v>
      </c>
      <c r="Q136" s="241">
        <v>0</v>
      </c>
      <c r="R136" s="241">
        <f>Q136*H136</f>
        <v>0</v>
      </c>
      <c r="S136" s="241">
        <v>0.205</v>
      </c>
      <c r="T136" s="242">
        <f>S136*H136</f>
        <v>11.479999999999999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3" t="s">
        <v>144</v>
      </c>
      <c r="AT136" s="243" t="s">
        <v>139</v>
      </c>
      <c r="AU136" s="243" t="s">
        <v>83</v>
      </c>
      <c r="AY136" s="14" t="s">
        <v>137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14" t="s">
        <v>81</v>
      </c>
      <c r="BK136" s="244">
        <f>ROUND(I136*H136,2)</f>
        <v>0</v>
      </c>
      <c r="BL136" s="14" t="s">
        <v>144</v>
      </c>
      <c r="BM136" s="243" t="s">
        <v>154</v>
      </c>
    </row>
    <row r="137" spans="1:65" s="2" customFormat="1" ht="21.75" customHeight="1">
      <c r="A137" s="35"/>
      <c r="B137" s="36"/>
      <c r="C137" s="232" t="s">
        <v>144</v>
      </c>
      <c r="D137" s="232" t="s">
        <v>139</v>
      </c>
      <c r="E137" s="233" t="s">
        <v>155</v>
      </c>
      <c r="F137" s="234" t="s">
        <v>156</v>
      </c>
      <c r="G137" s="235" t="s">
        <v>157</v>
      </c>
      <c r="H137" s="236">
        <v>2597</v>
      </c>
      <c r="I137" s="237"/>
      <c r="J137" s="238">
        <f>ROUND(I137*H137,2)</f>
        <v>0</v>
      </c>
      <c r="K137" s="234" t="s">
        <v>143</v>
      </c>
      <c r="L137" s="41"/>
      <c r="M137" s="239" t="s">
        <v>1</v>
      </c>
      <c r="N137" s="240" t="s">
        <v>38</v>
      </c>
      <c r="O137" s="88"/>
      <c r="P137" s="241">
        <f>O137*H137</f>
        <v>0</v>
      </c>
      <c r="Q137" s="241">
        <v>0</v>
      </c>
      <c r="R137" s="241">
        <f>Q137*H137</f>
        <v>0</v>
      </c>
      <c r="S137" s="241">
        <v>0</v>
      </c>
      <c r="T137" s="24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3" t="s">
        <v>144</v>
      </c>
      <c r="AT137" s="243" t="s">
        <v>139</v>
      </c>
      <c r="AU137" s="243" t="s">
        <v>83</v>
      </c>
      <c r="AY137" s="14" t="s">
        <v>137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14" t="s">
        <v>81</v>
      </c>
      <c r="BK137" s="244">
        <f>ROUND(I137*H137,2)</f>
        <v>0</v>
      </c>
      <c r="BL137" s="14" t="s">
        <v>144</v>
      </c>
      <c r="BM137" s="243" t="s">
        <v>158</v>
      </c>
    </row>
    <row r="138" spans="1:47" s="2" customFormat="1" ht="12">
      <c r="A138" s="35"/>
      <c r="B138" s="36"/>
      <c r="C138" s="37"/>
      <c r="D138" s="245" t="s">
        <v>159</v>
      </c>
      <c r="E138" s="37"/>
      <c r="F138" s="246" t="s">
        <v>160</v>
      </c>
      <c r="G138" s="37"/>
      <c r="H138" s="37"/>
      <c r="I138" s="141"/>
      <c r="J138" s="37"/>
      <c r="K138" s="37"/>
      <c r="L138" s="41"/>
      <c r="M138" s="247"/>
      <c r="N138" s="248"/>
      <c r="O138" s="88"/>
      <c r="P138" s="88"/>
      <c r="Q138" s="88"/>
      <c r="R138" s="88"/>
      <c r="S138" s="88"/>
      <c r="T138" s="89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159</v>
      </c>
      <c r="AU138" s="14" t="s">
        <v>83</v>
      </c>
    </row>
    <row r="139" spans="1:65" s="2" customFormat="1" ht="21.75" customHeight="1">
      <c r="A139" s="35"/>
      <c r="B139" s="36"/>
      <c r="C139" s="232" t="s">
        <v>161</v>
      </c>
      <c r="D139" s="232" t="s">
        <v>139</v>
      </c>
      <c r="E139" s="233" t="s">
        <v>162</v>
      </c>
      <c r="F139" s="234" t="s">
        <v>163</v>
      </c>
      <c r="G139" s="235" t="s">
        <v>164</v>
      </c>
      <c r="H139" s="236">
        <v>87.6</v>
      </c>
      <c r="I139" s="237"/>
      <c r="J139" s="238">
        <f>ROUND(I139*H139,2)</f>
        <v>0</v>
      </c>
      <c r="K139" s="234" t="s">
        <v>143</v>
      </c>
      <c r="L139" s="41"/>
      <c r="M139" s="239" t="s">
        <v>1</v>
      </c>
      <c r="N139" s="240" t="s">
        <v>38</v>
      </c>
      <c r="O139" s="88"/>
      <c r="P139" s="241">
        <f>O139*H139</f>
        <v>0</v>
      </c>
      <c r="Q139" s="241">
        <v>0</v>
      </c>
      <c r="R139" s="241">
        <f>Q139*H139</f>
        <v>0</v>
      </c>
      <c r="S139" s="241">
        <v>0</v>
      </c>
      <c r="T139" s="24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3" t="s">
        <v>144</v>
      </c>
      <c r="AT139" s="243" t="s">
        <v>139</v>
      </c>
      <c r="AU139" s="243" t="s">
        <v>83</v>
      </c>
      <c r="AY139" s="14" t="s">
        <v>137</v>
      </c>
      <c r="BE139" s="244">
        <f>IF(N139="základní",J139,0)</f>
        <v>0</v>
      </c>
      <c r="BF139" s="244">
        <f>IF(N139="snížená",J139,0)</f>
        <v>0</v>
      </c>
      <c r="BG139" s="244">
        <f>IF(N139="zákl. přenesená",J139,0)</f>
        <v>0</v>
      </c>
      <c r="BH139" s="244">
        <f>IF(N139="sníž. přenesená",J139,0)</f>
        <v>0</v>
      </c>
      <c r="BI139" s="244">
        <f>IF(N139="nulová",J139,0)</f>
        <v>0</v>
      </c>
      <c r="BJ139" s="14" t="s">
        <v>81</v>
      </c>
      <c r="BK139" s="244">
        <f>ROUND(I139*H139,2)</f>
        <v>0</v>
      </c>
      <c r="BL139" s="14" t="s">
        <v>144</v>
      </c>
      <c r="BM139" s="243" t="s">
        <v>165</v>
      </c>
    </row>
    <row r="140" spans="1:47" s="2" customFormat="1" ht="12">
      <c r="A140" s="35"/>
      <c r="B140" s="36"/>
      <c r="C140" s="37"/>
      <c r="D140" s="245" t="s">
        <v>159</v>
      </c>
      <c r="E140" s="37"/>
      <c r="F140" s="246" t="s">
        <v>166</v>
      </c>
      <c r="G140" s="37"/>
      <c r="H140" s="37"/>
      <c r="I140" s="141"/>
      <c r="J140" s="37"/>
      <c r="K140" s="37"/>
      <c r="L140" s="41"/>
      <c r="M140" s="247"/>
      <c r="N140" s="248"/>
      <c r="O140" s="88"/>
      <c r="P140" s="88"/>
      <c r="Q140" s="88"/>
      <c r="R140" s="88"/>
      <c r="S140" s="88"/>
      <c r="T140" s="89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159</v>
      </c>
      <c r="AU140" s="14" t="s">
        <v>83</v>
      </c>
    </row>
    <row r="141" spans="1:65" s="2" customFormat="1" ht="21.75" customHeight="1">
      <c r="A141" s="35"/>
      <c r="B141" s="36"/>
      <c r="C141" s="232" t="s">
        <v>167</v>
      </c>
      <c r="D141" s="232" t="s">
        <v>139</v>
      </c>
      <c r="E141" s="233" t="s">
        <v>168</v>
      </c>
      <c r="F141" s="234" t="s">
        <v>169</v>
      </c>
      <c r="G141" s="235" t="s">
        <v>164</v>
      </c>
      <c r="H141" s="236">
        <v>898.8</v>
      </c>
      <c r="I141" s="237"/>
      <c r="J141" s="238">
        <f>ROUND(I141*H141,2)</f>
        <v>0</v>
      </c>
      <c r="K141" s="234" t="s">
        <v>143</v>
      </c>
      <c r="L141" s="41"/>
      <c r="M141" s="239" t="s">
        <v>1</v>
      </c>
      <c r="N141" s="240" t="s">
        <v>38</v>
      </c>
      <c r="O141" s="88"/>
      <c r="P141" s="241">
        <f>O141*H141</f>
        <v>0</v>
      </c>
      <c r="Q141" s="241">
        <v>0</v>
      </c>
      <c r="R141" s="241">
        <f>Q141*H141</f>
        <v>0</v>
      </c>
      <c r="S141" s="241">
        <v>0</v>
      </c>
      <c r="T141" s="24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3" t="s">
        <v>144</v>
      </c>
      <c r="AT141" s="243" t="s">
        <v>139</v>
      </c>
      <c r="AU141" s="243" t="s">
        <v>83</v>
      </c>
      <c r="AY141" s="14" t="s">
        <v>137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14" t="s">
        <v>81</v>
      </c>
      <c r="BK141" s="244">
        <f>ROUND(I141*H141,2)</f>
        <v>0</v>
      </c>
      <c r="BL141" s="14" t="s">
        <v>144</v>
      </c>
      <c r="BM141" s="243" t="s">
        <v>170</v>
      </c>
    </row>
    <row r="142" spans="1:47" s="2" customFormat="1" ht="12">
      <c r="A142" s="35"/>
      <c r="B142" s="36"/>
      <c r="C142" s="37"/>
      <c r="D142" s="245" t="s">
        <v>159</v>
      </c>
      <c r="E142" s="37"/>
      <c r="F142" s="246" t="s">
        <v>171</v>
      </c>
      <c r="G142" s="37"/>
      <c r="H142" s="37"/>
      <c r="I142" s="141"/>
      <c r="J142" s="37"/>
      <c r="K142" s="37"/>
      <c r="L142" s="41"/>
      <c r="M142" s="247"/>
      <c r="N142" s="248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159</v>
      </c>
      <c r="AU142" s="14" t="s">
        <v>83</v>
      </c>
    </row>
    <row r="143" spans="1:65" s="2" customFormat="1" ht="21.75" customHeight="1">
      <c r="A143" s="35"/>
      <c r="B143" s="36"/>
      <c r="C143" s="232" t="s">
        <v>172</v>
      </c>
      <c r="D143" s="232" t="s">
        <v>139</v>
      </c>
      <c r="E143" s="233" t="s">
        <v>173</v>
      </c>
      <c r="F143" s="234" t="s">
        <v>174</v>
      </c>
      <c r="G143" s="235" t="s">
        <v>164</v>
      </c>
      <c r="H143" s="236">
        <v>2645.9</v>
      </c>
      <c r="I143" s="237"/>
      <c r="J143" s="238">
        <f>ROUND(I143*H143,2)</f>
        <v>0</v>
      </c>
      <c r="K143" s="234" t="s">
        <v>143</v>
      </c>
      <c r="L143" s="41"/>
      <c r="M143" s="239" t="s">
        <v>1</v>
      </c>
      <c r="N143" s="240" t="s">
        <v>38</v>
      </c>
      <c r="O143" s="88"/>
      <c r="P143" s="241">
        <f>O143*H143</f>
        <v>0</v>
      </c>
      <c r="Q143" s="241">
        <v>0</v>
      </c>
      <c r="R143" s="241">
        <f>Q143*H143</f>
        <v>0</v>
      </c>
      <c r="S143" s="241">
        <v>0</v>
      </c>
      <c r="T143" s="24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3" t="s">
        <v>144</v>
      </c>
      <c r="AT143" s="243" t="s">
        <v>139</v>
      </c>
      <c r="AU143" s="243" t="s">
        <v>83</v>
      </c>
      <c r="AY143" s="14" t="s">
        <v>137</v>
      </c>
      <c r="BE143" s="244">
        <f>IF(N143="základní",J143,0)</f>
        <v>0</v>
      </c>
      <c r="BF143" s="244">
        <f>IF(N143="snížená",J143,0)</f>
        <v>0</v>
      </c>
      <c r="BG143" s="244">
        <f>IF(N143="zákl. přenesená",J143,0)</f>
        <v>0</v>
      </c>
      <c r="BH143" s="244">
        <f>IF(N143="sníž. přenesená",J143,0)</f>
        <v>0</v>
      </c>
      <c r="BI143" s="244">
        <f>IF(N143="nulová",J143,0)</f>
        <v>0</v>
      </c>
      <c r="BJ143" s="14" t="s">
        <v>81</v>
      </c>
      <c r="BK143" s="244">
        <f>ROUND(I143*H143,2)</f>
        <v>0</v>
      </c>
      <c r="BL143" s="14" t="s">
        <v>144</v>
      </c>
      <c r="BM143" s="243" t="s">
        <v>175</v>
      </c>
    </row>
    <row r="144" spans="1:47" s="2" customFormat="1" ht="12">
      <c r="A144" s="35"/>
      <c r="B144" s="36"/>
      <c r="C144" s="37"/>
      <c r="D144" s="245" t="s">
        <v>159</v>
      </c>
      <c r="E144" s="37"/>
      <c r="F144" s="246" t="s">
        <v>176</v>
      </c>
      <c r="G144" s="37"/>
      <c r="H144" s="37"/>
      <c r="I144" s="141"/>
      <c r="J144" s="37"/>
      <c r="K144" s="37"/>
      <c r="L144" s="41"/>
      <c r="M144" s="247"/>
      <c r="N144" s="248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159</v>
      </c>
      <c r="AU144" s="14" t="s">
        <v>83</v>
      </c>
    </row>
    <row r="145" spans="1:65" s="2" customFormat="1" ht="21.75" customHeight="1">
      <c r="A145" s="35"/>
      <c r="B145" s="36"/>
      <c r="C145" s="232" t="s">
        <v>177</v>
      </c>
      <c r="D145" s="232" t="s">
        <v>139</v>
      </c>
      <c r="E145" s="233" t="s">
        <v>178</v>
      </c>
      <c r="F145" s="234" t="s">
        <v>179</v>
      </c>
      <c r="G145" s="235" t="s">
        <v>164</v>
      </c>
      <c r="H145" s="236">
        <v>6.4</v>
      </c>
      <c r="I145" s="237"/>
      <c r="J145" s="238">
        <f>ROUND(I145*H145,2)</f>
        <v>0</v>
      </c>
      <c r="K145" s="234" t="s">
        <v>143</v>
      </c>
      <c r="L145" s="41"/>
      <c r="M145" s="239" t="s">
        <v>1</v>
      </c>
      <c r="N145" s="240" t="s">
        <v>38</v>
      </c>
      <c r="O145" s="88"/>
      <c r="P145" s="241">
        <f>O145*H145</f>
        <v>0</v>
      </c>
      <c r="Q145" s="241">
        <v>0</v>
      </c>
      <c r="R145" s="241">
        <f>Q145*H145</f>
        <v>0</v>
      </c>
      <c r="S145" s="241">
        <v>0</v>
      </c>
      <c r="T145" s="24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3" t="s">
        <v>144</v>
      </c>
      <c r="AT145" s="243" t="s">
        <v>139</v>
      </c>
      <c r="AU145" s="243" t="s">
        <v>83</v>
      </c>
      <c r="AY145" s="14" t="s">
        <v>137</v>
      </c>
      <c r="BE145" s="244">
        <f>IF(N145="základní",J145,0)</f>
        <v>0</v>
      </c>
      <c r="BF145" s="244">
        <f>IF(N145="snížená",J145,0)</f>
        <v>0</v>
      </c>
      <c r="BG145" s="244">
        <f>IF(N145="zákl. přenesená",J145,0)</f>
        <v>0</v>
      </c>
      <c r="BH145" s="244">
        <f>IF(N145="sníž. přenesená",J145,0)</f>
        <v>0</v>
      </c>
      <c r="BI145" s="244">
        <f>IF(N145="nulová",J145,0)</f>
        <v>0</v>
      </c>
      <c r="BJ145" s="14" t="s">
        <v>81</v>
      </c>
      <c r="BK145" s="244">
        <f>ROUND(I145*H145,2)</f>
        <v>0</v>
      </c>
      <c r="BL145" s="14" t="s">
        <v>144</v>
      </c>
      <c r="BM145" s="243" t="s">
        <v>180</v>
      </c>
    </row>
    <row r="146" spans="1:47" s="2" customFormat="1" ht="12">
      <c r="A146" s="35"/>
      <c r="B146" s="36"/>
      <c r="C146" s="37"/>
      <c r="D146" s="245" t="s">
        <v>159</v>
      </c>
      <c r="E146" s="37"/>
      <c r="F146" s="246" t="s">
        <v>181</v>
      </c>
      <c r="G146" s="37"/>
      <c r="H146" s="37"/>
      <c r="I146" s="141"/>
      <c r="J146" s="37"/>
      <c r="K146" s="37"/>
      <c r="L146" s="41"/>
      <c r="M146" s="247"/>
      <c r="N146" s="248"/>
      <c r="O146" s="88"/>
      <c r="P146" s="88"/>
      <c r="Q146" s="88"/>
      <c r="R146" s="88"/>
      <c r="S146" s="88"/>
      <c r="T146" s="89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4" t="s">
        <v>159</v>
      </c>
      <c r="AU146" s="14" t="s">
        <v>83</v>
      </c>
    </row>
    <row r="147" spans="1:65" s="2" customFormat="1" ht="21.75" customHeight="1">
      <c r="A147" s="35"/>
      <c r="B147" s="36"/>
      <c r="C147" s="232" t="s">
        <v>182</v>
      </c>
      <c r="D147" s="232" t="s">
        <v>139</v>
      </c>
      <c r="E147" s="233" t="s">
        <v>183</v>
      </c>
      <c r="F147" s="234" t="s">
        <v>184</v>
      </c>
      <c r="G147" s="235" t="s">
        <v>164</v>
      </c>
      <c r="H147" s="236">
        <v>41.76</v>
      </c>
      <c r="I147" s="237"/>
      <c r="J147" s="238">
        <f>ROUND(I147*H147,2)</f>
        <v>0</v>
      </c>
      <c r="K147" s="234" t="s">
        <v>143</v>
      </c>
      <c r="L147" s="41"/>
      <c r="M147" s="239" t="s">
        <v>1</v>
      </c>
      <c r="N147" s="240" t="s">
        <v>38</v>
      </c>
      <c r="O147" s="88"/>
      <c r="P147" s="241">
        <f>O147*H147</f>
        <v>0</v>
      </c>
      <c r="Q147" s="241">
        <v>0</v>
      </c>
      <c r="R147" s="241">
        <f>Q147*H147</f>
        <v>0</v>
      </c>
      <c r="S147" s="241">
        <v>0</v>
      </c>
      <c r="T147" s="24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3" t="s">
        <v>144</v>
      </c>
      <c r="AT147" s="243" t="s">
        <v>139</v>
      </c>
      <c r="AU147" s="243" t="s">
        <v>83</v>
      </c>
      <c r="AY147" s="14" t="s">
        <v>137</v>
      </c>
      <c r="BE147" s="244">
        <f>IF(N147="základní",J147,0)</f>
        <v>0</v>
      </c>
      <c r="BF147" s="244">
        <f>IF(N147="snížená",J147,0)</f>
        <v>0</v>
      </c>
      <c r="BG147" s="244">
        <f>IF(N147="zákl. přenesená",J147,0)</f>
        <v>0</v>
      </c>
      <c r="BH147" s="244">
        <f>IF(N147="sníž. přenesená",J147,0)</f>
        <v>0</v>
      </c>
      <c r="BI147" s="244">
        <f>IF(N147="nulová",J147,0)</f>
        <v>0</v>
      </c>
      <c r="BJ147" s="14" t="s">
        <v>81</v>
      </c>
      <c r="BK147" s="244">
        <f>ROUND(I147*H147,2)</f>
        <v>0</v>
      </c>
      <c r="BL147" s="14" t="s">
        <v>144</v>
      </c>
      <c r="BM147" s="243" t="s">
        <v>185</v>
      </c>
    </row>
    <row r="148" spans="1:47" s="2" customFormat="1" ht="12">
      <c r="A148" s="35"/>
      <c r="B148" s="36"/>
      <c r="C148" s="37"/>
      <c r="D148" s="245" t="s">
        <v>159</v>
      </c>
      <c r="E148" s="37"/>
      <c r="F148" s="246" t="s">
        <v>186</v>
      </c>
      <c r="G148" s="37"/>
      <c r="H148" s="37"/>
      <c r="I148" s="141"/>
      <c r="J148" s="37"/>
      <c r="K148" s="37"/>
      <c r="L148" s="41"/>
      <c r="M148" s="247"/>
      <c r="N148" s="248"/>
      <c r="O148" s="88"/>
      <c r="P148" s="88"/>
      <c r="Q148" s="88"/>
      <c r="R148" s="88"/>
      <c r="S148" s="88"/>
      <c r="T148" s="89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4" t="s">
        <v>159</v>
      </c>
      <c r="AU148" s="14" t="s">
        <v>83</v>
      </c>
    </row>
    <row r="149" spans="1:65" s="2" customFormat="1" ht="21.75" customHeight="1">
      <c r="A149" s="35"/>
      <c r="B149" s="36"/>
      <c r="C149" s="232" t="s">
        <v>187</v>
      </c>
      <c r="D149" s="232" t="s">
        <v>139</v>
      </c>
      <c r="E149" s="233" t="s">
        <v>188</v>
      </c>
      <c r="F149" s="234" t="s">
        <v>189</v>
      </c>
      <c r="G149" s="235" t="s">
        <v>164</v>
      </c>
      <c r="H149" s="236">
        <v>134</v>
      </c>
      <c r="I149" s="237"/>
      <c r="J149" s="238">
        <f>ROUND(I149*H149,2)</f>
        <v>0</v>
      </c>
      <c r="K149" s="234" t="s">
        <v>143</v>
      </c>
      <c r="L149" s="41"/>
      <c r="M149" s="239" t="s">
        <v>1</v>
      </c>
      <c r="N149" s="240" t="s">
        <v>38</v>
      </c>
      <c r="O149" s="88"/>
      <c r="P149" s="241">
        <f>O149*H149</f>
        <v>0</v>
      </c>
      <c r="Q149" s="241">
        <v>0</v>
      </c>
      <c r="R149" s="241">
        <f>Q149*H149</f>
        <v>0</v>
      </c>
      <c r="S149" s="241">
        <v>0</v>
      </c>
      <c r="T149" s="24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3" t="s">
        <v>144</v>
      </c>
      <c r="AT149" s="243" t="s">
        <v>139</v>
      </c>
      <c r="AU149" s="243" t="s">
        <v>83</v>
      </c>
      <c r="AY149" s="14" t="s">
        <v>137</v>
      </c>
      <c r="BE149" s="244">
        <f>IF(N149="základní",J149,0)</f>
        <v>0</v>
      </c>
      <c r="BF149" s="244">
        <f>IF(N149="snížená",J149,0)</f>
        <v>0</v>
      </c>
      <c r="BG149" s="244">
        <f>IF(N149="zákl. přenesená",J149,0)</f>
        <v>0</v>
      </c>
      <c r="BH149" s="244">
        <f>IF(N149="sníž. přenesená",J149,0)</f>
        <v>0</v>
      </c>
      <c r="BI149" s="244">
        <f>IF(N149="nulová",J149,0)</f>
        <v>0</v>
      </c>
      <c r="BJ149" s="14" t="s">
        <v>81</v>
      </c>
      <c r="BK149" s="244">
        <f>ROUND(I149*H149,2)</f>
        <v>0</v>
      </c>
      <c r="BL149" s="14" t="s">
        <v>144</v>
      </c>
      <c r="BM149" s="243" t="s">
        <v>190</v>
      </c>
    </row>
    <row r="150" spans="1:47" s="2" customFormat="1" ht="12">
      <c r="A150" s="35"/>
      <c r="B150" s="36"/>
      <c r="C150" s="37"/>
      <c r="D150" s="245" t="s">
        <v>159</v>
      </c>
      <c r="E150" s="37"/>
      <c r="F150" s="246" t="s">
        <v>191</v>
      </c>
      <c r="G150" s="37"/>
      <c r="H150" s="37"/>
      <c r="I150" s="141"/>
      <c r="J150" s="37"/>
      <c r="K150" s="37"/>
      <c r="L150" s="41"/>
      <c r="M150" s="247"/>
      <c r="N150" s="248"/>
      <c r="O150" s="88"/>
      <c r="P150" s="88"/>
      <c r="Q150" s="88"/>
      <c r="R150" s="88"/>
      <c r="S150" s="88"/>
      <c r="T150" s="89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4" t="s">
        <v>159</v>
      </c>
      <c r="AU150" s="14" t="s">
        <v>83</v>
      </c>
    </row>
    <row r="151" spans="1:65" s="2" customFormat="1" ht="21.75" customHeight="1">
      <c r="A151" s="35"/>
      <c r="B151" s="36"/>
      <c r="C151" s="232" t="s">
        <v>192</v>
      </c>
      <c r="D151" s="232" t="s">
        <v>139</v>
      </c>
      <c r="E151" s="233" t="s">
        <v>193</v>
      </c>
      <c r="F151" s="234" t="s">
        <v>194</v>
      </c>
      <c r="G151" s="235" t="s">
        <v>164</v>
      </c>
      <c r="H151" s="236">
        <v>2781.66</v>
      </c>
      <c r="I151" s="237"/>
      <c r="J151" s="238">
        <f>ROUND(I151*H151,2)</f>
        <v>0</v>
      </c>
      <c r="K151" s="234" t="s">
        <v>143</v>
      </c>
      <c r="L151" s="41"/>
      <c r="M151" s="239" t="s">
        <v>1</v>
      </c>
      <c r="N151" s="240" t="s">
        <v>38</v>
      </c>
      <c r="O151" s="88"/>
      <c r="P151" s="241">
        <f>O151*H151</f>
        <v>0</v>
      </c>
      <c r="Q151" s="241">
        <v>0</v>
      </c>
      <c r="R151" s="241">
        <f>Q151*H151</f>
        <v>0</v>
      </c>
      <c r="S151" s="241">
        <v>0</v>
      </c>
      <c r="T151" s="24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3" t="s">
        <v>144</v>
      </c>
      <c r="AT151" s="243" t="s">
        <v>139</v>
      </c>
      <c r="AU151" s="243" t="s">
        <v>83</v>
      </c>
      <c r="AY151" s="14" t="s">
        <v>137</v>
      </c>
      <c r="BE151" s="244">
        <f>IF(N151="základní",J151,0)</f>
        <v>0</v>
      </c>
      <c r="BF151" s="244">
        <f>IF(N151="snížená",J151,0)</f>
        <v>0</v>
      </c>
      <c r="BG151" s="244">
        <f>IF(N151="zákl. přenesená",J151,0)</f>
        <v>0</v>
      </c>
      <c r="BH151" s="244">
        <f>IF(N151="sníž. přenesená",J151,0)</f>
        <v>0</v>
      </c>
      <c r="BI151" s="244">
        <f>IF(N151="nulová",J151,0)</f>
        <v>0</v>
      </c>
      <c r="BJ151" s="14" t="s">
        <v>81</v>
      </c>
      <c r="BK151" s="244">
        <f>ROUND(I151*H151,2)</f>
        <v>0</v>
      </c>
      <c r="BL151" s="14" t="s">
        <v>144</v>
      </c>
      <c r="BM151" s="243" t="s">
        <v>195</v>
      </c>
    </row>
    <row r="152" spans="1:47" s="2" customFormat="1" ht="12">
      <c r="A152" s="35"/>
      <c r="B152" s="36"/>
      <c r="C152" s="37"/>
      <c r="D152" s="245" t="s">
        <v>159</v>
      </c>
      <c r="E152" s="37"/>
      <c r="F152" s="246" t="s">
        <v>196</v>
      </c>
      <c r="G152" s="37"/>
      <c r="H152" s="37"/>
      <c r="I152" s="141"/>
      <c r="J152" s="37"/>
      <c r="K152" s="37"/>
      <c r="L152" s="41"/>
      <c r="M152" s="247"/>
      <c r="N152" s="248"/>
      <c r="O152" s="88"/>
      <c r="P152" s="88"/>
      <c r="Q152" s="88"/>
      <c r="R152" s="88"/>
      <c r="S152" s="88"/>
      <c r="T152" s="89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159</v>
      </c>
      <c r="AU152" s="14" t="s">
        <v>83</v>
      </c>
    </row>
    <row r="153" spans="1:65" s="2" customFormat="1" ht="21.75" customHeight="1">
      <c r="A153" s="35"/>
      <c r="B153" s="36"/>
      <c r="C153" s="232" t="s">
        <v>197</v>
      </c>
      <c r="D153" s="232" t="s">
        <v>139</v>
      </c>
      <c r="E153" s="233" t="s">
        <v>193</v>
      </c>
      <c r="F153" s="234" t="s">
        <v>194</v>
      </c>
      <c r="G153" s="235" t="s">
        <v>164</v>
      </c>
      <c r="H153" s="236">
        <v>898.8</v>
      </c>
      <c r="I153" s="237"/>
      <c r="J153" s="238">
        <f>ROUND(I153*H153,2)</f>
        <v>0</v>
      </c>
      <c r="K153" s="234" t="s">
        <v>143</v>
      </c>
      <c r="L153" s="41"/>
      <c r="M153" s="239" t="s">
        <v>1</v>
      </c>
      <c r="N153" s="240" t="s">
        <v>38</v>
      </c>
      <c r="O153" s="88"/>
      <c r="P153" s="241">
        <f>O153*H153</f>
        <v>0</v>
      </c>
      <c r="Q153" s="241">
        <v>0</v>
      </c>
      <c r="R153" s="241">
        <f>Q153*H153</f>
        <v>0</v>
      </c>
      <c r="S153" s="241">
        <v>0</v>
      </c>
      <c r="T153" s="24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3" t="s">
        <v>144</v>
      </c>
      <c r="AT153" s="243" t="s">
        <v>139</v>
      </c>
      <c r="AU153" s="243" t="s">
        <v>83</v>
      </c>
      <c r="AY153" s="14" t="s">
        <v>137</v>
      </c>
      <c r="BE153" s="244">
        <f>IF(N153="základní",J153,0)</f>
        <v>0</v>
      </c>
      <c r="BF153" s="244">
        <f>IF(N153="snížená",J153,0)</f>
        <v>0</v>
      </c>
      <c r="BG153" s="244">
        <f>IF(N153="zákl. přenesená",J153,0)</f>
        <v>0</v>
      </c>
      <c r="BH153" s="244">
        <f>IF(N153="sníž. přenesená",J153,0)</f>
        <v>0</v>
      </c>
      <c r="BI153" s="244">
        <f>IF(N153="nulová",J153,0)</f>
        <v>0</v>
      </c>
      <c r="BJ153" s="14" t="s">
        <v>81</v>
      </c>
      <c r="BK153" s="244">
        <f>ROUND(I153*H153,2)</f>
        <v>0</v>
      </c>
      <c r="BL153" s="14" t="s">
        <v>144</v>
      </c>
      <c r="BM153" s="243" t="s">
        <v>198</v>
      </c>
    </row>
    <row r="154" spans="1:47" s="2" customFormat="1" ht="12">
      <c r="A154" s="35"/>
      <c r="B154" s="36"/>
      <c r="C154" s="37"/>
      <c r="D154" s="245" t="s">
        <v>159</v>
      </c>
      <c r="E154" s="37"/>
      <c r="F154" s="246" t="s">
        <v>171</v>
      </c>
      <c r="G154" s="37"/>
      <c r="H154" s="37"/>
      <c r="I154" s="141"/>
      <c r="J154" s="37"/>
      <c r="K154" s="37"/>
      <c r="L154" s="41"/>
      <c r="M154" s="247"/>
      <c r="N154" s="248"/>
      <c r="O154" s="88"/>
      <c r="P154" s="88"/>
      <c r="Q154" s="88"/>
      <c r="R154" s="88"/>
      <c r="S154" s="88"/>
      <c r="T154" s="89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4" t="s">
        <v>159</v>
      </c>
      <c r="AU154" s="14" t="s">
        <v>83</v>
      </c>
    </row>
    <row r="155" spans="1:65" s="2" customFormat="1" ht="16.5" customHeight="1">
      <c r="A155" s="35"/>
      <c r="B155" s="36"/>
      <c r="C155" s="232" t="s">
        <v>199</v>
      </c>
      <c r="D155" s="232" t="s">
        <v>139</v>
      </c>
      <c r="E155" s="233" t="s">
        <v>200</v>
      </c>
      <c r="F155" s="234" t="s">
        <v>201</v>
      </c>
      <c r="G155" s="235" t="s">
        <v>164</v>
      </c>
      <c r="H155" s="236">
        <v>2781.66</v>
      </c>
      <c r="I155" s="237"/>
      <c r="J155" s="238">
        <f>ROUND(I155*H155,2)</f>
        <v>0</v>
      </c>
      <c r="K155" s="234" t="s">
        <v>153</v>
      </c>
      <c r="L155" s="41"/>
      <c r="M155" s="239" t="s">
        <v>1</v>
      </c>
      <c r="N155" s="240" t="s">
        <v>38</v>
      </c>
      <c r="O155" s="88"/>
      <c r="P155" s="241">
        <f>O155*H155</f>
        <v>0</v>
      </c>
      <c r="Q155" s="241">
        <v>0</v>
      </c>
      <c r="R155" s="241">
        <f>Q155*H155</f>
        <v>0</v>
      </c>
      <c r="S155" s="241">
        <v>0</v>
      </c>
      <c r="T155" s="24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3" t="s">
        <v>144</v>
      </c>
      <c r="AT155" s="243" t="s">
        <v>139</v>
      </c>
      <c r="AU155" s="243" t="s">
        <v>83</v>
      </c>
      <c r="AY155" s="14" t="s">
        <v>137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14" t="s">
        <v>81</v>
      </c>
      <c r="BK155" s="244">
        <f>ROUND(I155*H155,2)</f>
        <v>0</v>
      </c>
      <c r="BL155" s="14" t="s">
        <v>144</v>
      </c>
      <c r="BM155" s="243" t="s">
        <v>202</v>
      </c>
    </row>
    <row r="156" spans="1:65" s="2" customFormat="1" ht="16.5" customHeight="1">
      <c r="A156" s="35"/>
      <c r="B156" s="36"/>
      <c r="C156" s="232" t="s">
        <v>203</v>
      </c>
      <c r="D156" s="232" t="s">
        <v>139</v>
      </c>
      <c r="E156" s="233" t="s">
        <v>200</v>
      </c>
      <c r="F156" s="234" t="s">
        <v>201</v>
      </c>
      <c r="G156" s="235" t="s">
        <v>164</v>
      </c>
      <c r="H156" s="236">
        <v>898.8</v>
      </c>
      <c r="I156" s="237"/>
      <c r="J156" s="238">
        <f>ROUND(I156*H156,2)</f>
        <v>0</v>
      </c>
      <c r="K156" s="234" t="s">
        <v>153</v>
      </c>
      <c r="L156" s="41"/>
      <c r="M156" s="239" t="s">
        <v>1</v>
      </c>
      <c r="N156" s="240" t="s">
        <v>38</v>
      </c>
      <c r="O156" s="88"/>
      <c r="P156" s="241">
        <f>O156*H156</f>
        <v>0</v>
      </c>
      <c r="Q156" s="241">
        <v>0</v>
      </c>
      <c r="R156" s="241">
        <f>Q156*H156</f>
        <v>0</v>
      </c>
      <c r="S156" s="241">
        <v>0</v>
      </c>
      <c r="T156" s="24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3" t="s">
        <v>144</v>
      </c>
      <c r="AT156" s="243" t="s">
        <v>139</v>
      </c>
      <c r="AU156" s="243" t="s">
        <v>83</v>
      </c>
      <c r="AY156" s="14" t="s">
        <v>137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14" t="s">
        <v>81</v>
      </c>
      <c r="BK156" s="244">
        <f>ROUND(I156*H156,2)</f>
        <v>0</v>
      </c>
      <c r="BL156" s="14" t="s">
        <v>144</v>
      </c>
      <c r="BM156" s="243" t="s">
        <v>204</v>
      </c>
    </row>
    <row r="157" spans="1:47" s="2" customFormat="1" ht="12">
      <c r="A157" s="35"/>
      <c r="B157" s="36"/>
      <c r="C157" s="37"/>
      <c r="D157" s="245" t="s">
        <v>159</v>
      </c>
      <c r="E157" s="37"/>
      <c r="F157" s="246" t="s">
        <v>171</v>
      </c>
      <c r="G157" s="37"/>
      <c r="H157" s="37"/>
      <c r="I157" s="141"/>
      <c r="J157" s="37"/>
      <c r="K157" s="37"/>
      <c r="L157" s="41"/>
      <c r="M157" s="247"/>
      <c r="N157" s="248"/>
      <c r="O157" s="88"/>
      <c r="P157" s="88"/>
      <c r="Q157" s="88"/>
      <c r="R157" s="88"/>
      <c r="S157" s="88"/>
      <c r="T157" s="89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4" t="s">
        <v>159</v>
      </c>
      <c r="AU157" s="14" t="s">
        <v>83</v>
      </c>
    </row>
    <row r="158" spans="1:65" s="2" customFormat="1" ht="21.75" customHeight="1">
      <c r="A158" s="35"/>
      <c r="B158" s="36"/>
      <c r="C158" s="232" t="s">
        <v>8</v>
      </c>
      <c r="D158" s="232" t="s">
        <v>139</v>
      </c>
      <c r="E158" s="233" t="s">
        <v>205</v>
      </c>
      <c r="F158" s="234" t="s">
        <v>206</v>
      </c>
      <c r="G158" s="235" t="s">
        <v>207</v>
      </c>
      <c r="H158" s="236">
        <v>4867.905</v>
      </c>
      <c r="I158" s="237"/>
      <c r="J158" s="238">
        <f>ROUND(I158*H158,2)</f>
        <v>0</v>
      </c>
      <c r="K158" s="234" t="s">
        <v>153</v>
      </c>
      <c r="L158" s="41"/>
      <c r="M158" s="239" t="s">
        <v>1</v>
      </c>
      <c r="N158" s="240" t="s">
        <v>38</v>
      </c>
      <c r="O158" s="88"/>
      <c r="P158" s="241">
        <f>O158*H158</f>
        <v>0</v>
      </c>
      <c r="Q158" s="241">
        <v>0</v>
      </c>
      <c r="R158" s="241">
        <f>Q158*H158</f>
        <v>0</v>
      </c>
      <c r="S158" s="241">
        <v>0</v>
      </c>
      <c r="T158" s="24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3" t="s">
        <v>144</v>
      </c>
      <c r="AT158" s="243" t="s">
        <v>139</v>
      </c>
      <c r="AU158" s="243" t="s">
        <v>83</v>
      </c>
      <c r="AY158" s="14" t="s">
        <v>137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14" t="s">
        <v>81</v>
      </c>
      <c r="BK158" s="244">
        <f>ROUND(I158*H158,2)</f>
        <v>0</v>
      </c>
      <c r="BL158" s="14" t="s">
        <v>144</v>
      </c>
      <c r="BM158" s="243" t="s">
        <v>208</v>
      </c>
    </row>
    <row r="159" spans="1:65" s="2" customFormat="1" ht="21.75" customHeight="1">
      <c r="A159" s="35"/>
      <c r="B159" s="36"/>
      <c r="C159" s="232" t="s">
        <v>209</v>
      </c>
      <c r="D159" s="232" t="s">
        <v>139</v>
      </c>
      <c r="E159" s="233" t="s">
        <v>205</v>
      </c>
      <c r="F159" s="234" t="s">
        <v>206</v>
      </c>
      <c r="G159" s="235" t="s">
        <v>207</v>
      </c>
      <c r="H159" s="236">
        <v>1572.9</v>
      </c>
      <c r="I159" s="237"/>
      <c r="J159" s="238">
        <f>ROUND(I159*H159,2)</f>
        <v>0</v>
      </c>
      <c r="K159" s="234" t="s">
        <v>153</v>
      </c>
      <c r="L159" s="41"/>
      <c r="M159" s="239" t="s">
        <v>1</v>
      </c>
      <c r="N159" s="240" t="s">
        <v>38</v>
      </c>
      <c r="O159" s="88"/>
      <c r="P159" s="241">
        <f>O159*H159</f>
        <v>0</v>
      </c>
      <c r="Q159" s="241">
        <v>0</v>
      </c>
      <c r="R159" s="241">
        <f>Q159*H159</f>
        <v>0</v>
      </c>
      <c r="S159" s="241">
        <v>0</v>
      </c>
      <c r="T159" s="24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3" t="s">
        <v>144</v>
      </c>
      <c r="AT159" s="243" t="s">
        <v>139</v>
      </c>
      <c r="AU159" s="243" t="s">
        <v>83</v>
      </c>
      <c r="AY159" s="14" t="s">
        <v>137</v>
      </c>
      <c r="BE159" s="244">
        <f>IF(N159="základní",J159,0)</f>
        <v>0</v>
      </c>
      <c r="BF159" s="244">
        <f>IF(N159="snížená",J159,0)</f>
        <v>0</v>
      </c>
      <c r="BG159" s="244">
        <f>IF(N159="zákl. přenesená",J159,0)</f>
        <v>0</v>
      </c>
      <c r="BH159" s="244">
        <f>IF(N159="sníž. přenesená",J159,0)</f>
        <v>0</v>
      </c>
      <c r="BI159" s="244">
        <f>IF(N159="nulová",J159,0)</f>
        <v>0</v>
      </c>
      <c r="BJ159" s="14" t="s">
        <v>81</v>
      </c>
      <c r="BK159" s="244">
        <f>ROUND(I159*H159,2)</f>
        <v>0</v>
      </c>
      <c r="BL159" s="14" t="s">
        <v>144</v>
      </c>
      <c r="BM159" s="243" t="s">
        <v>210</v>
      </c>
    </row>
    <row r="160" spans="1:47" s="2" customFormat="1" ht="12">
      <c r="A160" s="35"/>
      <c r="B160" s="36"/>
      <c r="C160" s="37"/>
      <c r="D160" s="245" t="s">
        <v>159</v>
      </c>
      <c r="E160" s="37"/>
      <c r="F160" s="246" t="s">
        <v>171</v>
      </c>
      <c r="G160" s="37"/>
      <c r="H160" s="37"/>
      <c r="I160" s="141"/>
      <c r="J160" s="37"/>
      <c r="K160" s="37"/>
      <c r="L160" s="41"/>
      <c r="M160" s="247"/>
      <c r="N160" s="248"/>
      <c r="O160" s="88"/>
      <c r="P160" s="88"/>
      <c r="Q160" s="88"/>
      <c r="R160" s="88"/>
      <c r="S160" s="88"/>
      <c r="T160" s="89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4" t="s">
        <v>159</v>
      </c>
      <c r="AU160" s="14" t="s">
        <v>83</v>
      </c>
    </row>
    <row r="161" spans="1:65" s="2" customFormat="1" ht="21.75" customHeight="1">
      <c r="A161" s="35"/>
      <c r="B161" s="36"/>
      <c r="C161" s="232" t="s">
        <v>211</v>
      </c>
      <c r="D161" s="232" t="s">
        <v>139</v>
      </c>
      <c r="E161" s="233" t="s">
        <v>212</v>
      </c>
      <c r="F161" s="234" t="s">
        <v>213</v>
      </c>
      <c r="G161" s="235" t="s">
        <v>164</v>
      </c>
      <c r="H161" s="236">
        <v>228.21</v>
      </c>
      <c r="I161" s="237"/>
      <c r="J161" s="238">
        <f>ROUND(I161*H161,2)</f>
        <v>0</v>
      </c>
      <c r="K161" s="234" t="s">
        <v>153</v>
      </c>
      <c r="L161" s="41"/>
      <c r="M161" s="239" t="s">
        <v>1</v>
      </c>
      <c r="N161" s="240" t="s">
        <v>38</v>
      </c>
      <c r="O161" s="88"/>
      <c r="P161" s="241">
        <f>O161*H161</f>
        <v>0</v>
      </c>
      <c r="Q161" s="241">
        <v>0</v>
      </c>
      <c r="R161" s="241">
        <f>Q161*H161</f>
        <v>0</v>
      </c>
      <c r="S161" s="241">
        <v>0</v>
      </c>
      <c r="T161" s="24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3" t="s">
        <v>144</v>
      </c>
      <c r="AT161" s="243" t="s">
        <v>139</v>
      </c>
      <c r="AU161" s="243" t="s">
        <v>83</v>
      </c>
      <c r="AY161" s="14" t="s">
        <v>137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14" t="s">
        <v>81</v>
      </c>
      <c r="BK161" s="244">
        <f>ROUND(I161*H161,2)</f>
        <v>0</v>
      </c>
      <c r="BL161" s="14" t="s">
        <v>144</v>
      </c>
      <c r="BM161" s="243" t="s">
        <v>214</v>
      </c>
    </row>
    <row r="162" spans="1:65" s="2" customFormat="1" ht="16.5" customHeight="1">
      <c r="A162" s="35"/>
      <c r="B162" s="36"/>
      <c r="C162" s="232" t="s">
        <v>215</v>
      </c>
      <c r="D162" s="232" t="s">
        <v>139</v>
      </c>
      <c r="E162" s="233" t="s">
        <v>216</v>
      </c>
      <c r="F162" s="234" t="s">
        <v>217</v>
      </c>
      <c r="G162" s="235" t="s">
        <v>157</v>
      </c>
      <c r="H162" s="236">
        <v>1521.38</v>
      </c>
      <c r="I162" s="237"/>
      <c r="J162" s="238">
        <f>ROUND(I162*H162,2)</f>
        <v>0</v>
      </c>
      <c r="K162" s="234" t="s">
        <v>153</v>
      </c>
      <c r="L162" s="41"/>
      <c r="M162" s="239" t="s">
        <v>1</v>
      </c>
      <c r="N162" s="240" t="s">
        <v>38</v>
      </c>
      <c r="O162" s="88"/>
      <c r="P162" s="241">
        <f>O162*H162</f>
        <v>0</v>
      </c>
      <c r="Q162" s="241">
        <v>0</v>
      </c>
      <c r="R162" s="241">
        <f>Q162*H162</f>
        <v>0</v>
      </c>
      <c r="S162" s="241">
        <v>0</v>
      </c>
      <c r="T162" s="24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3" t="s">
        <v>144</v>
      </c>
      <c r="AT162" s="243" t="s">
        <v>139</v>
      </c>
      <c r="AU162" s="243" t="s">
        <v>83</v>
      </c>
      <c r="AY162" s="14" t="s">
        <v>137</v>
      </c>
      <c r="BE162" s="244">
        <f>IF(N162="základní",J162,0)</f>
        <v>0</v>
      </c>
      <c r="BF162" s="244">
        <f>IF(N162="snížená",J162,0)</f>
        <v>0</v>
      </c>
      <c r="BG162" s="244">
        <f>IF(N162="zákl. přenesená",J162,0)</f>
        <v>0</v>
      </c>
      <c r="BH162" s="244">
        <f>IF(N162="sníž. přenesená",J162,0)</f>
        <v>0</v>
      </c>
      <c r="BI162" s="244">
        <f>IF(N162="nulová",J162,0)</f>
        <v>0</v>
      </c>
      <c r="BJ162" s="14" t="s">
        <v>81</v>
      </c>
      <c r="BK162" s="244">
        <f>ROUND(I162*H162,2)</f>
        <v>0</v>
      </c>
      <c r="BL162" s="14" t="s">
        <v>144</v>
      </c>
      <c r="BM162" s="243" t="s">
        <v>218</v>
      </c>
    </row>
    <row r="163" spans="1:65" s="2" customFormat="1" ht="21.75" customHeight="1">
      <c r="A163" s="35"/>
      <c r="B163" s="36"/>
      <c r="C163" s="232" t="s">
        <v>219</v>
      </c>
      <c r="D163" s="232" t="s">
        <v>139</v>
      </c>
      <c r="E163" s="233" t="s">
        <v>220</v>
      </c>
      <c r="F163" s="234" t="s">
        <v>221</v>
      </c>
      <c r="G163" s="235" t="s">
        <v>157</v>
      </c>
      <c r="H163" s="236">
        <v>660.3</v>
      </c>
      <c r="I163" s="237"/>
      <c r="J163" s="238">
        <f>ROUND(I163*H163,2)</f>
        <v>0</v>
      </c>
      <c r="K163" s="234" t="s">
        <v>153</v>
      </c>
      <c r="L163" s="41"/>
      <c r="M163" s="239" t="s">
        <v>1</v>
      </c>
      <c r="N163" s="240" t="s">
        <v>38</v>
      </c>
      <c r="O163" s="88"/>
      <c r="P163" s="241">
        <f>O163*H163</f>
        <v>0</v>
      </c>
      <c r="Q163" s="241">
        <v>0</v>
      </c>
      <c r="R163" s="241">
        <f>Q163*H163</f>
        <v>0</v>
      </c>
      <c r="S163" s="241">
        <v>0</v>
      </c>
      <c r="T163" s="24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3" t="s">
        <v>144</v>
      </c>
      <c r="AT163" s="243" t="s">
        <v>139</v>
      </c>
      <c r="AU163" s="243" t="s">
        <v>83</v>
      </c>
      <c r="AY163" s="14" t="s">
        <v>137</v>
      </c>
      <c r="BE163" s="244">
        <f>IF(N163="základní",J163,0)</f>
        <v>0</v>
      </c>
      <c r="BF163" s="244">
        <f>IF(N163="snížená",J163,0)</f>
        <v>0</v>
      </c>
      <c r="BG163" s="244">
        <f>IF(N163="zákl. přenesená",J163,0)</f>
        <v>0</v>
      </c>
      <c r="BH163" s="244">
        <f>IF(N163="sníž. přenesená",J163,0)</f>
        <v>0</v>
      </c>
      <c r="BI163" s="244">
        <f>IF(N163="nulová",J163,0)</f>
        <v>0</v>
      </c>
      <c r="BJ163" s="14" t="s">
        <v>81</v>
      </c>
      <c r="BK163" s="244">
        <f>ROUND(I163*H163,2)</f>
        <v>0</v>
      </c>
      <c r="BL163" s="14" t="s">
        <v>144</v>
      </c>
      <c r="BM163" s="243" t="s">
        <v>222</v>
      </c>
    </row>
    <row r="164" spans="1:47" s="2" customFormat="1" ht="12">
      <c r="A164" s="35"/>
      <c r="B164" s="36"/>
      <c r="C164" s="37"/>
      <c r="D164" s="245" t="s">
        <v>159</v>
      </c>
      <c r="E164" s="37"/>
      <c r="F164" s="246" t="s">
        <v>223</v>
      </c>
      <c r="G164" s="37"/>
      <c r="H164" s="37"/>
      <c r="I164" s="141"/>
      <c r="J164" s="37"/>
      <c r="K164" s="37"/>
      <c r="L164" s="41"/>
      <c r="M164" s="247"/>
      <c r="N164" s="248"/>
      <c r="O164" s="88"/>
      <c r="P164" s="88"/>
      <c r="Q164" s="88"/>
      <c r="R164" s="88"/>
      <c r="S164" s="88"/>
      <c r="T164" s="89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4" t="s">
        <v>159</v>
      </c>
      <c r="AU164" s="14" t="s">
        <v>83</v>
      </c>
    </row>
    <row r="165" spans="1:65" s="2" customFormat="1" ht="16.5" customHeight="1">
      <c r="A165" s="35"/>
      <c r="B165" s="36"/>
      <c r="C165" s="249" t="s">
        <v>224</v>
      </c>
      <c r="D165" s="249" t="s">
        <v>225</v>
      </c>
      <c r="E165" s="250" t="s">
        <v>226</v>
      </c>
      <c r="F165" s="251" t="s">
        <v>227</v>
      </c>
      <c r="G165" s="252" t="s">
        <v>228</v>
      </c>
      <c r="H165" s="253">
        <v>132</v>
      </c>
      <c r="I165" s="254"/>
      <c r="J165" s="255">
        <f>ROUND(I165*H165,2)</f>
        <v>0</v>
      </c>
      <c r="K165" s="251" t="s">
        <v>1</v>
      </c>
      <c r="L165" s="256"/>
      <c r="M165" s="257" t="s">
        <v>1</v>
      </c>
      <c r="N165" s="258" t="s">
        <v>38</v>
      </c>
      <c r="O165" s="88"/>
      <c r="P165" s="241">
        <f>O165*H165</f>
        <v>0</v>
      </c>
      <c r="Q165" s="241">
        <v>0</v>
      </c>
      <c r="R165" s="241">
        <f>Q165*H165</f>
        <v>0</v>
      </c>
      <c r="S165" s="241">
        <v>0</v>
      </c>
      <c r="T165" s="242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3" t="s">
        <v>177</v>
      </c>
      <c r="AT165" s="243" t="s">
        <v>225</v>
      </c>
      <c r="AU165" s="243" t="s">
        <v>83</v>
      </c>
      <c r="AY165" s="14" t="s">
        <v>137</v>
      </c>
      <c r="BE165" s="244">
        <f>IF(N165="základní",J165,0)</f>
        <v>0</v>
      </c>
      <c r="BF165" s="244">
        <f>IF(N165="snížená",J165,0)</f>
        <v>0</v>
      </c>
      <c r="BG165" s="244">
        <f>IF(N165="zákl. přenesená",J165,0)</f>
        <v>0</v>
      </c>
      <c r="BH165" s="244">
        <f>IF(N165="sníž. přenesená",J165,0)</f>
        <v>0</v>
      </c>
      <c r="BI165" s="244">
        <f>IF(N165="nulová",J165,0)</f>
        <v>0</v>
      </c>
      <c r="BJ165" s="14" t="s">
        <v>81</v>
      </c>
      <c r="BK165" s="244">
        <f>ROUND(I165*H165,2)</f>
        <v>0</v>
      </c>
      <c r="BL165" s="14" t="s">
        <v>144</v>
      </c>
      <c r="BM165" s="243" t="s">
        <v>229</v>
      </c>
    </row>
    <row r="166" spans="1:65" s="2" customFormat="1" ht="16.5" customHeight="1">
      <c r="A166" s="35"/>
      <c r="B166" s="36"/>
      <c r="C166" s="249" t="s">
        <v>7</v>
      </c>
      <c r="D166" s="249" t="s">
        <v>225</v>
      </c>
      <c r="E166" s="250" t="s">
        <v>230</v>
      </c>
      <c r="F166" s="251" t="s">
        <v>231</v>
      </c>
      <c r="G166" s="252" t="s">
        <v>228</v>
      </c>
      <c r="H166" s="253">
        <v>99</v>
      </c>
      <c r="I166" s="254"/>
      <c r="J166" s="255">
        <f>ROUND(I166*H166,2)</f>
        <v>0</v>
      </c>
      <c r="K166" s="251" t="s">
        <v>153</v>
      </c>
      <c r="L166" s="256"/>
      <c r="M166" s="257" t="s">
        <v>1</v>
      </c>
      <c r="N166" s="258" t="s">
        <v>38</v>
      </c>
      <c r="O166" s="88"/>
      <c r="P166" s="241">
        <f>O166*H166</f>
        <v>0</v>
      </c>
      <c r="Q166" s="241">
        <v>0.001</v>
      </c>
      <c r="R166" s="241">
        <f>Q166*H166</f>
        <v>0.099</v>
      </c>
      <c r="S166" s="241">
        <v>0</v>
      </c>
      <c r="T166" s="24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3" t="s">
        <v>177</v>
      </c>
      <c r="AT166" s="243" t="s">
        <v>225</v>
      </c>
      <c r="AU166" s="243" t="s">
        <v>83</v>
      </c>
      <c r="AY166" s="14" t="s">
        <v>137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14" t="s">
        <v>81</v>
      </c>
      <c r="BK166" s="244">
        <f>ROUND(I166*H166,2)</f>
        <v>0</v>
      </c>
      <c r="BL166" s="14" t="s">
        <v>144</v>
      </c>
      <c r="BM166" s="243" t="s">
        <v>232</v>
      </c>
    </row>
    <row r="167" spans="1:65" s="2" customFormat="1" ht="16.5" customHeight="1">
      <c r="A167" s="35"/>
      <c r="B167" s="36"/>
      <c r="C167" s="232" t="s">
        <v>233</v>
      </c>
      <c r="D167" s="232" t="s">
        <v>139</v>
      </c>
      <c r="E167" s="233" t="s">
        <v>234</v>
      </c>
      <c r="F167" s="234" t="s">
        <v>235</v>
      </c>
      <c r="G167" s="235" t="s">
        <v>157</v>
      </c>
      <c r="H167" s="236">
        <v>10</v>
      </c>
      <c r="I167" s="237"/>
      <c r="J167" s="238">
        <f>ROUND(I167*H167,2)</f>
        <v>0</v>
      </c>
      <c r="K167" s="234" t="s">
        <v>143</v>
      </c>
      <c r="L167" s="41"/>
      <c r="M167" s="239" t="s">
        <v>1</v>
      </c>
      <c r="N167" s="240" t="s">
        <v>38</v>
      </c>
      <c r="O167" s="88"/>
      <c r="P167" s="241">
        <f>O167*H167</f>
        <v>0</v>
      </c>
      <c r="Q167" s="241">
        <v>0</v>
      </c>
      <c r="R167" s="241">
        <f>Q167*H167</f>
        <v>0</v>
      </c>
      <c r="S167" s="241">
        <v>0</v>
      </c>
      <c r="T167" s="242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3" t="s">
        <v>144</v>
      </c>
      <c r="AT167" s="243" t="s">
        <v>139</v>
      </c>
      <c r="AU167" s="243" t="s">
        <v>83</v>
      </c>
      <c r="AY167" s="14" t="s">
        <v>137</v>
      </c>
      <c r="BE167" s="244">
        <f>IF(N167="základní",J167,0)</f>
        <v>0</v>
      </c>
      <c r="BF167" s="244">
        <f>IF(N167="snížená",J167,0)</f>
        <v>0</v>
      </c>
      <c r="BG167" s="244">
        <f>IF(N167="zákl. přenesená",J167,0)</f>
        <v>0</v>
      </c>
      <c r="BH167" s="244">
        <f>IF(N167="sníž. přenesená",J167,0)</f>
        <v>0</v>
      </c>
      <c r="BI167" s="244">
        <f>IF(N167="nulová",J167,0)</f>
        <v>0</v>
      </c>
      <c r="BJ167" s="14" t="s">
        <v>81</v>
      </c>
      <c r="BK167" s="244">
        <f>ROUND(I167*H167,2)</f>
        <v>0</v>
      </c>
      <c r="BL167" s="14" t="s">
        <v>144</v>
      </c>
      <c r="BM167" s="243" t="s">
        <v>236</v>
      </c>
    </row>
    <row r="168" spans="1:65" s="2" customFormat="1" ht="16.5" customHeight="1">
      <c r="A168" s="35"/>
      <c r="B168" s="36"/>
      <c r="C168" s="249" t="s">
        <v>237</v>
      </c>
      <c r="D168" s="249" t="s">
        <v>225</v>
      </c>
      <c r="E168" s="250" t="s">
        <v>238</v>
      </c>
      <c r="F168" s="251" t="s">
        <v>239</v>
      </c>
      <c r="G168" s="252" t="s">
        <v>240</v>
      </c>
      <c r="H168" s="253">
        <v>1</v>
      </c>
      <c r="I168" s="254"/>
      <c r="J168" s="255">
        <f>ROUND(I168*H168,2)</f>
        <v>0</v>
      </c>
      <c r="K168" s="251" t="s">
        <v>143</v>
      </c>
      <c r="L168" s="256"/>
      <c r="M168" s="257" t="s">
        <v>1</v>
      </c>
      <c r="N168" s="258" t="s">
        <v>38</v>
      </c>
      <c r="O168" s="88"/>
      <c r="P168" s="241">
        <f>O168*H168</f>
        <v>0</v>
      </c>
      <c r="Q168" s="241">
        <v>0.001</v>
      </c>
      <c r="R168" s="241">
        <f>Q168*H168</f>
        <v>0.001</v>
      </c>
      <c r="S168" s="241">
        <v>0</v>
      </c>
      <c r="T168" s="242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3" t="s">
        <v>177</v>
      </c>
      <c r="AT168" s="243" t="s">
        <v>225</v>
      </c>
      <c r="AU168" s="243" t="s">
        <v>83</v>
      </c>
      <c r="AY168" s="14" t="s">
        <v>137</v>
      </c>
      <c r="BE168" s="244">
        <f>IF(N168="základní",J168,0)</f>
        <v>0</v>
      </c>
      <c r="BF168" s="244">
        <f>IF(N168="snížená",J168,0)</f>
        <v>0</v>
      </c>
      <c r="BG168" s="244">
        <f>IF(N168="zákl. přenesená",J168,0)</f>
        <v>0</v>
      </c>
      <c r="BH168" s="244">
        <f>IF(N168="sníž. přenesená",J168,0)</f>
        <v>0</v>
      </c>
      <c r="BI168" s="244">
        <f>IF(N168="nulová",J168,0)</f>
        <v>0</v>
      </c>
      <c r="BJ168" s="14" t="s">
        <v>81</v>
      </c>
      <c r="BK168" s="244">
        <f>ROUND(I168*H168,2)</f>
        <v>0</v>
      </c>
      <c r="BL168" s="14" t="s">
        <v>144</v>
      </c>
      <c r="BM168" s="243" t="s">
        <v>241</v>
      </c>
    </row>
    <row r="169" spans="1:65" s="2" customFormat="1" ht="21.75" customHeight="1">
      <c r="A169" s="35"/>
      <c r="B169" s="36"/>
      <c r="C169" s="232" t="s">
        <v>242</v>
      </c>
      <c r="D169" s="232" t="s">
        <v>139</v>
      </c>
      <c r="E169" s="233" t="s">
        <v>243</v>
      </c>
      <c r="F169" s="234" t="s">
        <v>244</v>
      </c>
      <c r="G169" s="235" t="s">
        <v>142</v>
      </c>
      <c r="H169" s="236">
        <v>1</v>
      </c>
      <c r="I169" s="237"/>
      <c r="J169" s="238">
        <f>ROUND(I169*H169,2)</f>
        <v>0</v>
      </c>
      <c r="K169" s="234" t="s">
        <v>143</v>
      </c>
      <c r="L169" s="41"/>
      <c r="M169" s="239" t="s">
        <v>1</v>
      </c>
      <c r="N169" s="240" t="s">
        <v>38</v>
      </c>
      <c r="O169" s="88"/>
      <c r="P169" s="241">
        <f>O169*H169</f>
        <v>0</v>
      </c>
      <c r="Q169" s="241">
        <v>0</v>
      </c>
      <c r="R169" s="241">
        <f>Q169*H169</f>
        <v>0</v>
      </c>
      <c r="S169" s="241">
        <v>0</v>
      </c>
      <c r="T169" s="242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3" t="s">
        <v>144</v>
      </c>
      <c r="AT169" s="243" t="s">
        <v>139</v>
      </c>
      <c r="AU169" s="243" t="s">
        <v>83</v>
      </c>
      <c r="AY169" s="14" t="s">
        <v>137</v>
      </c>
      <c r="BE169" s="244">
        <f>IF(N169="základní",J169,0)</f>
        <v>0</v>
      </c>
      <c r="BF169" s="244">
        <f>IF(N169="snížená",J169,0)</f>
        <v>0</v>
      </c>
      <c r="BG169" s="244">
        <f>IF(N169="zákl. přenesená",J169,0)</f>
        <v>0</v>
      </c>
      <c r="BH169" s="244">
        <f>IF(N169="sníž. přenesená",J169,0)</f>
        <v>0</v>
      </c>
      <c r="BI169" s="244">
        <f>IF(N169="nulová",J169,0)</f>
        <v>0</v>
      </c>
      <c r="BJ169" s="14" t="s">
        <v>81</v>
      </c>
      <c r="BK169" s="244">
        <f>ROUND(I169*H169,2)</f>
        <v>0</v>
      </c>
      <c r="BL169" s="14" t="s">
        <v>144</v>
      </c>
      <c r="BM169" s="243" t="s">
        <v>245</v>
      </c>
    </row>
    <row r="170" spans="1:65" s="2" customFormat="1" ht="16.5" customHeight="1">
      <c r="A170" s="35"/>
      <c r="B170" s="36"/>
      <c r="C170" s="232" t="s">
        <v>246</v>
      </c>
      <c r="D170" s="232" t="s">
        <v>139</v>
      </c>
      <c r="E170" s="233" t="s">
        <v>247</v>
      </c>
      <c r="F170" s="234" t="s">
        <v>248</v>
      </c>
      <c r="G170" s="235" t="s">
        <v>142</v>
      </c>
      <c r="H170" s="236">
        <v>87</v>
      </c>
      <c r="I170" s="237"/>
      <c r="J170" s="238">
        <f>ROUND(I170*H170,2)</f>
        <v>0</v>
      </c>
      <c r="K170" s="234" t="s">
        <v>143</v>
      </c>
      <c r="L170" s="41"/>
      <c r="M170" s="239" t="s">
        <v>1</v>
      </c>
      <c r="N170" s="240" t="s">
        <v>38</v>
      </c>
      <c r="O170" s="88"/>
      <c r="P170" s="241">
        <f>O170*H170</f>
        <v>0</v>
      </c>
      <c r="Q170" s="241">
        <v>0</v>
      </c>
      <c r="R170" s="241">
        <f>Q170*H170</f>
        <v>0</v>
      </c>
      <c r="S170" s="241">
        <v>0</v>
      </c>
      <c r="T170" s="242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3" t="s">
        <v>144</v>
      </c>
      <c r="AT170" s="243" t="s">
        <v>139</v>
      </c>
      <c r="AU170" s="243" t="s">
        <v>83</v>
      </c>
      <c r="AY170" s="14" t="s">
        <v>137</v>
      </c>
      <c r="BE170" s="244">
        <f>IF(N170="základní",J170,0)</f>
        <v>0</v>
      </c>
      <c r="BF170" s="244">
        <f>IF(N170="snížená",J170,0)</f>
        <v>0</v>
      </c>
      <c r="BG170" s="244">
        <f>IF(N170="zákl. přenesená",J170,0)</f>
        <v>0</v>
      </c>
      <c r="BH170" s="244">
        <f>IF(N170="sníž. přenesená",J170,0)</f>
        <v>0</v>
      </c>
      <c r="BI170" s="244">
        <f>IF(N170="nulová",J170,0)</f>
        <v>0</v>
      </c>
      <c r="BJ170" s="14" t="s">
        <v>81</v>
      </c>
      <c r="BK170" s="244">
        <f>ROUND(I170*H170,2)</f>
        <v>0</v>
      </c>
      <c r="BL170" s="14" t="s">
        <v>144</v>
      </c>
      <c r="BM170" s="243" t="s">
        <v>249</v>
      </c>
    </row>
    <row r="171" spans="1:47" s="2" customFormat="1" ht="12">
      <c r="A171" s="35"/>
      <c r="B171" s="36"/>
      <c r="C171" s="37"/>
      <c r="D171" s="245" t="s">
        <v>159</v>
      </c>
      <c r="E171" s="37"/>
      <c r="F171" s="246" t="s">
        <v>250</v>
      </c>
      <c r="G171" s="37"/>
      <c r="H171" s="37"/>
      <c r="I171" s="141"/>
      <c r="J171" s="37"/>
      <c r="K171" s="37"/>
      <c r="L171" s="41"/>
      <c r="M171" s="247"/>
      <c r="N171" s="248"/>
      <c r="O171" s="88"/>
      <c r="P171" s="88"/>
      <c r="Q171" s="88"/>
      <c r="R171" s="88"/>
      <c r="S171" s="88"/>
      <c r="T171" s="89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4" t="s">
        <v>159</v>
      </c>
      <c r="AU171" s="14" t="s">
        <v>83</v>
      </c>
    </row>
    <row r="172" spans="1:65" s="2" customFormat="1" ht="16.5" customHeight="1">
      <c r="A172" s="35"/>
      <c r="B172" s="36"/>
      <c r="C172" s="249" t="s">
        <v>251</v>
      </c>
      <c r="D172" s="249" t="s">
        <v>225</v>
      </c>
      <c r="E172" s="250" t="s">
        <v>252</v>
      </c>
      <c r="F172" s="251" t="s">
        <v>253</v>
      </c>
      <c r="G172" s="252" t="s">
        <v>142</v>
      </c>
      <c r="H172" s="253">
        <v>87</v>
      </c>
      <c r="I172" s="254"/>
      <c r="J172" s="255">
        <f>ROUND(I172*H172,2)</f>
        <v>0</v>
      </c>
      <c r="K172" s="251" t="s">
        <v>143</v>
      </c>
      <c r="L172" s="256"/>
      <c r="M172" s="257" t="s">
        <v>1</v>
      </c>
      <c r="N172" s="258" t="s">
        <v>38</v>
      </c>
      <c r="O172" s="88"/>
      <c r="P172" s="241">
        <f>O172*H172</f>
        <v>0</v>
      </c>
      <c r="Q172" s="241">
        <v>0.009</v>
      </c>
      <c r="R172" s="241">
        <f>Q172*H172</f>
        <v>0.7829999999999999</v>
      </c>
      <c r="S172" s="241">
        <v>0</v>
      </c>
      <c r="T172" s="242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3" t="s">
        <v>177</v>
      </c>
      <c r="AT172" s="243" t="s">
        <v>225</v>
      </c>
      <c r="AU172" s="243" t="s">
        <v>83</v>
      </c>
      <c r="AY172" s="14" t="s">
        <v>137</v>
      </c>
      <c r="BE172" s="244">
        <f>IF(N172="základní",J172,0)</f>
        <v>0</v>
      </c>
      <c r="BF172" s="244">
        <f>IF(N172="snížená",J172,0)</f>
        <v>0</v>
      </c>
      <c r="BG172" s="244">
        <f>IF(N172="zákl. přenesená",J172,0)</f>
        <v>0</v>
      </c>
      <c r="BH172" s="244">
        <f>IF(N172="sníž. přenesená",J172,0)</f>
        <v>0</v>
      </c>
      <c r="BI172" s="244">
        <f>IF(N172="nulová",J172,0)</f>
        <v>0</v>
      </c>
      <c r="BJ172" s="14" t="s">
        <v>81</v>
      </c>
      <c r="BK172" s="244">
        <f>ROUND(I172*H172,2)</f>
        <v>0</v>
      </c>
      <c r="BL172" s="14" t="s">
        <v>144</v>
      </c>
      <c r="BM172" s="243" t="s">
        <v>254</v>
      </c>
    </row>
    <row r="173" spans="1:65" s="2" customFormat="1" ht="21.75" customHeight="1">
      <c r="A173" s="35"/>
      <c r="B173" s="36"/>
      <c r="C173" s="232" t="s">
        <v>255</v>
      </c>
      <c r="D173" s="232" t="s">
        <v>139</v>
      </c>
      <c r="E173" s="233" t="s">
        <v>256</v>
      </c>
      <c r="F173" s="234" t="s">
        <v>257</v>
      </c>
      <c r="G173" s="235" t="s">
        <v>142</v>
      </c>
      <c r="H173" s="236">
        <v>1</v>
      </c>
      <c r="I173" s="237"/>
      <c r="J173" s="238">
        <f>ROUND(I173*H173,2)</f>
        <v>0</v>
      </c>
      <c r="K173" s="234" t="s">
        <v>143</v>
      </c>
      <c r="L173" s="41"/>
      <c r="M173" s="239" t="s">
        <v>1</v>
      </c>
      <c r="N173" s="240" t="s">
        <v>38</v>
      </c>
      <c r="O173" s="88"/>
      <c r="P173" s="241">
        <f>O173*H173</f>
        <v>0</v>
      </c>
      <c r="Q173" s="241">
        <v>0.08968</v>
      </c>
      <c r="R173" s="241">
        <f>Q173*H173</f>
        <v>0.08968</v>
      </c>
      <c r="S173" s="241">
        <v>0</v>
      </c>
      <c r="T173" s="242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3" t="s">
        <v>144</v>
      </c>
      <c r="AT173" s="243" t="s">
        <v>139</v>
      </c>
      <c r="AU173" s="243" t="s">
        <v>83</v>
      </c>
      <c r="AY173" s="14" t="s">
        <v>137</v>
      </c>
      <c r="BE173" s="244">
        <f>IF(N173="základní",J173,0)</f>
        <v>0</v>
      </c>
      <c r="BF173" s="244">
        <f>IF(N173="snížená",J173,0)</f>
        <v>0</v>
      </c>
      <c r="BG173" s="244">
        <f>IF(N173="zákl. přenesená",J173,0)</f>
        <v>0</v>
      </c>
      <c r="BH173" s="244">
        <f>IF(N173="sníž. přenesená",J173,0)</f>
        <v>0</v>
      </c>
      <c r="BI173" s="244">
        <f>IF(N173="nulová",J173,0)</f>
        <v>0</v>
      </c>
      <c r="BJ173" s="14" t="s">
        <v>81</v>
      </c>
      <c r="BK173" s="244">
        <f>ROUND(I173*H173,2)</f>
        <v>0</v>
      </c>
      <c r="BL173" s="14" t="s">
        <v>144</v>
      </c>
      <c r="BM173" s="243" t="s">
        <v>258</v>
      </c>
    </row>
    <row r="174" spans="1:65" s="2" customFormat="1" ht="21.75" customHeight="1">
      <c r="A174" s="35"/>
      <c r="B174" s="36"/>
      <c r="C174" s="232" t="s">
        <v>259</v>
      </c>
      <c r="D174" s="232" t="s">
        <v>139</v>
      </c>
      <c r="E174" s="233" t="s">
        <v>260</v>
      </c>
      <c r="F174" s="234" t="s">
        <v>261</v>
      </c>
      <c r="G174" s="235" t="s">
        <v>142</v>
      </c>
      <c r="H174" s="236">
        <v>1</v>
      </c>
      <c r="I174" s="237"/>
      <c r="J174" s="238">
        <f>ROUND(I174*H174,2)</f>
        <v>0</v>
      </c>
      <c r="K174" s="234" t="s">
        <v>153</v>
      </c>
      <c r="L174" s="41"/>
      <c r="M174" s="239" t="s">
        <v>1</v>
      </c>
      <c r="N174" s="240" t="s">
        <v>38</v>
      </c>
      <c r="O174" s="88"/>
      <c r="P174" s="241">
        <f>O174*H174</f>
        <v>0</v>
      </c>
      <c r="Q174" s="241">
        <v>0</v>
      </c>
      <c r="R174" s="241">
        <f>Q174*H174</f>
        <v>0</v>
      </c>
      <c r="S174" s="241">
        <v>0</v>
      </c>
      <c r="T174" s="242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3" t="s">
        <v>144</v>
      </c>
      <c r="AT174" s="243" t="s">
        <v>139</v>
      </c>
      <c r="AU174" s="243" t="s">
        <v>83</v>
      </c>
      <c r="AY174" s="14" t="s">
        <v>137</v>
      </c>
      <c r="BE174" s="244">
        <f>IF(N174="základní",J174,0)</f>
        <v>0</v>
      </c>
      <c r="BF174" s="244">
        <f>IF(N174="snížená",J174,0)</f>
        <v>0</v>
      </c>
      <c r="BG174" s="244">
        <f>IF(N174="zákl. přenesená",J174,0)</f>
        <v>0</v>
      </c>
      <c r="BH174" s="244">
        <f>IF(N174="sníž. přenesená",J174,0)</f>
        <v>0</v>
      </c>
      <c r="BI174" s="244">
        <f>IF(N174="nulová",J174,0)</f>
        <v>0</v>
      </c>
      <c r="BJ174" s="14" t="s">
        <v>81</v>
      </c>
      <c r="BK174" s="244">
        <f>ROUND(I174*H174,2)</f>
        <v>0</v>
      </c>
      <c r="BL174" s="14" t="s">
        <v>144</v>
      </c>
      <c r="BM174" s="243" t="s">
        <v>262</v>
      </c>
    </row>
    <row r="175" spans="1:63" s="12" customFormat="1" ht="22.8" customHeight="1">
      <c r="A175" s="12"/>
      <c r="B175" s="216"/>
      <c r="C175" s="217"/>
      <c r="D175" s="218" t="s">
        <v>72</v>
      </c>
      <c r="E175" s="230" t="s">
        <v>83</v>
      </c>
      <c r="F175" s="230" t="s">
        <v>263</v>
      </c>
      <c r="G175" s="217"/>
      <c r="H175" s="217"/>
      <c r="I175" s="220"/>
      <c r="J175" s="231">
        <f>BK175</f>
        <v>0</v>
      </c>
      <c r="K175" s="217"/>
      <c r="L175" s="222"/>
      <c r="M175" s="223"/>
      <c r="N175" s="224"/>
      <c r="O175" s="224"/>
      <c r="P175" s="225">
        <f>SUM(P176:P190)</f>
        <v>0</v>
      </c>
      <c r="Q175" s="224"/>
      <c r="R175" s="225">
        <f>SUM(R176:R190)</f>
        <v>66.3603625</v>
      </c>
      <c r="S175" s="224"/>
      <c r="T175" s="226">
        <f>SUM(T176:T190)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27" t="s">
        <v>81</v>
      </c>
      <c r="AT175" s="228" t="s">
        <v>72</v>
      </c>
      <c r="AU175" s="228" t="s">
        <v>81</v>
      </c>
      <c r="AY175" s="227" t="s">
        <v>137</v>
      </c>
      <c r="BK175" s="229">
        <f>SUM(BK176:BK190)</f>
        <v>0</v>
      </c>
    </row>
    <row r="176" spans="1:65" s="2" customFormat="1" ht="21.75" customHeight="1">
      <c r="A176" s="35"/>
      <c r="B176" s="36"/>
      <c r="C176" s="232" t="s">
        <v>264</v>
      </c>
      <c r="D176" s="232" t="s">
        <v>139</v>
      </c>
      <c r="E176" s="233" t="s">
        <v>265</v>
      </c>
      <c r="F176" s="234" t="s">
        <v>266</v>
      </c>
      <c r="G176" s="235" t="s">
        <v>164</v>
      </c>
      <c r="H176" s="236">
        <v>2.5</v>
      </c>
      <c r="I176" s="237"/>
      <c r="J176" s="238">
        <f>ROUND(I176*H176,2)</f>
        <v>0</v>
      </c>
      <c r="K176" s="234" t="s">
        <v>143</v>
      </c>
      <c r="L176" s="41"/>
      <c r="M176" s="239" t="s">
        <v>1</v>
      </c>
      <c r="N176" s="240" t="s">
        <v>38</v>
      </c>
      <c r="O176" s="88"/>
      <c r="P176" s="241">
        <f>O176*H176</f>
        <v>0</v>
      </c>
      <c r="Q176" s="241">
        <v>2.052</v>
      </c>
      <c r="R176" s="241">
        <f>Q176*H176</f>
        <v>5.13</v>
      </c>
      <c r="S176" s="241">
        <v>0</v>
      </c>
      <c r="T176" s="242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3" t="s">
        <v>144</v>
      </c>
      <c r="AT176" s="243" t="s">
        <v>139</v>
      </c>
      <c r="AU176" s="243" t="s">
        <v>83</v>
      </c>
      <c r="AY176" s="14" t="s">
        <v>137</v>
      </c>
      <c r="BE176" s="244">
        <f>IF(N176="základní",J176,0)</f>
        <v>0</v>
      </c>
      <c r="BF176" s="244">
        <f>IF(N176="snížená",J176,0)</f>
        <v>0</v>
      </c>
      <c r="BG176" s="244">
        <f>IF(N176="zákl. přenesená",J176,0)</f>
        <v>0</v>
      </c>
      <c r="BH176" s="244">
        <f>IF(N176="sníž. přenesená",J176,0)</f>
        <v>0</v>
      </c>
      <c r="BI176" s="244">
        <f>IF(N176="nulová",J176,0)</f>
        <v>0</v>
      </c>
      <c r="BJ176" s="14" t="s">
        <v>81</v>
      </c>
      <c r="BK176" s="244">
        <f>ROUND(I176*H176,2)</f>
        <v>0</v>
      </c>
      <c r="BL176" s="14" t="s">
        <v>144</v>
      </c>
      <c r="BM176" s="243" t="s">
        <v>267</v>
      </c>
    </row>
    <row r="177" spans="1:47" s="2" customFormat="1" ht="12">
      <c r="A177" s="35"/>
      <c r="B177" s="36"/>
      <c r="C177" s="37"/>
      <c r="D177" s="245" t="s">
        <v>159</v>
      </c>
      <c r="E177" s="37"/>
      <c r="F177" s="246" t="s">
        <v>268</v>
      </c>
      <c r="G177" s="37"/>
      <c r="H177" s="37"/>
      <c r="I177" s="141"/>
      <c r="J177" s="37"/>
      <c r="K177" s="37"/>
      <c r="L177" s="41"/>
      <c r="M177" s="247"/>
      <c r="N177" s="248"/>
      <c r="O177" s="88"/>
      <c r="P177" s="88"/>
      <c r="Q177" s="88"/>
      <c r="R177" s="88"/>
      <c r="S177" s="88"/>
      <c r="T177" s="89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4" t="s">
        <v>159</v>
      </c>
      <c r="AU177" s="14" t="s">
        <v>83</v>
      </c>
    </row>
    <row r="178" spans="1:65" s="2" customFormat="1" ht="21.75" customHeight="1">
      <c r="A178" s="35"/>
      <c r="B178" s="36"/>
      <c r="C178" s="232" t="s">
        <v>269</v>
      </c>
      <c r="D178" s="232" t="s">
        <v>139</v>
      </c>
      <c r="E178" s="233" t="s">
        <v>270</v>
      </c>
      <c r="F178" s="234" t="s">
        <v>271</v>
      </c>
      <c r="G178" s="235" t="s">
        <v>164</v>
      </c>
      <c r="H178" s="236">
        <v>17.4</v>
      </c>
      <c r="I178" s="237"/>
      <c r="J178" s="238">
        <f>ROUND(I178*H178,2)</f>
        <v>0</v>
      </c>
      <c r="K178" s="234" t="s">
        <v>143</v>
      </c>
      <c r="L178" s="41"/>
      <c r="M178" s="239" t="s">
        <v>1</v>
      </c>
      <c r="N178" s="240" t="s">
        <v>38</v>
      </c>
      <c r="O178" s="88"/>
      <c r="P178" s="241">
        <f>O178*H178</f>
        <v>0</v>
      </c>
      <c r="Q178" s="241">
        <v>2.45329</v>
      </c>
      <c r="R178" s="241">
        <f>Q178*H178</f>
        <v>42.687245999999995</v>
      </c>
      <c r="S178" s="241">
        <v>0</v>
      </c>
      <c r="T178" s="242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3" t="s">
        <v>144</v>
      </c>
      <c r="AT178" s="243" t="s">
        <v>139</v>
      </c>
      <c r="AU178" s="243" t="s">
        <v>83</v>
      </c>
      <c r="AY178" s="14" t="s">
        <v>137</v>
      </c>
      <c r="BE178" s="244">
        <f>IF(N178="základní",J178,0)</f>
        <v>0</v>
      </c>
      <c r="BF178" s="244">
        <f>IF(N178="snížená",J178,0)</f>
        <v>0</v>
      </c>
      <c r="BG178" s="244">
        <f>IF(N178="zákl. přenesená",J178,0)</f>
        <v>0</v>
      </c>
      <c r="BH178" s="244">
        <f>IF(N178="sníž. přenesená",J178,0)</f>
        <v>0</v>
      </c>
      <c r="BI178" s="244">
        <f>IF(N178="nulová",J178,0)</f>
        <v>0</v>
      </c>
      <c r="BJ178" s="14" t="s">
        <v>81</v>
      </c>
      <c r="BK178" s="244">
        <f>ROUND(I178*H178,2)</f>
        <v>0</v>
      </c>
      <c r="BL178" s="14" t="s">
        <v>144</v>
      </c>
      <c r="BM178" s="243" t="s">
        <v>272</v>
      </c>
    </row>
    <row r="179" spans="1:47" s="2" customFormat="1" ht="12">
      <c r="A179" s="35"/>
      <c r="B179" s="36"/>
      <c r="C179" s="37"/>
      <c r="D179" s="245" t="s">
        <v>159</v>
      </c>
      <c r="E179" s="37"/>
      <c r="F179" s="246" t="s">
        <v>273</v>
      </c>
      <c r="G179" s="37"/>
      <c r="H179" s="37"/>
      <c r="I179" s="141"/>
      <c r="J179" s="37"/>
      <c r="K179" s="37"/>
      <c r="L179" s="41"/>
      <c r="M179" s="247"/>
      <c r="N179" s="248"/>
      <c r="O179" s="88"/>
      <c r="P179" s="88"/>
      <c r="Q179" s="88"/>
      <c r="R179" s="88"/>
      <c r="S179" s="88"/>
      <c r="T179" s="89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4" t="s">
        <v>159</v>
      </c>
      <c r="AU179" s="14" t="s">
        <v>83</v>
      </c>
    </row>
    <row r="180" spans="1:65" s="2" customFormat="1" ht="16.5" customHeight="1">
      <c r="A180" s="35"/>
      <c r="B180" s="36"/>
      <c r="C180" s="232" t="s">
        <v>274</v>
      </c>
      <c r="D180" s="232" t="s">
        <v>139</v>
      </c>
      <c r="E180" s="233" t="s">
        <v>275</v>
      </c>
      <c r="F180" s="234" t="s">
        <v>276</v>
      </c>
      <c r="G180" s="235" t="s">
        <v>157</v>
      </c>
      <c r="H180" s="236">
        <v>139.2</v>
      </c>
      <c r="I180" s="237"/>
      <c r="J180" s="238">
        <f>ROUND(I180*H180,2)</f>
        <v>0</v>
      </c>
      <c r="K180" s="234" t="s">
        <v>143</v>
      </c>
      <c r="L180" s="41"/>
      <c r="M180" s="239" t="s">
        <v>1</v>
      </c>
      <c r="N180" s="240" t="s">
        <v>38</v>
      </c>
      <c r="O180" s="88"/>
      <c r="P180" s="241">
        <f>O180*H180</f>
        <v>0</v>
      </c>
      <c r="Q180" s="241">
        <v>0.00269</v>
      </c>
      <c r="R180" s="241">
        <f>Q180*H180</f>
        <v>0.374448</v>
      </c>
      <c r="S180" s="241">
        <v>0</v>
      </c>
      <c r="T180" s="242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3" t="s">
        <v>144</v>
      </c>
      <c r="AT180" s="243" t="s">
        <v>139</v>
      </c>
      <c r="AU180" s="243" t="s">
        <v>83</v>
      </c>
      <c r="AY180" s="14" t="s">
        <v>137</v>
      </c>
      <c r="BE180" s="244">
        <f>IF(N180="základní",J180,0)</f>
        <v>0</v>
      </c>
      <c r="BF180" s="244">
        <f>IF(N180="snížená",J180,0)</f>
        <v>0</v>
      </c>
      <c r="BG180" s="244">
        <f>IF(N180="zákl. přenesená",J180,0)</f>
        <v>0</v>
      </c>
      <c r="BH180" s="244">
        <f>IF(N180="sníž. přenesená",J180,0)</f>
        <v>0</v>
      </c>
      <c r="BI180" s="244">
        <f>IF(N180="nulová",J180,0)</f>
        <v>0</v>
      </c>
      <c r="BJ180" s="14" t="s">
        <v>81</v>
      </c>
      <c r="BK180" s="244">
        <f>ROUND(I180*H180,2)</f>
        <v>0</v>
      </c>
      <c r="BL180" s="14" t="s">
        <v>144</v>
      </c>
      <c r="BM180" s="243" t="s">
        <v>277</v>
      </c>
    </row>
    <row r="181" spans="1:47" s="2" customFormat="1" ht="12">
      <c r="A181" s="35"/>
      <c r="B181" s="36"/>
      <c r="C181" s="37"/>
      <c r="D181" s="245" t="s">
        <v>159</v>
      </c>
      <c r="E181" s="37"/>
      <c r="F181" s="246" t="s">
        <v>278</v>
      </c>
      <c r="G181" s="37"/>
      <c r="H181" s="37"/>
      <c r="I181" s="141"/>
      <c r="J181" s="37"/>
      <c r="K181" s="37"/>
      <c r="L181" s="41"/>
      <c r="M181" s="247"/>
      <c r="N181" s="248"/>
      <c r="O181" s="88"/>
      <c r="P181" s="88"/>
      <c r="Q181" s="88"/>
      <c r="R181" s="88"/>
      <c r="S181" s="88"/>
      <c r="T181" s="89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4" t="s">
        <v>159</v>
      </c>
      <c r="AU181" s="14" t="s">
        <v>83</v>
      </c>
    </row>
    <row r="182" spans="1:65" s="2" customFormat="1" ht="16.5" customHeight="1">
      <c r="A182" s="35"/>
      <c r="B182" s="36"/>
      <c r="C182" s="232" t="s">
        <v>279</v>
      </c>
      <c r="D182" s="232" t="s">
        <v>139</v>
      </c>
      <c r="E182" s="233" t="s">
        <v>280</v>
      </c>
      <c r="F182" s="234" t="s">
        <v>281</v>
      </c>
      <c r="G182" s="235" t="s">
        <v>157</v>
      </c>
      <c r="H182" s="236">
        <v>139.2</v>
      </c>
      <c r="I182" s="237"/>
      <c r="J182" s="238">
        <f>ROUND(I182*H182,2)</f>
        <v>0</v>
      </c>
      <c r="K182" s="234" t="s">
        <v>143</v>
      </c>
      <c r="L182" s="41"/>
      <c r="M182" s="239" t="s">
        <v>1</v>
      </c>
      <c r="N182" s="240" t="s">
        <v>38</v>
      </c>
      <c r="O182" s="88"/>
      <c r="P182" s="241">
        <f>O182*H182</f>
        <v>0</v>
      </c>
      <c r="Q182" s="241">
        <v>0</v>
      </c>
      <c r="R182" s="241">
        <f>Q182*H182</f>
        <v>0</v>
      </c>
      <c r="S182" s="241">
        <v>0</v>
      </c>
      <c r="T182" s="242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3" t="s">
        <v>144</v>
      </c>
      <c r="AT182" s="243" t="s">
        <v>139</v>
      </c>
      <c r="AU182" s="243" t="s">
        <v>83</v>
      </c>
      <c r="AY182" s="14" t="s">
        <v>137</v>
      </c>
      <c r="BE182" s="244">
        <f>IF(N182="základní",J182,0)</f>
        <v>0</v>
      </c>
      <c r="BF182" s="244">
        <f>IF(N182="snížená",J182,0)</f>
        <v>0</v>
      </c>
      <c r="BG182" s="244">
        <f>IF(N182="zákl. přenesená",J182,0)</f>
        <v>0</v>
      </c>
      <c r="BH182" s="244">
        <f>IF(N182="sníž. přenesená",J182,0)</f>
        <v>0</v>
      </c>
      <c r="BI182" s="244">
        <f>IF(N182="nulová",J182,0)</f>
        <v>0</v>
      </c>
      <c r="BJ182" s="14" t="s">
        <v>81</v>
      </c>
      <c r="BK182" s="244">
        <f>ROUND(I182*H182,2)</f>
        <v>0</v>
      </c>
      <c r="BL182" s="14" t="s">
        <v>144</v>
      </c>
      <c r="BM182" s="243" t="s">
        <v>282</v>
      </c>
    </row>
    <row r="183" spans="1:65" s="2" customFormat="1" ht="16.5" customHeight="1">
      <c r="A183" s="35"/>
      <c r="B183" s="36"/>
      <c r="C183" s="232" t="s">
        <v>283</v>
      </c>
      <c r="D183" s="232" t="s">
        <v>139</v>
      </c>
      <c r="E183" s="233" t="s">
        <v>284</v>
      </c>
      <c r="F183" s="234" t="s">
        <v>285</v>
      </c>
      <c r="G183" s="235" t="s">
        <v>207</v>
      </c>
      <c r="H183" s="236">
        <v>1.35</v>
      </c>
      <c r="I183" s="237"/>
      <c r="J183" s="238">
        <f>ROUND(I183*H183,2)</f>
        <v>0</v>
      </c>
      <c r="K183" s="234" t="s">
        <v>143</v>
      </c>
      <c r="L183" s="41"/>
      <c r="M183" s="239" t="s">
        <v>1</v>
      </c>
      <c r="N183" s="240" t="s">
        <v>38</v>
      </c>
      <c r="O183" s="88"/>
      <c r="P183" s="241">
        <f>O183*H183</f>
        <v>0</v>
      </c>
      <c r="Q183" s="241">
        <v>1.05917</v>
      </c>
      <c r="R183" s="241">
        <f>Q183*H183</f>
        <v>1.4298795</v>
      </c>
      <c r="S183" s="241">
        <v>0</v>
      </c>
      <c r="T183" s="242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3" t="s">
        <v>144</v>
      </c>
      <c r="AT183" s="243" t="s">
        <v>139</v>
      </c>
      <c r="AU183" s="243" t="s">
        <v>83</v>
      </c>
      <c r="AY183" s="14" t="s">
        <v>137</v>
      </c>
      <c r="BE183" s="244">
        <f>IF(N183="základní",J183,0)</f>
        <v>0</v>
      </c>
      <c r="BF183" s="244">
        <f>IF(N183="snížená",J183,0)</f>
        <v>0</v>
      </c>
      <c r="BG183" s="244">
        <f>IF(N183="zákl. přenesená",J183,0)</f>
        <v>0</v>
      </c>
      <c r="BH183" s="244">
        <f>IF(N183="sníž. přenesená",J183,0)</f>
        <v>0</v>
      </c>
      <c r="BI183" s="244">
        <f>IF(N183="nulová",J183,0)</f>
        <v>0</v>
      </c>
      <c r="BJ183" s="14" t="s">
        <v>81</v>
      </c>
      <c r="BK183" s="244">
        <f>ROUND(I183*H183,2)</f>
        <v>0</v>
      </c>
      <c r="BL183" s="14" t="s">
        <v>144</v>
      </c>
      <c r="BM183" s="243" t="s">
        <v>286</v>
      </c>
    </row>
    <row r="184" spans="1:65" s="2" customFormat="1" ht="21.75" customHeight="1">
      <c r="A184" s="35"/>
      <c r="B184" s="36"/>
      <c r="C184" s="232" t="s">
        <v>287</v>
      </c>
      <c r="D184" s="232" t="s">
        <v>139</v>
      </c>
      <c r="E184" s="233" t="s">
        <v>288</v>
      </c>
      <c r="F184" s="234" t="s">
        <v>289</v>
      </c>
      <c r="G184" s="235" t="s">
        <v>164</v>
      </c>
      <c r="H184" s="236">
        <v>6.4</v>
      </c>
      <c r="I184" s="237"/>
      <c r="J184" s="238">
        <f>ROUND(I184*H184,2)</f>
        <v>0</v>
      </c>
      <c r="K184" s="234" t="s">
        <v>143</v>
      </c>
      <c r="L184" s="41"/>
      <c r="M184" s="239" t="s">
        <v>1</v>
      </c>
      <c r="N184" s="240" t="s">
        <v>38</v>
      </c>
      <c r="O184" s="88"/>
      <c r="P184" s="241">
        <f>O184*H184</f>
        <v>0</v>
      </c>
      <c r="Q184" s="241">
        <v>2.45329</v>
      </c>
      <c r="R184" s="241">
        <f>Q184*H184</f>
        <v>15.701056000000001</v>
      </c>
      <c r="S184" s="241">
        <v>0</v>
      </c>
      <c r="T184" s="242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3" t="s">
        <v>144</v>
      </c>
      <c r="AT184" s="243" t="s">
        <v>139</v>
      </c>
      <c r="AU184" s="243" t="s">
        <v>83</v>
      </c>
      <c r="AY184" s="14" t="s">
        <v>137</v>
      </c>
      <c r="BE184" s="244">
        <f>IF(N184="základní",J184,0)</f>
        <v>0</v>
      </c>
      <c r="BF184" s="244">
        <f>IF(N184="snížená",J184,0)</f>
        <v>0</v>
      </c>
      <c r="BG184" s="244">
        <f>IF(N184="zákl. přenesená",J184,0)</f>
        <v>0</v>
      </c>
      <c r="BH184" s="244">
        <f>IF(N184="sníž. přenesená",J184,0)</f>
        <v>0</v>
      </c>
      <c r="BI184" s="244">
        <f>IF(N184="nulová",J184,0)</f>
        <v>0</v>
      </c>
      <c r="BJ184" s="14" t="s">
        <v>81</v>
      </c>
      <c r="BK184" s="244">
        <f>ROUND(I184*H184,2)</f>
        <v>0</v>
      </c>
      <c r="BL184" s="14" t="s">
        <v>144</v>
      </c>
      <c r="BM184" s="243" t="s">
        <v>290</v>
      </c>
    </row>
    <row r="185" spans="1:47" s="2" customFormat="1" ht="12">
      <c r="A185" s="35"/>
      <c r="B185" s="36"/>
      <c r="C185" s="37"/>
      <c r="D185" s="245" t="s">
        <v>159</v>
      </c>
      <c r="E185" s="37"/>
      <c r="F185" s="246" t="s">
        <v>181</v>
      </c>
      <c r="G185" s="37"/>
      <c r="H185" s="37"/>
      <c r="I185" s="141"/>
      <c r="J185" s="37"/>
      <c r="K185" s="37"/>
      <c r="L185" s="41"/>
      <c r="M185" s="247"/>
      <c r="N185" s="248"/>
      <c r="O185" s="88"/>
      <c r="P185" s="88"/>
      <c r="Q185" s="88"/>
      <c r="R185" s="88"/>
      <c r="S185" s="88"/>
      <c r="T185" s="89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4" t="s">
        <v>159</v>
      </c>
      <c r="AU185" s="14" t="s">
        <v>83</v>
      </c>
    </row>
    <row r="186" spans="1:65" s="2" customFormat="1" ht="16.5" customHeight="1">
      <c r="A186" s="35"/>
      <c r="B186" s="36"/>
      <c r="C186" s="232" t="s">
        <v>291</v>
      </c>
      <c r="D186" s="232" t="s">
        <v>139</v>
      </c>
      <c r="E186" s="233" t="s">
        <v>292</v>
      </c>
      <c r="F186" s="234" t="s">
        <v>293</v>
      </c>
      <c r="G186" s="235" t="s">
        <v>157</v>
      </c>
      <c r="H186" s="236">
        <v>32</v>
      </c>
      <c r="I186" s="237"/>
      <c r="J186" s="238">
        <f>ROUND(I186*H186,2)</f>
        <v>0</v>
      </c>
      <c r="K186" s="234" t="s">
        <v>143</v>
      </c>
      <c r="L186" s="41"/>
      <c r="M186" s="239" t="s">
        <v>1</v>
      </c>
      <c r="N186" s="240" t="s">
        <v>38</v>
      </c>
      <c r="O186" s="88"/>
      <c r="P186" s="241">
        <f>O186*H186</f>
        <v>0</v>
      </c>
      <c r="Q186" s="241">
        <v>0.00264</v>
      </c>
      <c r="R186" s="241">
        <f>Q186*H186</f>
        <v>0.08448</v>
      </c>
      <c r="S186" s="241">
        <v>0</v>
      </c>
      <c r="T186" s="242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3" t="s">
        <v>144</v>
      </c>
      <c r="AT186" s="243" t="s">
        <v>139</v>
      </c>
      <c r="AU186" s="243" t="s">
        <v>83</v>
      </c>
      <c r="AY186" s="14" t="s">
        <v>137</v>
      </c>
      <c r="BE186" s="244">
        <f>IF(N186="základní",J186,0)</f>
        <v>0</v>
      </c>
      <c r="BF186" s="244">
        <f>IF(N186="snížená",J186,0)</f>
        <v>0</v>
      </c>
      <c r="BG186" s="244">
        <f>IF(N186="zákl. přenesená",J186,0)</f>
        <v>0</v>
      </c>
      <c r="BH186" s="244">
        <f>IF(N186="sníž. přenesená",J186,0)</f>
        <v>0</v>
      </c>
      <c r="BI186" s="244">
        <f>IF(N186="nulová",J186,0)</f>
        <v>0</v>
      </c>
      <c r="BJ186" s="14" t="s">
        <v>81</v>
      </c>
      <c r="BK186" s="244">
        <f>ROUND(I186*H186,2)</f>
        <v>0</v>
      </c>
      <c r="BL186" s="14" t="s">
        <v>144</v>
      </c>
      <c r="BM186" s="243" t="s">
        <v>294</v>
      </c>
    </row>
    <row r="187" spans="1:47" s="2" customFormat="1" ht="12">
      <c r="A187" s="35"/>
      <c r="B187" s="36"/>
      <c r="C187" s="37"/>
      <c r="D187" s="245" t="s">
        <v>159</v>
      </c>
      <c r="E187" s="37"/>
      <c r="F187" s="246" t="s">
        <v>295</v>
      </c>
      <c r="G187" s="37"/>
      <c r="H187" s="37"/>
      <c r="I187" s="141"/>
      <c r="J187" s="37"/>
      <c r="K187" s="37"/>
      <c r="L187" s="41"/>
      <c r="M187" s="247"/>
      <c r="N187" s="248"/>
      <c r="O187" s="88"/>
      <c r="P187" s="88"/>
      <c r="Q187" s="88"/>
      <c r="R187" s="88"/>
      <c r="S187" s="88"/>
      <c r="T187" s="89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4" t="s">
        <v>159</v>
      </c>
      <c r="AU187" s="14" t="s">
        <v>83</v>
      </c>
    </row>
    <row r="188" spans="1:65" s="2" customFormat="1" ht="16.5" customHeight="1">
      <c r="A188" s="35"/>
      <c r="B188" s="36"/>
      <c r="C188" s="232" t="s">
        <v>296</v>
      </c>
      <c r="D188" s="232" t="s">
        <v>139</v>
      </c>
      <c r="E188" s="233" t="s">
        <v>297</v>
      </c>
      <c r="F188" s="234" t="s">
        <v>298</v>
      </c>
      <c r="G188" s="235" t="s">
        <v>157</v>
      </c>
      <c r="H188" s="236">
        <v>32</v>
      </c>
      <c r="I188" s="237"/>
      <c r="J188" s="238">
        <f>ROUND(I188*H188,2)</f>
        <v>0</v>
      </c>
      <c r="K188" s="234" t="s">
        <v>143</v>
      </c>
      <c r="L188" s="41"/>
      <c r="M188" s="239" t="s">
        <v>1</v>
      </c>
      <c r="N188" s="240" t="s">
        <v>38</v>
      </c>
      <c r="O188" s="88"/>
      <c r="P188" s="241">
        <f>O188*H188</f>
        <v>0</v>
      </c>
      <c r="Q188" s="241">
        <v>0</v>
      </c>
      <c r="R188" s="241">
        <f>Q188*H188</f>
        <v>0</v>
      </c>
      <c r="S188" s="241">
        <v>0</v>
      </c>
      <c r="T188" s="242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3" t="s">
        <v>144</v>
      </c>
      <c r="AT188" s="243" t="s">
        <v>139</v>
      </c>
      <c r="AU188" s="243" t="s">
        <v>83</v>
      </c>
      <c r="AY188" s="14" t="s">
        <v>137</v>
      </c>
      <c r="BE188" s="244">
        <f>IF(N188="základní",J188,0)</f>
        <v>0</v>
      </c>
      <c r="BF188" s="244">
        <f>IF(N188="snížená",J188,0)</f>
        <v>0</v>
      </c>
      <c r="BG188" s="244">
        <f>IF(N188="zákl. přenesená",J188,0)</f>
        <v>0</v>
      </c>
      <c r="BH188" s="244">
        <f>IF(N188="sníž. přenesená",J188,0)</f>
        <v>0</v>
      </c>
      <c r="BI188" s="244">
        <f>IF(N188="nulová",J188,0)</f>
        <v>0</v>
      </c>
      <c r="BJ188" s="14" t="s">
        <v>81</v>
      </c>
      <c r="BK188" s="244">
        <f>ROUND(I188*H188,2)</f>
        <v>0</v>
      </c>
      <c r="BL188" s="14" t="s">
        <v>144</v>
      </c>
      <c r="BM188" s="243" t="s">
        <v>299</v>
      </c>
    </row>
    <row r="189" spans="1:65" s="2" customFormat="1" ht="21.75" customHeight="1">
      <c r="A189" s="35"/>
      <c r="B189" s="36"/>
      <c r="C189" s="232" t="s">
        <v>300</v>
      </c>
      <c r="D189" s="232" t="s">
        <v>139</v>
      </c>
      <c r="E189" s="233" t="s">
        <v>301</v>
      </c>
      <c r="F189" s="234" t="s">
        <v>302</v>
      </c>
      <c r="G189" s="235" t="s">
        <v>207</v>
      </c>
      <c r="H189" s="236">
        <v>0.9</v>
      </c>
      <c r="I189" s="237"/>
      <c r="J189" s="238">
        <f>ROUND(I189*H189,2)</f>
        <v>0</v>
      </c>
      <c r="K189" s="234" t="s">
        <v>143</v>
      </c>
      <c r="L189" s="41"/>
      <c r="M189" s="239" t="s">
        <v>1</v>
      </c>
      <c r="N189" s="240" t="s">
        <v>38</v>
      </c>
      <c r="O189" s="88"/>
      <c r="P189" s="241">
        <f>O189*H189</f>
        <v>0</v>
      </c>
      <c r="Q189" s="241">
        <v>1.05917</v>
      </c>
      <c r="R189" s="241">
        <f>Q189*H189</f>
        <v>0.953253</v>
      </c>
      <c r="S189" s="241">
        <v>0</v>
      </c>
      <c r="T189" s="242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3" t="s">
        <v>144</v>
      </c>
      <c r="AT189" s="243" t="s">
        <v>139</v>
      </c>
      <c r="AU189" s="243" t="s">
        <v>83</v>
      </c>
      <c r="AY189" s="14" t="s">
        <v>137</v>
      </c>
      <c r="BE189" s="244">
        <f>IF(N189="základní",J189,0)</f>
        <v>0</v>
      </c>
      <c r="BF189" s="244">
        <f>IF(N189="snížená",J189,0)</f>
        <v>0</v>
      </c>
      <c r="BG189" s="244">
        <f>IF(N189="zákl. přenesená",J189,0)</f>
        <v>0</v>
      </c>
      <c r="BH189" s="244">
        <f>IF(N189="sníž. přenesená",J189,0)</f>
        <v>0</v>
      </c>
      <c r="BI189" s="244">
        <f>IF(N189="nulová",J189,0)</f>
        <v>0</v>
      </c>
      <c r="BJ189" s="14" t="s">
        <v>81</v>
      </c>
      <c r="BK189" s="244">
        <f>ROUND(I189*H189,2)</f>
        <v>0</v>
      </c>
      <c r="BL189" s="14" t="s">
        <v>144</v>
      </c>
      <c r="BM189" s="243" t="s">
        <v>303</v>
      </c>
    </row>
    <row r="190" spans="1:47" s="2" customFormat="1" ht="12">
      <c r="A190" s="35"/>
      <c r="B190" s="36"/>
      <c r="C190" s="37"/>
      <c r="D190" s="245" t="s">
        <v>159</v>
      </c>
      <c r="E190" s="37"/>
      <c r="F190" s="246" t="s">
        <v>304</v>
      </c>
      <c r="G190" s="37"/>
      <c r="H190" s="37"/>
      <c r="I190" s="141"/>
      <c r="J190" s="37"/>
      <c r="K190" s="37"/>
      <c r="L190" s="41"/>
      <c r="M190" s="247"/>
      <c r="N190" s="248"/>
      <c r="O190" s="88"/>
      <c r="P190" s="88"/>
      <c r="Q190" s="88"/>
      <c r="R190" s="88"/>
      <c r="S190" s="88"/>
      <c r="T190" s="89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4" t="s">
        <v>159</v>
      </c>
      <c r="AU190" s="14" t="s">
        <v>83</v>
      </c>
    </row>
    <row r="191" spans="1:63" s="12" customFormat="1" ht="22.8" customHeight="1">
      <c r="A191" s="12"/>
      <c r="B191" s="216"/>
      <c r="C191" s="217"/>
      <c r="D191" s="218" t="s">
        <v>72</v>
      </c>
      <c r="E191" s="230" t="s">
        <v>149</v>
      </c>
      <c r="F191" s="230" t="s">
        <v>305</v>
      </c>
      <c r="G191" s="217"/>
      <c r="H191" s="217"/>
      <c r="I191" s="220"/>
      <c r="J191" s="231">
        <f>BK191</f>
        <v>0</v>
      </c>
      <c r="K191" s="217"/>
      <c r="L191" s="222"/>
      <c r="M191" s="223"/>
      <c r="N191" s="224"/>
      <c r="O191" s="224"/>
      <c r="P191" s="225">
        <f>SUM(P192:P205)</f>
        <v>0</v>
      </c>
      <c r="Q191" s="224"/>
      <c r="R191" s="225">
        <f>SUM(R192:R205)</f>
        <v>14.757660000000001</v>
      </c>
      <c r="S191" s="224"/>
      <c r="T191" s="226">
        <f>SUM(T192:T205)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27" t="s">
        <v>81</v>
      </c>
      <c r="AT191" s="228" t="s">
        <v>72</v>
      </c>
      <c r="AU191" s="228" t="s">
        <v>81</v>
      </c>
      <c r="AY191" s="227" t="s">
        <v>137</v>
      </c>
      <c r="BK191" s="229">
        <f>SUM(BK192:BK205)</f>
        <v>0</v>
      </c>
    </row>
    <row r="192" spans="1:65" s="2" customFormat="1" ht="21.75" customHeight="1">
      <c r="A192" s="35"/>
      <c r="B192" s="36"/>
      <c r="C192" s="232" t="s">
        <v>306</v>
      </c>
      <c r="D192" s="232" t="s">
        <v>139</v>
      </c>
      <c r="E192" s="233" t="s">
        <v>307</v>
      </c>
      <c r="F192" s="234" t="s">
        <v>308</v>
      </c>
      <c r="G192" s="235" t="s">
        <v>142</v>
      </c>
      <c r="H192" s="236">
        <v>54</v>
      </c>
      <c r="I192" s="237"/>
      <c r="J192" s="238">
        <f>ROUND(I192*H192,2)</f>
        <v>0</v>
      </c>
      <c r="K192" s="234" t="s">
        <v>143</v>
      </c>
      <c r="L192" s="41"/>
      <c r="M192" s="239" t="s">
        <v>1</v>
      </c>
      <c r="N192" s="240" t="s">
        <v>38</v>
      </c>
      <c r="O192" s="88"/>
      <c r="P192" s="241">
        <f>O192*H192</f>
        <v>0</v>
      </c>
      <c r="Q192" s="241">
        <v>0.17489</v>
      </c>
      <c r="R192" s="241">
        <f>Q192*H192</f>
        <v>9.44406</v>
      </c>
      <c r="S192" s="241">
        <v>0</v>
      </c>
      <c r="T192" s="242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3" t="s">
        <v>144</v>
      </c>
      <c r="AT192" s="243" t="s">
        <v>139</v>
      </c>
      <c r="AU192" s="243" t="s">
        <v>83</v>
      </c>
      <c r="AY192" s="14" t="s">
        <v>137</v>
      </c>
      <c r="BE192" s="244">
        <f>IF(N192="základní",J192,0)</f>
        <v>0</v>
      </c>
      <c r="BF192" s="244">
        <f>IF(N192="snížená",J192,0)</f>
        <v>0</v>
      </c>
      <c r="BG192" s="244">
        <f>IF(N192="zákl. přenesená",J192,0)</f>
        <v>0</v>
      </c>
      <c r="BH192" s="244">
        <f>IF(N192="sníž. přenesená",J192,0)</f>
        <v>0</v>
      </c>
      <c r="BI192" s="244">
        <f>IF(N192="nulová",J192,0)</f>
        <v>0</v>
      </c>
      <c r="BJ192" s="14" t="s">
        <v>81</v>
      </c>
      <c r="BK192" s="244">
        <f>ROUND(I192*H192,2)</f>
        <v>0</v>
      </c>
      <c r="BL192" s="14" t="s">
        <v>144</v>
      </c>
      <c r="BM192" s="243" t="s">
        <v>309</v>
      </c>
    </row>
    <row r="193" spans="1:65" s="2" customFormat="1" ht="21.75" customHeight="1">
      <c r="A193" s="35"/>
      <c r="B193" s="36"/>
      <c r="C193" s="249" t="s">
        <v>310</v>
      </c>
      <c r="D193" s="249" t="s">
        <v>225</v>
      </c>
      <c r="E193" s="250" t="s">
        <v>311</v>
      </c>
      <c r="F193" s="251" t="s">
        <v>312</v>
      </c>
      <c r="G193" s="252" t="s">
        <v>142</v>
      </c>
      <c r="H193" s="253">
        <v>8</v>
      </c>
      <c r="I193" s="254"/>
      <c r="J193" s="255">
        <f>ROUND(I193*H193,2)</f>
        <v>0</v>
      </c>
      <c r="K193" s="251" t="s">
        <v>143</v>
      </c>
      <c r="L193" s="256"/>
      <c r="M193" s="257" t="s">
        <v>1</v>
      </c>
      <c r="N193" s="258" t="s">
        <v>38</v>
      </c>
      <c r="O193" s="88"/>
      <c r="P193" s="241">
        <f>O193*H193</f>
        <v>0</v>
      </c>
      <c r="Q193" s="241">
        <v>0.0043</v>
      </c>
      <c r="R193" s="241">
        <f>Q193*H193</f>
        <v>0.0344</v>
      </c>
      <c r="S193" s="241">
        <v>0</v>
      </c>
      <c r="T193" s="242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3" t="s">
        <v>177</v>
      </c>
      <c r="AT193" s="243" t="s">
        <v>225</v>
      </c>
      <c r="AU193" s="243" t="s">
        <v>83</v>
      </c>
      <c r="AY193" s="14" t="s">
        <v>137</v>
      </c>
      <c r="BE193" s="244">
        <f>IF(N193="základní",J193,0)</f>
        <v>0</v>
      </c>
      <c r="BF193" s="244">
        <f>IF(N193="snížená",J193,0)</f>
        <v>0</v>
      </c>
      <c r="BG193" s="244">
        <f>IF(N193="zákl. přenesená",J193,0)</f>
        <v>0</v>
      </c>
      <c r="BH193" s="244">
        <f>IF(N193="sníž. přenesená",J193,0)</f>
        <v>0</v>
      </c>
      <c r="BI193" s="244">
        <f>IF(N193="nulová",J193,0)</f>
        <v>0</v>
      </c>
      <c r="BJ193" s="14" t="s">
        <v>81</v>
      </c>
      <c r="BK193" s="244">
        <f>ROUND(I193*H193,2)</f>
        <v>0</v>
      </c>
      <c r="BL193" s="14" t="s">
        <v>144</v>
      </c>
      <c r="BM193" s="243" t="s">
        <v>313</v>
      </c>
    </row>
    <row r="194" spans="1:65" s="2" customFormat="1" ht="21.75" customHeight="1">
      <c r="A194" s="35"/>
      <c r="B194" s="36"/>
      <c r="C194" s="249" t="s">
        <v>314</v>
      </c>
      <c r="D194" s="249" t="s">
        <v>225</v>
      </c>
      <c r="E194" s="250" t="s">
        <v>315</v>
      </c>
      <c r="F194" s="251" t="s">
        <v>316</v>
      </c>
      <c r="G194" s="252" t="s">
        <v>142</v>
      </c>
      <c r="H194" s="253">
        <v>46</v>
      </c>
      <c r="I194" s="254"/>
      <c r="J194" s="255">
        <f>ROUND(I194*H194,2)</f>
        <v>0</v>
      </c>
      <c r="K194" s="251" t="s">
        <v>143</v>
      </c>
      <c r="L194" s="256"/>
      <c r="M194" s="257" t="s">
        <v>1</v>
      </c>
      <c r="N194" s="258" t="s">
        <v>38</v>
      </c>
      <c r="O194" s="88"/>
      <c r="P194" s="241">
        <f>O194*H194</f>
        <v>0</v>
      </c>
      <c r="Q194" s="241">
        <v>0.0035</v>
      </c>
      <c r="R194" s="241">
        <f>Q194*H194</f>
        <v>0.161</v>
      </c>
      <c r="S194" s="241">
        <v>0</v>
      </c>
      <c r="T194" s="242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3" t="s">
        <v>177</v>
      </c>
      <c r="AT194" s="243" t="s">
        <v>225</v>
      </c>
      <c r="AU194" s="243" t="s">
        <v>83</v>
      </c>
      <c r="AY194" s="14" t="s">
        <v>137</v>
      </c>
      <c r="BE194" s="244">
        <f>IF(N194="základní",J194,0)</f>
        <v>0</v>
      </c>
      <c r="BF194" s="244">
        <f>IF(N194="snížená",J194,0)</f>
        <v>0</v>
      </c>
      <c r="BG194" s="244">
        <f>IF(N194="zákl. přenesená",J194,0)</f>
        <v>0</v>
      </c>
      <c r="BH194" s="244">
        <f>IF(N194="sníž. přenesená",J194,0)</f>
        <v>0</v>
      </c>
      <c r="BI194" s="244">
        <f>IF(N194="nulová",J194,0)</f>
        <v>0</v>
      </c>
      <c r="BJ194" s="14" t="s">
        <v>81</v>
      </c>
      <c r="BK194" s="244">
        <f>ROUND(I194*H194,2)</f>
        <v>0</v>
      </c>
      <c r="BL194" s="14" t="s">
        <v>144</v>
      </c>
      <c r="BM194" s="243" t="s">
        <v>317</v>
      </c>
    </row>
    <row r="195" spans="1:65" s="2" customFormat="1" ht="21.75" customHeight="1">
      <c r="A195" s="35"/>
      <c r="B195" s="36"/>
      <c r="C195" s="232" t="s">
        <v>318</v>
      </c>
      <c r="D195" s="232" t="s">
        <v>139</v>
      </c>
      <c r="E195" s="233" t="s">
        <v>319</v>
      </c>
      <c r="F195" s="234" t="s">
        <v>320</v>
      </c>
      <c r="G195" s="235" t="s">
        <v>142</v>
      </c>
      <c r="H195" s="236">
        <v>44</v>
      </c>
      <c r="I195" s="237"/>
      <c r="J195" s="238">
        <f>ROUND(I195*H195,2)</f>
        <v>0</v>
      </c>
      <c r="K195" s="234" t="s">
        <v>143</v>
      </c>
      <c r="L195" s="41"/>
      <c r="M195" s="239" t="s">
        <v>1</v>
      </c>
      <c r="N195" s="240" t="s">
        <v>38</v>
      </c>
      <c r="O195" s="88"/>
      <c r="P195" s="241">
        <f>O195*H195</f>
        <v>0</v>
      </c>
      <c r="Q195" s="241">
        <v>0.00468</v>
      </c>
      <c r="R195" s="241">
        <f>Q195*H195</f>
        <v>0.20592</v>
      </c>
      <c r="S195" s="241">
        <v>0</v>
      </c>
      <c r="T195" s="242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3" t="s">
        <v>144</v>
      </c>
      <c r="AT195" s="243" t="s">
        <v>139</v>
      </c>
      <c r="AU195" s="243" t="s">
        <v>83</v>
      </c>
      <c r="AY195" s="14" t="s">
        <v>137</v>
      </c>
      <c r="BE195" s="244">
        <f>IF(N195="základní",J195,0)</f>
        <v>0</v>
      </c>
      <c r="BF195" s="244">
        <f>IF(N195="snížená",J195,0)</f>
        <v>0</v>
      </c>
      <c r="BG195" s="244">
        <f>IF(N195="zákl. přenesená",J195,0)</f>
        <v>0</v>
      </c>
      <c r="BH195" s="244">
        <f>IF(N195="sníž. přenesená",J195,0)</f>
        <v>0</v>
      </c>
      <c r="BI195" s="244">
        <f>IF(N195="nulová",J195,0)</f>
        <v>0</v>
      </c>
      <c r="BJ195" s="14" t="s">
        <v>81</v>
      </c>
      <c r="BK195" s="244">
        <f>ROUND(I195*H195,2)</f>
        <v>0</v>
      </c>
      <c r="BL195" s="14" t="s">
        <v>144</v>
      </c>
      <c r="BM195" s="243" t="s">
        <v>321</v>
      </c>
    </row>
    <row r="196" spans="1:65" s="2" customFormat="1" ht="33" customHeight="1">
      <c r="A196" s="35"/>
      <c r="B196" s="36"/>
      <c r="C196" s="249" t="s">
        <v>322</v>
      </c>
      <c r="D196" s="249" t="s">
        <v>225</v>
      </c>
      <c r="E196" s="250" t="s">
        <v>323</v>
      </c>
      <c r="F196" s="251" t="s">
        <v>324</v>
      </c>
      <c r="G196" s="252" t="s">
        <v>142</v>
      </c>
      <c r="H196" s="253">
        <v>44</v>
      </c>
      <c r="I196" s="254"/>
      <c r="J196" s="255">
        <f>ROUND(I196*H196,2)</f>
        <v>0</v>
      </c>
      <c r="K196" s="251" t="s">
        <v>143</v>
      </c>
      <c r="L196" s="256"/>
      <c r="M196" s="257" t="s">
        <v>1</v>
      </c>
      <c r="N196" s="258" t="s">
        <v>38</v>
      </c>
      <c r="O196" s="88"/>
      <c r="P196" s="241">
        <f>O196*H196</f>
        <v>0</v>
      </c>
      <c r="Q196" s="241">
        <v>0.0046</v>
      </c>
      <c r="R196" s="241">
        <f>Q196*H196</f>
        <v>0.2024</v>
      </c>
      <c r="S196" s="241">
        <v>0</v>
      </c>
      <c r="T196" s="242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3" t="s">
        <v>177</v>
      </c>
      <c r="AT196" s="243" t="s">
        <v>225</v>
      </c>
      <c r="AU196" s="243" t="s">
        <v>83</v>
      </c>
      <c r="AY196" s="14" t="s">
        <v>137</v>
      </c>
      <c r="BE196" s="244">
        <f>IF(N196="základní",J196,0)</f>
        <v>0</v>
      </c>
      <c r="BF196" s="244">
        <f>IF(N196="snížená",J196,0)</f>
        <v>0</v>
      </c>
      <c r="BG196" s="244">
        <f>IF(N196="zákl. přenesená",J196,0)</f>
        <v>0</v>
      </c>
      <c r="BH196" s="244">
        <f>IF(N196="sníž. přenesená",J196,0)</f>
        <v>0</v>
      </c>
      <c r="BI196" s="244">
        <f>IF(N196="nulová",J196,0)</f>
        <v>0</v>
      </c>
      <c r="BJ196" s="14" t="s">
        <v>81</v>
      </c>
      <c r="BK196" s="244">
        <f>ROUND(I196*H196,2)</f>
        <v>0</v>
      </c>
      <c r="BL196" s="14" t="s">
        <v>144</v>
      </c>
      <c r="BM196" s="243" t="s">
        <v>325</v>
      </c>
    </row>
    <row r="197" spans="1:65" s="2" customFormat="1" ht="21.75" customHeight="1">
      <c r="A197" s="35"/>
      <c r="B197" s="36"/>
      <c r="C197" s="232" t="s">
        <v>326</v>
      </c>
      <c r="D197" s="232" t="s">
        <v>139</v>
      </c>
      <c r="E197" s="233" t="s">
        <v>327</v>
      </c>
      <c r="F197" s="234" t="s">
        <v>328</v>
      </c>
      <c r="G197" s="235" t="s">
        <v>142</v>
      </c>
      <c r="H197" s="236">
        <v>2</v>
      </c>
      <c r="I197" s="237"/>
      <c r="J197" s="238">
        <f>ROUND(I197*H197,2)</f>
        <v>0</v>
      </c>
      <c r="K197" s="234" t="s">
        <v>143</v>
      </c>
      <c r="L197" s="41"/>
      <c r="M197" s="239" t="s">
        <v>1</v>
      </c>
      <c r="N197" s="240" t="s">
        <v>38</v>
      </c>
      <c r="O197" s="88"/>
      <c r="P197" s="241">
        <f>O197*H197</f>
        <v>0</v>
      </c>
      <c r="Q197" s="241">
        <v>0</v>
      </c>
      <c r="R197" s="241">
        <f>Q197*H197</f>
        <v>0</v>
      </c>
      <c r="S197" s="241">
        <v>0</v>
      </c>
      <c r="T197" s="242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3" t="s">
        <v>144</v>
      </c>
      <c r="AT197" s="243" t="s">
        <v>139</v>
      </c>
      <c r="AU197" s="243" t="s">
        <v>83</v>
      </c>
      <c r="AY197" s="14" t="s">
        <v>137</v>
      </c>
      <c r="BE197" s="244">
        <f>IF(N197="základní",J197,0)</f>
        <v>0</v>
      </c>
      <c r="BF197" s="244">
        <f>IF(N197="snížená",J197,0)</f>
        <v>0</v>
      </c>
      <c r="BG197" s="244">
        <f>IF(N197="zákl. přenesená",J197,0)</f>
        <v>0</v>
      </c>
      <c r="BH197" s="244">
        <f>IF(N197="sníž. přenesená",J197,0)</f>
        <v>0</v>
      </c>
      <c r="BI197" s="244">
        <f>IF(N197="nulová",J197,0)</f>
        <v>0</v>
      </c>
      <c r="BJ197" s="14" t="s">
        <v>81</v>
      </c>
      <c r="BK197" s="244">
        <f>ROUND(I197*H197,2)</f>
        <v>0</v>
      </c>
      <c r="BL197" s="14" t="s">
        <v>144</v>
      </c>
      <c r="BM197" s="243" t="s">
        <v>329</v>
      </c>
    </row>
    <row r="198" spans="1:65" s="2" customFormat="1" ht="16.5" customHeight="1">
      <c r="A198" s="35"/>
      <c r="B198" s="36"/>
      <c r="C198" s="249" t="s">
        <v>330</v>
      </c>
      <c r="D198" s="249" t="s">
        <v>225</v>
      </c>
      <c r="E198" s="250" t="s">
        <v>331</v>
      </c>
      <c r="F198" s="251" t="s">
        <v>332</v>
      </c>
      <c r="G198" s="252" t="s">
        <v>142</v>
      </c>
      <c r="H198" s="253">
        <v>1</v>
      </c>
      <c r="I198" s="254"/>
      <c r="J198" s="255">
        <f>ROUND(I198*H198,2)</f>
        <v>0</v>
      </c>
      <c r="K198" s="251" t="s">
        <v>1</v>
      </c>
      <c r="L198" s="256"/>
      <c r="M198" s="257" t="s">
        <v>1</v>
      </c>
      <c r="N198" s="258" t="s">
        <v>38</v>
      </c>
      <c r="O198" s="88"/>
      <c r="P198" s="241">
        <f>O198*H198</f>
        <v>0</v>
      </c>
      <c r="Q198" s="241">
        <v>0</v>
      </c>
      <c r="R198" s="241">
        <f>Q198*H198</f>
        <v>0</v>
      </c>
      <c r="S198" s="241">
        <v>0</v>
      </c>
      <c r="T198" s="242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3" t="s">
        <v>177</v>
      </c>
      <c r="AT198" s="243" t="s">
        <v>225</v>
      </c>
      <c r="AU198" s="243" t="s">
        <v>83</v>
      </c>
      <c r="AY198" s="14" t="s">
        <v>137</v>
      </c>
      <c r="BE198" s="244">
        <f>IF(N198="základní",J198,0)</f>
        <v>0</v>
      </c>
      <c r="BF198" s="244">
        <f>IF(N198="snížená",J198,0)</f>
        <v>0</v>
      </c>
      <c r="BG198" s="244">
        <f>IF(N198="zákl. přenesená",J198,0)</f>
        <v>0</v>
      </c>
      <c r="BH198" s="244">
        <f>IF(N198="sníž. přenesená",J198,0)</f>
        <v>0</v>
      </c>
      <c r="BI198" s="244">
        <f>IF(N198="nulová",J198,0)</f>
        <v>0</v>
      </c>
      <c r="BJ198" s="14" t="s">
        <v>81</v>
      </c>
      <c r="BK198" s="244">
        <f>ROUND(I198*H198,2)</f>
        <v>0</v>
      </c>
      <c r="BL198" s="14" t="s">
        <v>144</v>
      </c>
      <c r="BM198" s="243" t="s">
        <v>333</v>
      </c>
    </row>
    <row r="199" spans="1:47" s="2" customFormat="1" ht="12">
      <c r="A199" s="35"/>
      <c r="B199" s="36"/>
      <c r="C199" s="37"/>
      <c r="D199" s="245" t="s">
        <v>159</v>
      </c>
      <c r="E199" s="37"/>
      <c r="F199" s="246" t="s">
        <v>334</v>
      </c>
      <c r="G199" s="37"/>
      <c r="H199" s="37"/>
      <c r="I199" s="141"/>
      <c r="J199" s="37"/>
      <c r="K199" s="37"/>
      <c r="L199" s="41"/>
      <c r="M199" s="247"/>
      <c r="N199" s="248"/>
      <c r="O199" s="88"/>
      <c r="P199" s="88"/>
      <c r="Q199" s="88"/>
      <c r="R199" s="88"/>
      <c r="S199" s="88"/>
      <c r="T199" s="89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4" t="s">
        <v>159</v>
      </c>
      <c r="AU199" s="14" t="s">
        <v>83</v>
      </c>
    </row>
    <row r="200" spans="1:65" s="2" customFormat="1" ht="21.75" customHeight="1">
      <c r="A200" s="35"/>
      <c r="B200" s="36"/>
      <c r="C200" s="232" t="s">
        <v>335</v>
      </c>
      <c r="D200" s="232" t="s">
        <v>139</v>
      </c>
      <c r="E200" s="233" t="s">
        <v>336</v>
      </c>
      <c r="F200" s="234" t="s">
        <v>337</v>
      </c>
      <c r="G200" s="235" t="s">
        <v>152</v>
      </c>
      <c r="H200" s="236">
        <v>160</v>
      </c>
      <c r="I200" s="237"/>
      <c r="J200" s="238">
        <f>ROUND(I200*H200,2)</f>
        <v>0</v>
      </c>
      <c r="K200" s="234" t="s">
        <v>143</v>
      </c>
      <c r="L200" s="41"/>
      <c r="M200" s="239" t="s">
        <v>1</v>
      </c>
      <c r="N200" s="240" t="s">
        <v>38</v>
      </c>
      <c r="O200" s="88"/>
      <c r="P200" s="241">
        <f>O200*H200</f>
        <v>0</v>
      </c>
      <c r="Q200" s="241">
        <v>0</v>
      </c>
      <c r="R200" s="241">
        <f>Q200*H200</f>
        <v>0</v>
      </c>
      <c r="S200" s="241">
        <v>0</v>
      </c>
      <c r="T200" s="242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3" t="s">
        <v>144</v>
      </c>
      <c r="AT200" s="243" t="s">
        <v>139</v>
      </c>
      <c r="AU200" s="243" t="s">
        <v>83</v>
      </c>
      <c r="AY200" s="14" t="s">
        <v>137</v>
      </c>
      <c r="BE200" s="244">
        <f>IF(N200="základní",J200,0)</f>
        <v>0</v>
      </c>
      <c r="BF200" s="244">
        <f>IF(N200="snížená",J200,0)</f>
        <v>0</v>
      </c>
      <c r="BG200" s="244">
        <f>IF(N200="zákl. přenesená",J200,0)</f>
        <v>0</v>
      </c>
      <c r="BH200" s="244">
        <f>IF(N200="sníž. přenesená",J200,0)</f>
        <v>0</v>
      </c>
      <c r="BI200" s="244">
        <f>IF(N200="nulová",J200,0)</f>
        <v>0</v>
      </c>
      <c r="BJ200" s="14" t="s">
        <v>81</v>
      </c>
      <c r="BK200" s="244">
        <f>ROUND(I200*H200,2)</f>
        <v>0</v>
      </c>
      <c r="BL200" s="14" t="s">
        <v>144</v>
      </c>
      <c r="BM200" s="243" t="s">
        <v>338</v>
      </c>
    </row>
    <row r="201" spans="1:65" s="2" customFormat="1" ht="21.75" customHeight="1">
      <c r="A201" s="35"/>
      <c r="B201" s="36"/>
      <c r="C201" s="249" t="s">
        <v>339</v>
      </c>
      <c r="D201" s="249" t="s">
        <v>225</v>
      </c>
      <c r="E201" s="250" t="s">
        <v>340</v>
      </c>
      <c r="F201" s="251" t="s">
        <v>341</v>
      </c>
      <c r="G201" s="252" t="s">
        <v>152</v>
      </c>
      <c r="H201" s="253">
        <v>160</v>
      </c>
      <c r="I201" s="254"/>
      <c r="J201" s="255">
        <f>ROUND(I201*H201,2)</f>
        <v>0</v>
      </c>
      <c r="K201" s="251" t="s">
        <v>143</v>
      </c>
      <c r="L201" s="256"/>
      <c r="M201" s="257" t="s">
        <v>1</v>
      </c>
      <c r="N201" s="258" t="s">
        <v>38</v>
      </c>
      <c r="O201" s="88"/>
      <c r="P201" s="241">
        <f>O201*H201</f>
        <v>0</v>
      </c>
      <c r="Q201" s="241">
        <v>0.00248</v>
      </c>
      <c r="R201" s="241">
        <f>Q201*H201</f>
        <v>0.3968</v>
      </c>
      <c r="S201" s="241">
        <v>0</v>
      </c>
      <c r="T201" s="242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3" t="s">
        <v>177</v>
      </c>
      <c r="AT201" s="243" t="s">
        <v>225</v>
      </c>
      <c r="AU201" s="243" t="s">
        <v>83</v>
      </c>
      <c r="AY201" s="14" t="s">
        <v>137</v>
      </c>
      <c r="BE201" s="244">
        <f>IF(N201="základní",J201,0)</f>
        <v>0</v>
      </c>
      <c r="BF201" s="244">
        <f>IF(N201="snížená",J201,0)</f>
        <v>0</v>
      </c>
      <c r="BG201" s="244">
        <f>IF(N201="zákl. přenesená",J201,0)</f>
        <v>0</v>
      </c>
      <c r="BH201" s="244">
        <f>IF(N201="sníž. přenesená",J201,0)</f>
        <v>0</v>
      </c>
      <c r="BI201" s="244">
        <f>IF(N201="nulová",J201,0)</f>
        <v>0</v>
      </c>
      <c r="BJ201" s="14" t="s">
        <v>81</v>
      </c>
      <c r="BK201" s="244">
        <f>ROUND(I201*H201,2)</f>
        <v>0</v>
      </c>
      <c r="BL201" s="14" t="s">
        <v>144</v>
      </c>
      <c r="BM201" s="243" t="s">
        <v>342</v>
      </c>
    </row>
    <row r="202" spans="1:65" s="2" customFormat="1" ht="16.5" customHeight="1">
      <c r="A202" s="35"/>
      <c r="B202" s="36"/>
      <c r="C202" s="232" t="s">
        <v>343</v>
      </c>
      <c r="D202" s="232" t="s">
        <v>139</v>
      </c>
      <c r="E202" s="233" t="s">
        <v>344</v>
      </c>
      <c r="F202" s="234" t="s">
        <v>345</v>
      </c>
      <c r="G202" s="235" t="s">
        <v>152</v>
      </c>
      <c r="H202" s="236">
        <v>87</v>
      </c>
      <c r="I202" s="237"/>
      <c r="J202" s="238">
        <f>ROUND(I202*H202,2)</f>
        <v>0</v>
      </c>
      <c r="K202" s="234" t="s">
        <v>143</v>
      </c>
      <c r="L202" s="41"/>
      <c r="M202" s="239" t="s">
        <v>1</v>
      </c>
      <c r="N202" s="240" t="s">
        <v>38</v>
      </c>
      <c r="O202" s="88"/>
      <c r="P202" s="241">
        <f>O202*H202</f>
        <v>0</v>
      </c>
      <c r="Q202" s="241">
        <v>0</v>
      </c>
      <c r="R202" s="241">
        <f>Q202*H202</f>
        <v>0</v>
      </c>
      <c r="S202" s="241">
        <v>0</v>
      </c>
      <c r="T202" s="242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3" t="s">
        <v>144</v>
      </c>
      <c r="AT202" s="243" t="s">
        <v>139</v>
      </c>
      <c r="AU202" s="243" t="s">
        <v>83</v>
      </c>
      <c r="AY202" s="14" t="s">
        <v>137</v>
      </c>
      <c r="BE202" s="244">
        <f>IF(N202="základní",J202,0)</f>
        <v>0</v>
      </c>
      <c r="BF202" s="244">
        <f>IF(N202="snížená",J202,0)</f>
        <v>0</v>
      </c>
      <c r="BG202" s="244">
        <f>IF(N202="zákl. přenesená",J202,0)</f>
        <v>0</v>
      </c>
      <c r="BH202" s="244">
        <f>IF(N202="sníž. přenesená",J202,0)</f>
        <v>0</v>
      </c>
      <c r="BI202" s="244">
        <f>IF(N202="nulová",J202,0)</f>
        <v>0</v>
      </c>
      <c r="BJ202" s="14" t="s">
        <v>81</v>
      </c>
      <c r="BK202" s="244">
        <f>ROUND(I202*H202,2)</f>
        <v>0</v>
      </c>
      <c r="BL202" s="14" t="s">
        <v>144</v>
      </c>
      <c r="BM202" s="243" t="s">
        <v>346</v>
      </c>
    </row>
    <row r="203" spans="1:65" s="2" customFormat="1" ht="16.5" customHeight="1">
      <c r="A203" s="35"/>
      <c r="B203" s="36"/>
      <c r="C203" s="249" t="s">
        <v>347</v>
      </c>
      <c r="D203" s="249" t="s">
        <v>225</v>
      </c>
      <c r="E203" s="250" t="s">
        <v>348</v>
      </c>
      <c r="F203" s="251" t="s">
        <v>349</v>
      </c>
      <c r="G203" s="252" t="s">
        <v>152</v>
      </c>
      <c r="H203" s="253">
        <v>87</v>
      </c>
      <c r="I203" s="254"/>
      <c r="J203" s="255">
        <f>ROUND(I203*H203,2)</f>
        <v>0</v>
      </c>
      <c r="K203" s="251" t="s">
        <v>143</v>
      </c>
      <c r="L203" s="256"/>
      <c r="M203" s="257" t="s">
        <v>1</v>
      </c>
      <c r="N203" s="258" t="s">
        <v>38</v>
      </c>
      <c r="O203" s="88"/>
      <c r="P203" s="241">
        <f>O203*H203</f>
        <v>0</v>
      </c>
      <c r="Q203" s="241">
        <v>0.025</v>
      </c>
      <c r="R203" s="241">
        <f>Q203*H203</f>
        <v>2.1750000000000003</v>
      </c>
      <c r="S203" s="241">
        <v>0</v>
      </c>
      <c r="T203" s="242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3" t="s">
        <v>177</v>
      </c>
      <c r="AT203" s="243" t="s">
        <v>225</v>
      </c>
      <c r="AU203" s="243" t="s">
        <v>83</v>
      </c>
      <c r="AY203" s="14" t="s">
        <v>137</v>
      </c>
      <c r="BE203" s="244">
        <f>IF(N203="základní",J203,0)</f>
        <v>0</v>
      </c>
      <c r="BF203" s="244">
        <f>IF(N203="snížená",J203,0)</f>
        <v>0</v>
      </c>
      <c r="BG203" s="244">
        <f>IF(N203="zákl. přenesená",J203,0)</f>
        <v>0</v>
      </c>
      <c r="BH203" s="244">
        <f>IF(N203="sníž. přenesená",J203,0)</f>
        <v>0</v>
      </c>
      <c r="BI203" s="244">
        <f>IF(N203="nulová",J203,0)</f>
        <v>0</v>
      </c>
      <c r="BJ203" s="14" t="s">
        <v>81</v>
      </c>
      <c r="BK203" s="244">
        <f>ROUND(I203*H203,2)</f>
        <v>0</v>
      </c>
      <c r="BL203" s="14" t="s">
        <v>144</v>
      </c>
      <c r="BM203" s="243" t="s">
        <v>350</v>
      </c>
    </row>
    <row r="204" spans="1:65" s="2" customFormat="1" ht="21.75" customHeight="1">
      <c r="A204" s="35"/>
      <c r="B204" s="36"/>
      <c r="C204" s="232" t="s">
        <v>351</v>
      </c>
      <c r="D204" s="232" t="s">
        <v>139</v>
      </c>
      <c r="E204" s="233" t="s">
        <v>352</v>
      </c>
      <c r="F204" s="234" t="s">
        <v>353</v>
      </c>
      <c r="G204" s="235" t="s">
        <v>152</v>
      </c>
      <c r="H204" s="236">
        <v>56</v>
      </c>
      <c r="I204" s="237"/>
      <c r="J204" s="238">
        <f>ROUND(I204*H204,2)</f>
        <v>0</v>
      </c>
      <c r="K204" s="234" t="s">
        <v>143</v>
      </c>
      <c r="L204" s="41"/>
      <c r="M204" s="239" t="s">
        <v>1</v>
      </c>
      <c r="N204" s="240" t="s">
        <v>38</v>
      </c>
      <c r="O204" s="88"/>
      <c r="P204" s="241">
        <f>O204*H204</f>
        <v>0</v>
      </c>
      <c r="Q204" s="241">
        <v>0.03818</v>
      </c>
      <c r="R204" s="241">
        <f>Q204*H204</f>
        <v>2.13808</v>
      </c>
      <c r="S204" s="241">
        <v>0</v>
      </c>
      <c r="T204" s="242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3" t="s">
        <v>144</v>
      </c>
      <c r="AT204" s="243" t="s">
        <v>139</v>
      </c>
      <c r="AU204" s="243" t="s">
        <v>83</v>
      </c>
      <c r="AY204" s="14" t="s">
        <v>137</v>
      </c>
      <c r="BE204" s="244">
        <f>IF(N204="základní",J204,0)</f>
        <v>0</v>
      </c>
      <c r="BF204" s="244">
        <f>IF(N204="snížená",J204,0)</f>
        <v>0</v>
      </c>
      <c r="BG204" s="244">
        <f>IF(N204="zákl. přenesená",J204,0)</f>
        <v>0</v>
      </c>
      <c r="BH204" s="244">
        <f>IF(N204="sníž. přenesená",J204,0)</f>
        <v>0</v>
      </c>
      <c r="BI204" s="244">
        <f>IF(N204="nulová",J204,0)</f>
        <v>0</v>
      </c>
      <c r="BJ204" s="14" t="s">
        <v>81</v>
      </c>
      <c r="BK204" s="244">
        <f>ROUND(I204*H204,2)</f>
        <v>0</v>
      </c>
      <c r="BL204" s="14" t="s">
        <v>144</v>
      </c>
      <c r="BM204" s="243" t="s">
        <v>354</v>
      </c>
    </row>
    <row r="205" spans="1:65" s="2" customFormat="1" ht="21.75" customHeight="1">
      <c r="A205" s="35"/>
      <c r="B205" s="36"/>
      <c r="C205" s="232" t="s">
        <v>355</v>
      </c>
      <c r="D205" s="232" t="s">
        <v>139</v>
      </c>
      <c r="E205" s="233" t="s">
        <v>356</v>
      </c>
      <c r="F205" s="234" t="s">
        <v>357</v>
      </c>
      <c r="G205" s="235" t="s">
        <v>358</v>
      </c>
      <c r="H205" s="236">
        <v>10</v>
      </c>
      <c r="I205" s="237"/>
      <c r="J205" s="238">
        <f>ROUND(I205*H205,2)</f>
        <v>0</v>
      </c>
      <c r="K205" s="234" t="s">
        <v>1</v>
      </c>
      <c r="L205" s="41"/>
      <c r="M205" s="239" t="s">
        <v>1</v>
      </c>
      <c r="N205" s="240" t="s">
        <v>38</v>
      </c>
      <c r="O205" s="88"/>
      <c r="P205" s="241">
        <f>O205*H205</f>
        <v>0</v>
      </c>
      <c r="Q205" s="241">
        <v>0</v>
      </c>
      <c r="R205" s="241">
        <f>Q205*H205</f>
        <v>0</v>
      </c>
      <c r="S205" s="241">
        <v>0</v>
      </c>
      <c r="T205" s="242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3" t="s">
        <v>144</v>
      </c>
      <c r="AT205" s="243" t="s">
        <v>139</v>
      </c>
      <c r="AU205" s="243" t="s">
        <v>83</v>
      </c>
      <c r="AY205" s="14" t="s">
        <v>137</v>
      </c>
      <c r="BE205" s="244">
        <f>IF(N205="základní",J205,0)</f>
        <v>0</v>
      </c>
      <c r="BF205" s="244">
        <f>IF(N205="snížená",J205,0)</f>
        <v>0</v>
      </c>
      <c r="BG205" s="244">
        <f>IF(N205="zákl. přenesená",J205,0)</f>
        <v>0</v>
      </c>
      <c r="BH205" s="244">
        <f>IF(N205="sníž. přenesená",J205,0)</f>
        <v>0</v>
      </c>
      <c r="BI205" s="244">
        <f>IF(N205="nulová",J205,0)</f>
        <v>0</v>
      </c>
      <c r="BJ205" s="14" t="s">
        <v>81</v>
      </c>
      <c r="BK205" s="244">
        <f>ROUND(I205*H205,2)</f>
        <v>0</v>
      </c>
      <c r="BL205" s="14" t="s">
        <v>144</v>
      </c>
      <c r="BM205" s="243" t="s">
        <v>359</v>
      </c>
    </row>
    <row r="206" spans="1:63" s="12" customFormat="1" ht="22.8" customHeight="1">
      <c r="A206" s="12"/>
      <c r="B206" s="216"/>
      <c r="C206" s="217"/>
      <c r="D206" s="218" t="s">
        <v>72</v>
      </c>
      <c r="E206" s="230" t="s">
        <v>144</v>
      </c>
      <c r="F206" s="230" t="s">
        <v>360</v>
      </c>
      <c r="G206" s="217"/>
      <c r="H206" s="217"/>
      <c r="I206" s="220"/>
      <c r="J206" s="231">
        <f>BK206</f>
        <v>0</v>
      </c>
      <c r="K206" s="217"/>
      <c r="L206" s="222"/>
      <c r="M206" s="223"/>
      <c r="N206" s="224"/>
      <c r="O206" s="224"/>
      <c r="P206" s="225">
        <f>SUM(P207:P209)</f>
        <v>0</v>
      </c>
      <c r="Q206" s="224"/>
      <c r="R206" s="225">
        <f>SUM(R207:R209)</f>
        <v>3.92408</v>
      </c>
      <c r="S206" s="224"/>
      <c r="T206" s="226">
        <f>SUM(T207:T209)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27" t="s">
        <v>81</v>
      </c>
      <c r="AT206" s="228" t="s">
        <v>72</v>
      </c>
      <c r="AU206" s="228" t="s">
        <v>81</v>
      </c>
      <c r="AY206" s="227" t="s">
        <v>137</v>
      </c>
      <c r="BK206" s="229">
        <f>SUM(BK207:BK209)</f>
        <v>0</v>
      </c>
    </row>
    <row r="207" spans="1:65" s="2" customFormat="1" ht="16.5" customHeight="1">
      <c r="A207" s="35"/>
      <c r="B207" s="36"/>
      <c r="C207" s="232" t="s">
        <v>361</v>
      </c>
      <c r="D207" s="232" t="s">
        <v>139</v>
      </c>
      <c r="E207" s="233" t="s">
        <v>362</v>
      </c>
      <c r="F207" s="234" t="s">
        <v>363</v>
      </c>
      <c r="G207" s="235" t="s">
        <v>157</v>
      </c>
      <c r="H207" s="236">
        <v>4</v>
      </c>
      <c r="I207" s="237"/>
      <c r="J207" s="238">
        <f>ROUND(I207*H207,2)</f>
        <v>0</v>
      </c>
      <c r="K207" s="234" t="s">
        <v>143</v>
      </c>
      <c r="L207" s="41"/>
      <c r="M207" s="239" t="s">
        <v>1</v>
      </c>
      <c r="N207" s="240" t="s">
        <v>38</v>
      </c>
      <c r="O207" s="88"/>
      <c r="P207" s="241">
        <f>O207*H207</f>
        <v>0</v>
      </c>
      <c r="Q207" s="241">
        <v>0.2004</v>
      </c>
      <c r="R207" s="241">
        <f>Q207*H207</f>
        <v>0.8016</v>
      </c>
      <c r="S207" s="241">
        <v>0</v>
      </c>
      <c r="T207" s="242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3" t="s">
        <v>144</v>
      </c>
      <c r="AT207" s="243" t="s">
        <v>139</v>
      </c>
      <c r="AU207" s="243" t="s">
        <v>83</v>
      </c>
      <c r="AY207" s="14" t="s">
        <v>137</v>
      </c>
      <c r="BE207" s="244">
        <f>IF(N207="základní",J207,0)</f>
        <v>0</v>
      </c>
      <c r="BF207" s="244">
        <f>IF(N207="snížená",J207,0)</f>
        <v>0</v>
      </c>
      <c r="BG207" s="244">
        <f>IF(N207="zákl. přenesená",J207,0)</f>
        <v>0</v>
      </c>
      <c r="BH207" s="244">
        <f>IF(N207="sníž. přenesená",J207,0)</f>
        <v>0</v>
      </c>
      <c r="BI207" s="244">
        <f>IF(N207="nulová",J207,0)</f>
        <v>0</v>
      </c>
      <c r="BJ207" s="14" t="s">
        <v>81</v>
      </c>
      <c r="BK207" s="244">
        <f>ROUND(I207*H207,2)</f>
        <v>0</v>
      </c>
      <c r="BL207" s="14" t="s">
        <v>144</v>
      </c>
      <c r="BM207" s="243" t="s">
        <v>364</v>
      </c>
    </row>
    <row r="208" spans="1:65" s="2" customFormat="1" ht="21.75" customHeight="1">
      <c r="A208" s="35"/>
      <c r="B208" s="36"/>
      <c r="C208" s="232" t="s">
        <v>365</v>
      </c>
      <c r="D208" s="232" t="s">
        <v>139</v>
      </c>
      <c r="E208" s="233" t="s">
        <v>366</v>
      </c>
      <c r="F208" s="234" t="s">
        <v>367</v>
      </c>
      <c r="G208" s="235" t="s">
        <v>157</v>
      </c>
      <c r="H208" s="236">
        <v>4</v>
      </c>
      <c r="I208" s="237"/>
      <c r="J208" s="238">
        <f>ROUND(I208*H208,2)</f>
        <v>0</v>
      </c>
      <c r="K208" s="234" t="s">
        <v>143</v>
      </c>
      <c r="L208" s="41"/>
      <c r="M208" s="239" t="s">
        <v>1</v>
      </c>
      <c r="N208" s="240" t="s">
        <v>38</v>
      </c>
      <c r="O208" s="88"/>
      <c r="P208" s="241">
        <f>O208*H208</f>
        <v>0</v>
      </c>
      <c r="Q208" s="241">
        <v>0.78062</v>
      </c>
      <c r="R208" s="241">
        <f>Q208*H208</f>
        <v>3.12248</v>
      </c>
      <c r="S208" s="241">
        <v>0</v>
      </c>
      <c r="T208" s="242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43" t="s">
        <v>144</v>
      </c>
      <c r="AT208" s="243" t="s">
        <v>139</v>
      </c>
      <c r="AU208" s="243" t="s">
        <v>83</v>
      </c>
      <c r="AY208" s="14" t="s">
        <v>137</v>
      </c>
      <c r="BE208" s="244">
        <f>IF(N208="základní",J208,0)</f>
        <v>0</v>
      </c>
      <c r="BF208" s="244">
        <f>IF(N208="snížená",J208,0)</f>
        <v>0</v>
      </c>
      <c r="BG208" s="244">
        <f>IF(N208="zákl. přenesená",J208,0)</f>
        <v>0</v>
      </c>
      <c r="BH208" s="244">
        <f>IF(N208="sníž. přenesená",J208,0)</f>
        <v>0</v>
      </c>
      <c r="BI208" s="244">
        <f>IF(N208="nulová",J208,0)</f>
        <v>0</v>
      </c>
      <c r="BJ208" s="14" t="s">
        <v>81</v>
      </c>
      <c r="BK208" s="244">
        <f>ROUND(I208*H208,2)</f>
        <v>0</v>
      </c>
      <c r="BL208" s="14" t="s">
        <v>144</v>
      </c>
      <c r="BM208" s="243" t="s">
        <v>368</v>
      </c>
    </row>
    <row r="209" spans="1:47" s="2" customFormat="1" ht="12">
      <c r="A209" s="35"/>
      <c r="B209" s="36"/>
      <c r="C209" s="37"/>
      <c r="D209" s="245" t="s">
        <v>159</v>
      </c>
      <c r="E209" s="37"/>
      <c r="F209" s="246" t="s">
        <v>369</v>
      </c>
      <c r="G209" s="37"/>
      <c r="H209" s="37"/>
      <c r="I209" s="141"/>
      <c r="J209" s="37"/>
      <c r="K209" s="37"/>
      <c r="L209" s="41"/>
      <c r="M209" s="247"/>
      <c r="N209" s="248"/>
      <c r="O209" s="88"/>
      <c r="P209" s="88"/>
      <c r="Q209" s="88"/>
      <c r="R209" s="88"/>
      <c r="S209" s="88"/>
      <c r="T209" s="89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4" t="s">
        <v>159</v>
      </c>
      <c r="AU209" s="14" t="s">
        <v>83</v>
      </c>
    </row>
    <row r="210" spans="1:63" s="12" customFormat="1" ht="22.8" customHeight="1">
      <c r="A210" s="12"/>
      <c r="B210" s="216"/>
      <c r="C210" s="217"/>
      <c r="D210" s="218" t="s">
        <v>72</v>
      </c>
      <c r="E210" s="230" t="s">
        <v>161</v>
      </c>
      <c r="F210" s="230" t="s">
        <v>370</v>
      </c>
      <c r="G210" s="217"/>
      <c r="H210" s="217"/>
      <c r="I210" s="220"/>
      <c r="J210" s="231">
        <f>BK210</f>
        <v>0</v>
      </c>
      <c r="K210" s="217"/>
      <c r="L210" s="222"/>
      <c r="M210" s="223"/>
      <c r="N210" s="224"/>
      <c r="O210" s="224"/>
      <c r="P210" s="225">
        <f>SUM(P211:P231)</f>
        <v>0</v>
      </c>
      <c r="Q210" s="224"/>
      <c r="R210" s="225">
        <f>SUM(R211:R231)</f>
        <v>3304.846902</v>
      </c>
      <c r="S210" s="224"/>
      <c r="T210" s="226">
        <f>SUM(T211:T231)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27" t="s">
        <v>81</v>
      </c>
      <c r="AT210" s="228" t="s">
        <v>72</v>
      </c>
      <c r="AU210" s="228" t="s">
        <v>81</v>
      </c>
      <c r="AY210" s="227" t="s">
        <v>137</v>
      </c>
      <c r="BK210" s="229">
        <f>SUM(BK211:BK231)</f>
        <v>0</v>
      </c>
    </row>
    <row r="211" spans="1:65" s="2" customFormat="1" ht="21.75" customHeight="1">
      <c r="A211" s="35"/>
      <c r="B211" s="36"/>
      <c r="C211" s="232" t="s">
        <v>371</v>
      </c>
      <c r="D211" s="232" t="s">
        <v>139</v>
      </c>
      <c r="E211" s="233" t="s">
        <v>372</v>
      </c>
      <c r="F211" s="234" t="s">
        <v>373</v>
      </c>
      <c r="G211" s="235" t="s">
        <v>157</v>
      </c>
      <c r="H211" s="236">
        <v>438</v>
      </c>
      <c r="I211" s="237"/>
      <c r="J211" s="238">
        <f>ROUND(I211*H211,2)</f>
        <v>0</v>
      </c>
      <c r="K211" s="234" t="s">
        <v>143</v>
      </c>
      <c r="L211" s="41"/>
      <c r="M211" s="239" t="s">
        <v>1</v>
      </c>
      <c r="N211" s="240" t="s">
        <v>38</v>
      </c>
      <c r="O211" s="88"/>
      <c r="P211" s="241">
        <f>O211*H211</f>
        <v>0</v>
      </c>
      <c r="Q211" s="241">
        <v>0.38626</v>
      </c>
      <c r="R211" s="241">
        <f>Q211*H211</f>
        <v>169.18188</v>
      </c>
      <c r="S211" s="241">
        <v>0</v>
      </c>
      <c r="T211" s="242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43" t="s">
        <v>144</v>
      </c>
      <c r="AT211" s="243" t="s">
        <v>139</v>
      </c>
      <c r="AU211" s="243" t="s">
        <v>83</v>
      </c>
      <c r="AY211" s="14" t="s">
        <v>137</v>
      </c>
      <c r="BE211" s="244">
        <f>IF(N211="základní",J211,0)</f>
        <v>0</v>
      </c>
      <c r="BF211" s="244">
        <f>IF(N211="snížená",J211,0)</f>
        <v>0</v>
      </c>
      <c r="BG211" s="244">
        <f>IF(N211="zákl. přenesená",J211,0)</f>
        <v>0</v>
      </c>
      <c r="BH211" s="244">
        <f>IF(N211="sníž. přenesená",J211,0)</f>
        <v>0</v>
      </c>
      <c r="BI211" s="244">
        <f>IF(N211="nulová",J211,0)</f>
        <v>0</v>
      </c>
      <c r="BJ211" s="14" t="s">
        <v>81</v>
      </c>
      <c r="BK211" s="244">
        <f>ROUND(I211*H211,2)</f>
        <v>0</v>
      </c>
      <c r="BL211" s="14" t="s">
        <v>144</v>
      </c>
      <c r="BM211" s="243" t="s">
        <v>374</v>
      </c>
    </row>
    <row r="212" spans="1:47" s="2" customFormat="1" ht="12">
      <c r="A212" s="35"/>
      <c r="B212" s="36"/>
      <c r="C212" s="37"/>
      <c r="D212" s="245" t="s">
        <v>159</v>
      </c>
      <c r="E212" s="37"/>
      <c r="F212" s="246" t="s">
        <v>375</v>
      </c>
      <c r="G212" s="37"/>
      <c r="H212" s="37"/>
      <c r="I212" s="141"/>
      <c r="J212" s="37"/>
      <c r="K212" s="37"/>
      <c r="L212" s="41"/>
      <c r="M212" s="247"/>
      <c r="N212" s="248"/>
      <c r="O212" s="88"/>
      <c r="P212" s="88"/>
      <c r="Q212" s="88"/>
      <c r="R212" s="88"/>
      <c r="S212" s="88"/>
      <c r="T212" s="89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4" t="s">
        <v>159</v>
      </c>
      <c r="AU212" s="14" t="s">
        <v>83</v>
      </c>
    </row>
    <row r="213" spans="1:65" s="2" customFormat="1" ht="33" customHeight="1">
      <c r="A213" s="35"/>
      <c r="B213" s="36"/>
      <c r="C213" s="232" t="s">
        <v>376</v>
      </c>
      <c r="D213" s="232" t="s">
        <v>139</v>
      </c>
      <c r="E213" s="233" t="s">
        <v>377</v>
      </c>
      <c r="F213" s="234" t="s">
        <v>378</v>
      </c>
      <c r="G213" s="235" t="s">
        <v>157</v>
      </c>
      <c r="H213" s="236">
        <v>2427</v>
      </c>
      <c r="I213" s="237"/>
      <c r="J213" s="238">
        <f>ROUND(I213*H213,2)</f>
        <v>0</v>
      </c>
      <c r="K213" s="234" t="s">
        <v>1</v>
      </c>
      <c r="L213" s="41"/>
      <c r="M213" s="239" t="s">
        <v>1</v>
      </c>
      <c r="N213" s="240" t="s">
        <v>38</v>
      </c>
      <c r="O213" s="88"/>
      <c r="P213" s="241">
        <f>O213*H213</f>
        <v>0</v>
      </c>
      <c r="Q213" s="241">
        <v>0.573</v>
      </c>
      <c r="R213" s="241">
        <f>Q213*H213</f>
        <v>1390.6709999999998</v>
      </c>
      <c r="S213" s="241">
        <v>0</v>
      </c>
      <c r="T213" s="242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43" t="s">
        <v>144</v>
      </c>
      <c r="AT213" s="243" t="s">
        <v>139</v>
      </c>
      <c r="AU213" s="243" t="s">
        <v>83</v>
      </c>
      <c r="AY213" s="14" t="s">
        <v>137</v>
      </c>
      <c r="BE213" s="244">
        <f>IF(N213="základní",J213,0)</f>
        <v>0</v>
      </c>
      <c r="BF213" s="244">
        <f>IF(N213="snížená",J213,0)</f>
        <v>0</v>
      </c>
      <c r="BG213" s="244">
        <f>IF(N213="zákl. přenesená",J213,0)</f>
        <v>0</v>
      </c>
      <c r="BH213" s="244">
        <f>IF(N213="sníž. přenesená",J213,0)</f>
        <v>0</v>
      </c>
      <c r="BI213" s="244">
        <f>IF(N213="nulová",J213,0)</f>
        <v>0</v>
      </c>
      <c r="BJ213" s="14" t="s">
        <v>81</v>
      </c>
      <c r="BK213" s="244">
        <f>ROUND(I213*H213,2)</f>
        <v>0</v>
      </c>
      <c r="BL213" s="14" t="s">
        <v>144</v>
      </c>
      <c r="BM213" s="243" t="s">
        <v>379</v>
      </c>
    </row>
    <row r="214" spans="1:47" s="2" customFormat="1" ht="12">
      <c r="A214" s="35"/>
      <c r="B214" s="36"/>
      <c r="C214" s="37"/>
      <c r="D214" s="245" t="s">
        <v>159</v>
      </c>
      <c r="E214" s="37"/>
      <c r="F214" s="246" t="s">
        <v>380</v>
      </c>
      <c r="G214" s="37"/>
      <c r="H214" s="37"/>
      <c r="I214" s="141"/>
      <c r="J214" s="37"/>
      <c r="K214" s="37"/>
      <c r="L214" s="41"/>
      <c r="M214" s="247"/>
      <c r="N214" s="248"/>
      <c r="O214" s="88"/>
      <c r="P214" s="88"/>
      <c r="Q214" s="88"/>
      <c r="R214" s="88"/>
      <c r="S214" s="88"/>
      <c r="T214" s="89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4" t="s">
        <v>159</v>
      </c>
      <c r="AU214" s="14" t="s">
        <v>83</v>
      </c>
    </row>
    <row r="215" spans="1:65" s="2" customFormat="1" ht="16.5" customHeight="1">
      <c r="A215" s="35"/>
      <c r="B215" s="36"/>
      <c r="C215" s="232" t="s">
        <v>381</v>
      </c>
      <c r="D215" s="232" t="s">
        <v>139</v>
      </c>
      <c r="E215" s="233" t="s">
        <v>382</v>
      </c>
      <c r="F215" s="234" t="s">
        <v>383</v>
      </c>
      <c r="G215" s="235" t="s">
        <v>157</v>
      </c>
      <c r="H215" s="236">
        <v>2500.97</v>
      </c>
      <c r="I215" s="237"/>
      <c r="J215" s="238">
        <f>ROUND(I215*H215,2)</f>
        <v>0</v>
      </c>
      <c r="K215" s="234" t="s">
        <v>153</v>
      </c>
      <c r="L215" s="41"/>
      <c r="M215" s="239" t="s">
        <v>1</v>
      </c>
      <c r="N215" s="240" t="s">
        <v>38</v>
      </c>
      <c r="O215" s="88"/>
      <c r="P215" s="241">
        <f>O215*H215</f>
        <v>0</v>
      </c>
      <c r="Q215" s="241">
        <v>0.27994</v>
      </c>
      <c r="R215" s="241">
        <f>Q215*H215</f>
        <v>700.1215418</v>
      </c>
      <c r="S215" s="241">
        <v>0</v>
      </c>
      <c r="T215" s="242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43" t="s">
        <v>144</v>
      </c>
      <c r="AT215" s="243" t="s">
        <v>139</v>
      </c>
      <c r="AU215" s="243" t="s">
        <v>83</v>
      </c>
      <c r="AY215" s="14" t="s">
        <v>137</v>
      </c>
      <c r="BE215" s="244">
        <f>IF(N215="základní",J215,0)</f>
        <v>0</v>
      </c>
      <c r="BF215" s="244">
        <f>IF(N215="snížená",J215,0)</f>
        <v>0</v>
      </c>
      <c r="BG215" s="244">
        <f>IF(N215="zákl. přenesená",J215,0)</f>
        <v>0</v>
      </c>
      <c r="BH215" s="244">
        <f>IF(N215="sníž. přenesená",J215,0)</f>
        <v>0</v>
      </c>
      <c r="BI215" s="244">
        <f>IF(N215="nulová",J215,0)</f>
        <v>0</v>
      </c>
      <c r="BJ215" s="14" t="s">
        <v>81</v>
      </c>
      <c r="BK215" s="244">
        <f>ROUND(I215*H215,2)</f>
        <v>0</v>
      </c>
      <c r="BL215" s="14" t="s">
        <v>144</v>
      </c>
      <c r="BM215" s="243" t="s">
        <v>384</v>
      </c>
    </row>
    <row r="216" spans="1:47" s="2" customFormat="1" ht="12">
      <c r="A216" s="35"/>
      <c r="B216" s="36"/>
      <c r="C216" s="37"/>
      <c r="D216" s="245" t="s">
        <v>159</v>
      </c>
      <c r="E216" s="37"/>
      <c r="F216" s="246" t="s">
        <v>385</v>
      </c>
      <c r="G216" s="37"/>
      <c r="H216" s="37"/>
      <c r="I216" s="141"/>
      <c r="J216" s="37"/>
      <c r="K216" s="37"/>
      <c r="L216" s="41"/>
      <c r="M216" s="247"/>
      <c r="N216" s="248"/>
      <c r="O216" s="88"/>
      <c r="P216" s="88"/>
      <c r="Q216" s="88"/>
      <c r="R216" s="88"/>
      <c r="S216" s="88"/>
      <c r="T216" s="89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4" t="s">
        <v>159</v>
      </c>
      <c r="AU216" s="14" t="s">
        <v>83</v>
      </c>
    </row>
    <row r="217" spans="1:65" s="2" customFormat="1" ht="21.75" customHeight="1">
      <c r="A217" s="35"/>
      <c r="B217" s="36"/>
      <c r="C217" s="232" t="s">
        <v>386</v>
      </c>
      <c r="D217" s="232" t="s">
        <v>139</v>
      </c>
      <c r="E217" s="233" t="s">
        <v>387</v>
      </c>
      <c r="F217" s="234" t="s">
        <v>388</v>
      </c>
      <c r="G217" s="235" t="s">
        <v>157</v>
      </c>
      <c r="H217" s="236">
        <v>1242.47</v>
      </c>
      <c r="I217" s="237"/>
      <c r="J217" s="238">
        <f>ROUND(I217*H217,2)</f>
        <v>0</v>
      </c>
      <c r="K217" s="234" t="s">
        <v>389</v>
      </c>
      <c r="L217" s="41"/>
      <c r="M217" s="239" t="s">
        <v>1</v>
      </c>
      <c r="N217" s="240" t="s">
        <v>38</v>
      </c>
      <c r="O217" s="88"/>
      <c r="P217" s="241">
        <f>O217*H217</f>
        <v>0</v>
      </c>
      <c r="Q217" s="241">
        <v>0.3719</v>
      </c>
      <c r="R217" s="241">
        <f>Q217*H217</f>
        <v>462.074593</v>
      </c>
      <c r="S217" s="241">
        <v>0</v>
      </c>
      <c r="T217" s="242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43" t="s">
        <v>144</v>
      </c>
      <c r="AT217" s="243" t="s">
        <v>139</v>
      </c>
      <c r="AU217" s="243" t="s">
        <v>83</v>
      </c>
      <c r="AY217" s="14" t="s">
        <v>137</v>
      </c>
      <c r="BE217" s="244">
        <f>IF(N217="základní",J217,0)</f>
        <v>0</v>
      </c>
      <c r="BF217" s="244">
        <f>IF(N217="snížená",J217,0)</f>
        <v>0</v>
      </c>
      <c r="BG217" s="244">
        <f>IF(N217="zákl. přenesená",J217,0)</f>
        <v>0</v>
      </c>
      <c r="BH217" s="244">
        <f>IF(N217="sníž. přenesená",J217,0)</f>
        <v>0</v>
      </c>
      <c r="BI217" s="244">
        <f>IF(N217="nulová",J217,0)</f>
        <v>0</v>
      </c>
      <c r="BJ217" s="14" t="s">
        <v>81</v>
      </c>
      <c r="BK217" s="244">
        <f>ROUND(I217*H217,2)</f>
        <v>0</v>
      </c>
      <c r="BL217" s="14" t="s">
        <v>144</v>
      </c>
      <c r="BM217" s="243" t="s">
        <v>390</v>
      </c>
    </row>
    <row r="218" spans="1:47" s="2" customFormat="1" ht="12">
      <c r="A218" s="35"/>
      <c r="B218" s="36"/>
      <c r="C218" s="37"/>
      <c r="D218" s="245" t="s">
        <v>159</v>
      </c>
      <c r="E218" s="37"/>
      <c r="F218" s="246" t="s">
        <v>391</v>
      </c>
      <c r="G218" s="37"/>
      <c r="H218" s="37"/>
      <c r="I218" s="141"/>
      <c r="J218" s="37"/>
      <c r="K218" s="37"/>
      <c r="L218" s="41"/>
      <c r="M218" s="247"/>
      <c r="N218" s="248"/>
      <c r="O218" s="88"/>
      <c r="P218" s="88"/>
      <c r="Q218" s="88"/>
      <c r="R218" s="88"/>
      <c r="S218" s="88"/>
      <c r="T218" s="89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T218" s="14" t="s">
        <v>159</v>
      </c>
      <c r="AU218" s="14" t="s">
        <v>83</v>
      </c>
    </row>
    <row r="219" spans="1:65" s="2" customFormat="1" ht="21.75" customHeight="1">
      <c r="A219" s="35"/>
      <c r="B219" s="36"/>
      <c r="C219" s="232" t="s">
        <v>392</v>
      </c>
      <c r="D219" s="232" t="s">
        <v>139</v>
      </c>
      <c r="E219" s="233" t="s">
        <v>393</v>
      </c>
      <c r="F219" s="234" t="s">
        <v>394</v>
      </c>
      <c r="G219" s="235" t="s">
        <v>157</v>
      </c>
      <c r="H219" s="236">
        <v>1242.47</v>
      </c>
      <c r="I219" s="237"/>
      <c r="J219" s="238">
        <f>ROUND(I219*H219,2)</f>
        <v>0</v>
      </c>
      <c r="K219" s="234" t="s">
        <v>153</v>
      </c>
      <c r="L219" s="41"/>
      <c r="M219" s="239" t="s">
        <v>1</v>
      </c>
      <c r="N219" s="240" t="s">
        <v>38</v>
      </c>
      <c r="O219" s="88"/>
      <c r="P219" s="241">
        <f>O219*H219</f>
        <v>0</v>
      </c>
      <c r="Q219" s="241">
        <v>0.00561</v>
      </c>
      <c r="R219" s="241">
        <f>Q219*H219</f>
        <v>6.970256700000001</v>
      </c>
      <c r="S219" s="241">
        <v>0</v>
      </c>
      <c r="T219" s="242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43" t="s">
        <v>144</v>
      </c>
      <c r="AT219" s="243" t="s">
        <v>139</v>
      </c>
      <c r="AU219" s="243" t="s">
        <v>83</v>
      </c>
      <c r="AY219" s="14" t="s">
        <v>137</v>
      </c>
      <c r="BE219" s="244">
        <f>IF(N219="základní",J219,0)</f>
        <v>0</v>
      </c>
      <c r="BF219" s="244">
        <f>IF(N219="snížená",J219,0)</f>
        <v>0</v>
      </c>
      <c r="BG219" s="244">
        <f>IF(N219="zákl. přenesená",J219,0)</f>
        <v>0</v>
      </c>
      <c r="BH219" s="244">
        <f>IF(N219="sníž. přenesená",J219,0)</f>
        <v>0</v>
      </c>
      <c r="BI219" s="244">
        <f>IF(N219="nulová",J219,0)</f>
        <v>0</v>
      </c>
      <c r="BJ219" s="14" t="s">
        <v>81</v>
      </c>
      <c r="BK219" s="244">
        <f>ROUND(I219*H219,2)</f>
        <v>0</v>
      </c>
      <c r="BL219" s="14" t="s">
        <v>144</v>
      </c>
      <c r="BM219" s="243" t="s">
        <v>395</v>
      </c>
    </row>
    <row r="220" spans="1:65" s="2" customFormat="1" ht="16.5" customHeight="1">
      <c r="A220" s="35"/>
      <c r="B220" s="36"/>
      <c r="C220" s="232" t="s">
        <v>396</v>
      </c>
      <c r="D220" s="232" t="s">
        <v>139</v>
      </c>
      <c r="E220" s="233" t="s">
        <v>397</v>
      </c>
      <c r="F220" s="234" t="s">
        <v>398</v>
      </c>
      <c r="G220" s="235" t="s">
        <v>157</v>
      </c>
      <c r="H220" s="236">
        <v>1242.47</v>
      </c>
      <c r="I220" s="237"/>
      <c r="J220" s="238">
        <f>ROUND(I220*H220,2)</f>
        <v>0</v>
      </c>
      <c r="K220" s="234" t="s">
        <v>153</v>
      </c>
      <c r="L220" s="41"/>
      <c r="M220" s="239" t="s">
        <v>1</v>
      </c>
      <c r="N220" s="240" t="s">
        <v>38</v>
      </c>
      <c r="O220" s="88"/>
      <c r="P220" s="241">
        <f>O220*H220</f>
        <v>0</v>
      </c>
      <c r="Q220" s="241">
        <v>0.00051</v>
      </c>
      <c r="R220" s="241">
        <f>Q220*H220</f>
        <v>0.6336597</v>
      </c>
      <c r="S220" s="241">
        <v>0</v>
      </c>
      <c r="T220" s="242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43" t="s">
        <v>144</v>
      </c>
      <c r="AT220" s="243" t="s">
        <v>139</v>
      </c>
      <c r="AU220" s="243" t="s">
        <v>83</v>
      </c>
      <c r="AY220" s="14" t="s">
        <v>137</v>
      </c>
      <c r="BE220" s="244">
        <f>IF(N220="základní",J220,0)</f>
        <v>0</v>
      </c>
      <c r="BF220" s="244">
        <f>IF(N220="snížená",J220,0)</f>
        <v>0</v>
      </c>
      <c r="BG220" s="244">
        <f>IF(N220="zákl. přenesená",J220,0)</f>
        <v>0</v>
      </c>
      <c r="BH220" s="244">
        <f>IF(N220="sníž. přenesená",J220,0)</f>
        <v>0</v>
      </c>
      <c r="BI220" s="244">
        <f>IF(N220="nulová",J220,0)</f>
        <v>0</v>
      </c>
      <c r="BJ220" s="14" t="s">
        <v>81</v>
      </c>
      <c r="BK220" s="244">
        <f>ROUND(I220*H220,2)</f>
        <v>0</v>
      </c>
      <c r="BL220" s="14" t="s">
        <v>144</v>
      </c>
      <c r="BM220" s="243" t="s">
        <v>399</v>
      </c>
    </row>
    <row r="221" spans="1:65" s="2" customFormat="1" ht="21.75" customHeight="1">
      <c r="A221" s="35"/>
      <c r="B221" s="36"/>
      <c r="C221" s="232" t="s">
        <v>400</v>
      </c>
      <c r="D221" s="232" t="s">
        <v>139</v>
      </c>
      <c r="E221" s="233" t="s">
        <v>401</v>
      </c>
      <c r="F221" s="234" t="s">
        <v>402</v>
      </c>
      <c r="G221" s="235" t="s">
        <v>157</v>
      </c>
      <c r="H221" s="236">
        <v>1242.47</v>
      </c>
      <c r="I221" s="237"/>
      <c r="J221" s="238">
        <f>ROUND(I221*H221,2)</f>
        <v>0</v>
      </c>
      <c r="K221" s="234" t="s">
        <v>153</v>
      </c>
      <c r="L221" s="41"/>
      <c r="M221" s="239" t="s">
        <v>1</v>
      </c>
      <c r="N221" s="240" t="s">
        <v>38</v>
      </c>
      <c r="O221" s="88"/>
      <c r="P221" s="241">
        <f>O221*H221</f>
        <v>0</v>
      </c>
      <c r="Q221" s="241">
        <v>0.10373</v>
      </c>
      <c r="R221" s="241">
        <f>Q221*H221</f>
        <v>128.8814131</v>
      </c>
      <c r="S221" s="241">
        <v>0</v>
      </c>
      <c r="T221" s="242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43" t="s">
        <v>144</v>
      </c>
      <c r="AT221" s="243" t="s">
        <v>139</v>
      </c>
      <c r="AU221" s="243" t="s">
        <v>83</v>
      </c>
      <c r="AY221" s="14" t="s">
        <v>137</v>
      </c>
      <c r="BE221" s="244">
        <f>IF(N221="základní",J221,0)</f>
        <v>0</v>
      </c>
      <c r="BF221" s="244">
        <f>IF(N221="snížená",J221,0)</f>
        <v>0</v>
      </c>
      <c r="BG221" s="244">
        <f>IF(N221="zákl. přenesená",J221,0)</f>
        <v>0</v>
      </c>
      <c r="BH221" s="244">
        <f>IF(N221="sníž. přenesená",J221,0)</f>
        <v>0</v>
      </c>
      <c r="BI221" s="244">
        <f>IF(N221="nulová",J221,0)</f>
        <v>0</v>
      </c>
      <c r="BJ221" s="14" t="s">
        <v>81</v>
      </c>
      <c r="BK221" s="244">
        <f>ROUND(I221*H221,2)</f>
        <v>0</v>
      </c>
      <c r="BL221" s="14" t="s">
        <v>144</v>
      </c>
      <c r="BM221" s="243" t="s">
        <v>403</v>
      </c>
    </row>
    <row r="222" spans="1:65" s="2" customFormat="1" ht="21.75" customHeight="1">
      <c r="A222" s="35"/>
      <c r="B222" s="36"/>
      <c r="C222" s="232" t="s">
        <v>404</v>
      </c>
      <c r="D222" s="232" t="s">
        <v>139</v>
      </c>
      <c r="E222" s="233" t="s">
        <v>405</v>
      </c>
      <c r="F222" s="234" t="s">
        <v>406</v>
      </c>
      <c r="G222" s="235" t="s">
        <v>157</v>
      </c>
      <c r="H222" s="236">
        <v>1242.47</v>
      </c>
      <c r="I222" s="237"/>
      <c r="J222" s="238">
        <f>ROUND(I222*H222,2)</f>
        <v>0</v>
      </c>
      <c r="K222" s="234" t="s">
        <v>153</v>
      </c>
      <c r="L222" s="41"/>
      <c r="M222" s="239" t="s">
        <v>1</v>
      </c>
      <c r="N222" s="240" t="s">
        <v>38</v>
      </c>
      <c r="O222" s="88"/>
      <c r="P222" s="241">
        <f>O222*H222</f>
        <v>0</v>
      </c>
      <c r="Q222" s="241">
        <v>0.15559</v>
      </c>
      <c r="R222" s="241">
        <f>Q222*H222</f>
        <v>193.31590730000002</v>
      </c>
      <c r="S222" s="241">
        <v>0</v>
      </c>
      <c r="T222" s="242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43" t="s">
        <v>144</v>
      </c>
      <c r="AT222" s="243" t="s">
        <v>139</v>
      </c>
      <c r="AU222" s="243" t="s">
        <v>83</v>
      </c>
      <c r="AY222" s="14" t="s">
        <v>137</v>
      </c>
      <c r="BE222" s="244">
        <f>IF(N222="základní",J222,0)</f>
        <v>0</v>
      </c>
      <c r="BF222" s="244">
        <f>IF(N222="snížená",J222,0)</f>
        <v>0</v>
      </c>
      <c r="BG222" s="244">
        <f>IF(N222="zákl. přenesená",J222,0)</f>
        <v>0</v>
      </c>
      <c r="BH222" s="244">
        <f>IF(N222="sníž. přenesená",J222,0)</f>
        <v>0</v>
      </c>
      <c r="BI222" s="244">
        <f>IF(N222="nulová",J222,0)</f>
        <v>0</v>
      </c>
      <c r="BJ222" s="14" t="s">
        <v>81</v>
      </c>
      <c r="BK222" s="244">
        <f>ROUND(I222*H222,2)</f>
        <v>0</v>
      </c>
      <c r="BL222" s="14" t="s">
        <v>144</v>
      </c>
      <c r="BM222" s="243" t="s">
        <v>407</v>
      </c>
    </row>
    <row r="223" spans="1:65" s="2" customFormat="1" ht="21.75" customHeight="1">
      <c r="A223" s="35"/>
      <c r="B223" s="36"/>
      <c r="C223" s="232" t="s">
        <v>408</v>
      </c>
      <c r="D223" s="232" t="s">
        <v>139</v>
      </c>
      <c r="E223" s="233" t="s">
        <v>409</v>
      </c>
      <c r="F223" s="234" t="s">
        <v>410</v>
      </c>
      <c r="G223" s="235" t="s">
        <v>157</v>
      </c>
      <c r="H223" s="236">
        <v>13.5</v>
      </c>
      <c r="I223" s="237"/>
      <c r="J223" s="238">
        <f>ROUND(I223*H223,2)</f>
        <v>0</v>
      </c>
      <c r="K223" s="234" t="s">
        <v>411</v>
      </c>
      <c r="L223" s="41"/>
      <c r="M223" s="239" t="s">
        <v>1</v>
      </c>
      <c r="N223" s="240" t="s">
        <v>38</v>
      </c>
      <c r="O223" s="88"/>
      <c r="P223" s="241">
        <f>O223*H223</f>
        <v>0</v>
      </c>
      <c r="Q223" s="241">
        <v>0.08425</v>
      </c>
      <c r="R223" s="241">
        <f>Q223*H223</f>
        <v>1.137375</v>
      </c>
      <c r="S223" s="241">
        <v>0</v>
      </c>
      <c r="T223" s="242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43" t="s">
        <v>144</v>
      </c>
      <c r="AT223" s="243" t="s">
        <v>139</v>
      </c>
      <c r="AU223" s="243" t="s">
        <v>83</v>
      </c>
      <c r="AY223" s="14" t="s">
        <v>137</v>
      </c>
      <c r="BE223" s="244">
        <f>IF(N223="základní",J223,0)</f>
        <v>0</v>
      </c>
      <c r="BF223" s="244">
        <f>IF(N223="snížená",J223,0)</f>
        <v>0</v>
      </c>
      <c r="BG223" s="244">
        <f>IF(N223="zákl. přenesená",J223,0)</f>
        <v>0</v>
      </c>
      <c r="BH223" s="244">
        <f>IF(N223="sníž. přenesená",J223,0)</f>
        <v>0</v>
      </c>
      <c r="BI223" s="244">
        <f>IF(N223="nulová",J223,0)</f>
        <v>0</v>
      </c>
      <c r="BJ223" s="14" t="s">
        <v>81</v>
      </c>
      <c r="BK223" s="244">
        <f>ROUND(I223*H223,2)</f>
        <v>0</v>
      </c>
      <c r="BL223" s="14" t="s">
        <v>144</v>
      </c>
      <c r="BM223" s="243" t="s">
        <v>412</v>
      </c>
    </row>
    <row r="224" spans="1:47" s="2" customFormat="1" ht="12">
      <c r="A224" s="35"/>
      <c r="B224" s="36"/>
      <c r="C224" s="37"/>
      <c r="D224" s="245" t="s">
        <v>159</v>
      </c>
      <c r="E224" s="37"/>
      <c r="F224" s="246" t="s">
        <v>413</v>
      </c>
      <c r="G224" s="37"/>
      <c r="H224" s="37"/>
      <c r="I224" s="141"/>
      <c r="J224" s="37"/>
      <c r="K224" s="37"/>
      <c r="L224" s="41"/>
      <c r="M224" s="247"/>
      <c r="N224" s="248"/>
      <c r="O224" s="88"/>
      <c r="P224" s="88"/>
      <c r="Q224" s="88"/>
      <c r="R224" s="88"/>
      <c r="S224" s="88"/>
      <c r="T224" s="89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T224" s="14" t="s">
        <v>159</v>
      </c>
      <c r="AU224" s="14" t="s">
        <v>83</v>
      </c>
    </row>
    <row r="225" spans="1:65" s="2" customFormat="1" ht="21.75" customHeight="1">
      <c r="A225" s="35"/>
      <c r="B225" s="36"/>
      <c r="C225" s="249" t="s">
        <v>414</v>
      </c>
      <c r="D225" s="249" t="s">
        <v>225</v>
      </c>
      <c r="E225" s="250" t="s">
        <v>415</v>
      </c>
      <c r="F225" s="251" t="s">
        <v>416</v>
      </c>
      <c r="G225" s="252" t="s">
        <v>157</v>
      </c>
      <c r="H225" s="253">
        <v>12.4</v>
      </c>
      <c r="I225" s="254"/>
      <c r="J225" s="255">
        <f>ROUND(I225*H225,2)</f>
        <v>0</v>
      </c>
      <c r="K225" s="251" t="s">
        <v>411</v>
      </c>
      <c r="L225" s="256"/>
      <c r="M225" s="257" t="s">
        <v>1</v>
      </c>
      <c r="N225" s="258" t="s">
        <v>38</v>
      </c>
      <c r="O225" s="88"/>
      <c r="P225" s="241">
        <f>O225*H225</f>
        <v>0</v>
      </c>
      <c r="Q225" s="241">
        <v>0.113</v>
      </c>
      <c r="R225" s="241">
        <f>Q225*H225</f>
        <v>1.4012</v>
      </c>
      <c r="S225" s="241">
        <v>0</v>
      </c>
      <c r="T225" s="242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43" t="s">
        <v>177</v>
      </c>
      <c r="AT225" s="243" t="s">
        <v>225</v>
      </c>
      <c r="AU225" s="243" t="s">
        <v>83</v>
      </c>
      <c r="AY225" s="14" t="s">
        <v>137</v>
      </c>
      <c r="BE225" s="244">
        <f>IF(N225="základní",J225,0)</f>
        <v>0</v>
      </c>
      <c r="BF225" s="244">
        <f>IF(N225="snížená",J225,0)</f>
        <v>0</v>
      </c>
      <c r="BG225" s="244">
        <f>IF(N225="zákl. přenesená",J225,0)</f>
        <v>0</v>
      </c>
      <c r="BH225" s="244">
        <f>IF(N225="sníž. přenesená",J225,0)</f>
        <v>0</v>
      </c>
      <c r="BI225" s="244">
        <f>IF(N225="nulová",J225,0)</f>
        <v>0</v>
      </c>
      <c r="BJ225" s="14" t="s">
        <v>81</v>
      </c>
      <c r="BK225" s="244">
        <f>ROUND(I225*H225,2)</f>
        <v>0</v>
      </c>
      <c r="BL225" s="14" t="s">
        <v>144</v>
      </c>
      <c r="BM225" s="243" t="s">
        <v>417</v>
      </c>
    </row>
    <row r="226" spans="1:65" s="2" customFormat="1" ht="21.75" customHeight="1">
      <c r="A226" s="35"/>
      <c r="B226" s="36"/>
      <c r="C226" s="249" t="s">
        <v>418</v>
      </c>
      <c r="D226" s="249" t="s">
        <v>225</v>
      </c>
      <c r="E226" s="250" t="s">
        <v>419</v>
      </c>
      <c r="F226" s="251" t="s">
        <v>420</v>
      </c>
      <c r="G226" s="252" t="s">
        <v>157</v>
      </c>
      <c r="H226" s="253">
        <v>1.7</v>
      </c>
      <c r="I226" s="254"/>
      <c r="J226" s="255">
        <f>ROUND(I226*H226,2)</f>
        <v>0</v>
      </c>
      <c r="K226" s="251" t="s">
        <v>411</v>
      </c>
      <c r="L226" s="256"/>
      <c r="M226" s="257" t="s">
        <v>1</v>
      </c>
      <c r="N226" s="258" t="s">
        <v>38</v>
      </c>
      <c r="O226" s="88"/>
      <c r="P226" s="241">
        <f>O226*H226</f>
        <v>0</v>
      </c>
      <c r="Q226" s="241">
        <v>0.131</v>
      </c>
      <c r="R226" s="241">
        <f>Q226*H226</f>
        <v>0.2227</v>
      </c>
      <c r="S226" s="241">
        <v>0</v>
      </c>
      <c r="T226" s="242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43" t="s">
        <v>177</v>
      </c>
      <c r="AT226" s="243" t="s">
        <v>225</v>
      </c>
      <c r="AU226" s="243" t="s">
        <v>83</v>
      </c>
      <c r="AY226" s="14" t="s">
        <v>137</v>
      </c>
      <c r="BE226" s="244">
        <f>IF(N226="základní",J226,0)</f>
        <v>0</v>
      </c>
      <c r="BF226" s="244">
        <f>IF(N226="snížená",J226,0)</f>
        <v>0</v>
      </c>
      <c r="BG226" s="244">
        <f>IF(N226="zákl. přenesená",J226,0)</f>
        <v>0</v>
      </c>
      <c r="BH226" s="244">
        <f>IF(N226="sníž. přenesená",J226,0)</f>
        <v>0</v>
      </c>
      <c r="BI226" s="244">
        <f>IF(N226="nulová",J226,0)</f>
        <v>0</v>
      </c>
      <c r="BJ226" s="14" t="s">
        <v>81</v>
      </c>
      <c r="BK226" s="244">
        <f>ROUND(I226*H226,2)</f>
        <v>0</v>
      </c>
      <c r="BL226" s="14" t="s">
        <v>144</v>
      </c>
      <c r="BM226" s="243" t="s">
        <v>421</v>
      </c>
    </row>
    <row r="227" spans="1:65" s="2" customFormat="1" ht="21.75" customHeight="1">
      <c r="A227" s="35"/>
      <c r="B227" s="36"/>
      <c r="C227" s="232" t="s">
        <v>422</v>
      </c>
      <c r="D227" s="232" t="s">
        <v>139</v>
      </c>
      <c r="E227" s="233" t="s">
        <v>423</v>
      </c>
      <c r="F227" s="234" t="s">
        <v>424</v>
      </c>
      <c r="G227" s="235" t="s">
        <v>157</v>
      </c>
      <c r="H227" s="236">
        <v>52.1</v>
      </c>
      <c r="I227" s="237"/>
      <c r="J227" s="238">
        <f>ROUND(I227*H227,2)</f>
        <v>0</v>
      </c>
      <c r="K227" s="234" t="s">
        <v>143</v>
      </c>
      <c r="L227" s="41"/>
      <c r="M227" s="239" t="s">
        <v>1</v>
      </c>
      <c r="N227" s="240" t="s">
        <v>38</v>
      </c>
      <c r="O227" s="88"/>
      <c r="P227" s="241">
        <f>O227*H227</f>
        <v>0</v>
      </c>
      <c r="Q227" s="241">
        <v>0.10362</v>
      </c>
      <c r="R227" s="241">
        <f>Q227*H227</f>
        <v>5.398602</v>
      </c>
      <c r="S227" s="241">
        <v>0</v>
      </c>
      <c r="T227" s="242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43" t="s">
        <v>144</v>
      </c>
      <c r="AT227" s="243" t="s">
        <v>139</v>
      </c>
      <c r="AU227" s="243" t="s">
        <v>83</v>
      </c>
      <c r="AY227" s="14" t="s">
        <v>137</v>
      </c>
      <c r="BE227" s="244">
        <f>IF(N227="základní",J227,0)</f>
        <v>0</v>
      </c>
      <c r="BF227" s="244">
        <f>IF(N227="snížená",J227,0)</f>
        <v>0</v>
      </c>
      <c r="BG227" s="244">
        <f>IF(N227="zákl. přenesená",J227,0)</f>
        <v>0</v>
      </c>
      <c r="BH227" s="244">
        <f>IF(N227="sníž. přenesená",J227,0)</f>
        <v>0</v>
      </c>
      <c r="BI227" s="244">
        <f>IF(N227="nulová",J227,0)</f>
        <v>0</v>
      </c>
      <c r="BJ227" s="14" t="s">
        <v>81</v>
      </c>
      <c r="BK227" s="244">
        <f>ROUND(I227*H227,2)</f>
        <v>0</v>
      </c>
      <c r="BL227" s="14" t="s">
        <v>144</v>
      </c>
      <c r="BM227" s="243" t="s">
        <v>425</v>
      </c>
    </row>
    <row r="228" spans="1:47" s="2" customFormat="1" ht="12">
      <c r="A228" s="35"/>
      <c r="B228" s="36"/>
      <c r="C228" s="37"/>
      <c r="D228" s="245" t="s">
        <v>159</v>
      </c>
      <c r="E228" s="37"/>
      <c r="F228" s="246" t="s">
        <v>426</v>
      </c>
      <c r="G228" s="37"/>
      <c r="H228" s="37"/>
      <c r="I228" s="141"/>
      <c r="J228" s="37"/>
      <c r="K228" s="37"/>
      <c r="L228" s="41"/>
      <c r="M228" s="247"/>
      <c r="N228" s="248"/>
      <c r="O228" s="88"/>
      <c r="P228" s="88"/>
      <c r="Q228" s="88"/>
      <c r="R228" s="88"/>
      <c r="S228" s="88"/>
      <c r="T228" s="89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4" t="s">
        <v>159</v>
      </c>
      <c r="AU228" s="14" t="s">
        <v>83</v>
      </c>
    </row>
    <row r="229" spans="1:65" s="2" customFormat="1" ht="16.5" customHeight="1">
      <c r="A229" s="35"/>
      <c r="B229" s="36"/>
      <c r="C229" s="249" t="s">
        <v>427</v>
      </c>
      <c r="D229" s="249" t="s">
        <v>225</v>
      </c>
      <c r="E229" s="250" t="s">
        <v>428</v>
      </c>
      <c r="F229" s="251" t="s">
        <v>429</v>
      </c>
      <c r="G229" s="252" t="s">
        <v>157</v>
      </c>
      <c r="H229" s="253">
        <v>54.7</v>
      </c>
      <c r="I229" s="254"/>
      <c r="J229" s="255">
        <f>ROUND(I229*H229,2)</f>
        <v>0</v>
      </c>
      <c r="K229" s="251" t="s">
        <v>143</v>
      </c>
      <c r="L229" s="256"/>
      <c r="M229" s="257" t="s">
        <v>1</v>
      </c>
      <c r="N229" s="258" t="s">
        <v>38</v>
      </c>
      <c r="O229" s="88"/>
      <c r="P229" s="241">
        <f>O229*H229</f>
        <v>0</v>
      </c>
      <c r="Q229" s="241">
        <v>0.165</v>
      </c>
      <c r="R229" s="241">
        <f>Q229*H229</f>
        <v>9.025500000000001</v>
      </c>
      <c r="S229" s="241">
        <v>0</v>
      </c>
      <c r="T229" s="242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43" t="s">
        <v>177</v>
      </c>
      <c r="AT229" s="243" t="s">
        <v>225</v>
      </c>
      <c r="AU229" s="243" t="s">
        <v>83</v>
      </c>
      <c r="AY229" s="14" t="s">
        <v>137</v>
      </c>
      <c r="BE229" s="244">
        <f>IF(N229="základní",J229,0)</f>
        <v>0</v>
      </c>
      <c r="BF229" s="244">
        <f>IF(N229="snížená",J229,0)</f>
        <v>0</v>
      </c>
      <c r="BG229" s="244">
        <f>IF(N229="zákl. přenesená",J229,0)</f>
        <v>0</v>
      </c>
      <c r="BH229" s="244">
        <f>IF(N229="sníž. přenesená",J229,0)</f>
        <v>0</v>
      </c>
      <c r="BI229" s="244">
        <f>IF(N229="nulová",J229,0)</f>
        <v>0</v>
      </c>
      <c r="BJ229" s="14" t="s">
        <v>81</v>
      </c>
      <c r="BK229" s="244">
        <f>ROUND(I229*H229,2)</f>
        <v>0</v>
      </c>
      <c r="BL229" s="14" t="s">
        <v>144</v>
      </c>
      <c r="BM229" s="243" t="s">
        <v>430</v>
      </c>
    </row>
    <row r="230" spans="1:65" s="2" customFormat="1" ht="21.75" customHeight="1">
      <c r="A230" s="35"/>
      <c r="B230" s="36"/>
      <c r="C230" s="232" t="s">
        <v>431</v>
      </c>
      <c r="D230" s="232" t="s">
        <v>139</v>
      </c>
      <c r="E230" s="233" t="s">
        <v>432</v>
      </c>
      <c r="F230" s="234" t="s">
        <v>433</v>
      </c>
      <c r="G230" s="235" t="s">
        <v>157</v>
      </c>
      <c r="H230" s="236">
        <v>941.07</v>
      </c>
      <c r="I230" s="237"/>
      <c r="J230" s="238">
        <f>ROUND(I230*H230,2)</f>
        <v>0</v>
      </c>
      <c r="K230" s="234" t="s">
        <v>153</v>
      </c>
      <c r="L230" s="41"/>
      <c r="M230" s="239" t="s">
        <v>1</v>
      </c>
      <c r="N230" s="240" t="s">
        <v>38</v>
      </c>
      <c r="O230" s="88"/>
      <c r="P230" s="241">
        <f>O230*H230</f>
        <v>0</v>
      </c>
      <c r="Q230" s="241">
        <v>0.10362</v>
      </c>
      <c r="R230" s="241">
        <f>Q230*H230</f>
        <v>97.5136734</v>
      </c>
      <c r="S230" s="241">
        <v>0</v>
      </c>
      <c r="T230" s="242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43" t="s">
        <v>144</v>
      </c>
      <c r="AT230" s="243" t="s">
        <v>139</v>
      </c>
      <c r="AU230" s="243" t="s">
        <v>83</v>
      </c>
      <c r="AY230" s="14" t="s">
        <v>137</v>
      </c>
      <c r="BE230" s="244">
        <f>IF(N230="základní",J230,0)</f>
        <v>0</v>
      </c>
      <c r="BF230" s="244">
        <f>IF(N230="snížená",J230,0)</f>
        <v>0</v>
      </c>
      <c r="BG230" s="244">
        <f>IF(N230="zákl. přenesená",J230,0)</f>
        <v>0</v>
      </c>
      <c r="BH230" s="244">
        <f>IF(N230="sníž. přenesená",J230,0)</f>
        <v>0</v>
      </c>
      <c r="BI230" s="244">
        <f>IF(N230="nulová",J230,0)</f>
        <v>0</v>
      </c>
      <c r="BJ230" s="14" t="s">
        <v>81</v>
      </c>
      <c r="BK230" s="244">
        <f>ROUND(I230*H230,2)</f>
        <v>0</v>
      </c>
      <c r="BL230" s="14" t="s">
        <v>144</v>
      </c>
      <c r="BM230" s="243" t="s">
        <v>434</v>
      </c>
    </row>
    <row r="231" spans="1:65" s="2" customFormat="1" ht="16.5" customHeight="1">
      <c r="A231" s="35"/>
      <c r="B231" s="36"/>
      <c r="C231" s="249" t="s">
        <v>435</v>
      </c>
      <c r="D231" s="249" t="s">
        <v>225</v>
      </c>
      <c r="E231" s="250" t="s">
        <v>436</v>
      </c>
      <c r="F231" s="251" t="s">
        <v>437</v>
      </c>
      <c r="G231" s="252" t="s">
        <v>142</v>
      </c>
      <c r="H231" s="253">
        <v>4116</v>
      </c>
      <c r="I231" s="254"/>
      <c r="J231" s="255">
        <f>ROUND(I231*H231,2)</f>
        <v>0</v>
      </c>
      <c r="K231" s="251" t="s">
        <v>411</v>
      </c>
      <c r="L231" s="256"/>
      <c r="M231" s="257" t="s">
        <v>1</v>
      </c>
      <c r="N231" s="258" t="s">
        <v>38</v>
      </c>
      <c r="O231" s="88"/>
      <c r="P231" s="241">
        <f>O231*H231</f>
        <v>0</v>
      </c>
      <c r="Q231" s="241">
        <v>0.0336</v>
      </c>
      <c r="R231" s="241">
        <f>Q231*H231</f>
        <v>138.2976</v>
      </c>
      <c r="S231" s="241">
        <v>0</v>
      </c>
      <c r="T231" s="242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43" t="s">
        <v>177</v>
      </c>
      <c r="AT231" s="243" t="s">
        <v>225</v>
      </c>
      <c r="AU231" s="243" t="s">
        <v>83</v>
      </c>
      <c r="AY231" s="14" t="s">
        <v>137</v>
      </c>
      <c r="BE231" s="244">
        <f>IF(N231="základní",J231,0)</f>
        <v>0</v>
      </c>
      <c r="BF231" s="244">
        <f>IF(N231="snížená",J231,0)</f>
        <v>0</v>
      </c>
      <c r="BG231" s="244">
        <f>IF(N231="zákl. přenesená",J231,0)</f>
        <v>0</v>
      </c>
      <c r="BH231" s="244">
        <f>IF(N231="sníž. přenesená",J231,0)</f>
        <v>0</v>
      </c>
      <c r="BI231" s="244">
        <f>IF(N231="nulová",J231,0)</f>
        <v>0</v>
      </c>
      <c r="BJ231" s="14" t="s">
        <v>81</v>
      </c>
      <c r="BK231" s="244">
        <f>ROUND(I231*H231,2)</f>
        <v>0</v>
      </c>
      <c r="BL231" s="14" t="s">
        <v>144</v>
      </c>
      <c r="BM231" s="243" t="s">
        <v>438</v>
      </c>
    </row>
    <row r="232" spans="1:63" s="12" customFormat="1" ht="22.8" customHeight="1">
      <c r="A232" s="12"/>
      <c r="B232" s="216"/>
      <c r="C232" s="217"/>
      <c r="D232" s="218" t="s">
        <v>72</v>
      </c>
      <c r="E232" s="230" t="s">
        <v>182</v>
      </c>
      <c r="F232" s="230" t="s">
        <v>439</v>
      </c>
      <c r="G232" s="217"/>
      <c r="H232" s="217"/>
      <c r="I232" s="220"/>
      <c r="J232" s="231">
        <f>BK232</f>
        <v>0</v>
      </c>
      <c r="K232" s="217"/>
      <c r="L232" s="222"/>
      <c r="M232" s="223"/>
      <c r="N232" s="224"/>
      <c r="O232" s="224"/>
      <c r="P232" s="225">
        <f>SUM(P233:P255)</f>
        <v>0</v>
      </c>
      <c r="Q232" s="224"/>
      <c r="R232" s="225">
        <f>SUM(R233:R255)</f>
        <v>237.98200820000002</v>
      </c>
      <c r="S232" s="224"/>
      <c r="T232" s="226">
        <f>SUM(T233:T255)</f>
        <v>0.164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27" t="s">
        <v>81</v>
      </c>
      <c r="AT232" s="228" t="s">
        <v>72</v>
      </c>
      <c r="AU232" s="228" t="s">
        <v>81</v>
      </c>
      <c r="AY232" s="227" t="s">
        <v>137</v>
      </c>
      <c r="BK232" s="229">
        <f>SUM(BK233:BK255)</f>
        <v>0</v>
      </c>
    </row>
    <row r="233" spans="1:65" s="2" customFormat="1" ht="21.75" customHeight="1">
      <c r="A233" s="35"/>
      <c r="B233" s="36"/>
      <c r="C233" s="232" t="s">
        <v>440</v>
      </c>
      <c r="D233" s="232" t="s">
        <v>139</v>
      </c>
      <c r="E233" s="233" t="s">
        <v>441</v>
      </c>
      <c r="F233" s="234" t="s">
        <v>442</v>
      </c>
      <c r="G233" s="235" t="s">
        <v>152</v>
      </c>
      <c r="H233" s="236">
        <v>6</v>
      </c>
      <c r="I233" s="237"/>
      <c r="J233" s="238">
        <f>ROUND(I233*H233,2)</f>
        <v>0</v>
      </c>
      <c r="K233" s="234" t="s">
        <v>143</v>
      </c>
      <c r="L233" s="41"/>
      <c r="M233" s="239" t="s">
        <v>1</v>
      </c>
      <c r="N233" s="240" t="s">
        <v>38</v>
      </c>
      <c r="O233" s="88"/>
      <c r="P233" s="241">
        <f>O233*H233</f>
        <v>0</v>
      </c>
      <c r="Q233" s="241">
        <v>0.56032</v>
      </c>
      <c r="R233" s="241">
        <f>Q233*H233</f>
        <v>3.3619200000000005</v>
      </c>
      <c r="S233" s="241">
        <v>0</v>
      </c>
      <c r="T233" s="242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43" t="s">
        <v>144</v>
      </c>
      <c r="AT233" s="243" t="s">
        <v>139</v>
      </c>
      <c r="AU233" s="243" t="s">
        <v>83</v>
      </c>
      <c r="AY233" s="14" t="s">
        <v>137</v>
      </c>
      <c r="BE233" s="244">
        <f>IF(N233="základní",J233,0)</f>
        <v>0</v>
      </c>
      <c r="BF233" s="244">
        <f>IF(N233="snížená",J233,0)</f>
        <v>0</v>
      </c>
      <c r="BG233" s="244">
        <f>IF(N233="zákl. přenesená",J233,0)</f>
        <v>0</v>
      </c>
      <c r="BH233" s="244">
        <f>IF(N233="sníž. přenesená",J233,0)</f>
        <v>0</v>
      </c>
      <c r="BI233" s="244">
        <f>IF(N233="nulová",J233,0)</f>
        <v>0</v>
      </c>
      <c r="BJ233" s="14" t="s">
        <v>81</v>
      </c>
      <c r="BK233" s="244">
        <f>ROUND(I233*H233,2)</f>
        <v>0</v>
      </c>
      <c r="BL233" s="14" t="s">
        <v>144</v>
      </c>
      <c r="BM233" s="243" t="s">
        <v>443</v>
      </c>
    </row>
    <row r="234" spans="1:65" s="2" customFormat="1" ht="21.75" customHeight="1">
      <c r="A234" s="35"/>
      <c r="B234" s="36"/>
      <c r="C234" s="232" t="s">
        <v>444</v>
      </c>
      <c r="D234" s="232" t="s">
        <v>139</v>
      </c>
      <c r="E234" s="233" t="s">
        <v>445</v>
      </c>
      <c r="F234" s="234" t="s">
        <v>446</v>
      </c>
      <c r="G234" s="235" t="s">
        <v>142</v>
      </c>
      <c r="H234" s="236">
        <v>4</v>
      </c>
      <c r="I234" s="237"/>
      <c r="J234" s="238">
        <f>ROUND(I234*H234,2)</f>
        <v>0</v>
      </c>
      <c r="K234" s="234" t="s">
        <v>153</v>
      </c>
      <c r="L234" s="41"/>
      <c r="M234" s="239" t="s">
        <v>1</v>
      </c>
      <c r="N234" s="240" t="s">
        <v>38</v>
      </c>
      <c r="O234" s="88"/>
      <c r="P234" s="241">
        <f>O234*H234</f>
        <v>0</v>
      </c>
      <c r="Q234" s="241">
        <v>0.0007</v>
      </c>
      <c r="R234" s="241">
        <f>Q234*H234</f>
        <v>0.0028</v>
      </c>
      <c r="S234" s="241">
        <v>0</v>
      </c>
      <c r="T234" s="242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43" t="s">
        <v>144</v>
      </c>
      <c r="AT234" s="243" t="s">
        <v>139</v>
      </c>
      <c r="AU234" s="243" t="s">
        <v>83</v>
      </c>
      <c r="AY234" s="14" t="s">
        <v>137</v>
      </c>
      <c r="BE234" s="244">
        <f>IF(N234="základní",J234,0)</f>
        <v>0</v>
      </c>
      <c r="BF234" s="244">
        <f>IF(N234="snížená",J234,0)</f>
        <v>0</v>
      </c>
      <c r="BG234" s="244">
        <f>IF(N234="zákl. přenesená",J234,0)</f>
        <v>0</v>
      </c>
      <c r="BH234" s="244">
        <f>IF(N234="sníž. přenesená",J234,0)</f>
        <v>0</v>
      </c>
      <c r="BI234" s="244">
        <f>IF(N234="nulová",J234,0)</f>
        <v>0</v>
      </c>
      <c r="BJ234" s="14" t="s">
        <v>81</v>
      </c>
      <c r="BK234" s="244">
        <f>ROUND(I234*H234,2)</f>
        <v>0</v>
      </c>
      <c r="BL234" s="14" t="s">
        <v>144</v>
      </c>
      <c r="BM234" s="243" t="s">
        <v>447</v>
      </c>
    </row>
    <row r="235" spans="1:65" s="2" customFormat="1" ht="21.75" customHeight="1">
      <c r="A235" s="35"/>
      <c r="B235" s="36"/>
      <c r="C235" s="249" t="s">
        <v>448</v>
      </c>
      <c r="D235" s="249" t="s">
        <v>225</v>
      </c>
      <c r="E235" s="250" t="s">
        <v>449</v>
      </c>
      <c r="F235" s="251" t="s">
        <v>450</v>
      </c>
      <c r="G235" s="252" t="s">
        <v>142</v>
      </c>
      <c r="H235" s="253">
        <v>2</v>
      </c>
      <c r="I235" s="254"/>
      <c r="J235" s="255">
        <f>ROUND(I235*H235,2)</f>
        <v>0</v>
      </c>
      <c r="K235" s="251" t="s">
        <v>153</v>
      </c>
      <c r="L235" s="256"/>
      <c r="M235" s="257" t="s">
        <v>1</v>
      </c>
      <c r="N235" s="258" t="s">
        <v>38</v>
      </c>
      <c r="O235" s="88"/>
      <c r="P235" s="241">
        <f>O235*H235</f>
        <v>0</v>
      </c>
      <c r="Q235" s="241">
        <v>0.0036</v>
      </c>
      <c r="R235" s="241">
        <f>Q235*H235</f>
        <v>0.0072</v>
      </c>
      <c r="S235" s="241">
        <v>0</v>
      </c>
      <c r="T235" s="242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43" t="s">
        <v>177</v>
      </c>
      <c r="AT235" s="243" t="s">
        <v>225</v>
      </c>
      <c r="AU235" s="243" t="s">
        <v>83</v>
      </c>
      <c r="AY235" s="14" t="s">
        <v>137</v>
      </c>
      <c r="BE235" s="244">
        <f>IF(N235="základní",J235,0)</f>
        <v>0</v>
      </c>
      <c r="BF235" s="244">
        <f>IF(N235="snížená",J235,0)</f>
        <v>0</v>
      </c>
      <c r="BG235" s="244">
        <f>IF(N235="zákl. přenesená",J235,0)</f>
        <v>0</v>
      </c>
      <c r="BH235" s="244">
        <f>IF(N235="sníž. přenesená",J235,0)</f>
        <v>0</v>
      </c>
      <c r="BI235" s="244">
        <f>IF(N235="nulová",J235,0)</f>
        <v>0</v>
      </c>
      <c r="BJ235" s="14" t="s">
        <v>81</v>
      </c>
      <c r="BK235" s="244">
        <f>ROUND(I235*H235,2)</f>
        <v>0</v>
      </c>
      <c r="BL235" s="14" t="s">
        <v>144</v>
      </c>
      <c r="BM235" s="243" t="s">
        <v>451</v>
      </c>
    </row>
    <row r="236" spans="1:65" s="2" customFormat="1" ht="16.5" customHeight="1">
      <c r="A236" s="35"/>
      <c r="B236" s="36"/>
      <c r="C236" s="249" t="s">
        <v>452</v>
      </c>
      <c r="D236" s="249" t="s">
        <v>225</v>
      </c>
      <c r="E236" s="250" t="s">
        <v>453</v>
      </c>
      <c r="F236" s="251" t="s">
        <v>454</v>
      </c>
      <c r="G236" s="252" t="s">
        <v>142</v>
      </c>
      <c r="H236" s="253">
        <v>1</v>
      </c>
      <c r="I236" s="254"/>
      <c r="J236" s="255">
        <f>ROUND(I236*H236,2)</f>
        <v>0</v>
      </c>
      <c r="K236" s="251" t="s">
        <v>143</v>
      </c>
      <c r="L236" s="256"/>
      <c r="M236" s="257" t="s">
        <v>1</v>
      </c>
      <c r="N236" s="258" t="s">
        <v>38</v>
      </c>
      <c r="O236" s="88"/>
      <c r="P236" s="241">
        <f>O236*H236</f>
        <v>0</v>
      </c>
      <c r="Q236" s="241">
        <v>0.004</v>
      </c>
      <c r="R236" s="241">
        <f>Q236*H236</f>
        <v>0.004</v>
      </c>
      <c r="S236" s="241">
        <v>0</v>
      </c>
      <c r="T236" s="242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43" t="s">
        <v>177</v>
      </c>
      <c r="AT236" s="243" t="s">
        <v>225</v>
      </c>
      <c r="AU236" s="243" t="s">
        <v>83</v>
      </c>
      <c r="AY236" s="14" t="s">
        <v>137</v>
      </c>
      <c r="BE236" s="244">
        <f>IF(N236="základní",J236,0)</f>
        <v>0</v>
      </c>
      <c r="BF236" s="244">
        <f>IF(N236="snížená",J236,0)</f>
        <v>0</v>
      </c>
      <c r="BG236" s="244">
        <f>IF(N236="zákl. přenesená",J236,0)</f>
        <v>0</v>
      </c>
      <c r="BH236" s="244">
        <f>IF(N236="sníž. přenesená",J236,0)</f>
        <v>0</v>
      </c>
      <c r="BI236" s="244">
        <f>IF(N236="nulová",J236,0)</f>
        <v>0</v>
      </c>
      <c r="BJ236" s="14" t="s">
        <v>81</v>
      </c>
      <c r="BK236" s="244">
        <f>ROUND(I236*H236,2)</f>
        <v>0</v>
      </c>
      <c r="BL236" s="14" t="s">
        <v>144</v>
      </c>
      <c r="BM236" s="243" t="s">
        <v>455</v>
      </c>
    </row>
    <row r="237" spans="1:65" s="2" customFormat="1" ht="21.75" customHeight="1">
      <c r="A237" s="35"/>
      <c r="B237" s="36"/>
      <c r="C237" s="249" t="s">
        <v>456</v>
      </c>
      <c r="D237" s="249" t="s">
        <v>225</v>
      </c>
      <c r="E237" s="250" t="s">
        <v>457</v>
      </c>
      <c r="F237" s="251" t="s">
        <v>458</v>
      </c>
      <c r="G237" s="252" t="s">
        <v>142</v>
      </c>
      <c r="H237" s="253">
        <v>1</v>
      </c>
      <c r="I237" s="254"/>
      <c r="J237" s="255">
        <f>ROUND(I237*H237,2)</f>
        <v>0</v>
      </c>
      <c r="K237" s="251" t="s">
        <v>143</v>
      </c>
      <c r="L237" s="256"/>
      <c r="M237" s="257" t="s">
        <v>1</v>
      </c>
      <c r="N237" s="258" t="s">
        <v>38</v>
      </c>
      <c r="O237" s="88"/>
      <c r="P237" s="241">
        <f>O237*H237</f>
        <v>0</v>
      </c>
      <c r="Q237" s="241">
        <v>0.0013</v>
      </c>
      <c r="R237" s="241">
        <f>Q237*H237</f>
        <v>0.0013</v>
      </c>
      <c r="S237" s="241">
        <v>0</v>
      </c>
      <c r="T237" s="242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43" t="s">
        <v>177</v>
      </c>
      <c r="AT237" s="243" t="s">
        <v>225</v>
      </c>
      <c r="AU237" s="243" t="s">
        <v>83</v>
      </c>
      <c r="AY237" s="14" t="s">
        <v>137</v>
      </c>
      <c r="BE237" s="244">
        <f>IF(N237="základní",J237,0)</f>
        <v>0</v>
      </c>
      <c r="BF237" s="244">
        <f>IF(N237="snížená",J237,0)</f>
        <v>0</v>
      </c>
      <c r="BG237" s="244">
        <f>IF(N237="zákl. přenesená",J237,0)</f>
        <v>0</v>
      </c>
      <c r="BH237" s="244">
        <f>IF(N237="sníž. přenesená",J237,0)</f>
        <v>0</v>
      </c>
      <c r="BI237" s="244">
        <f>IF(N237="nulová",J237,0)</f>
        <v>0</v>
      </c>
      <c r="BJ237" s="14" t="s">
        <v>81</v>
      </c>
      <c r="BK237" s="244">
        <f>ROUND(I237*H237,2)</f>
        <v>0</v>
      </c>
      <c r="BL237" s="14" t="s">
        <v>144</v>
      </c>
      <c r="BM237" s="243" t="s">
        <v>459</v>
      </c>
    </row>
    <row r="238" spans="1:65" s="2" customFormat="1" ht="21.75" customHeight="1">
      <c r="A238" s="35"/>
      <c r="B238" s="36"/>
      <c r="C238" s="232" t="s">
        <v>460</v>
      </c>
      <c r="D238" s="232" t="s">
        <v>139</v>
      </c>
      <c r="E238" s="233" t="s">
        <v>461</v>
      </c>
      <c r="F238" s="234" t="s">
        <v>462</v>
      </c>
      <c r="G238" s="235" t="s">
        <v>142</v>
      </c>
      <c r="H238" s="236">
        <v>2</v>
      </c>
      <c r="I238" s="237"/>
      <c r="J238" s="238">
        <f>ROUND(I238*H238,2)</f>
        <v>0</v>
      </c>
      <c r="K238" s="234" t="s">
        <v>153</v>
      </c>
      <c r="L238" s="41"/>
      <c r="M238" s="239" t="s">
        <v>1</v>
      </c>
      <c r="N238" s="240" t="s">
        <v>38</v>
      </c>
      <c r="O238" s="88"/>
      <c r="P238" s="241">
        <f>O238*H238</f>
        <v>0</v>
      </c>
      <c r="Q238" s="241">
        <v>0.11241</v>
      </c>
      <c r="R238" s="241">
        <f>Q238*H238</f>
        <v>0.22482</v>
      </c>
      <c r="S238" s="241">
        <v>0</v>
      </c>
      <c r="T238" s="242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43" t="s">
        <v>144</v>
      </c>
      <c r="AT238" s="243" t="s">
        <v>139</v>
      </c>
      <c r="AU238" s="243" t="s">
        <v>83</v>
      </c>
      <c r="AY238" s="14" t="s">
        <v>137</v>
      </c>
      <c r="BE238" s="244">
        <f>IF(N238="základní",J238,0)</f>
        <v>0</v>
      </c>
      <c r="BF238" s="244">
        <f>IF(N238="snížená",J238,0)</f>
        <v>0</v>
      </c>
      <c r="BG238" s="244">
        <f>IF(N238="zákl. přenesená",J238,0)</f>
        <v>0</v>
      </c>
      <c r="BH238" s="244">
        <f>IF(N238="sníž. přenesená",J238,0)</f>
        <v>0</v>
      </c>
      <c r="BI238" s="244">
        <f>IF(N238="nulová",J238,0)</f>
        <v>0</v>
      </c>
      <c r="BJ238" s="14" t="s">
        <v>81</v>
      </c>
      <c r="BK238" s="244">
        <f>ROUND(I238*H238,2)</f>
        <v>0</v>
      </c>
      <c r="BL238" s="14" t="s">
        <v>144</v>
      </c>
      <c r="BM238" s="243" t="s">
        <v>463</v>
      </c>
    </row>
    <row r="239" spans="1:65" s="2" customFormat="1" ht="16.5" customHeight="1">
      <c r="A239" s="35"/>
      <c r="B239" s="36"/>
      <c r="C239" s="249" t="s">
        <v>464</v>
      </c>
      <c r="D239" s="249" t="s">
        <v>225</v>
      </c>
      <c r="E239" s="250" t="s">
        <v>465</v>
      </c>
      <c r="F239" s="251" t="s">
        <v>466</v>
      </c>
      <c r="G239" s="252" t="s">
        <v>142</v>
      </c>
      <c r="H239" s="253">
        <v>2</v>
      </c>
      <c r="I239" s="254"/>
      <c r="J239" s="255">
        <f>ROUND(I239*H239,2)</f>
        <v>0</v>
      </c>
      <c r="K239" s="251" t="s">
        <v>153</v>
      </c>
      <c r="L239" s="256"/>
      <c r="M239" s="257" t="s">
        <v>1</v>
      </c>
      <c r="N239" s="258" t="s">
        <v>38</v>
      </c>
      <c r="O239" s="88"/>
      <c r="P239" s="241">
        <f>O239*H239</f>
        <v>0</v>
      </c>
      <c r="Q239" s="241">
        <v>0.0061</v>
      </c>
      <c r="R239" s="241">
        <f>Q239*H239</f>
        <v>0.0122</v>
      </c>
      <c r="S239" s="241">
        <v>0</v>
      </c>
      <c r="T239" s="242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43" t="s">
        <v>177</v>
      </c>
      <c r="AT239" s="243" t="s">
        <v>225</v>
      </c>
      <c r="AU239" s="243" t="s">
        <v>83</v>
      </c>
      <c r="AY239" s="14" t="s">
        <v>137</v>
      </c>
      <c r="BE239" s="244">
        <f>IF(N239="základní",J239,0)</f>
        <v>0</v>
      </c>
      <c r="BF239" s="244">
        <f>IF(N239="snížená",J239,0)</f>
        <v>0</v>
      </c>
      <c r="BG239" s="244">
        <f>IF(N239="zákl. přenesená",J239,0)</f>
        <v>0</v>
      </c>
      <c r="BH239" s="244">
        <f>IF(N239="sníž. přenesená",J239,0)</f>
        <v>0</v>
      </c>
      <c r="BI239" s="244">
        <f>IF(N239="nulová",J239,0)</f>
        <v>0</v>
      </c>
      <c r="BJ239" s="14" t="s">
        <v>81</v>
      </c>
      <c r="BK239" s="244">
        <f>ROUND(I239*H239,2)</f>
        <v>0</v>
      </c>
      <c r="BL239" s="14" t="s">
        <v>144</v>
      </c>
      <c r="BM239" s="243" t="s">
        <v>467</v>
      </c>
    </row>
    <row r="240" spans="1:65" s="2" customFormat="1" ht="16.5" customHeight="1">
      <c r="A240" s="35"/>
      <c r="B240" s="36"/>
      <c r="C240" s="249" t="s">
        <v>468</v>
      </c>
      <c r="D240" s="249" t="s">
        <v>225</v>
      </c>
      <c r="E240" s="250" t="s">
        <v>469</v>
      </c>
      <c r="F240" s="251" t="s">
        <v>470</v>
      </c>
      <c r="G240" s="252" t="s">
        <v>142</v>
      </c>
      <c r="H240" s="253">
        <v>2</v>
      </c>
      <c r="I240" s="254"/>
      <c r="J240" s="255">
        <f>ROUND(I240*H240,2)</f>
        <v>0</v>
      </c>
      <c r="K240" s="251" t="s">
        <v>153</v>
      </c>
      <c r="L240" s="256"/>
      <c r="M240" s="257" t="s">
        <v>1</v>
      </c>
      <c r="N240" s="258" t="s">
        <v>38</v>
      </c>
      <c r="O240" s="88"/>
      <c r="P240" s="241">
        <f>O240*H240</f>
        <v>0</v>
      </c>
      <c r="Q240" s="241">
        <v>0.003</v>
      </c>
      <c r="R240" s="241">
        <f>Q240*H240</f>
        <v>0.006</v>
      </c>
      <c r="S240" s="241">
        <v>0</v>
      </c>
      <c r="T240" s="242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43" t="s">
        <v>177</v>
      </c>
      <c r="AT240" s="243" t="s">
        <v>225</v>
      </c>
      <c r="AU240" s="243" t="s">
        <v>83</v>
      </c>
      <c r="AY240" s="14" t="s">
        <v>137</v>
      </c>
      <c r="BE240" s="244">
        <f>IF(N240="základní",J240,0)</f>
        <v>0</v>
      </c>
      <c r="BF240" s="244">
        <f>IF(N240="snížená",J240,0)</f>
        <v>0</v>
      </c>
      <c r="BG240" s="244">
        <f>IF(N240="zákl. přenesená",J240,0)</f>
        <v>0</v>
      </c>
      <c r="BH240" s="244">
        <f>IF(N240="sníž. přenesená",J240,0)</f>
        <v>0</v>
      </c>
      <c r="BI240" s="244">
        <f>IF(N240="nulová",J240,0)</f>
        <v>0</v>
      </c>
      <c r="BJ240" s="14" t="s">
        <v>81</v>
      </c>
      <c r="BK240" s="244">
        <f>ROUND(I240*H240,2)</f>
        <v>0</v>
      </c>
      <c r="BL240" s="14" t="s">
        <v>144</v>
      </c>
      <c r="BM240" s="243" t="s">
        <v>471</v>
      </c>
    </row>
    <row r="241" spans="1:65" s="2" customFormat="1" ht="16.5" customHeight="1">
      <c r="A241" s="35"/>
      <c r="B241" s="36"/>
      <c r="C241" s="249" t="s">
        <v>472</v>
      </c>
      <c r="D241" s="249" t="s">
        <v>225</v>
      </c>
      <c r="E241" s="250" t="s">
        <v>473</v>
      </c>
      <c r="F241" s="251" t="s">
        <v>474</v>
      </c>
      <c r="G241" s="252" t="s">
        <v>142</v>
      </c>
      <c r="H241" s="253">
        <v>2</v>
      </c>
      <c r="I241" s="254"/>
      <c r="J241" s="255">
        <f>ROUND(I241*H241,2)</f>
        <v>0</v>
      </c>
      <c r="K241" s="251" t="s">
        <v>153</v>
      </c>
      <c r="L241" s="256"/>
      <c r="M241" s="257" t="s">
        <v>1</v>
      </c>
      <c r="N241" s="258" t="s">
        <v>38</v>
      </c>
      <c r="O241" s="88"/>
      <c r="P241" s="241">
        <f>O241*H241</f>
        <v>0</v>
      </c>
      <c r="Q241" s="241">
        <v>0.0001</v>
      </c>
      <c r="R241" s="241">
        <f>Q241*H241</f>
        <v>0.0002</v>
      </c>
      <c r="S241" s="241">
        <v>0</v>
      </c>
      <c r="T241" s="242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43" t="s">
        <v>177</v>
      </c>
      <c r="AT241" s="243" t="s">
        <v>225</v>
      </c>
      <c r="AU241" s="243" t="s">
        <v>83</v>
      </c>
      <c r="AY241" s="14" t="s">
        <v>137</v>
      </c>
      <c r="BE241" s="244">
        <f>IF(N241="základní",J241,0)</f>
        <v>0</v>
      </c>
      <c r="BF241" s="244">
        <f>IF(N241="snížená",J241,0)</f>
        <v>0</v>
      </c>
      <c r="BG241" s="244">
        <f>IF(N241="zákl. přenesená",J241,0)</f>
        <v>0</v>
      </c>
      <c r="BH241" s="244">
        <f>IF(N241="sníž. přenesená",J241,0)</f>
        <v>0</v>
      </c>
      <c r="BI241" s="244">
        <f>IF(N241="nulová",J241,0)</f>
        <v>0</v>
      </c>
      <c r="BJ241" s="14" t="s">
        <v>81</v>
      </c>
      <c r="BK241" s="244">
        <f>ROUND(I241*H241,2)</f>
        <v>0</v>
      </c>
      <c r="BL241" s="14" t="s">
        <v>144</v>
      </c>
      <c r="BM241" s="243" t="s">
        <v>475</v>
      </c>
    </row>
    <row r="242" spans="1:65" s="2" customFormat="1" ht="16.5" customHeight="1">
      <c r="A242" s="35"/>
      <c r="B242" s="36"/>
      <c r="C242" s="249" t="s">
        <v>476</v>
      </c>
      <c r="D242" s="249" t="s">
        <v>225</v>
      </c>
      <c r="E242" s="250" t="s">
        <v>477</v>
      </c>
      <c r="F242" s="251" t="s">
        <v>478</v>
      </c>
      <c r="G242" s="252" t="s">
        <v>142</v>
      </c>
      <c r="H242" s="253">
        <v>8</v>
      </c>
      <c r="I242" s="254"/>
      <c r="J242" s="255">
        <f>ROUND(I242*H242,2)</f>
        <v>0</v>
      </c>
      <c r="K242" s="251" t="s">
        <v>153</v>
      </c>
      <c r="L242" s="256"/>
      <c r="M242" s="257" t="s">
        <v>1</v>
      </c>
      <c r="N242" s="258" t="s">
        <v>38</v>
      </c>
      <c r="O242" s="88"/>
      <c r="P242" s="241">
        <f>O242*H242</f>
        <v>0</v>
      </c>
      <c r="Q242" s="241">
        <v>0.00035</v>
      </c>
      <c r="R242" s="241">
        <f>Q242*H242</f>
        <v>0.0028</v>
      </c>
      <c r="S242" s="241">
        <v>0</v>
      </c>
      <c r="T242" s="242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43" t="s">
        <v>177</v>
      </c>
      <c r="AT242" s="243" t="s">
        <v>225</v>
      </c>
      <c r="AU242" s="243" t="s">
        <v>83</v>
      </c>
      <c r="AY242" s="14" t="s">
        <v>137</v>
      </c>
      <c r="BE242" s="244">
        <f>IF(N242="základní",J242,0)</f>
        <v>0</v>
      </c>
      <c r="BF242" s="244">
        <f>IF(N242="snížená",J242,0)</f>
        <v>0</v>
      </c>
      <c r="BG242" s="244">
        <f>IF(N242="zákl. přenesená",J242,0)</f>
        <v>0</v>
      </c>
      <c r="BH242" s="244">
        <f>IF(N242="sníž. přenesená",J242,0)</f>
        <v>0</v>
      </c>
      <c r="BI242" s="244">
        <f>IF(N242="nulová",J242,0)</f>
        <v>0</v>
      </c>
      <c r="BJ242" s="14" t="s">
        <v>81</v>
      </c>
      <c r="BK242" s="244">
        <f>ROUND(I242*H242,2)</f>
        <v>0</v>
      </c>
      <c r="BL242" s="14" t="s">
        <v>144</v>
      </c>
      <c r="BM242" s="243" t="s">
        <v>479</v>
      </c>
    </row>
    <row r="243" spans="1:65" s="2" customFormat="1" ht="21.75" customHeight="1">
      <c r="A243" s="35"/>
      <c r="B243" s="36"/>
      <c r="C243" s="232" t="s">
        <v>480</v>
      </c>
      <c r="D243" s="232" t="s">
        <v>139</v>
      </c>
      <c r="E243" s="233" t="s">
        <v>481</v>
      </c>
      <c r="F243" s="234" t="s">
        <v>482</v>
      </c>
      <c r="G243" s="235" t="s">
        <v>152</v>
      </c>
      <c r="H243" s="236">
        <v>406.6</v>
      </c>
      <c r="I243" s="237"/>
      <c r="J243" s="238">
        <f>ROUND(I243*H243,2)</f>
        <v>0</v>
      </c>
      <c r="K243" s="234" t="s">
        <v>143</v>
      </c>
      <c r="L243" s="41"/>
      <c r="M243" s="239" t="s">
        <v>1</v>
      </c>
      <c r="N243" s="240" t="s">
        <v>38</v>
      </c>
      <c r="O243" s="88"/>
      <c r="P243" s="241">
        <f>O243*H243</f>
        <v>0</v>
      </c>
      <c r="Q243" s="241">
        <v>0.08088</v>
      </c>
      <c r="R243" s="241">
        <f>Q243*H243</f>
        <v>32.885808</v>
      </c>
      <c r="S243" s="241">
        <v>0</v>
      </c>
      <c r="T243" s="242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43" t="s">
        <v>144</v>
      </c>
      <c r="AT243" s="243" t="s">
        <v>139</v>
      </c>
      <c r="AU243" s="243" t="s">
        <v>83</v>
      </c>
      <c r="AY243" s="14" t="s">
        <v>137</v>
      </c>
      <c r="BE243" s="244">
        <f>IF(N243="základní",J243,0)</f>
        <v>0</v>
      </c>
      <c r="BF243" s="244">
        <f>IF(N243="snížená",J243,0)</f>
        <v>0</v>
      </c>
      <c r="BG243" s="244">
        <f>IF(N243="zákl. přenesená",J243,0)</f>
        <v>0</v>
      </c>
      <c r="BH243" s="244">
        <f>IF(N243="sníž. přenesená",J243,0)</f>
        <v>0</v>
      </c>
      <c r="BI243" s="244">
        <f>IF(N243="nulová",J243,0)</f>
        <v>0</v>
      </c>
      <c r="BJ243" s="14" t="s">
        <v>81</v>
      </c>
      <c r="BK243" s="244">
        <f>ROUND(I243*H243,2)</f>
        <v>0</v>
      </c>
      <c r="BL243" s="14" t="s">
        <v>144</v>
      </c>
      <c r="BM243" s="243" t="s">
        <v>483</v>
      </c>
    </row>
    <row r="244" spans="1:65" s="2" customFormat="1" ht="16.5" customHeight="1">
      <c r="A244" s="35"/>
      <c r="B244" s="36"/>
      <c r="C244" s="249" t="s">
        <v>484</v>
      </c>
      <c r="D244" s="249" t="s">
        <v>225</v>
      </c>
      <c r="E244" s="250" t="s">
        <v>485</v>
      </c>
      <c r="F244" s="251" t="s">
        <v>486</v>
      </c>
      <c r="G244" s="252" t="s">
        <v>152</v>
      </c>
      <c r="H244" s="253">
        <v>426.9</v>
      </c>
      <c r="I244" s="254"/>
      <c r="J244" s="255">
        <f>ROUND(I244*H244,2)</f>
        <v>0</v>
      </c>
      <c r="K244" s="251" t="s">
        <v>143</v>
      </c>
      <c r="L244" s="256"/>
      <c r="M244" s="257" t="s">
        <v>1</v>
      </c>
      <c r="N244" s="258" t="s">
        <v>38</v>
      </c>
      <c r="O244" s="88"/>
      <c r="P244" s="241">
        <f>O244*H244</f>
        <v>0</v>
      </c>
      <c r="Q244" s="241">
        <v>0.056</v>
      </c>
      <c r="R244" s="241">
        <f>Q244*H244</f>
        <v>23.906399999999998</v>
      </c>
      <c r="S244" s="241">
        <v>0</v>
      </c>
      <c r="T244" s="242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43" t="s">
        <v>177</v>
      </c>
      <c r="AT244" s="243" t="s">
        <v>225</v>
      </c>
      <c r="AU244" s="243" t="s">
        <v>83</v>
      </c>
      <c r="AY244" s="14" t="s">
        <v>137</v>
      </c>
      <c r="BE244" s="244">
        <f>IF(N244="základní",J244,0)</f>
        <v>0</v>
      </c>
      <c r="BF244" s="244">
        <f>IF(N244="snížená",J244,0)</f>
        <v>0</v>
      </c>
      <c r="BG244" s="244">
        <f>IF(N244="zákl. přenesená",J244,0)</f>
        <v>0</v>
      </c>
      <c r="BH244" s="244">
        <f>IF(N244="sníž. přenesená",J244,0)</f>
        <v>0</v>
      </c>
      <c r="BI244" s="244">
        <f>IF(N244="nulová",J244,0)</f>
        <v>0</v>
      </c>
      <c r="BJ244" s="14" t="s">
        <v>81</v>
      </c>
      <c r="BK244" s="244">
        <f>ROUND(I244*H244,2)</f>
        <v>0</v>
      </c>
      <c r="BL244" s="14" t="s">
        <v>144</v>
      </c>
      <c r="BM244" s="243" t="s">
        <v>487</v>
      </c>
    </row>
    <row r="245" spans="1:65" s="2" customFormat="1" ht="21.75" customHeight="1">
      <c r="A245" s="35"/>
      <c r="B245" s="36"/>
      <c r="C245" s="232" t="s">
        <v>488</v>
      </c>
      <c r="D245" s="232" t="s">
        <v>139</v>
      </c>
      <c r="E245" s="233" t="s">
        <v>489</v>
      </c>
      <c r="F245" s="234" t="s">
        <v>490</v>
      </c>
      <c r="G245" s="235" t="s">
        <v>152</v>
      </c>
      <c r="H245" s="236">
        <v>762</v>
      </c>
      <c r="I245" s="237"/>
      <c r="J245" s="238">
        <f>ROUND(I245*H245,2)</f>
        <v>0</v>
      </c>
      <c r="K245" s="234" t="s">
        <v>153</v>
      </c>
      <c r="L245" s="41"/>
      <c r="M245" s="239" t="s">
        <v>1</v>
      </c>
      <c r="N245" s="240" t="s">
        <v>38</v>
      </c>
      <c r="O245" s="88"/>
      <c r="P245" s="241">
        <f>O245*H245</f>
        <v>0</v>
      </c>
      <c r="Q245" s="241">
        <v>0.1554</v>
      </c>
      <c r="R245" s="241">
        <f>Q245*H245</f>
        <v>118.41480000000001</v>
      </c>
      <c r="S245" s="241">
        <v>0</v>
      </c>
      <c r="T245" s="242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43" t="s">
        <v>144</v>
      </c>
      <c r="AT245" s="243" t="s">
        <v>139</v>
      </c>
      <c r="AU245" s="243" t="s">
        <v>83</v>
      </c>
      <c r="AY245" s="14" t="s">
        <v>137</v>
      </c>
      <c r="BE245" s="244">
        <f>IF(N245="základní",J245,0)</f>
        <v>0</v>
      </c>
      <c r="BF245" s="244">
        <f>IF(N245="snížená",J245,0)</f>
        <v>0</v>
      </c>
      <c r="BG245" s="244">
        <f>IF(N245="zákl. přenesená",J245,0)</f>
        <v>0</v>
      </c>
      <c r="BH245" s="244">
        <f>IF(N245="sníž. přenesená",J245,0)</f>
        <v>0</v>
      </c>
      <c r="BI245" s="244">
        <f>IF(N245="nulová",J245,0)</f>
        <v>0</v>
      </c>
      <c r="BJ245" s="14" t="s">
        <v>81</v>
      </c>
      <c r="BK245" s="244">
        <f>ROUND(I245*H245,2)</f>
        <v>0</v>
      </c>
      <c r="BL245" s="14" t="s">
        <v>144</v>
      </c>
      <c r="BM245" s="243" t="s">
        <v>491</v>
      </c>
    </row>
    <row r="246" spans="1:65" s="2" customFormat="1" ht="21.75" customHeight="1">
      <c r="A246" s="35"/>
      <c r="B246" s="36"/>
      <c r="C246" s="249" t="s">
        <v>492</v>
      </c>
      <c r="D246" s="249" t="s">
        <v>225</v>
      </c>
      <c r="E246" s="250" t="s">
        <v>493</v>
      </c>
      <c r="F246" s="251" t="s">
        <v>494</v>
      </c>
      <c r="G246" s="252" t="s">
        <v>142</v>
      </c>
      <c r="H246" s="253">
        <v>329</v>
      </c>
      <c r="I246" s="254"/>
      <c r="J246" s="255">
        <f>ROUND(I246*H246,2)</f>
        <v>0</v>
      </c>
      <c r="K246" s="251" t="s">
        <v>153</v>
      </c>
      <c r="L246" s="256"/>
      <c r="M246" s="257" t="s">
        <v>1</v>
      </c>
      <c r="N246" s="258" t="s">
        <v>38</v>
      </c>
      <c r="O246" s="88"/>
      <c r="P246" s="241">
        <f>O246*H246</f>
        <v>0</v>
      </c>
      <c r="Q246" s="241">
        <v>0.0483</v>
      </c>
      <c r="R246" s="241">
        <f>Q246*H246</f>
        <v>15.8907</v>
      </c>
      <c r="S246" s="241">
        <v>0</v>
      </c>
      <c r="T246" s="242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43" t="s">
        <v>177</v>
      </c>
      <c r="AT246" s="243" t="s">
        <v>225</v>
      </c>
      <c r="AU246" s="243" t="s">
        <v>83</v>
      </c>
      <c r="AY246" s="14" t="s">
        <v>137</v>
      </c>
      <c r="BE246" s="244">
        <f>IF(N246="základní",J246,0)</f>
        <v>0</v>
      </c>
      <c r="BF246" s="244">
        <f>IF(N246="snížená",J246,0)</f>
        <v>0</v>
      </c>
      <c r="BG246" s="244">
        <f>IF(N246="zákl. přenesená",J246,0)</f>
        <v>0</v>
      </c>
      <c r="BH246" s="244">
        <f>IF(N246="sníž. přenesená",J246,0)</f>
        <v>0</v>
      </c>
      <c r="BI246" s="244">
        <f>IF(N246="nulová",J246,0)</f>
        <v>0</v>
      </c>
      <c r="BJ246" s="14" t="s">
        <v>81</v>
      </c>
      <c r="BK246" s="244">
        <f>ROUND(I246*H246,2)</f>
        <v>0</v>
      </c>
      <c r="BL246" s="14" t="s">
        <v>144</v>
      </c>
      <c r="BM246" s="243" t="s">
        <v>495</v>
      </c>
    </row>
    <row r="247" spans="1:65" s="2" customFormat="1" ht="16.5" customHeight="1">
      <c r="A247" s="35"/>
      <c r="B247" s="36"/>
      <c r="C247" s="249" t="s">
        <v>496</v>
      </c>
      <c r="D247" s="249" t="s">
        <v>225</v>
      </c>
      <c r="E247" s="250" t="s">
        <v>497</v>
      </c>
      <c r="F247" s="251" t="s">
        <v>498</v>
      </c>
      <c r="G247" s="252" t="s">
        <v>142</v>
      </c>
      <c r="H247" s="253">
        <v>460</v>
      </c>
      <c r="I247" s="254"/>
      <c r="J247" s="255">
        <f>ROUND(I247*H247,2)</f>
        <v>0</v>
      </c>
      <c r="K247" s="251" t="s">
        <v>411</v>
      </c>
      <c r="L247" s="256"/>
      <c r="M247" s="257" t="s">
        <v>1</v>
      </c>
      <c r="N247" s="258" t="s">
        <v>38</v>
      </c>
      <c r="O247" s="88"/>
      <c r="P247" s="241">
        <f>O247*H247</f>
        <v>0</v>
      </c>
      <c r="Q247" s="241">
        <v>0.081</v>
      </c>
      <c r="R247" s="241">
        <f>Q247*H247</f>
        <v>37.26</v>
      </c>
      <c r="S247" s="241">
        <v>0</v>
      </c>
      <c r="T247" s="242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43" t="s">
        <v>177</v>
      </c>
      <c r="AT247" s="243" t="s">
        <v>225</v>
      </c>
      <c r="AU247" s="243" t="s">
        <v>83</v>
      </c>
      <c r="AY247" s="14" t="s">
        <v>137</v>
      </c>
      <c r="BE247" s="244">
        <f>IF(N247="základní",J247,0)</f>
        <v>0</v>
      </c>
      <c r="BF247" s="244">
        <f>IF(N247="snížená",J247,0)</f>
        <v>0</v>
      </c>
      <c r="BG247" s="244">
        <f>IF(N247="zákl. přenesená",J247,0)</f>
        <v>0</v>
      </c>
      <c r="BH247" s="244">
        <f>IF(N247="sníž. přenesená",J247,0)</f>
        <v>0</v>
      </c>
      <c r="BI247" s="244">
        <f>IF(N247="nulová",J247,0)</f>
        <v>0</v>
      </c>
      <c r="BJ247" s="14" t="s">
        <v>81</v>
      </c>
      <c r="BK247" s="244">
        <f>ROUND(I247*H247,2)</f>
        <v>0</v>
      </c>
      <c r="BL247" s="14" t="s">
        <v>144</v>
      </c>
      <c r="BM247" s="243" t="s">
        <v>499</v>
      </c>
    </row>
    <row r="248" spans="1:65" s="2" customFormat="1" ht="21.75" customHeight="1">
      <c r="A248" s="35"/>
      <c r="B248" s="36"/>
      <c r="C248" s="249" t="s">
        <v>500</v>
      </c>
      <c r="D248" s="249" t="s">
        <v>225</v>
      </c>
      <c r="E248" s="250" t="s">
        <v>501</v>
      </c>
      <c r="F248" s="251" t="s">
        <v>502</v>
      </c>
      <c r="G248" s="252" t="s">
        <v>142</v>
      </c>
      <c r="H248" s="253">
        <v>12</v>
      </c>
      <c r="I248" s="254"/>
      <c r="J248" s="255">
        <f>ROUND(I248*H248,2)</f>
        <v>0</v>
      </c>
      <c r="K248" s="251" t="s">
        <v>389</v>
      </c>
      <c r="L248" s="256"/>
      <c r="M248" s="257" t="s">
        <v>1</v>
      </c>
      <c r="N248" s="258" t="s">
        <v>38</v>
      </c>
      <c r="O248" s="88"/>
      <c r="P248" s="241">
        <f>O248*H248</f>
        <v>0</v>
      </c>
      <c r="Q248" s="241">
        <v>0.072</v>
      </c>
      <c r="R248" s="241">
        <f>Q248*H248</f>
        <v>0.8639999999999999</v>
      </c>
      <c r="S248" s="241">
        <v>0</v>
      </c>
      <c r="T248" s="242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43" t="s">
        <v>177</v>
      </c>
      <c r="AT248" s="243" t="s">
        <v>225</v>
      </c>
      <c r="AU248" s="243" t="s">
        <v>83</v>
      </c>
      <c r="AY248" s="14" t="s">
        <v>137</v>
      </c>
      <c r="BE248" s="244">
        <f>IF(N248="základní",J248,0)</f>
        <v>0</v>
      </c>
      <c r="BF248" s="244">
        <f>IF(N248="snížená",J248,0)</f>
        <v>0</v>
      </c>
      <c r="BG248" s="244">
        <f>IF(N248="zákl. přenesená",J248,0)</f>
        <v>0</v>
      </c>
      <c r="BH248" s="244">
        <f>IF(N248="sníž. přenesená",J248,0)</f>
        <v>0</v>
      </c>
      <c r="BI248" s="244">
        <f>IF(N248="nulová",J248,0)</f>
        <v>0</v>
      </c>
      <c r="BJ248" s="14" t="s">
        <v>81</v>
      </c>
      <c r="BK248" s="244">
        <f>ROUND(I248*H248,2)</f>
        <v>0</v>
      </c>
      <c r="BL248" s="14" t="s">
        <v>144</v>
      </c>
      <c r="BM248" s="243" t="s">
        <v>503</v>
      </c>
    </row>
    <row r="249" spans="1:65" s="2" customFormat="1" ht="21.75" customHeight="1">
      <c r="A249" s="35"/>
      <c r="B249" s="36"/>
      <c r="C249" s="232" t="s">
        <v>504</v>
      </c>
      <c r="D249" s="232" t="s">
        <v>139</v>
      </c>
      <c r="E249" s="233" t="s">
        <v>505</v>
      </c>
      <c r="F249" s="234" t="s">
        <v>506</v>
      </c>
      <c r="G249" s="235" t="s">
        <v>152</v>
      </c>
      <c r="H249" s="236">
        <v>2</v>
      </c>
      <c r="I249" s="237"/>
      <c r="J249" s="238">
        <f>ROUND(I249*H249,2)</f>
        <v>0</v>
      </c>
      <c r="K249" s="234" t="s">
        <v>389</v>
      </c>
      <c r="L249" s="41"/>
      <c r="M249" s="239" t="s">
        <v>1</v>
      </c>
      <c r="N249" s="240" t="s">
        <v>38</v>
      </c>
      <c r="O249" s="88"/>
      <c r="P249" s="241">
        <f>O249*H249</f>
        <v>0</v>
      </c>
      <c r="Q249" s="241">
        <v>0.1295</v>
      </c>
      <c r="R249" s="241">
        <f>Q249*H249</f>
        <v>0.259</v>
      </c>
      <c r="S249" s="241">
        <v>0</v>
      </c>
      <c r="T249" s="242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43" t="s">
        <v>144</v>
      </c>
      <c r="AT249" s="243" t="s">
        <v>139</v>
      </c>
      <c r="AU249" s="243" t="s">
        <v>83</v>
      </c>
      <c r="AY249" s="14" t="s">
        <v>137</v>
      </c>
      <c r="BE249" s="244">
        <f>IF(N249="základní",J249,0)</f>
        <v>0</v>
      </c>
      <c r="BF249" s="244">
        <f>IF(N249="snížená",J249,0)</f>
        <v>0</v>
      </c>
      <c r="BG249" s="244">
        <f>IF(N249="zákl. přenesená",J249,0)</f>
        <v>0</v>
      </c>
      <c r="BH249" s="244">
        <f>IF(N249="sníž. přenesená",J249,0)</f>
        <v>0</v>
      </c>
      <c r="BI249" s="244">
        <f>IF(N249="nulová",J249,0)</f>
        <v>0</v>
      </c>
      <c r="BJ249" s="14" t="s">
        <v>81</v>
      </c>
      <c r="BK249" s="244">
        <f>ROUND(I249*H249,2)</f>
        <v>0</v>
      </c>
      <c r="BL249" s="14" t="s">
        <v>144</v>
      </c>
      <c r="BM249" s="243" t="s">
        <v>507</v>
      </c>
    </row>
    <row r="250" spans="1:65" s="2" customFormat="1" ht="21.75" customHeight="1">
      <c r="A250" s="35"/>
      <c r="B250" s="36"/>
      <c r="C250" s="249" t="s">
        <v>508</v>
      </c>
      <c r="D250" s="249" t="s">
        <v>225</v>
      </c>
      <c r="E250" s="250" t="s">
        <v>509</v>
      </c>
      <c r="F250" s="251" t="s">
        <v>510</v>
      </c>
      <c r="G250" s="252" t="s">
        <v>142</v>
      </c>
      <c r="H250" s="253">
        <v>4</v>
      </c>
      <c r="I250" s="254"/>
      <c r="J250" s="255">
        <f>ROUND(I250*H250,2)</f>
        <v>0</v>
      </c>
      <c r="K250" s="251" t="s">
        <v>389</v>
      </c>
      <c r="L250" s="256"/>
      <c r="M250" s="257" t="s">
        <v>1</v>
      </c>
      <c r="N250" s="258" t="s">
        <v>38</v>
      </c>
      <c r="O250" s="88"/>
      <c r="P250" s="241">
        <f>O250*H250</f>
        <v>0</v>
      </c>
      <c r="Q250" s="241">
        <v>0.011</v>
      </c>
      <c r="R250" s="241">
        <f>Q250*H250</f>
        <v>0.044</v>
      </c>
      <c r="S250" s="241">
        <v>0</v>
      </c>
      <c r="T250" s="242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43" t="s">
        <v>177</v>
      </c>
      <c r="AT250" s="243" t="s">
        <v>225</v>
      </c>
      <c r="AU250" s="243" t="s">
        <v>83</v>
      </c>
      <c r="AY250" s="14" t="s">
        <v>137</v>
      </c>
      <c r="BE250" s="244">
        <f>IF(N250="základní",J250,0)</f>
        <v>0</v>
      </c>
      <c r="BF250" s="244">
        <f>IF(N250="snížená",J250,0)</f>
        <v>0</v>
      </c>
      <c r="BG250" s="244">
        <f>IF(N250="zákl. přenesená",J250,0)</f>
        <v>0</v>
      </c>
      <c r="BH250" s="244">
        <f>IF(N250="sníž. přenesená",J250,0)</f>
        <v>0</v>
      </c>
      <c r="BI250" s="244">
        <f>IF(N250="nulová",J250,0)</f>
        <v>0</v>
      </c>
      <c r="BJ250" s="14" t="s">
        <v>81</v>
      </c>
      <c r="BK250" s="244">
        <f>ROUND(I250*H250,2)</f>
        <v>0</v>
      </c>
      <c r="BL250" s="14" t="s">
        <v>144</v>
      </c>
      <c r="BM250" s="243" t="s">
        <v>511</v>
      </c>
    </row>
    <row r="251" spans="1:65" s="2" customFormat="1" ht="21.75" customHeight="1">
      <c r="A251" s="35"/>
      <c r="B251" s="36"/>
      <c r="C251" s="232" t="s">
        <v>512</v>
      </c>
      <c r="D251" s="232" t="s">
        <v>139</v>
      </c>
      <c r="E251" s="233" t="s">
        <v>513</v>
      </c>
      <c r="F251" s="234" t="s">
        <v>514</v>
      </c>
      <c r="G251" s="235" t="s">
        <v>157</v>
      </c>
      <c r="H251" s="236">
        <v>1521.38</v>
      </c>
      <c r="I251" s="237"/>
      <c r="J251" s="238">
        <f>ROUND(I251*H251,2)</f>
        <v>0</v>
      </c>
      <c r="K251" s="234" t="s">
        <v>143</v>
      </c>
      <c r="L251" s="41"/>
      <c r="M251" s="239" t="s">
        <v>1</v>
      </c>
      <c r="N251" s="240" t="s">
        <v>38</v>
      </c>
      <c r="O251" s="88"/>
      <c r="P251" s="241">
        <f>O251*H251</f>
        <v>0</v>
      </c>
      <c r="Q251" s="241">
        <v>0.00069</v>
      </c>
      <c r="R251" s="241">
        <f>Q251*H251</f>
        <v>1.0497522000000001</v>
      </c>
      <c r="S251" s="241">
        <v>0</v>
      </c>
      <c r="T251" s="242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43" t="s">
        <v>144</v>
      </c>
      <c r="AT251" s="243" t="s">
        <v>139</v>
      </c>
      <c r="AU251" s="243" t="s">
        <v>83</v>
      </c>
      <c r="AY251" s="14" t="s">
        <v>137</v>
      </c>
      <c r="BE251" s="244">
        <f>IF(N251="základní",J251,0)</f>
        <v>0</v>
      </c>
      <c r="BF251" s="244">
        <f>IF(N251="snížená",J251,0)</f>
        <v>0</v>
      </c>
      <c r="BG251" s="244">
        <f>IF(N251="zákl. přenesená",J251,0)</f>
        <v>0</v>
      </c>
      <c r="BH251" s="244">
        <f>IF(N251="sníž. přenesená",J251,0)</f>
        <v>0</v>
      </c>
      <c r="BI251" s="244">
        <f>IF(N251="nulová",J251,0)</f>
        <v>0</v>
      </c>
      <c r="BJ251" s="14" t="s">
        <v>81</v>
      </c>
      <c r="BK251" s="244">
        <f>ROUND(I251*H251,2)</f>
        <v>0</v>
      </c>
      <c r="BL251" s="14" t="s">
        <v>144</v>
      </c>
      <c r="BM251" s="243" t="s">
        <v>515</v>
      </c>
    </row>
    <row r="252" spans="1:65" s="2" customFormat="1" ht="21.75" customHeight="1">
      <c r="A252" s="35"/>
      <c r="B252" s="36"/>
      <c r="C252" s="249" t="s">
        <v>516</v>
      </c>
      <c r="D252" s="249" t="s">
        <v>225</v>
      </c>
      <c r="E252" s="250" t="s">
        <v>517</v>
      </c>
      <c r="F252" s="251" t="s">
        <v>518</v>
      </c>
      <c r="G252" s="252" t="s">
        <v>157</v>
      </c>
      <c r="H252" s="253">
        <v>1673.52</v>
      </c>
      <c r="I252" s="254"/>
      <c r="J252" s="255">
        <f>ROUND(I252*H252,2)</f>
        <v>0</v>
      </c>
      <c r="K252" s="251" t="s">
        <v>1</v>
      </c>
      <c r="L252" s="256"/>
      <c r="M252" s="257" t="s">
        <v>1</v>
      </c>
      <c r="N252" s="258" t="s">
        <v>38</v>
      </c>
      <c r="O252" s="88"/>
      <c r="P252" s="241">
        <f>O252*H252</f>
        <v>0</v>
      </c>
      <c r="Q252" s="241">
        <v>0.0004</v>
      </c>
      <c r="R252" s="241">
        <f>Q252*H252</f>
        <v>0.669408</v>
      </c>
      <c r="S252" s="241">
        <v>0</v>
      </c>
      <c r="T252" s="242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43" t="s">
        <v>177</v>
      </c>
      <c r="AT252" s="243" t="s">
        <v>225</v>
      </c>
      <c r="AU252" s="243" t="s">
        <v>83</v>
      </c>
      <c r="AY252" s="14" t="s">
        <v>137</v>
      </c>
      <c r="BE252" s="244">
        <f>IF(N252="základní",J252,0)</f>
        <v>0</v>
      </c>
      <c r="BF252" s="244">
        <f>IF(N252="snížená",J252,0)</f>
        <v>0</v>
      </c>
      <c r="BG252" s="244">
        <f>IF(N252="zákl. přenesená",J252,0)</f>
        <v>0</v>
      </c>
      <c r="BH252" s="244">
        <f>IF(N252="sníž. přenesená",J252,0)</f>
        <v>0</v>
      </c>
      <c r="BI252" s="244">
        <f>IF(N252="nulová",J252,0)</f>
        <v>0</v>
      </c>
      <c r="BJ252" s="14" t="s">
        <v>81</v>
      </c>
      <c r="BK252" s="244">
        <f>ROUND(I252*H252,2)</f>
        <v>0</v>
      </c>
      <c r="BL252" s="14" t="s">
        <v>144</v>
      </c>
      <c r="BM252" s="243" t="s">
        <v>519</v>
      </c>
    </row>
    <row r="253" spans="1:65" s="2" customFormat="1" ht="16.5" customHeight="1">
      <c r="A253" s="35"/>
      <c r="B253" s="36"/>
      <c r="C253" s="232" t="s">
        <v>520</v>
      </c>
      <c r="D253" s="232" t="s">
        <v>139</v>
      </c>
      <c r="E253" s="233" t="s">
        <v>521</v>
      </c>
      <c r="F253" s="234" t="s">
        <v>522</v>
      </c>
      <c r="G253" s="235" t="s">
        <v>152</v>
      </c>
      <c r="H253" s="236">
        <v>3</v>
      </c>
      <c r="I253" s="237"/>
      <c r="J253" s="238">
        <f>ROUND(I253*H253,2)</f>
        <v>0</v>
      </c>
      <c r="K253" s="234" t="s">
        <v>153</v>
      </c>
      <c r="L253" s="41"/>
      <c r="M253" s="239" t="s">
        <v>1</v>
      </c>
      <c r="N253" s="240" t="s">
        <v>38</v>
      </c>
      <c r="O253" s="88"/>
      <c r="P253" s="241">
        <f>O253*H253</f>
        <v>0</v>
      </c>
      <c r="Q253" s="241">
        <v>0</v>
      </c>
      <c r="R253" s="241">
        <f>Q253*H253</f>
        <v>0</v>
      </c>
      <c r="S253" s="241">
        <v>0</v>
      </c>
      <c r="T253" s="242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43" t="s">
        <v>144</v>
      </c>
      <c r="AT253" s="243" t="s">
        <v>139</v>
      </c>
      <c r="AU253" s="243" t="s">
        <v>83</v>
      </c>
      <c r="AY253" s="14" t="s">
        <v>137</v>
      </c>
      <c r="BE253" s="244">
        <f>IF(N253="základní",J253,0)</f>
        <v>0</v>
      </c>
      <c r="BF253" s="244">
        <f>IF(N253="snížená",J253,0)</f>
        <v>0</v>
      </c>
      <c r="BG253" s="244">
        <f>IF(N253="zákl. přenesená",J253,0)</f>
        <v>0</v>
      </c>
      <c r="BH253" s="244">
        <f>IF(N253="sníž. přenesená",J253,0)</f>
        <v>0</v>
      </c>
      <c r="BI253" s="244">
        <f>IF(N253="nulová",J253,0)</f>
        <v>0</v>
      </c>
      <c r="BJ253" s="14" t="s">
        <v>81</v>
      </c>
      <c r="BK253" s="244">
        <f>ROUND(I253*H253,2)</f>
        <v>0</v>
      </c>
      <c r="BL253" s="14" t="s">
        <v>144</v>
      </c>
      <c r="BM253" s="243" t="s">
        <v>523</v>
      </c>
    </row>
    <row r="254" spans="1:65" s="2" customFormat="1" ht="21.75" customHeight="1">
      <c r="A254" s="35"/>
      <c r="B254" s="36"/>
      <c r="C254" s="232" t="s">
        <v>524</v>
      </c>
      <c r="D254" s="232" t="s">
        <v>139</v>
      </c>
      <c r="E254" s="233" t="s">
        <v>525</v>
      </c>
      <c r="F254" s="234" t="s">
        <v>526</v>
      </c>
      <c r="G254" s="235" t="s">
        <v>152</v>
      </c>
      <c r="H254" s="236">
        <v>6</v>
      </c>
      <c r="I254" s="237"/>
      <c r="J254" s="238">
        <f>ROUND(I254*H254,2)</f>
        <v>0</v>
      </c>
      <c r="K254" s="234" t="s">
        <v>143</v>
      </c>
      <c r="L254" s="41"/>
      <c r="M254" s="239" t="s">
        <v>1</v>
      </c>
      <c r="N254" s="240" t="s">
        <v>38</v>
      </c>
      <c r="O254" s="88"/>
      <c r="P254" s="241">
        <f>O254*H254</f>
        <v>0</v>
      </c>
      <c r="Q254" s="241">
        <v>0.51915</v>
      </c>
      <c r="R254" s="241">
        <f>Q254*H254</f>
        <v>3.1149</v>
      </c>
      <c r="S254" s="241">
        <v>0</v>
      </c>
      <c r="T254" s="242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43" t="s">
        <v>144</v>
      </c>
      <c r="AT254" s="243" t="s">
        <v>139</v>
      </c>
      <c r="AU254" s="243" t="s">
        <v>83</v>
      </c>
      <c r="AY254" s="14" t="s">
        <v>137</v>
      </c>
      <c r="BE254" s="244">
        <f>IF(N254="základní",J254,0)</f>
        <v>0</v>
      </c>
      <c r="BF254" s="244">
        <f>IF(N254="snížená",J254,0)</f>
        <v>0</v>
      </c>
      <c r="BG254" s="244">
        <f>IF(N254="zákl. přenesená",J254,0)</f>
        <v>0</v>
      </c>
      <c r="BH254" s="244">
        <f>IF(N254="sníž. přenesená",J254,0)</f>
        <v>0</v>
      </c>
      <c r="BI254" s="244">
        <f>IF(N254="nulová",J254,0)</f>
        <v>0</v>
      </c>
      <c r="BJ254" s="14" t="s">
        <v>81</v>
      </c>
      <c r="BK254" s="244">
        <f>ROUND(I254*H254,2)</f>
        <v>0</v>
      </c>
      <c r="BL254" s="14" t="s">
        <v>144</v>
      </c>
      <c r="BM254" s="243" t="s">
        <v>527</v>
      </c>
    </row>
    <row r="255" spans="1:65" s="2" customFormat="1" ht="21.75" customHeight="1">
      <c r="A255" s="35"/>
      <c r="B255" s="36"/>
      <c r="C255" s="232" t="s">
        <v>528</v>
      </c>
      <c r="D255" s="232" t="s">
        <v>139</v>
      </c>
      <c r="E255" s="233" t="s">
        <v>529</v>
      </c>
      <c r="F255" s="234" t="s">
        <v>530</v>
      </c>
      <c r="G255" s="235" t="s">
        <v>142</v>
      </c>
      <c r="H255" s="236">
        <v>2</v>
      </c>
      <c r="I255" s="237"/>
      <c r="J255" s="238">
        <f>ROUND(I255*H255,2)</f>
        <v>0</v>
      </c>
      <c r="K255" s="234" t="s">
        <v>153</v>
      </c>
      <c r="L255" s="41"/>
      <c r="M255" s="239" t="s">
        <v>1</v>
      </c>
      <c r="N255" s="240" t="s">
        <v>38</v>
      </c>
      <c r="O255" s="88"/>
      <c r="P255" s="241">
        <f>O255*H255</f>
        <v>0</v>
      </c>
      <c r="Q255" s="241">
        <v>0</v>
      </c>
      <c r="R255" s="241">
        <f>Q255*H255</f>
        <v>0</v>
      </c>
      <c r="S255" s="241">
        <v>0.082</v>
      </c>
      <c r="T255" s="242">
        <f>S255*H255</f>
        <v>0.164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43" t="s">
        <v>144</v>
      </c>
      <c r="AT255" s="243" t="s">
        <v>139</v>
      </c>
      <c r="AU255" s="243" t="s">
        <v>83</v>
      </c>
      <c r="AY255" s="14" t="s">
        <v>137</v>
      </c>
      <c r="BE255" s="244">
        <f>IF(N255="základní",J255,0)</f>
        <v>0</v>
      </c>
      <c r="BF255" s="244">
        <f>IF(N255="snížená",J255,0)</f>
        <v>0</v>
      </c>
      <c r="BG255" s="244">
        <f>IF(N255="zákl. přenesená",J255,0)</f>
        <v>0</v>
      </c>
      <c r="BH255" s="244">
        <f>IF(N255="sníž. přenesená",J255,0)</f>
        <v>0</v>
      </c>
      <c r="BI255" s="244">
        <f>IF(N255="nulová",J255,0)</f>
        <v>0</v>
      </c>
      <c r="BJ255" s="14" t="s">
        <v>81</v>
      </c>
      <c r="BK255" s="244">
        <f>ROUND(I255*H255,2)</f>
        <v>0</v>
      </c>
      <c r="BL255" s="14" t="s">
        <v>144</v>
      </c>
      <c r="BM255" s="243" t="s">
        <v>531</v>
      </c>
    </row>
    <row r="256" spans="1:63" s="12" customFormat="1" ht="22.8" customHeight="1">
      <c r="A256" s="12"/>
      <c r="B256" s="216"/>
      <c r="C256" s="217"/>
      <c r="D256" s="218" t="s">
        <v>72</v>
      </c>
      <c r="E256" s="230" t="s">
        <v>532</v>
      </c>
      <c r="F256" s="230" t="s">
        <v>533</v>
      </c>
      <c r="G256" s="217"/>
      <c r="H256" s="217"/>
      <c r="I256" s="220"/>
      <c r="J256" s="231">
        <f>BK256</f>
        <v>0</v>
      </c>
      <c r="K256" s="217"/>
      <c r="L256" s="222"/>
      <c r="M256" s="223"/>
      <c r="N256" s="224"/>
      <c r="O256" s="224"/>
      <c r="P256" s="225">
        <f>SUM(P257:P259)</f>
        <v>0</v>
      </c>
      <c r="Q256" s="224"/>
      <c r="R256" s="225">
        <f>SUM(R257:R259)</f>
        <v>0</v>
      </c>
      <c r="S256" s="224"/>
      <c r="T256" s="226">
        <f>SUM(T257:T259)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27" t="s">
        <v>81</v>
      </c>
      <c r="AT256" s="228" t="s">
        <v>72</v>
      </c>
      <c r="AU256" s="228" t="s">
        <v>81</v>
      </c>
      <c r="AY256" s="227" t="s">
        <v>137</v>
      </c>
      <c r="BK256" s="229">
        <f>SUM(BK257:BK259)</f>
        <v>0</v>
      </c>
    </row>
    <row r="257" spans="1:65" s="2" customFormat="1" ht="21.75" customHeight="1">
      <c r="A257" s="35"/>
      <c r="B257" s="36"/>
      <c r="C257" s="232" t="s">
        <v>534</v>
      </c>
      <c r="D257" s="232" t="s">
        <v>139</v>
      </c>
      <c r="E257" s="233" t="s">
        <v>535</v>
      </c>
      <c r="F257" s="234" t="s">
        <v>536</v>
      </c>
      <c r="G257" s="235" t="s">
        <v>207</v>
      </c>
      <c r="H257" s="236">
        <v>11.644</v>
      </c>
      <c r="I257" s="237"/>
      <c r="J257" s="238">
        <f>ROUND(I257*H257,2)</f>
        <v>0</v>
      </c>
      <c r="K257" s="234" t="s">
        <v>153</v>
      </c>
      <c r="L257" s="41"/>
      <c r="M257" s="239" t="s">
        <v>1</v>
      </c>
      <c r="N257" s="240" t="s">
        <v>38</v>
      </c>
      <c r="O257" s="88"/>
      <c r="P257" s="241">
        <f>O257*H257</f>
        <v>0</v>
      </c>
      <c r="Q257" s="241">
        <v>0</v>
      </c>
      <c r="R257" s="241">
        <f>Q257*H257</f>
        <v>0</v>
      </c>
      <c r="S257" s="241">
        <v>0</v>
      </c>
      <c r="T257" s="242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43" t="s">
        <v>144</v>
      </c>
      <c r="AT257" s="243" t="s">
        <v>139</v>
      </c>
      <c r="AU257" s="243" t="s">
        <v>83</v>
      </c>
      <c r="AY257" s="14" t="s">
        <v>137</v>
      </c>
      <c r="BE257" s="244">
        <f>IF(N257="základní",J257,0)</f>
        <v>0</v>
      </c>
      <c r="BF257" s="244">
        <f>IF(N257="snížená",J257,0)</f>
        <v>0</v>
      </c>
      <c r="BG257" s="244">
        <f>IF(N257="zákl. přenesená",J257,0)</f>
        <v>0</v>
      </c>
      <c r="BH257" s="244">
        <f>IF(N257="sníž. přenesená",J257,0)</f>
        <v>0</v>
      </c>
      <c r="BI257" s="244">
        <f>IF(N257="nulová",J257,0)</f>
        <v>0</v>
      </c>
      <c r="BJ257" s="14" t="s">
        <v>81</v>
      </c>
      <c r="BK257" s="244">
        <f>ROUND(I257*H257,2)</f>
        <v>0</v>
      </c>
      <c r="BL257" s="14" t="s">
        <v>144</v>
      </c>
      <c r="BM257" s="243" t="s">
        <v>537</v>
      </c>
    </row>
    <row r="258" spans="1:65" s="2" customFormat="1" ht="16.5" customHeight="1">
      <c r="A258" s="35"/>
      <c r="B258" s="36"/>
      <c r="C258" s="232" t="s">
        <v>538</v>
      </c>
      <c r="D258" s="232" t="s">
        <v>139</v>
      </c>
      <c r="E258" s="233" t="s">
        <v>539</v>
      </c>
      <c r="F258" s="234" t="s">
        <v>540</v>
      </c>
      <c r="G258" s="235" t="s">
        <v>207</v>
      </c>
      <c r="H258" s="236">
        <v>11.644</v>
      </c>
      <c r="I258" s="237"/>
      <c r="J258" s="238">
        <f>ROUND(I258*H258,2)</f>
        <v>0</v>
      </c>
      <c r="K258" s="234" t="s">
        <v>153</v>
      </c>
      <c r="L258" s="41"/>
      <c r="M258" s="239" t="s">
        <v>1</v>
      </c>
      <c r="N258" s="240" t="s">
        <v>38</v>
      </c>
      <c r="O258" s="88"/>
      <c r="P258" s="241">
        <f>O258*H258</f>
        <v>0</v>
      </c>
      <c r="Q258" s="241">
        <v>0</v>
      </c>
      <c r="R258" s="241">
        <f>Q258*H258</f>
        <v>0</v>
      </c>
      <c r="S258" s="241">
        <v>0</v>
      </c>
      <c r="T258" s="242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43" t="s">
        <v>144</v>
      </c>
      <c r="AT258" s="243" t="s">
        <v>139</v>
      </c>
      <c r="AU258" s="243" t="s">
        <v>83</v>
      </c>
      <c r="AY258" s="14" t="s">
        <v>137</v>
      </c>
      <c r="BE258" s="244">
        <f>IF(N258="základní",J258,0)</f>
        <v>0</v>
      </c>
      <c r="BF258" s="244">
        <f>IF(N258="snížená",J258,0)</f>
        <v>0</v>
      </c>
      <c r="BG258" s="244">
        <f>IF(N258="zákl. přenesená",J258,0)</f>
        <v>0</v>
      </c>
      <c r="BH258" s="244">
        <f>IF(N258="sníž. přenesená",J258,0)</f>
        <v>0</v>
      </c>
      <c r="BI258" s="244">
        <f>IF(N258="nulová",J258,0)</f>
        <v>0</v>
      </c>
      <c r="BJ258" s="14" t="s">
        <v>81</v>
      </c>
      <c r="BK258" s="244">
        <f>ROUND(I258*H258,2)</f>
        <v>0</v>
      </c>
      <c r="BL258" s="14" t="s">
        <v>144</v>
      </c>
      <c r="BM258" s="243" t="s">
        <v>541</v>
      </c>
    </row>
    <row r="259" spans="1:65" s="2" customFormat="1" ht="21.75" customHeight="1">
      <c r="A259" s="35"/>
      <c r="B259" s="36"/>
      <c r="C259" s="232" t="s">
        <v>542</v>
      </c>
      <c r="D259" s="232" t="s">
        <v>139</v>
      </c>
      <c r="E259" s="233" t="s">
        <v>543</v>
      </c>
      <c r="F259" s="234" t="s">
        <v>544</v>
      </c>
      <c r="G259" s="235" t="s">
        <v>207</v>
      </c>
      <c r="H259" s="236">
        <v>11.644</v>
      </c>
      <c r="I259" s="237"/>
      <c r="J259" s="238">
        <f>ROUND(I259*H259,2)</f>
        <v>0</v>
      </c>
      <c r="K259" s="234" t="s">
        <v>153</v>
      </c>
      <c r="L259" s="41"/>
      <c r="M259" s="239" t="s">
        <v>1</v>
      </c>
      <c r="N259" s="240" t="s">
        <v>38</v>
      </c>
      <c r="O259" s="88"/>
      <c r="P259" s="241">
        <f>O259*H259</f>
        <v>0</v>
      </c>
      <c r="Q259" s="241">
        <v>0</v>
      </c>
      <c r="R259" s="241">
        <f>Q259*H259</f>
        <v>0</v>
      </c>
      <c r="S259" s="241">
        <v>0</v>
      </c>
      <c r="T259" s="242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43" t="s">
        <v>144</v>
      </c>
      <c r="AT259" s="243" t="s">
        <v>139</v>
      </c>
      <c r="AU259" s="243" t="s">
        <v>83</v>
      </c>
      <c r="AY259" s="14" t="s">
        <v>137</v>
      </c>
      <c r="BE259" s="244">
        <f>IF(N259="základní",J259,0)</f>
        <v>0</v>
      </c>
      <c r="BF259" s="244">
        <f>IF(N259="snížená",J259,0)</f>
        <v>0</v>
      </c>
      <c r="BG259" s="244">
        <f>IF(N259="zákl. přenesená",J259,0)</f>
        <v>0</v>
      </c>
      <c r="BH259" s="244">
        <f>IF(N259="sníž. přenesená",J259,0)</f>
        <v>0</v>
      </c>
      <c r="BI259" s="244">
        <f>IF(N259="nulová",J259,0)</f>
        <v>0</v>
      </c>
      <c r="BJ259" s="14" t="s">
        <v>81</v>
      </c>
      <c r="BK259" s="244">
        <f>ROUND(I259*H259,2)</f>
        <v>0</v>
      </c>
      <c r="BL259" s="14" t="s">
        <v>144</v>
      </c>
      <c r="BM259" s="243" t="s">
        <v>545</v>
      </c>
    </row>
    <row r="260" spans="1:63" s="12" customFormat="1" ht="22.8" customHeight="1">
      <c r="A260" s="12"/>
      <c r="B260" s="216"/>
      <c r="C260" s="217"/>
      <c r="D260" s="218" t="s">
        <v>72</v>
      </c>
      <c r="E260" s="230" t="s">
        <v>546</v>
      </c>
      <c r="F260" s="230" t="s">
        <v>547</v>
      </c>
      <c r="G260" s="217"/>
      <c r="H260" s="217"/>
      <c r="I260" s="220"/>
      <c r="J260" s="231">
        <f>BK260</f>
        <v>0</v>
      </c>
      <c r="K260" s="217"/>
      <c r="L260" s="222"/>
      <c r="M260" s="223"/>
      <c r="N260" s="224"/>
      <c r="O260" s="224"/>
      <c r="P260" s="225">
        <f>P261</f>
        <v>0</v>
      </c>
      <c r="Q260" s="224"/>
      <c r="R260" s="225">
        <f>R261</f>
        <v>0</v>
      </c>
      <c r="S260" s="224"/>
      <c r="T260" s="226">
        <f>T261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27" t="s">
        <v>81</v>
      </c>
      <c r="AT260" s="228" t="s">
        <v>72</v>
      </c>
      <c r="AU260" s="228" t="s">
        <v>81</v>
      </c>
      <c r="AY260" s="227" t="s">
        <v>137</v>
      </c>
      <c r="BK260" s="229">
        <f>BK261</f>
        <v>0</v>
      </c>
    </row>
    <row r="261" spans="1:65" s="2" customFormat="1" ht="21.75" customHeight="1">
      <c r="A261" s="35"/>
      <c r="B261" s="36"/>
      <c r="C261" s="232" t="s">
        <v>548</v>
      </c>
      <c r="D261" s="232" t="s">
        <v>139</v>
      </c>
      <c r="E261" s="233" t="s">
        <v>549</v>
      </c>
      <c r="F261" s="234" t="s">
        <v>550</v>
      </c>
      <c r="G261" s="235" t="s">
        <v>207</v>
      </c>
      <c r="H261" s="236">
        <v>3628.844</v>
      </c>
      <c r="I261" s="237"/>
      <c r="J261" s="238">
        <f>ROUND(I261*H261,2)</f>
        <v>0</v>
      </c>
      <c r="K261" s="234" t="s">
        <v>153</v>
      </c>
      <c r="L261" s="41"/>
      <c r="M261" s="239" t="s">
        <v>1</v>
      </c>
      <c r="N261" s="240" t="s">
        <v>38</v>
      </c>
      <c r="O261" s="88"/>
      <c r="P261" s="241">
        <f>O261*H261</f>
        <v>0</v>
      </c>
      <c r="Q261" s="241">
        <v>0</v>
      </c>
      <c r="R261" s="241">
        <f>Q261*H261</f>
        <v>0</v>
      </c>
      <c r="S261" s="241">
        <v>0</v>
      </c>
      <c r="T261" s="242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43" t="s">
        <v>144</v>
      </c>
      <c r="AT261" s="243" t="s">
        <v>139</v>
      </c>
      <c r="AU261" s="243" t="s">
        <v>83</v>
      </c>
      <c r="AY261" s="14" t="s">
        <v>137</v>
      </c>
      <c r="BE261" s="244">
        <f>IF(N261="základní",J261,0)</f>
        <v>0</v>
      </c>
      <c r="BF261" s="244">
        <f>IF(N261="snížená",J261,0)</f>
        <v>0</v>
      </c>
      <c r="BG261" s="244">
        <f>IF(N261="zákl. přenesená",J261,0)</f>
        <v>0</v>
      </c>
      <c r="BH261" s="244">
        <f>IF(N261="sníž. přenesená",J261,0)</f>
        <v>0</v>
      </c>
      <c r="BI261" s="244">
        <f>IF(N261="nulová",J261,0)</f>
        <v>0</v>
      </c>
      <c r="BJ261" s="14" t="s">
        <v>81</v>
      </c>
      <c r="BK261" s="244">
        <f>ROUND(I261*H261,2)</f>
        <v>0</v>
      </c>
      <c r="BL261" s="14" t="s">
        <v>144</v>
      </c>
      <c r="BM261" s="243" t="s">
        <v>551</v>
      </c>
    </row>
    <row r="262" spans="1:63" s="12" customFormat="1" ht="25.9" customHeight="1">
      <c r="A262" s="12"/>
      <c r="B262" s="216"/>
      <c r="C262" s="217"/>
      <c r="D262" s="218" t="s">
        <v>72</v>
      </c>
      <c r="E262" s="219" t="s">
        <v>552</v>
      </c>
      <c r="F262" s="219" t="s">
        <v>553</v>
      </c>
      <c r="G262" s="217"/>
      <c r="H262" s="217"/>
      <c r="I262" s="220"/>
      <c r="J262" s="221">
        <f>BK262</f>
        <v>0</v>
      </c>
      <c r="K262" s="217"/>
      <c r="L262" s="222"/>
      <c r="M262" s="223"/>
      <c r="N262" s="224"/>
      <c r="O262" s="224"/>
      <c r="P262" s="225">
        <f>P263+P273</f>
        <v>0</v>
      </c>
      <c r="Q262" s="224"/>
      <c r="R262" s="225">
        <f>R263+R273</f>
        <v>3.617157</v>
      </c>
      <c r="S262" s="224"/>
      <c r="T262" s="226">
        <f>T263+T273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27" t="s">
        <v>83</v>
      </c>
      <c r="AT262" s="228" t="s">
        <v>72</v>
      </c>
      <c r="AU262" s="228" t="s">
        <v>73</v>
      </c>
      <c r="AY262" s="227" t="s">
        <v>137</v>
      </c>
      <c r="BK262" s="229">
        <f>BK263+BK273</f>
        <v>0</v>
      </c>
    </row>
    <row r="263" spans="1:63" s="12" customFormat="1" ht="22.8" customHeight="1">
      <c r="A263" s="12"/>
      <c r="B263" s="216"/>
      <c r="C263" s="217"/>
      <c r="D263" s="218" t="s">
        <v>72</v>
      </c>
      <c r="E263" s="230" t="s">
        <v>554</v>
      </c>
      <c r="F263" s="230" t="s">
        <v>555</v>
      </c>
      <c r="G263" s="217"/>
      <c r="H263" s="217"/>
      <c r="I263" s="220"/>
      <c r="J263" s="231">
        <f>BK263</f>
        <v>0</v>
      </c>
      <c r="K263" s="217"/>
      <c r="L263" s="222"/>
      <c r="M263" s="223"/>
      <c r="N263" s="224"/>
      <c r="O263" s="224"/>
      <c r="P263" s="225">
        <f>SUM(P264:P272)</f>
        <v>0</v>
      </c>
      <c r="Q263" s="224"/>
      <c r="R263" s="225">
        <f>SUM(R264:R272)</f>
        <v>3.505872</v>
      </c>
      <c r="S263" s="224"/>
      <c r="T263" s="226">
        <f>SUM(T264:T272)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27" t="s">
        <v>83</v>
      </c>
      <c r="AT263" s="228" t="s">
        <v>72</v>
      </c>
      <c r="AU263" s="228" t="s">
        <v>81</v>
      </c>
      <c r="AY263" s="227" t="s">
        <v>137</v>
      </c>
      <c r="BK263" s="229">
        <f>SUM(BK264:BK272)</f>
        <v>0</v>
      </c>
    </row>
    <row r="264" spans="1:65" s="2" customFormat="1" ht="21.75" customHeight="1">
      <c r="A264" s="35"/>
      <c r="B264" s="36"/>
      <c r="C264" s="232" t="s">
        <v>556</v>
      </c>
      <c r="D264" s="232" t="s">
        <v>139</v>
      </c>
      <c r="E264" s="233" t="s">
        <v>557</v>
      </c>
      <c r="F264" s="234" t="s">
        <v>558</v>
      </c>
      <c r="G264" s="235" t="s">
        <v>152</v>
      </c>
      <c r="H264" s="236">
        <v>37</v>
      </c>
      <c r="I264" s="237"/>
      <c r="J264" s="238">
        <f>ROUND(I264*H264,2)</f>
        <v>0</v>
      </c>
      <c r="K264" s="234" t="s">
        <v>143</v>
      </c>
      <c r="L264" s="41"/>
      <c r="M264" s="239" t="s">
        <v>1</v>
      </c>
      <c r="N264" s="240" t="s">
        <v>38</v>
      </c>
      <c r="O264" s="88"/>
      <c r="P264" s="241">
        <f>O264*H264</f>
        <v>0</v>
      </c>
      <c r="Q264" s="241">
        <v>0.0004</v>
      </c>
      <c r="R264" s="241">
        <f>Q264*H264</f>
        <v>0.0148</v>
      </c>
      <c r="S264" s="241">
        <v>0</v>
      </c>
      <c r="T264" s="242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43" t="s">
        <v>209</v>
      </c>
      <c r="AT264" s="243" t="s">
        <v>139</v>
      </c>
      <c r="AU264" s="243" t="s">
        <v>83</v>
      </c>
      <c r="AY264" s="14" t="s">
        <v>137</v>
      </c>
      <c r="BE264" s="244">
        <f>IF(N264="základní",J264,0)</f>
        <v>0</v>
      </c>
      <c r="BF264" s="244">
        <f>IF(N264="snížená",J264,0)</f>
        <v>0</v>
      </c>
      <c r="BG264" s="244">
        <f>IF(N264="zákl. přenesená",J264,0)</f>
        <v>0</v>
      </c>
      <c r="BH264" s="244">
        <f>IF(N264="sníž. přenesená",J264,0)</f>
        <v>0</v>
      </c>
      <c r="BI264" s="244">
        <f>IF(N264="nulová",J264,0)</f>
        <v>0</v>
      </c>
      <c r="BJ264" s="14" t="s">
        <v>81</v>
      </c>
      <c r="BK264" s="244">
        <f>ROUND(I264*H264,2)</f>
        <v>0</v>
      </c>
      <c r="BL264" s="14" t="s">
        <v>209</v>
      </c>
      <c r="BM264" s="243" t="s">
        <v>559</v>
      </c>
    </row>
    <row r="265" spans="1:65" s="2" customFormat="1" ht="21.75" customHeight="1">
      <c r="A265" s="35"/>
      <c r="B265" s="36"/>
      <c r="C265" s="249" t="s">
        <v>560</v>
      </c>
      <c r="D265" s="249" t="s">
        <v>225</v>
      </c>
      <c r="E265" s="250" t="s">
        <v>561</v>
      </c>
      <c r="F265" s="251" t="s">
        <v>562</v>
      </c>
      <c r="G265" s="252" t="s">
        <v>152</v>
      </c>
      <c r="H265" s="253">
        <v>37</v>
      </c>
      <c r="I265" s="254"/>
      <c r="J265" s="255">
        <f>ROUND(I265*H265,2)</f>
        <v>0</v>
      </c>
      <c r="K265" s="251" t="s">
        <v>143</v>
      </c>
      <c r="L265" s="256"/>
      <c r="M265" s="257" t="s">
        <v>1</v>
      </c>
      <c r="N265" s="258" t="s">
        <v>38</v>
      </c>
      <c r="O265" s="88"/>
      <c r="P265" s="241">
        <f>O265*H265</f>
        <v>0</v>
      </c>
      <c r="Q265" s="241">
        <v>0</v>
      </c>
      <c r="R265" s="241">
        <f>Q265*H265</f>
        <v>0</v>
      </c>
      <c r="S265" s="241">
        <v>0</v>
      </c>
      <c r="T265" s="242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43" t="s">
        <v>300</v>
      </c>
      <c r="AT265" s="243" t="s">
        <v>225</v>
      </c>
      <c r="AU265" s="243" t="s">
        <v>83</v>
      </c>
      <c r="AY265" s="14" t="s">
        <v>137</v>
      </c>
      <c r="BE265" s="244">
        <f>IF(N265="základní",J265,0)</f>
        <v>0</v>
      </c>
      <c r="BF265" s="244">
        <f>IF(N265="snížená",J265,0)</f>
        <v>0</v>
      </c>
      <c r="BG265" s="244">
        <f>IF(N265="zákl. přenesená",J265,0)</f>
        <v>0</v>
      </c>
      <c r="BH265" s="244">
        <f>IF(N265="sníž. přenesená",J265,0)</f>
        <v>0</v>
      </c>
      <c r="BI265" s="244">
        <f>IF(N265="nulová",J265,0)</f>
        <v>0</v>
      </c>
      <c r="BJ265" s="14" t="s">
        <v>81</v>
      </c>
      <c r="BK265" s="244">
        <f>ROUND(I265*H265,2)</f>
        <v>0</v>
      </c>
      <c r="BL265" s="14" t="s">
        <v>209</v>
      </c>
      <c r="BM265" s="243" t="s">
        <v>563</v>
      </c>
    </row>
    <row r="266" spans="1:65" s="2" customFormat="1" ht="21.75" customHeight="1">
      <c r="A266" s="35"/>
      <c r="B266" s="36"/>
      <c r="C266" s="232" t="s">
        <v>564</v>
      </c>
      <c r="D266" s="232" t="s">
        <v>139</v>
      </c>
      <c r="E266" s="233" t="s">
        <v>565</v>
      </c>
      <c r="F266" s="234" t="s">
        <v>566</v>
      </c>
      <c r="G266" s="235" t="s">
        <v>228</v>
      </c>
      <c r="H266" s="236">
        <v>2570</v>
      </c>
      <c r="I266" s="237"/>
      <c r="J266" s="238">
        <f>ROUND(I266*H266,2)</f>
        <v>0</v>
      </c>
      <c r="K266" s="234" t="s">
        <v>143</v>
      </c>
      <c r="L266" s="41"/>
      <c r="M266" s="239" t="s">
        <v>1</v>
      </c>
      <c r="N266" s="240" t="s">
        <v>38</v>
      </c>
      <c r="O266" s="88"/>
      <c r="P266" s="241">
        <f>O266*H266</f>
        <v>0</v>
      </c>
      <c r="Q266" s="241">
        <v>0</v>
      </c>
      <c r="R266" s="241">
        <f>Q266*H266</f>
        <v>0</v>
      </c>
      <c r="S266" s="241">
        <v>0</v>
      </c>
      <c r="T266" s="242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43" t="s">
        <v>144</v>
      </c>
      <c r="AT266" s="243" t="s">
        <v>139</v>
      </c>
      <c r="AU266" s="243" t="s">
        <v>83</v>
      </c>
      <c r="AY266" s="14" t="s">
        <v>137</v>
      </c>
      <c r="BE266" s="244">
        <f>IF(N266="základní",J266,0)</f>
        <v>0</v>
      </c>
      <c r="BF266" s="244">
        <f>IF(N266="snížená",J266,0)</f>
        <v>0</v>
      </c>
      <c r="BG266" s="244">
        <f>IF(N266="zákl. přenesená",J266,0)</f>
        <v>0</v>
      </c>
      <c r="BH266" s="244">
        <f>IF(N266="sníž. přenesená",J266,0)</f>
        <v>0</v>
      </c>
      <c r="BI266" s="244">
        <f>IF(N266="nulová",J266,0)</f>
        <v>0</v>
      </c>
      <c r="BJ266" s="14" t="s">
        <v>81</v>
      </c>
      <c r="BK266" s="244">
        <f>ROUND(I266*H266,2)</f>
        <v>0</v>
      </c>
      <c r="BL266" s="14" t="s">
        <v>144</v>
      </c>
      <c r="BM266" s="243" t="s">
        <v>567</v>
      </c>
    </row>
    <row r="267" spans="1:65" s="2" customFormat="1" ht="33" customHeight="1">
      <c r="A267" s="35"/>
      <c r="B267" s="36"/>
      <c r="C267" s="232" t="s">
        <v>568</v>
      </c>
      <c r="D267" s="232" t="s">
        <v>139</v>
      </c>
      <c r="E267" s="233" t="s">
        <v>569</v>
      </c>
      <c r="F267" s="234" t="s">
        <v>570</v>
      </c>
      <c r="G267" s="235" t="s">
        <v>152</v>
      </c>
      <c r="H267" s="236">
        <v>18</v>
      </c>
      <c r="I267" s="237"/>
      <c r="J267" s="238">
        <f>ROUND(I267*H267,2)</f>
        <v>0</v>
      </c>
      <c r="K267" s="234" t="s">
        <v>143</v>
      </c>
      <c r="L267" s="41"/>
      <c r="M267" s="239" t="s">
        <v>1</v>
      </c>
      <c r="N267" s="240" t="s">
        <v>38</v>
      </c>
      <c r="O267" s="88"/>
      <c r="P267" s="241">
        <f>O267*H267</f>
        <v>0</v>
      </c>
      <c r="Q267" s="241">
        <v>0</v>
      </c>
      <c r="R267" s="241">
        <f>Q267*H267</f>
        <v>0</v>
      </c>
      <c r="S267" s="241">
        <v>0</v>
      </c>
      <c r="T267" s="242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43" t="s">
        <v>209</v>
      </c>
      <c r="AT267" s="243" t="s">
        <v>139</v>
      </c>
      <c r="AU267" s="243" t="s">
        <v>83</v>
      </c>
      <c r="AY267" s="14" t="s">
        <v>137</v>
      </c>
      <c r="BE267" s="244">
        <f>IF(N267="základní",J267,0)</f>
        <v>0</v>
      </c>
      <c r="BF267" s="244">
        <f>IF(N267="snížená",J267,0)</f>
        <v>0</v>
      </c>
      <c r="BG267" s="244">
        <f>IF(N267="zákl. přenesená",J267,0)</f>
        <v>0</v>
      </c>
      <c r="BH267" s="244">
        <f>IF(N267="sníž. přenesená",J267,0)</f>
        <v>0</v>
      </c>
      <c r="BI267" s="244">
        <f>IF(N267="nulová",J267,0)</f>
        <v>0</v>
      </c>
      <c r="BJ267" s="14" t="s">
        <v>81</v>
      </c>
      <c r="BK267" s="244">
        <f>ROUND(I267*H267,2)</f>
        <v>0</v>
      </c>
      <c r="BL267" s="14" t="s">
        <v>209</v>
      </c>
      <c r="BM267" s="243" t="s">
        <v>571</v>
      </c>
    </row>
    <row r="268" spans="1:65" s="2" customFormat="1" ht="16.5" customHeight="1">
      <c r="A268" s="35"/>
      <c r="B268" s="36"/>
      <c r="C268" s="249" t="s">
        <v>572</v>
      </c>
      <c r="D268" s="249" t="s">
        <v>225</v>
      </c>
      <c r="E268" s="250" t="s">
        <v>573</v>
      </c>
      <c r="F268" s="251" t="s">
        <v>574</v>
      </c>
      <c r="G268" s="252" t="s">
        <v>207</v>
      </c>
      <c r="H268" s="253">
        <v>2.57</v>
      </c>
      <c r="I268" s="254"/>
      <c r="J268" s="255">
        <f>ROUND(I268*H268,2)</f>
        <v>0</v>
      </c>
      <c r="K268" s="251" t="s">
        <v>143</v>
      </c>
      <c r="L268" s="256"/>
      <c r="M268" s="257" t="s">
        <v>1</v>
      </c>
      <c r="N268" s="258" t="s">
        <v>38</v>
      </c>
      <c r="O268" s="88"/>
      <c r="P268" s="241">
        <f>O268*H268</f>
        <v>0</v>
      </c>
      <c r="Q268" s="241">
        <v>1</v>
      </c>
      <c r="R268" s="241">
        <f>Q268*H268</f>
        <v>2.57</v>
      </c>
      <c r="S268" s="241">
        <v>0</v>
      </c>
      <c r="T268" s="242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43" t="s">
        <v>300</v>
      </c>
      <c r="AT268" s="243" t="s">
        <v>225</v>
      </c>
      <c r="AU268" s="243" t="s">
        <v>83</v>
      </c>
      <c r="AY268" s="14" t="s">
        <v>137</v>
      </c>
      <c r="BE268" s="244">
        <f>IF(N268="základní",J268,0)</f>
        <v>0</v>
      </c>
      <c r="BF268" s="244">
        <f>IF(N268="snížená",J268,0)</f>
        <v>0</v>
      </c>
      <c r="BG268" s="244">
        <f>IF(N268="zákl. přenesená",J268,0)</f>
        <v>0</v>
      </c>
      <c r="BH268" s="244">
        <f>IF(N268="sníž. přenesená",J268,0)</f>
        <v>0</v>
      </c>
      <c r="BI268" s="244">
        <f>IF(N268="nulová",J268,0)</f>
        <v>0</v>
      </c>
      <c r="BJ268" s="14" t="s">
        <v>81</v>
      </c>
      <c r="BK268" s="244">
        <f>ROUND(I268*H268,2)</f>
        <v>0</v>
      </c>
      <c r="BL268" s="14" t="s">
        <v>209</v>
      </c>
      <c r="BM268" s="243" t="s">
        <v>575</v>
      </c>
    </row>
    <row r="269" spans="1:47" s="2" customFormat="1" ht="12">
      <c r="A269" s="35"/>
      <c r="B269" s="36"/>
      <c r="C269" s="37"/>
      <c r="D269" s="245" t="s">
        <v>159</v>
      </c>
      <c r="E269" s="37"/>
      <c r="F269" s="246" t="s">
        <v>576</v>
      </c>
      <c r="G269" s="37"/>
      <c r="H269" s="37"/>
      <c r="I269" s="141"/>
      <c r="J269" s="37"/>
      <c r="K269" s="37"/>
      <c r="L269" s="41"/>
      <c r="M269" s="247"/>
      <c r="N269" s="248"/>
      <c r="O269" s="88"/>
      <c r="P269" s="88"/>
      <c r="Q269" s="88"/>
      <c r="R269" s="88"/>
      <c r="S269" s="88"/>
      <c r="T269" s="89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T269" s="14" t="s">
        <v>159</v>
      </c>
      <c r="AU269" s="14" t="s">
        <v>83</v>
      </c>
    </row>
    <row r="270" spans="1:65" s="2" customFormat="1" ht="21.75" customHeight="1">
      <c r="A270" s="35"/>
      <c r="B270" s="36"/>
      <c r="C270" s="249" t="s">
        <v>577</v>
      </c>
      <c r="D270" s="249" t="s">
        <v>225</v>
      </c>
      <c r="E270" s="250" t="s">
        <v>578</v>
      </c>
      <c r="F270" s="251" t="s">
        <v>579</v>
      </c>
      <c r="G270" s="252" t="s">
        <v>142</v>
      </c>
      <c r="H270" s="253">
        <v>68</v>
      </c>
      <c r="I270" s="254"/>
      <c r="J270" s="255">
        <f>ROUND(I270*H270,2)</f>
        <v>0</v>
      </c>
      <c r="K270" s="251" t="s">
        <v>143</v>
      </c>
      <c r="L270" s="256"/>
      <c r="M270" s="257" t="s">
        <v>1</v>
      </c>
      <c r="N270" s="258" t="s">
        <v>38</v>
      </c>
      <c r="O270" s="88"/>
      <c r="P270" s="241">
        <f>O270*H270</f>
        <v>0</v>
      </c>
      <c r="Q270" s="241">
        <v>0.0111</v>
      </c>
      <c r="R270" s="241">
        <f>Q270*H270</f>
        <v>0.7548</v>
      </c>
      <c r="S270" s="241">
        <v>0</v>
      </c>
      <c r="T270" s="242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43" t="s">
        <v>300</v>
      </c>
      <c r="AT270" s="243" t="s">
        <v>225</v>
      </c>
      <c r="AU270" s="243" t="s">
        <v>83</v>
      </c>
      <c r="AY270" s="14" t="s">
        <v>137</v>
      </c>
      <c r="BE270" s="244">
        <f>IF(N270="základní",J270,0)</f>
        <v>0</v>
      </c>
      <c r="BF270" s="244">
        <f>IF(N270="snížená",J270,0)</f>
        <v>0</v>
      </c>
      <c r="BG270" s="244">
        <f>IF(N270="zákl. přenesená",J270,0)</f>
        <v>0</v>
      </c>
      <c r="BH270" s="244">
        <f>IF(N270="sníž. přenesená",J270,0)</f>
        <v>0</v>
      </c>
      <c r="BI270" s="244">
        <f>IF(N270="nulová",J270,0)</f>
        <v>0</v>
      </c>
      <c r="BJ270" s="14" t="s">
        <v>81</v>
      </c>
      <c r="BK270" s="244">
        <f>ROUND(I270*H270,2)</f>
        <v>0</v>
      </c>
      <c r="BL270" s="14" t="s">
        <v>209</v>
      </c>
      <c r="BM270" s="243" t="s">
        <v>580</v>
      </c>
    </row>
    <row r="271" spans="1:65" s="2" customFormat="1" ht="21.75" customHeight="1">
      <c r="A271" s="35"/>
      <c r="B271" s="36"/>
      <c r="C271" s="232" t="s">
        <v>581</v>
      </c>
      <c r="D271" s="232" t="s">
        <v>139</v>
      </c>
      <c r="E271" s="233" t="s">
        <v>582</v>
      </c>
      <c r="F271" s="234" t="s">
        <v>583</v>
      </c>
      <c r="G271" s="235" t="s">
        <v>157</v>
      </c>
      <c r="H271" s="236">
        <v>12.8</v>
      </c>
      <c r="I271" s="237"/>
      <c r="J271" s="238">
        <f>ROUND(I271*H271,2)</f>
        <v>0</v>
      </c>
      <c r="K271" s="234" t="s">
        <v>143</v>
      </c>
      <c r="L271" s="41"/>
      <c r="M271" s="239" t="s">
        <v>1</v>
      </c>
      <c r="N271" s="240" t="s">
        <v>38</v>
      </c>
      <c r="O271" s="88"/>
      <c r="P271" s="241">
        <f>O271*H271</f>
        <v>0</v>
      </c>
      <c r="Q271" s="241">
        <v>0.00049</v>
      </c>
      <c r="R271" s="241">
        <f>Q271*H271</f>
        <v>0.006272</v>
      </c>
      <c r="S271" s="241">
        <v>0</v>
      </c>
      <c r="T271" s="242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43" t="s">
        <v>209</v>
      </c>
      <c r="AT271" s="243" t="s">
        <v>139</v>
      </c>
      <c r="AU271" s="243" t="s">
        <v>83</v>
      </c>
      <c r="AY271" s="14" t="s">
        <v>137</v>
      </c>
      <c r="BE271" s="244">
        <f>IF(N271="základní",J271,0)</f>
        <v>0</v>
      </c>
      <c r="BF271" s="244">
        <f>IF(N271="snížená",J271,0)</f>
        <v>0</v>
      </c>
      <c r="BG271" s="244">
        <f>IF(N271="zákl. přenesená",J271,0)</f>
        <v>0</v>
      </c>
      <c r="BH271" s="244">
        <f>IF(N271="sníž. přenesená",J271,0)</f>
        <v>0</v>
      </c>
      <c r="BI271" s="244">
        <f>IF(N271="nulová",J271,0)</f>
        <v>0</v>
      </c>
      <c r="BJ271" s="14" t="s">
        <v>81</v>
      </c>
      <c r="BK271" s="244">
        <f>ROUND(I271*H271,2)</f>
        <v>0</v>
      </c>
      <c r="BL271" s="14" t="s">
        <v>209</v>
      </c>
      <c r="BM271" s="243" t="s">
        <v>584</v>
      </c>
    </row>
    <row r="272" spans="1:65" s="2" customFormat="1" ht="21.75" customHeight="1">
      <c r="A272" s="35"/>
      <c r="B272" s="36"/>
      <c r="C272" s="249" t="s">
        <v>585</v>
      </c>
      <c r="D272" s="249" t="s">
        <v>225</v>
      </c>
      <c r="E272" s="250" t="s">
        <v>586</v>
      </c>
      <c r="F272" s="251" t="s">
        <v>587</v>
      </c>
      <c r="G272" s="252" t="s">
        <v>142</v>
      </c>
      <c r="H272" s="253">
        <v>2</v>
      </c>
      <c r="I272" s="254"/>
      <c r="J272" s="255">
        <f>ROUND(I272*H272,2)</f>
        <v>0</v>
      </c>
      <c r="K272" s="251" t="s">
        <v>143</v>
      </c>
      <c r="L272" s="256"/>
      <c r="M272" s="257" t="s">
        <v>1</v>
      </c>
      <c r="N272" s="258" t="s">
        <v>38</v>
      </c>
      <c r="O272" s="88"/>
      <c r="P272" s="241">
        <f>O272*H272</f>
        <v>0</v>
      </c>
      <c r="Q272" s="241">
        <v>0.08</v>
      </c>
      <c r="R272" s="241">
        <f>Q272*H272</f>
        <v>0.16</v>
      </c>
      <c r="S272" s="241">
        <v>0</v>
      </c>
      <c r="T272" s="242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43" t="s">
        <v>300</v>
      </c>
      <c r="AT272" s="243" t="s">
        <v>225</v>
      </c>
      <c r="AU272" s="243" t="s">
        <v>83</v>
      </c>
      <c r="AY272" s="14" t="s">
        <v>137</v>
      </c>
      <c r="BE272" s="244">
        <f>IF(N272="základní",J272,0)</f>
        <v>0</v>
      </c>
      <c r="BF272" s="244">
        <f>IF(N272="snížená",J272,0)</f>
        <v>0</v>
      </c>
      <c r="BG272" s="244">
        <f>IF(N272="zákl. přenesená",J272,0)</f>
        <v>0</v>
      </c>
      <c r="BH272" s="244">
        <f>IF(N272="sníž. přenesená",J272,0)</f>
        <v>0</v>
      </c>
      <c r="BI272" s="244">
        <f>IF(N272="nulová",J272,0)</f>
        <v>0</v>
      </c>
      <c r="BJ272" s="14" t="s">
        <v>81</v>
      </c>
      <c r="BK272" s="244">
        <f>ROUND(I272*H272,2)</f>
        <v>0</v>
      </c>
      <c r="BL272" s="14" t="s">
        <v>209</v>
      </c>
      <c r="BM272" s="243" t="s">
        <v>588</v>
      </c>
    </row>
    <row r="273" spans="1:63" s="12" customFormat="1" ht="22.8" customHeight="1">
      <c r="A273" s="12"/>
      <c r="B273" s="216"/>
      <c r="C273" s="217"/>
      <c r="D273" s="218" t="s">
        <v>72</v>
      </c>
      <c r="E273" s="230" t="s">
        <v>589</v>
      </c>
      <c r="F273" s="230" t="s">
        <v>590</v>
      </c>
      <c r="G273" s="217"/>
      <c r="H273" s="217"/>
      <c r="I273" s="220"/>
      <c r="J273" s="231">
        <f>BK273</f>
        <v>0</v>
      </c>
      <c r="K273" s="217"/>
      <c r="L273" s="222"/>
      <c r="M273" s="223"/>
      <c r="N273" s="224"/>
      <c r="O273" s="224"/>
      <c r="P273" s="225">
        <f>SUM(P274:P275)</f>
        <v>0</v>
      </c>
      <c r="Q273" s="224"/>
      <c r="R273" s="225">
        <f>SUM(R274:R275)</f>
        <v>0.111285</v>
      </c>
      <c r="S273" s="224"/>
      <c r="T273" s="226">
        <f>SUM(T274:T275)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27" t="s">
        <v>83</v>
      </c>
      <c r="AT273" s="228" t="s">
        <v>72</v>
      </c>
      <c r="AU273" s="228" t="s">
        <v>81</v>
      </c>
      <c r="AY273" s="227" t="s">
        <v>137</v>
      </c>
      <c r="BK273" s="229">
        <f>SUM(BK274:BK275)</f>
        <v>0</v>
      </c>
    </row>
    <row r="274" spans="1:65" s="2" customFormat="1" ht="21.75" customHeight="1">
      <c r="A274" s="35"/>
      <c r="B274" s="36"/>
      <c r="C274" s="232" t="s">
        <v>591</v>
      </c>
      <c r="D274" s="232" t="s">
        <v>139</v>
      </c>
      <c r="E274" s="233" t="s">
        <v>592</v>
      </c>
      <c r="F274" s="234" t="s">
        <v>593</v>
      </c>
      <c r="G274" s="235" t="s">
        <v>157</v>
      </c>
      <c r="H274" s="236">
        <v>69.25</v>
      </c>
      <c r="I274" s="237"/>
      <c r="J274" s="238">
        <f>ROUND(I274*H274,2)</f>
        <v>0</v>
      </c>
      <c r="K274" s="234" t="s">
        <v>143</v>
      </c>
      <c r="L274" s="41"/>
      <c r="M274" s="239" t="s">
        <v>1</v>
      </c>
      <c r="N274" s="240" t="s">
        <v>38</v>
      </c>
      <c r="O274" s="88"/>
      <c r="P274" s="241">
        <f>O274*H274</f>
        <v>0</v>
      </c>
      <c r="Q274" s="241">
        <v>0.00082</v>
      </c>
      <c r="R274" s="241">
        <f>Q274*H274</f>
        <v>0.056785</v>
      </c>
      <c r="S274" s="241">
        <v>0</v>
      </c>
      <c r="T274" s="242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43" t="s">
        <v>209</v>
      </c>
      <c r="AT274" s="243" t="s">
        <v>139</v>
      </c>
      <c r="AU274" s="243" t="s">
        <v>83</v>
      </c>
      <c r="AY274" s="14" t="s">
        <v>137</v>
      </c>
      <c r="BE274" s="244">
        <f>IF(N274="základní",J274,0)</f>
        <v>0</v>
      </c>
      <c r="BF274" s="244">
        <f>IF(N274="snížená",J274,0)</f>
        <v>0</v>
      </c>
      <c r="BG274" s="244">
        <f>IF(N274="zákl. přenesená",J274,0)</f>
        <v>0</v>
      </c>
      <c r="BH274" s="244">
        <f>IF(N274="sníž. přenesená",J274,0)</f>
        <v>0</v>
      </c>
      <c r="BI274" s="244">
        <f>IF(N274="nulová",J274,0)</f>
        <v>0</v>
      </c>
      <c r="BJ274" s="14" t="s">
        <v>81</v>
      </c>
      <c r="BK274" s="244">
        <f>ROUND(I274*H274,2)</f>
        <v>0</v>
      </c>
      <c r="BL274" s="14" t="s">
        <v>209</v>
      </c>
      <c r="BM274" s="243" t="s">
        <v>594</v>
      </c>
    </row>
    <row r="275" spans="1:65" s="2" customFormat="1" ht="16.5" customHeight="1">
      <c r="A275" s="35"/>
      <c r="B275" s="36"/>
      <c r="C275" s="249" t="s">
        <v>595</v>
      </c>
      <c r="D275" s="249" t="s">
        <v>225</v>
      </c>
      <c r="E275" s="250" t="s">
        <v>596</v>
      </c>
      <c r="F275" s="251" t="s">
        <v>597</v>
      </c>
      <c r="G275" s="252" t="s">
        <v>228</v>
      </c>
      <c r="H275" s="253">
        <v>54.5</v>
      </c>
      <c r="I275" s="254"/>
      <c r="J275" s="255">
        <f>ROUND(I275*H275,2)</f>
        <v>0</v>
      </c>
      <c r="K275" s="251" t="s">
        <v>143</v>
      </c>
      <c r="L275" s="256"/>
      <c r="M275" s="257" t="s">
        <v>1</v>
      </c>
      <c r="N275" s="258" t="s">
        <v>38</v>
      </c>
      <c r="O275" s="88"/>
      <c r="P275" s="241">
        <f>O275*H275</f>
        <v>0</v>
      </c>
      <c r="Q275" s="241">
        <v>0.001</v>
      </c>
      <c r="R275" s="241">
        <f>Q275*H275</f>
        <v>0.0545</v>
      </c>
      <c r="S275" s="241">
        <v>0</v>
      </c>
      <c r="T275" s="242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43" t="s">
        <v>300</v>
      </c>
      <c r="AT275" s="243" t="s">
        <v>225</v>
      </c>
      <c r="AU275" s="243" t="s">
        <v>83</v>
      </c>
      <c r="AY275" s="14" t="s">
        <v>137</v>
      </c>
      <c r="BE275" s="244">
        <f>IF(N275="základní",J275,0)</f>
        <v>0</v>
      </c>
      <c r="BF275" s="244">
        <f>IF(N275="snížená",J275,0)</f>
        <v>0</v>
      </c>
      <c r="BG275" s="244">
        <f>IF(N275="zákl. přenesená",J275,0)</f>
        <v>0</v>
      </c>
      <c r="BH275" s="244">
        <f>IF(N275="sníž. přenesená",J275,0)</f>
        <v>0</v>
      </c>
      <c r="BI275" s="244">
        <f>IF(N275="nulová",J275,0)</f>
        <v>0</v>
      </c>
      <c r="BJ275" s="14" t="s">
        <v>81</v>
      </c>
      <c r="BK275" s="244">
        <f>ROUND(I275*H275,2)</f>
        <v>0</v>
      </c>
      <c r="BL275" s="14" t="s">
        <v>209</v>
      </c>
      <c r="BM275" s="243" t="s">
        <v>598</v>
      </c>
    </row>
    <row r="276" spans="1:63" s="12" customFormat="1" ht="25.9" customHeight="1">
      <c r="A276" s="12"/>
      <c r="B276" s="216"/>
      <c r="C276" s="217"/>
      <c r="D276" s="218" t="s">
        <v>72</v>
      </c>
      <c r="E276" s="219" t="s">
        <v>599</v>
      </c>
      <c r="F276" s="219" t="s">
        <v>600</v>
      </c>
      <c r="G276" s="217"/>
      <c r="H276" s="217"/>
      <c r="I276" s="220"/>
      <c r="J276" s="221">
        <f>BK276</f>
        <v>0</v>
      </c>
      <c r="K276" s="217"/>
      <c r="L276" s="222"/>
      <c r="M276" s="223"/>
      <c r="N276" s="224"/>
      <c r="O276" s="224"/>
      <c r="P276" s="225">
        <f>P277+P278+P284</f>
        <v>0</v>
      </c>
      <c r="Q276" s="224"/>
      <c r="R276" s="225">
        <f>R277+R278+R284</f>
        <v>0</v>
      </c>
      <c r="S276" s="224"/>
      <c r="T276" s="226">
        <f>T277+T278+T284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27" t="s">
        <v>161</v>
      </c>
      <c r="AT276" s="228" t="s">
        <v>72</v>
      </c>
      <c r="AU276" s="228" t="s">
        <v>73</v>
      </c>
      <c r="AY276" s="227" t="s">
        <v>137</v>
      </c>
      <c r="BK276" s="229">
        <f>BK277+BK278+BK284</f>
        <v>0</v>
      </c>
    </row>
    <row r="277" spans="1:65" s="2" customFormat="1" ht="16.5" customHeight="1">
      <c r="A277" s="35"/>
      <c r="B277" s="36"/>
      <c r="C277" s="232" t="s">
        <v>601</v>
      </c>
      <c r="D277" s="232" t="s">
        <v>139</v>
      </c>
      <c r="E277" s="233" t="s">
        <v>602</v>
      </c>
      <c r="F277" s="234" t="s">
        <v>603</v>
      </c>
      <c r="G277" s="235" t="s">
        <v>604</v>
      </c>
      <c r="H277" s="236">
        <v>6</v>
      </c>
      <c r="I277" s="237"/>
      <c r="J277" s="238">
        <f>ROUND(I277*H277,2)</f>
        <v>0</v>
      </c>
      <c r="K277" s="234" t="s">
        <v>605</v>
      </c>
      <c r="L277" s="41"/>
      <c r="M277" s="239" t="s">
        <v>1</v>
      </c>
      <c r="N277" s="240" t="s">
        <v>38</v>
      </c>
      <c r="O277" s="88"/>
      <c r="P277" s="241">
        <f>O277*H277</f>
        <v>0</v>
      </c>
      <c r="Q277" s="241">
        <v>0</v>
      </c>
      <c r="R277" s="241">
        <f>Q277*H277</f>
        <v>0</v>
      </c>
      <c r="S277" s="241">
        <v>0</v>
      </c>
      <c r="T277" s="242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43" t="s">
        <v>606</v>
      </c>
      <c r="AT277" s="243" t="s">
        <v>139</v>
      </c>
      <c r="AU277" s="243" t="s">
        <v>81</v>
      </c>
      <c r="AY277" s="14" t="s">
        <v>137</v>
      </c>
      <c r="BE277" s="244">
        <f>IF(N277="základní",J277,0)</f>
        <v>0</v>
      </c>
      <c r="BF277" s="244">
        <f>IF(N277="snížená",J277,0)</f>
        <v>0</v>
      </c>
      <c r="BG277" s="244">
        <f>IF(N277="zákl. přenesená",J277,0)</f>
        <v>0</v>
      </c>
      <c r="BH277" s="244">
        <f>IF(N277="sníž. přenesená",J277,0)</f>
        <v>0</v>
      </c>
      <c r="BI277" s="244">
        <f>IF(N277="nulová",J277,0)</f>
        <v>0</v>
      </c>
      <c r="BJ277" s="14" t="s">
        <v>81</v>
      </c>
      <c r="BK277" s="244">
        <f>ROUND(I277*H277,2)</f>
        <v>0</v>
      </c>
      <c r="BL277" s="14" t="s">
        <v>606</v>
      </c>
      <c r="BM277" s="243" t="s">
        <v>607</v>
      </c>
    </row>
    <row r="278" spans="1:63" s="12" customFormat="1" ht="22.8" customHeight="1">
      <c r="A278" s="12"/>
      <c r="B278" s="216"/>
      <c r="C278" s="217"/>
      <c r="D278" s="218" t="s">
        <v>72</v>
      </c>
      <c r="E278" s="230" t="s">
        <v>608</v>
      </c>
      <c r="F278" s="230" t="s">
        <v>609</v>
      </c>
      <c r="G278" s="217"/>
      <c r="H278" s="217"/>
      <c r="I278" s="220"/>
      <c r="J278" s="231">
        <f>BK278</f>
        <v>0</v>
      </c>
      <c r="K278" s="217"/>
      <c r="L278" s="222"/>
      <c r="M278" s="223"/>
      <c r="N278" s="224"/>
      <c r="O278" s="224"/>
      <c r="P278" s="225">
        <f>SUM(P279:P283)</f>
        <v>0</v>
      </c>
      <c r="Q278" s="224"/>
      <c r="R278" s="225">
        <f>SUM(R279:R283)</f>
        <v>0</v>
      </c>
      <c r="S278" s="224"/>
      <c r="T278" s="226">
        <f>SUM(T279:T283)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27" t="s">
        <v>161</v>
      </c>
      <c r="AT278" s="228" t="s">
        <v>72</v>
      </c>
      <c r="AU278" s="228" t="s">
        <v>81</v>
      </c>
      <c r="AY278" s="227" t="s">
        <v>137</v>
      </c>
      <c r="BK278" s="229">
        <f>SUM(BK279:BK283)</f>
        <v>0</v>
      </c>
    </row>
    <row r="279" spans="1:65" s="2" customFormat="1" ht="16.5" customHeight="1">
      <c r="A279" s="35"/>
      <c r="B279" s="36"/>
      <c r="C279" s="232" t="s">
        <v>610</v>
      </c>
      <c r="D279" s="232" t="s">
        <v>139</v>
      </c>
      <c r="E279" s="233" t="s">
        <v>611</v>
      </c>
      <c r="F279" s="234" t="s">
        <v>612</v>
      </c>
      <c r="G279" s="235" t="s">
        <v>604</v>
      </c>
      <c r="H279" s="236">
        <v>1</v>
      </c>
      <c r="I279" s="237"/>
      <c r="J279" s="238">
        <f>ROUND(I279*H279,2)</f>
        <v>0</v>
      </c>
      <c r="K279" s="234" t="s">
        <v>613</v>
      </c>
      <c r="L279" s="41"/>
      <c r="M279" s="239" t="s">
        <v>1</v>
      </c>
      <c r="N279" s="240" t="s">
        <v>38</v>
      </c>
      <c r="O279" s="88"/>
      <c r="P279" s="241">
        <f>O279*H279</f>
        <v>0</v>
      </c>
      <c r="Q279" s="241">
        <v>0</v>
      </c>
      <c r="R279" s="241">
        <f>Q279*H279</f>
        <v>0</v>
      </c>
      <c r="S279" s="241">
        <v>0</v>
      </c>
      <c r="T279" s="242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43" t="s">
        <v>606</v>
      </c>
      <c r="AT279" s="243" t="s">
        <v>139</v>
      </c>
      <c r="AU279" s="243" t="s">
        <v>83</v>
      </c>
      <c r="AY279" s="14" t="s">
        <v>137</v>
      </c>
      <c r="BE279" s="244">
        <f>IF(N279="základní",J279,0)</f>
        <v>0</v>
      </c>
      <c r="BF279" s="244">
        <f>IF(N279="snížená",J279,0)</f>
        <v>0</v>
      </c>
      <c r="BG279" s="244">
        <f>IF(N279="zákl. přenesená",J279,0)</f>
        <v>0</v>
      </c>
      <c r="BH279" s="244">
        <f>IF(N279="sníž. přenesená",J279,0)</f>
        <v>0</v>
      </c>
      <c r="BI279" s="244">
        <f>IF(N279="nulová",J279,0)</f>
        <v>0</v>
      </c>
      <c r="BJ279" s="14" t="s">
        <v>81</v>
      </c>
      <c r="BK279" s="244">
        <f>ROUND(I279*H279,2)</f>
        <v>0</v>
      </c>
      <c r="BL279" s="14" t="s">
        <v>606</v>
      </c>
      <c r="BM279" s="243" t="s">
        <v>614</v>
      </c>
    </row>
    <row r="280" spans="1:47" s="2" customFormat="1" ht="12">
      <c r="A280" s="35"/>
      <c r="B280" s="36"/>
      <c r="C280" s="37"/>
      <c r="D280" s="245" t="s">
        <v>159</v>
      </c>
      <c r="E280" s="37"/>
      <c r="F280" s="246" t="s">
        <v>615</v>
      </c>
      <c r="G280" s="37"/>
      <c r="H280" s="37"/>
      <c r="I280" s="141"/>
      <c r="J280" s="37"/>
      <c r="K280" s="37"/>
      <c r="L280" s="41"/>
      <c r="M280" s="247"/>
      <c r="N280" s="248"/>
      <c r="O280" s="88"/>
      <c r="P280" s="88"/>
      <c r="Q280" s="88"/>
      <c r="R280" s="88"/>
      <c r="S280" s="88"/>
      <c r="T280" s="89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T280" s="14" t="s">
        <v>159</v>
      </c>
      <c r="AU280" s="14" t="s">
        <v>83</v>
      </c>
    </row>
    <row r="281" spans="1:65" s="2" customFormat="1" ht="21.75" customHeight="1">
      <c r="A281" s="35"/>
      <c r="B281" s="36"/>
      <c r="C281" s="232" t="s">
        <v>616</v>
      </c>
      <c r="D281" s="232" t="s">
        <v>139</v>
      </c>
      <c r="E281" s="233" t="s">
        <v>617</v>
      </c>
      <c r="F281" s="234" t="s">
        <v>618</v>
      </c>
      <c r="G281" s="235" t="s">
        <v>604</v>
      </c>
      <c r="H281" s="236">
        <v>1</v>
      </c>
      <c r="I281" s="237"/>
      <c r="J281" s="238">
        <f>ROUND(I281*H281,2)</f>
        <v>0</v>
      </c>
      <c r="K281" s="234" t="s">
        <v>1</v>
      </c>
      <c r="L281" s="41"/>
      <c r="M281" s="239" t="s">
        <v>1</v>
      </c>
      <c r="N281" s="240" t="s">
        <v>38</v>
      </c>
      <c r="O281" s="88"/>
      <c r="P281" s="241">
        <f>O281*H281</f>
        <v>0</v>
      </c>
      <c r="Q281" s="241">
        <v>0</v>
      </c>
      <c r="R281" s="241">
        <f>Q281*H281</f>
        <v>0</v>
      </c>
      <c r="S281" s="241">
        <v>0</v>
      </c>
      <c r="T281" s="242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43" t="s">
        <v>606</v>
      </c>
      <c r="AT281" s="243" t="s">
        <v>139</v>
      </c>
      <c r="AU281" s="243" t="s">
        <v>83</v>
      </c>
      <c r="AY281" s="14" t="s">
        <v>137</v>
      </c>
      <c r="BE281" s="244">
        <f>IF(N281="základní",J281,0)</f>
        <v>0</v>
      </c>
      <c r="BF281" s="244">
        <f>IF(N281="snížená",J281,0)</f>
        <v>0</v>
      </c>
      <c r="BG281" s="244">
        <f>IF(N281="zákl. přenesená",J281,0)</f>
        <v>0</v>
      </c>
      <c r="BH281" s="244">
        <f>IF(N281="sníž. přenesená",J281,0)</f>
        <v>0</v>
      </c>
      <c r="BI281" s="244">
        <f>IF(N281="nulová",J281,0)</f>
        <v>0</v>
      </c>
      <c r="BJ281" s="14" t="s">
        <v>81</v>
      </c>
      <c r="BK281" s="244">
        <f>ROUND(I281*H281,2)</f>
        <v>0</v>
      </c>
      <c r="BL281" s="14" t="s">
        <v>606</v>
      </c>
      <c r="BM281" s="243" t="s">
        <v>619</v>
      </c>
    </row>
    <row r="282" spans="1:65" s="2" customFormat="1" ht="21.75" customHeight="1">
      <c r="A282" s="35"/>
      <c r="B282" s="36"/>
      <c r="C282" s="232" t="s">
        <v>620</v>
      </c>
      <c r="D282" s="232" t="s">
        <v>139</v>
      </c>
      <c r="E282" s="233" t="s">
        <v>621</v>
      </c>
      <c r="F282" s="234" t="s">
        <v>622</v>
      </c>
      <c r="G282" s="235" t="s">
        <v>604</v>
      </c>
      <c r="H282" s="236">
        <v>1</v>
      </c>
      <c r="I282" s="237"/>
      <c r="J282" s="238">
        <f>ROUND(I282*H282,2)</f>
        <v>0</v>
      </c>
      <c r="K282" s="234" t="s">
        <v>1</v>
      </c>
      <c r="L282" s="41"/>
      <c r="M282" s="239" t="s">
        <v>1</v>
      </c>
      <c r="N282" s="240" t="s">
        <v>38</v>
      </c>
      <c r="O282" s="88"/>
      <c r="P282" s="241">
        <f>O282*H282</f>
        <v>0</v>
      </c>
      <c r="Q282" s="241">
        <v>0</v>
      </c>
      <c r="R282" s="241">
        <f>Q282*H282</f>
        <v>0</v>
      </c>
      <c r="S282" s="241">
        <v>0</v>
      </c>
      <c r="T282" s="242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43" t="s">
        <v>606</v>
      </c>
      <c r="AT282" s="243" t="s">
        <v>139</v>
      </c>
      <c r="AU282" s="243" t="s">
        <v>83</v>
      </c>
      <c r="AY282" s="14" t="s">
        <v>137</v>
      </c>
      <c r="BE282" s="244">
        <f>IF(N282="základní",J282,0)</f>
        <v>0</v>
      </c>
      <c r="BF282" s="244">
        <f>IF(N282="snížená",J282,0)</f>
        <v>0</v>
      </c>
      <c r="BG282" s="244">
        <f>IF(N282="zákl. přenesená",J282,0)</f>
        <v>0</v>
      </c>
      <c r="BH282" s="244">
        <f>IF(N282="sníž. přenesená",J282,0)</f>
        <v>0</v>
      </c>
      <c r="BI282" s="244">
        <f>IF(N282="nulová",J282,0)</f>
        <v>0</v>
      </c>
      <c r="BJ282" s="14" t="s">
        <v>81</v>
      </c>
      <c r="BK282" s="244">
        <f>ROUND(I282*H282,2)</f>
        <v>0</v>
      </c>
      <c r="BL282" s="14" t="s">
        <v>606</v>
      </c>
      <c r="BM282" s="243" t="s">
        <v>623</v>
      </c>
    </row>
    <row r="283" spans="1:65" s="2" customFormat="1" ht="21.75" customHeight="1">
      <c r="A283" s="35"/>
      <c r="B283" s="36"/>
      <c r="C283" s="232" t="s">
        <v>624</v>
      </c>
      <c r="D283" s="232" t="s">
        <v>139</v>
      </c>
      <c r="E283" s="233" t="s">
        <v>625</v>
      </c>
      <c r="F283" s="234" t="s">
        <v>626</v>
      </c>
      <c r="G283" s="235" t="s">
        <v>604</v>
      </c>
      <c r="H283" s="236">
        <v>1</v>
      </c>
      <c r="I283" s="237"/>
      <c r="J283" s="238">
        <f>ROUND(I283*H283,2)</f>
        <v>0</v>
      </c>
      <c r="K283" s="234" t="s">
        <v>613</v>
      </c>
      <c r="L283" s="41"/>
      <c r="M283" s="239" t="s">
        <v>1</v>
      </c>
      <c r="N283" s="240" t="s">
        <v>38</v>
      </c>
      <c r="O283" s="88"/>
      <c r="P283" s="241">
        <f>O283*H283</f>
        <v>0</v>
      </c>
      <c r="Q283" s="241">
        <v>0</v>
      </c>
      <c r="R283" s="241">
        <f>Q283*H283</f>
        <v>0</v>
      </c>
      <c r="S283" s="241">
        <v>0</v>
      </c>
      <c r="T283" s="242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43" t="s">
        <v>606</v>
      </c>
      <c r="AT283" s="243" t="s">
        <v>139</v>
      </c>
      <c r="AU283" s="243" t="s">
        <v>83</v>
      </c>
      <c r="AY283" s="14" t="s">
        <v>137</v>
      </c>
      <c r="BE283" s="244">
        <f>IF(N283="základní",J283,0)</f>
        <v>0</v>
      </c>
      <c r="BF283" s="244">
        <f>IF(N283="snížená",J283,0)</f>
        <v>0</v>
      </c>
      <c r="BG283" s="244">
        <f>IF(N283="zákl. přenesená",J283,0)</f>
        <v>0</v>
      </c>
      <c r="BH283" s="244">
        <f>IF(N283="sníž. přenesená",J283,0)</f>
        <v>0</v>
      </c>
      <c r="BI283" s="244">
        <f>IF(N283="nulová",J283,0)</f>
        <v>0</v>
      </c>
      <c r="BJ283" s="14" t="s">
        <v>81</v>
      </c>
      <c r="BK283" s="244">
        <f>ROUND(I283*H283,2)</f>
        <v>0</v>
      </c>
      <c r="BL283" s="14" t="s">
        <v>606</v>
      </c>
      <c r="BM283" s="243" t="s">
        <v>627</v>
      </c>
    </row>
    <row r="284" spans="1:63" s="12" customFormat="1" ht="22.8" customHeight="1">
      <c r="A284" s="12"/>
      <c r="B284" s="216"/>
      <c r="C284" s="217"/>
      <c r="D284" s="218" t="s">
        <v>72</v>
      </c>
      <c r="E284" s="230" t="s">
        <v>628</v>
      </c>
      <c r="F284" s="230" t="s">
        <v>629</v>
      </c>
      <c r="G284" s="217"/>
      <c r="H284" s="217"/>
      <c r="I284" s="220"/>
      <c r="J284" s="231">
        <f>BK284</f>
        <v>0</v>
      </c>
      <c r="K284" s="217"/>
      <c r="L284" s="222"/>
      <c r="M284" s="223"/>
      <c r="N284" s="224"/>
      <c r="O284" s="224"/>
      <c r="P284" s="225">
        <f>SUM(P285:P286)</f>
        <v>0</v>
      </c>
      <c r="Q284" s="224"/>
      <c r="R284" s="225">
        <f>SUM(R285:R286)</f>
        <v>0</v>
      </c>
      <c r="S284" s="224"/>
      <c r="T284" s="226">
        <f>SUM(T285:T286)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27" t="s">
        <v>161</v>
      </c>
      <c r="AT284" s="228" t="s">
        <v>72</v>
      </c>
      <c r="AU284" s="228" t="s">
        <v>81</v>
      </c>
      <c r="AY284" s="227" t="s">
        <v>137</v>
      </c>
      <c r="BK284" s="229">
        <f>SUM(BK285:BK286)</f>
        <v>0</v>
      </c>
    </row>
    <row r="285" spans="1:65" s="2" customFormat="1" ht="16.5" customHeight="1">
      <c r="A285" s="35"/>
      <c r="B285" s="36"/>
      <c r="C285" s="232" t="s">
        <v>630</v>
      </c>
      <c r="D285" s="232" t="s">
        <v>139</v>
      </c>
      <c r="E285" s="233" t="s">
        <v>631</v>
      </c>
      <c r="F285" s="234" t="s">
        <v>632</v>
      </c>
      <c r="G285" s="235" t="s">
        <v>604</v>
      </c>
      <c r="H285" s="236">
        <v>1</v>
      </c>
      <c r="I285" s="237"/>
      <c r="J285" s="238">
        <f>ROUND(I285*H285,2)</f>
        <v>0</v>
      </c>
      <c r="K285" s="234" t="s">
        <v>153</v>
      </c>
      <c r="L285" s="41"/>
      <c r="M285" s="239" t="s">
        <v>1</v>
      </c>
      <c r="N285" s="240" t="s">
        <v>38</v>
      </c>
      <c r="O285" s="88"/>
      <c r="P285" s="241">
        <f>O285*H285</f>
        <v>0</v>
      </c>
      <c r="Q285" s="241">
        <v>0</v>
      </c>
      <c r="R285" s="241">
        <f>Q285*H285</f>
        <v>0</v>
      </c>
      <c r="S285" s="241">
        <v>0</v>
      </c>
      <c r="T285" s="242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43" t="s">
        <v>606</v>
      </c>
      <c r="AT285" s="243" t="s">
        <v>139</v>
      </c>
      <c r="AU285" s="243" t="s">
        <v>83</v>
      </c>
      <c r="AY285" s="14" t="s">
        <v>137</v>
      </c>
      <c r="BE285" s="244">
        <f>IF(N285="základní",J285,0)</f>
        <v>0</v>
      </c>
      <c r="BF285" s="244">
        <f>IF(N285="snížená",J285,0)</f>
        <v>0</v>
      </c>
      <c r="BG285" s="244">
        <f>IF(N285="zákl. přenesená",J285,0)</f>
        <v>0</v>
      </c>
      <c r="BH285" s="244">
        <f>IF(N285="sníž. přenesená",J285,0)</f>
        <v>0</v>
      </c>
      <c r="BI285" s="244">
        <f>IF(N285="nulová",J285,0)</f>
        <v>0</v>
      </c>
      <c r="BJ285" s="14" t="s">
        <v>81</v>
      </c>
      <c r="BK285" s="244">
        <f>ROUND(I285*H285,2)</f>
        <v>0</v>
      </c>
      <c r="BL285" s="14" t="s">
        <v>606</v>
      </c>
      <c r="BM285" s="243" t="s">
        <v>633</v>
      </c>
    </row>
    <row r="286" spans="1:65" s="2" customFormat="1" ht="16.5" customHeight="1">
      <c r="A286" s="35"/>
      <c r="B286" s="36"/>
      <c r="C286" s="232" t="s">
        <v>634</v>
      </c>
      <c r="D286" s="232" t="s">
        <v>139</v>
      </c>
      <c r="E286" s="233" t="s">
        <v>635</v>
      </c>
      <c r="F286" s="234" t="s">
        <v>636</v>
      </c>
      <c r="G286" s="235" t="s">
        <v>604</v>
      </c>
      <c r="H286" s="236">
        <v>1</v>
      </c>
      <c r="I286" s="237"/>
      <c r="J286" s="238">
        <f>ROUND(I286*H286,2)</f>
        <v>0</v>
      </c>
      <c r="K286" s="234" t="s">
        <v>153</v>
      </c>
      <c r="L286" s="41"/>
      <c r="M286" s="259" t="s">
        <v>1</v>
      </c>
      <c r="N286" s="260" t="s">
        <v>38</v>
      </c>
      <c r="O286" s="261"/>
      <c r="P286" s="262">
        <f>O286*H286</f>
        <v>0</v>
      </c>
      <c r="Q286" s="262">
        <v>0</v>
      </c>
      <c r="R286" s="262">
        <f>Q286*H286</f>
        <v>0</v>
      </c>
      <c r="S286" s="262">
        <v>0</v>
      </c>
      <c r="T286" s="263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43" t="s">
        <v>606</v>
      </c>
      <c r="AT286" s="243" t="s">
        <v>139</v>
      </c>
      <c r="AU286" s="243" t="s">
        <v>83</v>
      </c>
      <c r="AY286" s="14" t="s">
        <v>137</v>
      </c>
      <c r="BE286" s="244">
        <f>IF(N286="základní",J286,0)</f>
        <v>0</v>
      </c>
      <c r="BF286" s="244">
        <f>IF(N286="snížená",J286,0)</f>
        <v>0</v>
      </c>
      <c r="BG286" s="244">
        <f>IF(N286="zákl. přenesená",J286,0)</f>
        <v>0</v>
      </c>
      <c r="BH286" s="244">
        <f>IF(N286="sníž. přenesená",J286,0)</f>
        <v>0</v>
      </c>
      <c r="BI286" s="244">
        <f>IF(N286="nulová",J286,0)</f>
        <v>0</v>
      </c>
      <c r="BJ286" s="14" t="s">
        <v>81</v>
      </c>
      <c r="BK286" s="244">
        <f>ROUND(I286*H286,2)</f>
        <v>0</v>
      </c>
      <c r="BL286" s="14" t="s">
        <v>606</v>
      </c>
      <c r="BM286" s="243" t="s">
        <v>637</v>
      </c>
    </row>
    <row r="287" spans="1:31" s="2" customFormat="1" ht="6.95" customHeight="1">
      <c r="A287" s="35"/>
      <c r="B287" s="63"/>
      <c r="C287" s="64"/>
      <c r="D287" s="64"/>
      <c r="E287" s="64"/>
      <c r="F287" s="64"/>
      <c r="G287" s="64"/>
      <c r="H287" s="64"/>
      <c r="I287" s="180"/>
      <c r="J287" s="64"/>
      <c r="K287" s="64"/>
      <c r="L287" s="41"/>
      <c r="M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</row>
  </sheetData>
  <sheetProtection password="CC35" sheet="1" objects="1" scenarios="1" formatColumns="0" formatRows="0" autoFilter="0"/>
  <autoFilter ref="C130:K286"/>
  <mergeCells count="9">
    <mergeCell ref="E7:H7"/>
    <mergeCell ref="E9:H9"/>
    <mergeCell ref="E18:H18"/>
    <mergeCell ref="E27:H27"/>
    <mergeCell ref="E85:H85"/>
    <mergeCell ref="E87:H87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86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83</v>
      </c>
    </row>
    <row r="4" spans="2:46" s="1" customFormat="1" ht="24.95" customHeight="1">
      <c r="B4" s="17"/>
      <c r="D4" s="137" t="s">
        <v>99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>Parkoviště u vodojemu na p.p.č. 1482/17, k.ú. Sokolov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100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638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16. 1. 2020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31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ROUND(J131,2)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ROUND((SUM(BE131:BE273)),2)</f>
        <v>0</v>
      </c>
      <c r="G33" s="35"/>
      <c r="H33" s="35"/>
      <c r="I33" s="159">
        <v>0.21</v>
      </c>
      <c r="J33" s="158">
        <f>ROUND(((SUM(BE131:BE273))*I33),2)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ROUND((SUM(BF131:BF273)),2)</f>
        <v>0</v>
      </c>
      <c r="G34" s="35"/>
      <c r="H34" s="35"/>
      <c r="I34" s="159">
        <v>0.15</v>
      </c>
      <c r="J34" s="158">
        <f>ROUND(((SUM(BF131:BF273))*I34),2)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ROUND((SUM(BG131:BG273)),2)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ROUND((SUM(BH131:BH273)),2)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ROUND((SUM(BI131:BI273)),2)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102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>Parkoviště u vodojemu na p.p.č. 1482/17, k.ú. Sokolov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100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202001012 - Komunikace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16. 1. 2020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103</v>
      </c>
      <c r="D94" s="186"/>
      <c r="E94" s="186"/>
      <c r="F94" s="186"/>
      <c r="G94" s="186"/>
      <c r="H94" s="186"/>
      <c r="I94" s="187"/>
      <c r="J94" s="188" t="s">
        <v>104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105</v>
      </c>
      <c r="D96" s="37"/>
      <c r="E96" s="37"/>
      <c r="F96" s="37"/>
      <c r="G96" s="37"/>
      <c r="H96" s="37"/>
      <c r="I96" s="141"/>
      <c r="J96" s="107">
        <f>J131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106</v>
      </c>
    </row>
    <row r="97" spans="1:31" s="9" customFormat="1" ht="24.95" customHeight="1">
      <c r="A97" s="9"/>
      <c r="B97" s="190"/>
      <c r="C97" s="191"/>
      <c r="D97" s="192" t="s">
        <v>107</v>
      </c>
      <c r="E97" s="193"/>
      <c r="F97" s="193"/>
      <c r="G97" s="193"/>
      <c r="H97" s="193"/>
      <c r="I97" s="194"/>
      <c r="J97" s="195">
        <f>J132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108</v>
      </c>
      <c r="E98" s="200"/>
      <c r="F98" s="200"/>
      <c r="G98" s="200"/>
      <c r="H98" s="200"/>
      <c r="I98" s="201"/>
      <c r="J98" s="202">
        <f>J133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109</v>
      </c>
      <c r="E99" s="200"/>
      <c r="F99" s="200"/>
      <c r="G99" s="200"/>
      <c r="H99" s="200"/>
      <c r="I99" s="201"/>
      <c r="J99" s="202">
        <f>J183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98"/>
      <c r="D100" s="199" t="s">
        <v>110</v>
      </c>
      <c r="E100" s="200"/>
      <c r="F100" s="200"/>
      <c r="G100" s="200"/>
      <c r="H100" s="200"/>
      <c r="I100" s="201"/>
      <c r="J100" s="202">
        <f>J186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7"/>
      <c r="C101" s="198"/>
      <c r="D101" s="199" t="s">
        <v>112</v>
      </c>
      <c r="E101" s="200"/>
      <c r="F101" s="200"/>
      <c r="G101" s="200"/>
      <c r="H101" s="200"/>
      <c r="I101" s="201"/>
      <c r="J101" s="202">
        <f>J190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7"/>
      <c r="C102" s="198"/>
      <c r="D102" s="199" t="s">
        <v>639</v>
      </c>
      <c r="E102" s="200"/>
      <c r="F102" s="200"/>
      <c r="G102" s="200"/>
      <c r="H102" s="200"/>
      <c r="I102" s="201"/>
      <c r="J102" s="202">
        <f>J208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7"/>
      <c r="C103" s="198"/>
      <c r="D103" s="199" t="s">
        <v>113</v>
      </c>
      <c r="E103" s="200"/>
      <c r="F103" s="200"/>
      <c r="G103" s="200"/>
      <c r="H103" s="200"/>
      <c r="I103" s="201"/>
      <c r="J103" s="202">
        <f>J222</f>
        <v>0</v>
      </c>
      <c r="K103" s="198"/>
      <c r="L103" s="20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7"/>
      <c r="C104" s="198"/>
      <c r="D104" s="199" t="s">
        <v>114</v>
      </c>
      <c r="E104" s="200"/>
      <c r="F104" s="200"/>
      <c r="G104" s="200"/>
      <c r="H104" s="200"/>
      <c r="I104" s="201"/>
      <c r="J104" s="202">
        <f>J246</f>
        <v>0</v>
      </c>
      <c r="K104" s="198"/>
      <c r="L104" s="20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7"/>
      <c r="C105" s="198"/>
      <c r="D105" s="199" t="s">
        <v>115</v>
      </c>
      <c r="E105" s="200"/>
      <c r="F105" s="200"/>
      <c r="G105" s="200"/>
      <c r="H105" s="200"/>
      <c r="I105" s="201"/>
      <c r="J105" s="202">
        <f>J252</f>
        <v>0</v>
      </c>
      <c r="K105" s="198"/>
      <c r="L105" s="20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90"/>
      <c r="C106" s="191"/>
      <c r="D106" s="192" t="s">
        <v>116</v>
      </c>
      <c r="E106" s="193"/>
      <c r="F106" s="193"/>
      <c r="G106" s="193"/>
      <c r="H106" s="193"/>
      <c r="I106" s="194"/>
      <c r="J106" s="195">
        <f>J254</f>
        <v>0</v>
      </c>
      <c r="K106" s="191"/>
      <c r="L106" s="196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97"/>
      <c r="C107" s="198"/>
      <c r="D107" s="199" t="s">
        <v>640</v>
      </c>
      <c r="E107" s="200"/>
      <c r="F107" s="200"/>
      <c r="G107" s="200"/>
      <c r="H107" s="200"/>
      <c r="I107" s="201"/>
      <c r="J107" s="202">
        <f>J255</f>
        <v>0</v>
      </c>
      <c r="K107" s="198"/>
      <c r="L107" s="20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7"/>
      <c r="C108" s="198"/>
      <c r="D108" s="199" t="s">
        <v>641</v>
      </c>
      <c r="E108" s="200"/>
      <c r="F108" s="200"/>
      <c r="G108" s="200"/>
      <c r="H108" s="200"/>
      <c r="I108" s="201"/>
      <c r="J108" s="202">
        <f>J258</f>
        <v>0</v>
      </c>
      <c r="K108" s="198"/>
      <c r="L108" s="20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190"/>
      <c r="C109" s="191"/>
      <c r="D109" s="192" t="s">
        <v>119</v>
      </c>
      <c r="E109" s="193"/>
      <c r="F109" s="193"/>
      <c r="G109" s="193"/>
      <c r="H109" s="193"/>
      <c r="I109" s="194"/>
      <c r="J109" s="195">
        <f>J263</f>
        <v>0</v>
      </c>
      <c r="K109" s="191"/>
      <c r="L109" s="196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>
      <c r="A110" s="10"/>
      <c r="B110" s="197"/>
      <c r="C110" s="198"/>
      <c r="D110" s="199" t="s">
        <v>120</v>
      </c>
      <c r="E110" s="200"/>
      <c r="F110" s="200"/>
      <c r="G110" s="200"/>
      <c r="H110" s="200"/>
      <c r="I110" s="201"/>
      <c r="J110" s="202">
        <f>J265</f>
        <v>0</v>
      </c>
      <c r="K110" s="198"/>
      <c r="L110" s="20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7"/>
      <c r="C111" s="198"/>
      <c r="D111" s="199" t="s">
        <v>121</v>
      </c>
      <c r="E111" s="200"/>
      <c r="F111" s="200"/>
      <c r="G111" s="200"/>
      <c r="H111" s="200"/>
      <c r="I111" s="201"/>
      <c r="J111" s="202">
        <f>J271</f>
        <v>0</v>
      </c>
      <c r="K111" s="198"/>
      <c r="L111" s="20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2" customFormat="1" ht="21.8" customHeight="1">
      <c r="A112" s="35"/>
      <c r="B112" s="36"/>
      <c r="C112" s="37"/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63"/>
      <c r="C113" s="64"/>
      <c r="D113" s="64"/>
      <c r="E113" s="64"/>
      <c r="F113" s="64"/>
      <c r="G113" s="64"/>
      <c r="H113" s="64"/>
      <c r="I113" s="180"/>
      <c r="J113" s="64"/>
      <c r="K113" s="64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7" spans="1:31" s="2" customFormat="1" ht="6.95" customHeight="1">
      <c r="A117" s="35"/>
      <c r="B117" s="65"/>
      <c r="C117" s="66"/>
      <c r="D117" s="66"/>
      <c r="E117" s="66"/>
      <c r="F117" s="66"/>
      <c r="G117" s="66"/>
      <c r="H117" s="66"/>
      <c r="I117" s="183"/>
      <c r="J117" s="66"/>
      <c r="K117" s="66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24.95" customHeight="1">
      <c r="A118" s="35"/>
      <c r="B118" s="36"/>
      <c r="C118" s="20" t="s">
        <v>122</v>
      </c>
      <c r="D118" s="37"/>
      <c r="E118" s="37"/>
      <c r="F118" s="37"/>
      <c r="G118" s="37"/>
      <c r="H118" s="37"/>
      <c r="I118" s="141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141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29" t="s">
        <v>16</v>
      </c>
      <c r="D120" s="37"/>
      <c r="E120" s="37"/>
      <c r="F120" s="37"/>
      <c r="G120" s="37"/>
      <c r="H120" s="37"/>
      <c r="I120" s="141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>
      <c r="A121" s="35"/>
      <c r="B121" s="36"/>
      <c r="C121" s="37"/>
      <c r="D121" s="37"/>
      <c r="E121" s="184" t="str">
        <f>E7</f>
        <v>Parkoviště u vodojemu na p.p.č. 1482/17, k.ú. Sokolov</v>
      </c>
      <c r="F121" s="29"/>
      <c r="G121" s="29"/>
      <c r="H121" s="29"/>
      <c r="I121" s="141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29" t="s">
        <v>100</v>
      </c>
      <c r="D122" s="37"/>
      <c r="E122" s="37"/>
      <c r="F122" s="37"/>
      <c r="G122" s="37"/>
      <c r="H122" s="37"/>
      <c r="I122" s="141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6.5" customHeight="1">
      <c r="A123" s="35"/>
      <c r="B123" s="36"/>
      <c r="C123" s="37"/>
      <c r="D123" s="37"/>
      <c r="E123" s="73" t="str">
        <f>E9</f>
        <v>202001012 - Komunikace</v>
      </c>
      <c r="F123" s="37"/>
      <c r="G123" s="37"/>
      <c r="H123" s="37"/>
      <c r="I123" s="141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141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29" t="s">
        <v>20</v>
      </c>
      <c r="D125" s="37"/>
      <c r="E125" s="37"/>
      <c r="F125" s="24" t="str">
        <f>F12</f>
        <v xml:space="preserve"> </v>
      </c>
      <c r="G125" s="37"/>
      <c r="H125" s="37"/>
      <c r="I125" s="144" t="s">
        <v>22</v>
      </c>
      <c r="J125" s="76" t="str">
        <f>IF(J12="","",J12)</f>
        <v>16. 1. 2020</v>
      </c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141"/>
      <c r="J126" s="37"/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15" customHeight="1">
      <c r="A127" s="35"/>
      <c r="B127" s="36"/>
      <c r="C127" s="29" t="s">
        <v>24</v>
      </c>
      <c r="D127" s="37"/>
      <c r="E127" s="37"/>
      <c r="F127" s="24" t="str">
        <f>E15</f>
        <v xml:space="preserve"> </v>
      </c>
      <c r="G127" s="37"/>
      <c r="H127" s="37"/>
      <c r="I127" s="144" t="s">
        <v>29</v>
      </c>
      <c r="J127" s="33" t="str">
        <f>E21</f>
        <v xml:space="preserve"> </v>
      </c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15" customHeight="1">
      <c r="A128" s="35"/>
      <c r="B128" s="36"/>
      <c r="C128" s="29" t="s">
        <v>27</v>
      </c>
      <c r="D128" s="37"/>
      <c r="E128" s="37"/>
      <c r="F128" s="24" t="str">
        <f>IF(E18="","",E18)</f>
        <v>Vyplň údaj</v>
      </c>
      <c r="G128" s="37"/>
      <c r="H128" s="37"/>
      <c r="I128" s="144" t="s">
        <v>31</v>
      </c>
      <c r="J128" s="33" t="str">
        <f>E24</f>
        <v xml:space="preserve"> </v>
      </c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0.3" customHeight="1">
      <c r="A129" s="35"/>
      <c r="B129" s="36"/>
      <c r="C129" s="37"/>
      <c r="D129" s="37"/>
      <c r="E129" s="37"/>
      <c r="F129" s="37"/>
      <c r="G129" s="37"/>
      <c r="H129" s="37"/>
      <c r="I129" s="141"/>
      <c r="J129" s="37"/>
      <c r="K129" s="37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11" customFormat="1" ht="29.25" customHeight="1">
      <c r="A130" s="204"/>
      <c r="B130" s="205"/>
      <c r="C130" s="206" t="s">
        <v>123</v>
      </c>
      <c r="D130" s="207" t="s">
        <v>58</v>
      </c>
      <c r="E130" s="207" t="s">
        <v>54</v>
      </c>
      <c r="F130" s="207" t="s">
        <v>55</v>
      </c>
      <c r="G130" s="207" t="s">
        <v>124</v>
      </c>
      <c r="H130" s="207" t="s">
        <v>125</v>
      </c>
      <c r="I130" s="208" t="s">
        <v>126</v>
      </c>
      <c r="J130" s="207" t="s">
        <v>104</v>
      </c>
      <c r="K130" s="209" t="s">
        <v>127</v>
      </c>
      <c r="L130" s="210"/>
      <c r="M130" s="97" t="s">
        <v>1</v>
      </c>
      <c r="N130" s="98" t="s">
        <v>37</v>
      </c>
      <c r="O130" s="98" t="s">
        <v>128</v>
      </c>
      <c r="P130" s="98" t="s">
        <v>129</v>
      </c>
      <c r="Q130" s="98" t="s">
        <v>130</v>
      </c>
      <c r="R130" s="98" t="s">
        <v>131</v>
      </c>
      <c r="S130" s="98" t="s">
        <v>132</v>
      </c>
      <c r="T130" s="99" t="s">
        <v>133</v>
      </c>
      <c r="U130" s="204"/>
      <c r="V130" s="204"/>
      <c r="W130" s="204"/>
      <c r="X130" s="204"/>
      <c r="Y130" s="204"/>
      <c r="Z130" s="204"/>
      <c r="AA130" s="204"/>
      <c r="AB130" s="204"/>
      <c r="AC130" s="204"/>
      <c r="AD130" s="204"/>
      <c r="AE130" s="204"/>
    </row>
    <row r="131" spans="1:63" s="2" customFormat="1" ht="22.8" customHeight="1">
      <c r="A131" s="35"/>
      <c r="B131" s="36"/>
      <c r="C131" s="104" t="s">
        <v>134</v>
      </c>
      <c r="D131" s="37"/>
      <c r="E131" s="37"/>
      <c r="F131" s="37"/>
      <c r="G131" s="37"/>
      <c r="H131" s="37"/>
      <c r="I131" s="141"/>
      <c r="J131" s="211">
        <f>BK131</f>
        <v>0</v>
      </c>
      <c r="K131" s="37"/>
      <c r="L131" s="41"/>
      <c r="M131" s="100"/>
      <c r="N131" s="212"/>
      <c r="O131" s="101"/>
      <c r="P131" s="213">
        <f>P132+P254+P263</f>
        <v>0</v>
      </c>
      <c r="Q131" s="101"/>
      <c r="R131" s="213">
        <f>R132+R254+R263</f>
        <v>1176.9763294</v>
      </c>
      <c r="S131" s="101"/>
      <c r="T131" s="214">
        <f>T132+T254+T263</f>
        <v>615.2687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72</v>
      </c>
      <c r="AU131" s="14" t="s">
        <v>106</v>
      </c>
      <c r="BK131" s="215">
        <f>BK132+BK254+BK263</f>
        <v>0</v>
      </c>
    </row>
    <row r="132" spans="1:63" s="12" customFormat="1" ht="25.9" customHeight="1">
      <c r="A132" s="12"/>
      <c r="B132" s="216"/>
      <c r="C132" s="217"/>
      <c r="D132" s="218" t="s">
        <v>72</v>
      </c>
      <c r="E132" s="219" t="s">
        <v>135</v>
      </c>
      <c r="F132" s="219" t="s">
        <v>136</v>
      </c>
      <c r="G132" s="217"/>
      <c r="H132" s="217"/>
      <c r="I132" s="220"/>
      <c r="J132" s="221">
        <f>BK132</f>
        <v>0</v>
      </c>
      <c r="K132" s="217"/>
      <c r="L132" s="222"/>
      <c r="M132" s="223"/>
      <c r="N132" s="224"/>
      <c r="O132" s="224"/>
      <c r="P132" s="225">
        <f>P133+P183+P186+P190+P208+P222+P246+P252</f>
        <v>0</v>
      </c>
      <c r="Q132" s="224"/>
      <c r="R132" s="225">
        <f>R133+R183+R186+R190+R208+R222+R246+R252</f>
        <v>1176.8710294</v>
      </c>
      <c r="S132" s="224"/>
      <c r="T132" s="226">
        <f>T133+T183+T186+T190+T208+T222+T246+T252</f>
        <v>615.2687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7" t="s">
        <v>81</v>
      </c>
      <c r="AT132" s="228" t="s">
        <v>72</v>
      </c>
      <c r="AU132" s="228" t="s">
        <v>73</v>
      </c>
      <c r="AY132" s="227" t="s">
        <v>137</v>
      </c>
      <c r="BK132" s="229">
        <f>BK133+BK183+BK186+BK190+BK208+BK222+BK246+BK252</f>
        <v>0</v>
      </c>
    </row>
    <row r="133" spans="1:63" s="12" customFormat="1" ht="22.8" customHeight="1">
      <c r="A133" s="12"/>
      <c r="B133" s="216"/>
      <c r="C133" s="217"/>
      <c r="D133" s="218" t="s">
        <v>72</v>
      </c>
      <c r="E133" s="230" t="s">
        <v>81</v>
      </c>
      <c r="F133" s="230" t="s">
        <v>138</v>
      </c>
      <c r="G133" s="217"/>
      <c r="H133" s="217"/>
      <c r="I133" s="220"/>
      <c r="J133" s="231">
        <f>BK133</f>
        <v>0</v>
      </c>
      <c r="K133" s="217"/>
      <c r="L133" s="222"/>
      <c r="M133" s="223"/>
      <c r="N133" s="224"/>
      <c r="O133" s="224"/>
      <c r="P133" s="225">
        <f>SUM(P134:P182)</f>
        <v>0</v>
      </c>
      <c r="Q133" s="224"/>
      <c r="R133" s="225">
        <f>SUM(R134:R182)</f>
        <v>12.0299</v>
      </c>
      <c r="S133" s="224"/>
      <c r="T133" s="226">
        <f>SUM(T134:T182)</f>
        <v>614.0015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7" t="s">
        <v>81</v>
      </c>
      <c r="AT133" s="228" t="s">
        <v>72</v>
      </c>
      <c r="AU133" s="228" t="s">
        <v>81</v>
      </c>
      <c r="AY133" s="227" t="s">
        <v>137</v>
      </c>
      <c r="BK133" s="229">
        <f>SUM(BK134:BK182)</f>
        <v>0</v>
      </c>
    </row>
    <row r="134" spans="1:65" s="2" customFormat="1" ht="21.75" customHeight="1">
      <c r="A134" s="35"/>
      <c r="B134" s="36"/>
      <c r="C134" s="232" t="s">
        <v>81</v>
      </c>
      <c r="D134" s="232" t="s">
        <v>139</v>
      </c>
      <c r="E134" s="233" t="s">
        <v>642</v>
      </c>
      <c r="F134" s="234" t="s">
        <v>643</v>
      </c>
      <c r="G134" s="235" t="s">
        <v>142</v>
      </c>
      <c r="H134" s="236">
        <v>2</v>
      </c>
      <c r="I134" s="237"/>
      <c r="J134" s="238">
        <f>ROUND(I134*H134,2)</f>
        <v>0</v>
      </c>
      <c r="K134" s="234" t="s">
        <v>143</v>
      </c>
      <c r="L134" s="41"/>
      <c r="M134" s="239" t="s">
        <v>1</v>
      </c>
      <c r="N134" s="240" t="s">
        <v>38</v>
      </c>
      <c r="O134" s="88"/>
      <c r="P134" s="241">
        <f>O134*H134</f>
        <v>0</v>
      </c>
      <c r="Q134" s="241">
        <v>0</v>
      </c>
      <c r="R134" s="241">
        <f>Q134*H134</f>
        <v>0</v>
      </c>
      <c r="S134" s="241">
        <v>0</v>
      </c>
      <c r="T134" s="24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3" t="s">
        <v>144</v>
      </c>
      <c r="AT134" s="243" t="s">
        <v>139</v>
      </c>
      <c r="AU134" s="243" t="s">
        <v>83</v>
      </c>
      <c r="AY134" s="14" t="s">
        <v>137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14" t="s">
        <v>81</v>
      </c>
      <c r="BK134" s="244">
        <f>ROUND(I134*H134,2)</f>
        <v>0</v>
      </c>
      <c r="BL134" s="14" t="s">
        <v>144</v>
      </c>
      <c r="BM134" s="243" t="s">
        <v>644</v>
      </c>
    </row>
    <row r="135" spans="1:65" s="2" customFormat="1" ht="16.5" customHeight="1">
      <c r="A135" s="35"/>
      <c r="B135" s="36"/>
      <c r="C135" s="232" t="s">
        <v>83</v>
      </c>
      <c r="D135" s="232" t="s">
        <v>139</v>
      </c>
      <c r="E135" s="233" t="s">
        <v>645</v>
      </c>
      <c r="F135" s="234" t="s">
        <v>646</v>
      </c>
      <c r="G135" s="235" t="s">
        <v>142</v>
      </c>
      <c r="H135" s="236">
        <v>2</v>
      </c>
      <c r="I135" s="237"/>
      <c r="J135" s="238">
        <f>ROUND(I135*H135,2)</f>
        <v>0</v>
      </c>
      <c r="K135" s="234" t="s">
        <v>143</v>
      </c>
      <c r="L135" s="41"/>
      <c r="M135" s="239" t="s">
        <v>1</v>
      </c>
      <c r="N135" s="240" t="s">
        <v>38</v>
      </c>
      <c r="O135" s="88"/>
      <c r="P135" s="241">
        <f>O135*H135</f>
        <v>0</v>
      </c>
      <c r="Q135" s="241">
        <v>0</v>
      </c>
      <c r="R135" s="241">
        <f>Q135*H135</f>
        <v>0</v>
      </c>
      <c r="S135" s="241">
        <v>0</v>
      </c>
      <c r="T135" s="24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3" t="s">
        <v>144</v>
      </c>
      <c r="AT135" s="243" t="s">
        <v>139</v>
      </c>
      <c r="AU135" s="243" t="s">
        <v>83</v>
      </c>
      <c r="AY135" s="14" t="s">
        <v>137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14" t="s">
        <v>81</v>
      </c>
      <c r="BK135" s="244">
        <f>ROUND(I135*H135,2)</f>
        <v>0</v>
      </c>
      <c r="BL135" s="14" t="s">
        <v>144</v>
      </c>
      <c r="BM135" s="243" t="s">
        <v>647</v>
      </c>
    </row>
    <row r="136" spans="1:65" s="2" customFormat="1" ht="16.5" customHeight="1">
      <c r="A136" s="35"/>
      <c r="B136" s="36"/>
      <c r="C136" s="232" t="s">
        <v>149</v>
      </c>
      <c r="D136" s="232" t="s">
        <v>139</v>
      </c>
      <c r="E136" s="233" t="s">
        <v>648</v>
      </c>
      <c r="F136" s="234" t="s">
        <v>649</v>
      </c>
      <c r="G136" s="235" t="s">
        <v>157</v>
      </c>
      <c r="H136" s="236">
        <v>420</v>
      </c>
      <c r="I136" s="237"/>
      <c r="J136" s="238">
        <f>ROUND(I136*H136,2)</f>
        <v>0</v>
      </c>
      <c r="K136" s="234" t="s">
        <v>143</v>
      </c>
      <c r="L136" s="41"/>
      <c r="M136" s="239" t="s">
        <v>1</v>
      </c>
      <c r="N136" s="240" t="s">
        <v>38</v>
      </c>
      <c r="O136" s="88"/>
      <c r="P136" s="241">
        <f>O136*H136</f>
        <v>0</v>
      </c>
      <c r="Q136" s="241">
        <v>0</v>
      </c>
      <c r="R136" s="241">
        <f>Q136*H136</f>
        <v>0</v>
      </c>
      <c r="S136" s="241">
        <v>0.625</v>
      </c>
      <c r="T136" s="242">
        <f>S136*H136</f>
        <v>262.5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3" t="s">
        <v>144</v>
      </c>
      <c r="AT136" s="243" t="s">
        <v>139</v>
      </c>
      <c r="AU136" s="243" t="s">
        <v>83</v>
      </c>
      <c r="AY136" s="14" t="s">
        <v>137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14" t="s">
        <v>81</v>
      </c>
      <c r="BK136" s="244">
        <f>ROUND(I136*H136,2)</f>
        <v>0</v>
      </c>
      <c r="BL136" s="14" t="s">
        <v>144</v>
      </c>
      <c r="BM136" s="243" t="s">
        <v>650</v>
      </c>
    </row>
    <row r="137" spans="1:65" s="2" customFormat="1" ht="21.75" customHeight="1">
      <c r="A137" s="35"/>
      <c r="B137" s="36"/>
      <c r="C137" s="232" t="s">
        <v>144</v>
      </c>
      <c r="D137" s="232" t="s">
        <v>139</v>
      </c>
      <c r="E137" s="233" t="s">
        <v>651</v>
      </c>
      <c r="F137" s="234" t="s">
        <v>652</v>
      </c>
      <c r="G137" s="235" t="s">
        <v>157</v>
      </c>
      <c r="H137" s="236">
        <v>565</v>
      </c>
      <c r="I137" s="237"/>
      <c r="J137" s="238">
        <f>ROUND(I137*H137,2)</f>
        <v>0</v>
      </c>
      <c r="K137" s="234" t="s">
        <v>143</v>
      </c>
      <c r="L137" s="41"/>
      <c r="M137" s="239" t="s">
        <v>1</v>
      </c>
      <c r="N137" s="240" t="s">
        <v>38</v>
      </c>
      <c r="O137" s="88"/>
      <c r="P137" s="241">
        <f>O137*H137</f>
        <v>0</v>
      </c>
      <c r="Q137" s="241">
        <v>0</v>
      </c>
      <c r="R137" s="241">
        <f>Q137*H137</f>
        <v>0</v>
      </c>
      <c r="S137" s="241">
        <v>0.29</v>
      </c>
      <c r="T137" s="242">
        <f>S137*H137</f>
        <v>163.85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3" t="s">
        <v>144</v>
      </c>
      <c r="AT137" s="243" t="s">
        <v>139</v>
      </c>
      <c r="AU137" s="243" t="s">
        <v>83</v>
      </c>
      <c r="AY137" s="14" t="s">
        <v>137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14" t="s">
        <v>81</v>
      </c>
      <c r="BK137" s="244">
        <f>ROUND(I137*H137,2)</f>
        <v>0</v>
      </c>
      <c r="BL137" s="14" t="s">
        <v>144</v>
      </c>
      <c r="BM137" s="243" t="s">
        <v>653</v>
      </c>
    </row>
    <row r="138" spans="1:47" s="2" customFormat="1" ht="12">
      <c r="A138" s="35"/>
      <c r="B138" s="36"/>
      <c r="C138" s="37"/>
      <c r="D138" s="245" t="s">
        <v>159</v>
      </c>
      <c r="E138" s="37"/>
      <c r="F138" s="246" t="s">
        <v>654</v>
      </c>
      <c r="G138" s="37"/>
      <c r="H138" s="37"/>
      <c r="I138" s="141"/>
      <c r="J138" s="37"/>
      <c r="K138" s="37"/>
      <c r="L138" s="41"/>
      <c r="M138" s="247"/>
      <c r="N138" s="248"/>
      <c r="O138" s="88"/>
      <c r="P138" s="88"/>
      <c r="Q138" s="88"/>
      <c r="R138" s="88"/>
      <c r="S138" s="88"/>
      <c r="T138" s="89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159</v>
      </c>
      <c r="AU138" s="14" t="s">
        <v>83</v>
      </c>
    </row>
    <row r="139" spans="1:65" s="2" customFormat="1" ht="21.75" customHeight="1">
      <c r="A139" s="35"/>
      <c r="B139" s="36"/>
      <c r="C139" s="232" t="s">
        <v>161</v>
      </c>
      <c r="D139" s="232" t="s">
        <v>139</v>
      </c>
      <c r="E139" s="233" t="s">
        <v>651</v>
      </c>
      <c r="F139" s="234" t="s">
        <v>652</v>
      </c>
      <c r="G139" s="235" t="s">
        <v>157</v>
      </c>
      <c r="H139" s="236">
        <v>23</v>
      </c>
      <c r="I139" s="237"/>
      <c r="J139" s="238">
        <f>ROUND(I139*H139,2)</f>
        <v>0</v>
      </c>
      <c r="K139" s="234" t="s">
        <v>143</v>
      </c>
      <c r="L139" s="41"/>
      <c r="M139" s="239" t="s">
        <v>1</v>
      </c>
      <c r="N139" s="240" t="s">
        <v>38</v>
      </c>
      <c r="O139" s="88"/>
      <c r="P139" s="241">
        <f>O139*H139</f>
        <v>0</v>
      </c>
      <c r="Q139" s="241">
        <v>0</v>
      </c>
      <c r="R139" s="241">
        <f>Q139*H139</f>
        <v>0</v>
      </c>
      <c r="S139" s="241">
        <v>0.29</v>
      </c>
      <c r="T139" s="242">
        <f>S139*H139</f>
        <v>6.67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3" t="s">
        <v>144</v>
      </c>
      <c r="AT139" s="243" t="s">
        <v>139</v>
      </c>
      <c r="AU139" s="243" t="s">
        <v>83</v>
      </c>
      <c r="AY139" s="14" t="s">
        <v>137</v>
      </c>
      <c r="BE139" s="244">
        <f>IF(N139="základní",J139,0)</f>
        <v>0</v>
      </c>
      <c r="BF139" s="244">
        <f>IF(N139="snížená",J139,0)</f>
        <v>0</v>
      </c>
      <c r="BG139" s="244">
        <f>IF(N139="zákl. přenesená",J139,0)</f>
        <v>0</v>
      </c>
      <c r="BH139" s="244">
        <f>IF(N139="sníž. přenesená",J139,0)</f>
        <v>0</v>
      </c>
      <c r="BI139" s="244">
        <f>IF(N139="nulová",J139,0)</f>
        <v>0</v>
      </c>
      <c r="BJ139" s="14" t="s">
        <v>81</v>
      </c>
      <c r="BK139" s="244">
        <f>ROUND(I139*H139,2)</f>
        <v>0</v>
      </c>
      <c r="BL139" s="14" t="s">
        <v>144</v>
      </c>
      <c r="BM139" s="243" t="s">
        <v>655</v>
      </c>
    </row>
    <row r="140" spans="1:47" s="2" customFormat="1" ht="12">
      <c r="A140" s="35"/>
      <c r="B140" s="36"/>
      <c r="C140" s="37"/>
      <c r="D140" s="245" t="s">
        <v>159</v>
      </c>
      <c r="E140" s="37"/>
      <c r="F140" s="246" t="s">
        <v>656</v>
      </c>
      <c r="G140" s="37"/>
      <c r="H140" s="37"/>
      <c r="I140" s="141"/>
      <c r="J140" s="37"/>
      <c r="K140" s="37"/>
      <c r="L140" s="41"/>
      <c r="M140" s="247"/>
      <c r="N140" s="248"/>
      <c r="O140" s="88"/>
      <c r="P140" s="88"/>
      <c r="Q140" s="88"/>
      <c r="R140" s="88"/>
      <c r="S140" s="88"/>
      <c r="T140" s="89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159</v>
      </c>
      <c r="AU140" s="14" t="s">
        <v>83</v>
      </c>
    </row>
    <row r="141" spans="1:65" s="2" customFormat="1" ht="21.75" customHeight="1">
      <c r="A141" s="35"/>
      <c r="B141" s="36"/>
      <c r="C141" s="232" t="s">
        <v>167</v>
      </c>
      <c r="D141" s="232" t="s">
        <v>139</v>
      </c>
      <c r="E141" s="233" t="s">
        <v>657</v>
      </c>
      <c r="F141" s="234" t="s">
        <v>658</v>
      </c>
      <c r="G141" s="235" t="s">
        <v>157</v>
      </c>
      <c r="H141" s="236">
        <v>23</v>
      </c>
      <c r="I141" s="237"/>
      <c r="J141" s="238">
        <f>ROUND(I141*H141,2)</f>
        <v>0</v>
      </c>
      <c r="K141" s="234" t="s">
        <v>143</v>
      </c>
      <c r="L141" s="41"/>
      <c r="M141" s="239" t="s">
        <v>1</v>
      </c>
      <c r="N141" s="240" t="s">
        <v>38</v>
      </c>
      <c r="O141" s="88"/>
      <c r="P141" s="241">
        <f>O141*H141</f>
        <v>0</v>
      </c>
      <c r="Q141" s="241">
        <v>0</v>
      </c>
      <c r="R141" s="241">
        <f>Q141*H141</f>
        <v>0</v>
      </c>
      <c r="S141" s="241">
        <v>0.098</v>
      </c>
      <c r="T141" s="242">
        <f>S141*H141</f>
        <v>2.254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3" t="s">
        <v>144</v>
      </c>
      <c r="AT141" s="243" t="s">
        <v>139</v>
      </c>
      <c r="AU141" s="243" t="s">
        <v>83</v>
      </c>
      <c r="AY141" s="14" t="s">
        <v>137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14" t="s">
        <v>81</v>
      </c>
      <c r="BK141" s="244">
        <f>ROUND(I141*H141,2)</f>
        <v>0</v>
      </c>
      <c r="BL141" s="14" t="s">
        <v>144</v>
      </c>
      <c r="BM141" s="243" t="s">
        <v>659</v>
      </c>
    </row>
    <row r="142" spans="1:47" s="2" customFormat="1" ht="12">
      <c r="A142" s="35"/>
      <c r="B142" s="36"/>
      <c r="C142" s="37"/>
      <c r="D142" s="245" t="s">
        <v>159</v>
      </c>
      <c r="E142" s="37"/>
      <c r="F142" s="246" t="s">
        <v>660</v>
      </c>
      <c r="G142" s="37"/>
      <c r="H142" s="37"/>
      <c r="I142" s="141"/>
      <c r="J142" s="37"/>
      <c r="K142" s="37"/>
      <c r="L142" s="41"/>
      <c r="M142" s="247"/>
      <c r="N142" s="248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159</v>
      </c>
      <c r="AU142" s="14" t="s">
        <v>83</v>
      </c>
    </row>
    <row r="143" spans="1:65" s="2" customFormat="1" ht="21.75" customHeight="1">
      <c r="A143" s="35"/>
      <c r="B143" s="36"/>
      <c r="C143" s="232" t="s">
        <v>172</v>
      </c>
      <c r="D143" s="232" t="s">
        <v>139</v>
      </c>
      <c r="E143" s="233" t="s">
        <v>661</v>
      </c>
      <c r="F143" s="234" t="s">
        <v>662</v>
      </c>
      <c r="G143" s="235" t="s">
        <v>157</v>
      </c>
      <c r="H143" s="236">
        <v>565</v>
      </c>
      <c r="I143" s="237"/>
      <c r="J143" s="238">
        <f>ROUND(I143*H143,2)</f>
        <v>0</v>
      </c>
      <c r="K143" s="234" t="s">
        <v>143</v>
      </c>
      <c r="L143" s="41"/>
      <c r="M143" s="239" t="s">
        <v>1</v>
      </c>
      <c r="N143" s="240" t="s">
        <v>38</v>
      </c>
      <c r="O143" s="88"/>
      <c r="P143" s="241">
        <f>O143*H143</f>
        <v>0</v>
      </c>
      <c r="Q143" s="241">
        <v>0</v>
      </c>
      <c r="R143" s="241">
        <f>Q143*H143</f>
        <v>0</v>
      </c>
      <c r="S143" s="241">
        <v>0.22</v>
      </c>
      <c r="T143" s="242">
        <f>S143*H143</f>
        <v>124.3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3" t="s">
        <v>144</v>
      </c>
      <c r="AT143" s="243" t="s">
        <v>139</v>
      </c>
      <c r="AU143" s="243" t="s">
        <v>83</v>
      </c>
      <c r="AY143" s="14" t="s">
        <v>137</v>
      </c>
      <c r="BE143" s="244">
        <f>IF(N143="základní",J143,0)</f>
        <v>0</v>
      </c>
      <c r="BF143" s="244">
        <f>IF(N143="snížená",J143,0)</f>
        <v>0</v>
      </c>
      <c r="BG143" s="244">
        <f>IF(N143="zákl. přenesená",J143,0)</f>
        <v>0</v>
      </c>
      <c r="BH143" s="244">
        <f>IF(N143="sníž. přenesená",J143,0)</f>
        <v>0</v>
      </c>
      <c r="BI143" s="244">
        <f>IF(N143="nulová",J143,0)</f>
        <v>0</v>
      </c>
      <c r="BJ143" s="14" t="s">
        <v>81</v>
      </c>
      <c r="BK143" s="244">
        <f>ROUND(I143*H143,2)</f>
        <v>0</v>
      </c>
      <c r="BL143" s="14" t="s">
        <v>144</v>
      </c>
      <c r="BM143" s="243" t="s">
        <v>663</v>
      </c>
    </row>
    <row r="144" spans="1:47" s="2" customFormat="1" ht="12">
      <c r="A144" s="35"/>
      <c r="B144" s="36"/>
      <c r="C144" s="37"/>
      <c r="D144" s="245" t="s">
        <v>159</v>
      </c>
      <c r="E144" s="37"/>
      <c r="F144" s="246" t="s">
        <v>664</v>
      </c>
      <c r="G144" s="37"/>
      <c r="H144" s="37"/>
      <c r="I144" s="141"/>
      <c r="J144" s="37"/>
      <c r="K144" s="37"/>
      <c r="L144" s="41"/>
      <c r="M144" s="247"/>
      <c r="N144" s="248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159</v>
      </c>
      <c r="AU144" s="14" t="s">
        <v>83</v>
      </c>
    </row>
    <row r="145" spans="1:65" s="2" customFormat="1" ht="16.5" customHeight="1">
      <c r="A145" s="35"/>
      <c r="B145" s="36"/>
      <c r="C145" s="232" t="s">
        <v>177</v>
      </c>
      <c r="D145" s="232" t="s">
        <v>139</v>
      </c>
      <c r="E145" s="233" t="s">
        <v>150</v>
      </c>
      <c r="F145" s="234" t="s">
        <v>151</v>
      </c>
      <c r="G145" s="235" t="s">
        <v>152</v>
      </c>
      <c r="H145" s="236">
        <v>265.5</v>
      </c>
      <c r="I145" s="237"/>
      <c r="J145" s="238">
        <f>ROUND(I145*H145,2)</f>
        <v>0</v>
      </c>
      <c r="K145" s="234" t="s">
        <v>153</v>
      </c>
      <c r="L145" s="41"/>
      <c r="M145" s="239" t="s">
        <v>1</v>
      </c>
      <c r="N145" s="240" t="s">
        <v>38</v>
      </c>
      <c r="O145" s="88"/>
      <c r="P145" s="241">
        <f>O145*H145</f>
        <v>0</v>
      </c>
      <c r="Q145" s="241">
        <v>0</v>
      </c>
      <c r="R145" s="241">
        <f>Q145*H145</f>
        <v>0</v>
      </c>
      <c r="S145" s="241">
        <v>0.205</v>
      </c>
      <c r="T145" s="242">
        <f>S145*H145</f>
        <v>54.427499999999995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3" t="s">
        <v>144</v>
      </c>
      <c r="AT145" s="243" t="s">
        <v>139</v>
      </c>
      <c r="AU145" s="243" t="s">
        <v>83</v>
      </c>
      <c r="AY145" s="14" t="s">
        <v>137</v>
      </c>
      <c r="BE145" s="244">
        <f>IF(N145="základní",J145,0)</f>
        <v>0</v>
      </c>
      <c r="BF145" s="244">
        <f>IF(N145="snížená",J145,0)</f>
        <v>0</v>
      </c>
      <c r="BG145" s="244">
        <f>IF(N145="zákl. přenesená",J145,0)</f>
        <v>0</v>
      </c>
      <c r="BH145" s="244">
        <f>IF(N145="sníž. přenesená",J145,0)</f>
        <v>0</v>
      </c>
      <c r="BI145" s="244">
        <f>IF(N145="nulová",J145,0)</f>
        <v>0</v>
      </c>
      <c r="BJ145" s="14" t="s">
        <v>81</v>
      </c>
      <c r="BK145" s="244">
        <f>ROUND(I145*H145,2)</f>
        <v>0</v>
      </c>
      <c r="BL145" s="14" t="s">
        <v>144</v>
      </c>
      <c r="BM145" s="243" t="s">
        <v>665</v>
      </c>
    </row>
    <row r="146" spans="1:47" s="2" customFormat="1" ht="12">
      <c r="A146" s="35"/>
      <c r="B146" s="36"/>
      <c r="C146" s="37"/>
      <c r="D146" s="245" t="s">
        <v>159</v>
      </c>
      <c r="E146" s="37"/>
      <c r="F146" s="246" t="s">
        <v>666</v>
      </c>
      <c r="G146" s="37"/>
      <c r="H146" s="37"/>
      <c r="I146" s="141"/>
      <c r="J146" s="37"/>
      <c r="K146" s="37"/>
      <c r="L146" s="41"/>
      <c r="M146" s="247"/>
      <c r="N146" s="248"/>
      <c r="O146" s="88"/>
      <c r="P146" s="88"/>
      <c r="Q146" s="88"/>
      <c r="R146" s="88"/>
      <c r="S146" s="88"/>
      <c r="T146" s="89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4" t="s">
        <v>159</v>
      </c>
      <c r="AU146" s="14" t="s">
        <v>83</v>
      </c>
    </row>
    <row r="147" spans="1:65" s="2" customFormat="1" ht="21.75" customHeight="1">
      <c r="A147" s="35"/>
      <c r="B147" s="36"/>
      <c r="C147" s="232" t="s">
        <v>182</v>
      </c>
      <c r="D147" s="232" t="s">
        <v>139</v>
      </c>
      <c r="E147" s="233" t="s">
        <v>155</v>
      </c>
      <c r="F147" s="234" t="s">
        <v>156</v>
      </c>
      <c r="G147" s="235" t="s">
        <v>157</v>
      </c>
      <c r="H147" s="236">
        <v>324.5</v>
      </c>
      <c r="I147" s="237"/>
      <c r="J147" s="238">
        <f>ROUND(I147*H147,2)</f>
        <v>0</v>
      </c>
      <c r="K147" s="234" t="s">
        <v>143</v>
      </c>
      <c r="L147" s="41"/>
      <c r="M147" s="239" t="s">
        <v>1</v>
      </c>
      <c r="N147" s="240" t="s">
        <v>38</v>
      </c>
      <c r="O147" s="88"/>
      <c r="P147" s="241">
        <f>O147*H147</f>
        <v>0</v>
      </c>
      <c r="Q147" s="241">
        <v>0</v>
      </c>
      <c r="R147" s="241">
        <f>Q147*H147</f>
        <v>0</v>
      </c>
      <c r="S147" s="241">
        <v>0</v>
      </c>
      <c r="T147" s="24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3" t="s">
        <v>144</v>
      </c>
      <c r="AT147" s="243" t="s">
        <v>139</v>
      </c>
      <c r="AU147" s="243" t="s">
        <v>83</v>
      </c>
      <c r="AY147" s="14" t="s">
        <v>137</v>
      </c>
      <c r="BE147" s="244">
        <f>IF(N147="základní",J147,0)</f>
        <v>0</v>
      </c>
      <c r="BF147" s="244">
        <f>IF(N147="snížená",J147,0)</f>
        <v>0</v>
      </c>
      <c r="BG147" s="244">
        <f>IF(N147="zákl. přenesená",J147,0)</f>
        <v>0</v>
      </c>
      <c r="BH147" s="244">
        <f>IF(N147="sníž. přenesená",J147,0)</f>
        <v>0</v>
      </c>
      <c r="BI147" s="244">
        <f>IF(N147="nulová",J147,0)</f>
        <v>0</v>
      </c>
      <c r="BJ147" s="14" t="s">
        <v>81</v>
      </c>
      <c r="BK147" s="244">
        <f>ROUND(I147*H147,2)</f>
        <v>0</v>
      </c>
      <c r="BL147" s="14" t="s">
        <v>144</v>
      </c>
      <c r="BM147" s="243" t="s">
        <v>667</v>
      </c>
    </row>
    <row r="148" spans="1:47" s="2" customFormat="1" ht="12">
      <c r="A148" s="35"/>
      <c r="B148" s="36"/>
      <c r="C148" s="37"/>
      <c r="D148" s="245" t="s">
        <v>159</v>
      </c>
      <c r="E148" s="37"/>
      <c r="F148" s="246" t="s">
        <v>160</v>
      </c>
      <c r="G148" s="37"/>
      <c r="H148" s="37"/>
      <c r="I148" s="141"/>
      <c r="J148" s="37"/>
      <c r="K148" s="37"/>
      <c r="L148" s="41"/>
      <c r="M148" s="247"/>
      <c r="N148" s="248"/>
      <c r="O148" s="88"/>
      <c r="P148" s="88"/>
      <c r="Q148" s="88"/>
      <c r="R148" s="88"/>
      <c r="S148" s="88"/>
      <c r="T148" s="89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4" t="s">
        <v>159</v>
      </c>
      <c r="AU148" s="14" t="s">
        <v>83</v>
      </c>
    </row>
    <row r="149" spans="1:65" s="2" customFormat="1" ht="21.75" customHeight="1">
      <c r="A149" s="35"/>
      <c r="B149" s="36"/>
      <c r="C149" s="232" t="s">
        <v>187</v>
      </c>
      <c r="D149" s="232" t="s">
        <v>139</v>
      </c>
      <c r="E149" s="233" t="s">
        <v>668</v>
      </c>
      <c r="F149" s="234" t="s">
        <v>669</v>
      </c>
      <c r="G149" s="235" t="s">
        <v>164</v>
      </c>
      <c r="H149" s="236">
        <v>325.97</v>
      </c>
      <c r="I149" s="237"/>
      <c r="J149" s="238">
        <f>ROUND(I149*H149,2)</f>
        <v>0</v>
      </c>
      <c r="K149" s="234" t="s">
        <v>153</v>
      </c>
      <c r="L149" s="41"/>
      <c r="M149" s="239" t="s">
        <v>1</v>
      </c>
      <c r="N149" s="240" t="s">
        <v>38</v>
      </c>
      <c r="O149" s="88"/>
      <c r="P149" s="241">
        <f>O149*H149</f>
        <v>0</v>
      </c>
      <c r="Q149" s="241">
        <v>0</v>
      </c>
      <c r="R149" s="241">
        <f>Q149*H149</f>
        <v>0</v>
      </c>
      <c r="S149" s="241">
        <v>0</v>
      </c>
      <c r="T149" s="24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3" t="s">
        <v>144</v>
      </c>
      <c r="AT149" s="243" t="s">
        <v>139</v>
      </c>
      <c r="AU149" s="243" t="s">
        <v>83</v>
      </c>
      <c r="AY149" s="14" t="s">
        <v>137</v>
      </c>
      <c r="BE149" s="244">
        <f>IF(N149="základní",J149,0)</f>
        <v>0</v>
      </c>
      <c r="BF149" s="244">
        <f>IF(N149="snížená",J149,0)</f>
        <v>0</v>
      </c>
      <c r="BG149" s="244">
        <f>IF(N149="zákl. přenesená",J149,0)</f>
        <v>0</v>
      </c>
      <c r="BH149" s="244">
        <f>IF(N149="sníž. přenesená",J149,0)</f>
        <v>0</v>
      </c>
      <c r="BI149" s="244">
        <f>IF(N149="nulová",J149,0)</f>
        <v>0</v>
      </c>
      <c r="BJ149" s="14" t="s">
        <v>81</v>
      </c>
      <c r="BK149" s="244">
        <f>ROUND(I149*H149,2)</f>
        <v>0</v>
      </c>
      <c r="BL149" s="14" t="s">
        <v>144</v>
      </c>
      <c r="BM149" s="243" t="s">
        <v>670</v>
      </c>
    </row>
    <row r="150" spans="1:65" s="2" customFormat="1" ht="21.75" customHeight="1">
      <c r="A150" s="35"/>
      <c r="B150" s="36"/>
      <c r="C150" s="232" t="s">
        <v>192</v>
      </c>
      <c r="D150" s="232" t="s">
        <v>139</v>
      </c>
      <c r="E150" s="233" t="s">
        <v>162</v>
      </c>
      <c r="F150" s="234" t="s">
        <v>163</v>
      </c>
      <c r="G150" s="235" t="s">
        <v>164</v>
      </c>
      <c r="H150" s="236">
        <v>42</v>
      </c>
      <c r="I150" s="237"/>
      <c r="J150" s="238">
        <f>ROUND(I150*H150,2)</f>
        <v>0</v>
      </c>
      <c r="K150" s="234" t="s">
        <v>143</v>
      </c>
      <c r="L150" s="41"/>
      <c r="M150" s="239" t="s">
        <v>1</v>
      </c>
      <c r="N150" s="240" t="s">
        <v>38</v>
      </c>
      <c r="O150" s="88"/>
      <c r="P150" s="241">
        <f>O150*H150</f>
        <v>0</v>
      </c>
      <c r="Q150" s="241">
        <v>0</v>
      </c>
      <c r="R150" s="241">
        <f>Q150*H150</f>
        <v>0</v>
      </c>
      <c r="S150" s="241">
        <v>0</v>
      </c>
      <c r="T150" s="24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3" t="s">
        <v>144</v>
      </c>
      <c r="AT150" s="243" t="s">
        <v>139</v>
      </c>
      <c r="AU150" s="243" t="s">
        <v>83</v>
      </c>
      <c r="AY150" s="14" t="s">
        <v>137</v>
      </c>
      <c r="BE150" s="244">
        <f>IF(N150="základní",J150,0)</f>
        <v>0</v>
      </c>
      <c r="BF150" s="244">
        <f>IF(N150="snížená",J150,0)</f>
        <v>0</v>
      </c>
      <c r="BG150" s="244">
        <f>IF(N150="zákl. přenesená",J150,0)</f>
        <v>0</v>
      </c>
      <c r="BH150" s="244">
        <f>IF(N150="sníž. přenesená",J150,0)</f>
        <v>0</v>
      </c>
      <c r="BI150" s="244">
        <f>IF(N150="nulová",J150,0)</f>
        <v>0</v>
      </c>
      <c r="BJ150" s="14" t="s">
        <v>81</v>
      </c>
      <c r="BK150" s="244">
        <f>ROUND(I150*H150,2)</f>
        <v>0</v>
      </c>
      <c r="BL150" s="14" t="s">
        <v>144</v>
      </c>
      <c r="BM150" s="243" t="s">
        <v>671</v>
      </c>
    </row>
    <row r="151" spans="1:47" s="2" customFormat="1" ht="12">
      <c r="A151" s="35"/>
      <c r="B151" s="36"/>
      <c r="C151" s="37"/>
      <c r="D151" s="245" t="s">
        <v>159</v>
      </c>
      <c r="E151" s="37"/>
      <c r="F151" s="246" t="s">
        <v>672</v>
      </c>
      <c r="G151" s="37"/>
      <c r="H151" s="37"/>
      <c r="I151" s="141"/>
      <c r="J151" s="37"/>
      <c r="K151" s="37"/>
      <c r="L151" s="41"/>
      <c r="M151" s="247"/>
      <c r="N151" s="248"/>
      <c r="O151" s="88"/>
      <c r="P151" s="88"/>
      <c r="Q151" s="88"/>
      <c r="R151" s="88"/>
      <c r="S151" s="88"/>
      <c r="T151" s="89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159</v>
      </c>
      <c r="AU151" s="14" t="s">
        <v>83</v>
      </c>
    </row>
    <row r="152" spans="1:65" s="2" customFormat="1" ht="21.75" customHeight="1">
      <c r="A152" s="35"/>
      <c r="B152" s="36"/>
      <c r="C152" s="232" t="s">
        <v>197</v>
      </c>
      <c r="D152" s="232" t="s">
        <v>139</v>
      </c>
      <c r="E152" s="233" t="s">
        <v>673</v>
      </c>
      <c r="F152" s="234" t="s">
        <v>674</v>
      </c>
      <c r="G152" s="235" t="s">
        <v>164</v>
      </c>
      <c r="H152" s="236">
        <v>8.3</v>
      </c>
      <c r="I152" s="237"/>
      <c r="J152" s="238">
        <f>ROUND(I152*H152,2)</f>
        <v>0</v>
      </c>
      <c r="K152" s="234" t="s">
        <v>143</v>
      </c>
      <c r="L152" s="41"/>
      <c r="M152" s="239" t="s">
        <v>1</v>
      </c>
      <c r="N152" s="240" t="s">
        <v>38</v>
      </c>
      <c r="O152" s="88"/>
      <c r="P152" s="241">
        <f>O152*H152</f>
        <v>0</v>
      </c>
      <c r="Q152" s="241">
        <v>0</v>
      </c>
      <c r="R152" s="241">
        <f>Q152*H152</f>
        <v>0</v>
      </c>
      <c r="S152" s="241">
        <v>0</v>
      </c>
      <c r="T152" s="24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3" t="s">
        <v>144</v>
      </c>
      <c r="AT152" s="243" t="s">
        <v>139</v>
      </c>
      <c r="AU152" s="243" t="s">
        <v>83</v>
      </c>
      <c r="AY152" s="14" t="s">
        <v>137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14" t="s">
        <v>81</v>
      </c>
      <c r="BK152" s="244">
        <f>ROUND(I152*H152,2)</f>
        <v>0</v>
      </c>
      <c r="BL152" s="14" t="s">
        <v>144</v>
      </c>
      <c r="BM152" s="243" t="s">
        <v>675</v>
      </c>
    </row>
    <row r="153" spans="1:47" s="2" customFormat="1" ht="12">
      <c r="A153" s="35"/>
      <c r="B153" s="36"/>
      <c r="C153" s="37"/>
      <c r="D153" s="245" t="s">
        <v>159</v>
      </c>
      <c r="E153" s="37"/>
      <c r="F153" s="246" t="s">
        <v>676</v>
      </c>
      <c r="G153" s="37"/>
      <c r="H153" s="37"/>
      <c r="I153" s="141"/>
      <c r="J153" s="37"/>
      <c r="K153" s="37"/>
      <c r="L153" s="41"/>
      <c r="M153" s="247"/>
      <c r="N153" s="248"/>
      <c r="O153" s="88"/>
      <c r="P153" s="88"/>
      <c r="Q153" s="88"/>
      <c r="R153" s="88"/>
      <c r="S153" s="88"/>
      <c r="T153" s="89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4" t="s">
        <v>159</v>
      </c>
      <c r="AU153" s="14" t="s">
        <v>83</v>
      </c>
    </row>
    <row r="154" spans="1:65" s="2" customFormat="1" ht="33" customHeight="1">
      <c r="A154" s="35"/>
      <c r="B154" s="36"/>
      <c r="C154" s="232" t="s">
        <v>199</v>
      </c>
      <c r="D154" s="232" t="s">
        <v>139</v>
      </c>
      <c r="E154" s="233" t="s">
        <v>677</v>
      </c>
      <c r="F154" s="234" t="s">
        <v>678</v>
      </c>
      <c r="G154" s="235" t="s">
        <v>164</v>
      </c>
      <c r="H154" s="236">
        <v>8.3</v>
      </c>
      <c r="I154" s="237"/>
      <c r="J154" s="238">
        <f>ROUND(I154*H154,2)</f>
        <v>0</v>
      </c>
      <c r="K154" s="234" t="s">
        <v>143</v>
      </c>
      <c r="L154" s="41"/>
      <c r="M154" s="239" t="s">
        <v>1</v>
      </c>
      <c r="N154" s="240" t="s">
        <v>38</v>
      </c>
      <c r="O154" s="88"/>
      <c r="P154" s="241">
        <f>O154*H154</f>
        <v>0</v>
      </c>
      <c r="Q154" s="241">
        <v>0</v>
      </c>
      <c r="R154" s="241">
        <f>Q154*H154</f>
        <v>0</v>
      </c>
      <c r="S154" s="241">
        <v>0</v>
      </c>
      <c r="T154" s="24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3" t="s">
        <v>209</v>
      </c>
      <c r="AT154" s="243" t="s">
        <v>139</v>
      </c>
      <c r="AU154" s="243" t="s">
        <v>83</v>
      </c>
      <c r="AY154" s="14" t="s">
        <v>137</v>
      </c>
      <c r="BE154" s="244">
        <f>IF(N154="základní",J154,0)</f>
        <v>0</v>
      </c>
      <c r="BF154" s="244">
        <f>IF(N154="snížená",J154,0)</f>
        <v>0</v>
      </c>
      <c r="BG154" s="244">
        <f>IF(N154="zákl. přenesená",J154,0)</f>
        <v>0</v>
      </c>
      <c r="BH154" s="244">
        <f>IF(N154="sníž. přenesená",J154,0)</f>
        <v>0</v>
      </c>
      <c r="BI154" s="244">
        <f>IF(N154="nulová",J154,0)</f>
        <v>0</v>
      </c>
      <c r="BJ154" s="14" t="s">
        <v>81</v>
      </c>
      <c r="BK154" s="244">
        <f>ROUND(I154*H154,2)</f>
        <v>0</v>
      </c>
      <c r="BL154" s="14" t="s">
        <v>209</v>
      </c>
      <c r="BM154" s="243" t="s">
        <v>679</v>
      </c>
    </row>
    <row r="155" spans="1:47" s="2" customFormat="1" ht="12">
      <c r="A155" s="35"/>
      <c r="B155" s="36"/>
      <c r="C155" s="37"/>
      <c r="D155" s="245" t="s">
        <v>159</v>
      </c>
      <c r="E155" s="37"/>
      <c r="F155" s="246" t="s">
        <v>680</v>
      </c>
      <c r="G155" s="37"/>
      <c r="H155" s="37"/>
      <c r="I155" s="141"/>
      <c r="J155" s="37"/>
      <c r="K155" s="37"/>
      <c r="L155" s="41"/>
      <c r="M155" s="247"/>
      <c r="N155" s="248"/>
      <c r="O155" s="88"/>
      <c r="P155" s="88"/>
      <c r="Q155" s="88"/>
      <c r="R155" s="88"/>
      <c r="S155" s="88"/>
      <c r="T155" s="89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4" t="s">
        <v>159</v>
      </c>
      <c r="AU155" s="14" t="s">
        <v>83</v>
      </c>
    </row>
    <row r="156" spans="1:65" s="2" customFormat="1" ht="21.75" customHeight="1">
      <c r="A156" s="35"/>
      <c r="B156" s="36"/>
      <c r="C156" s="232" t="s">
        <v>203</v>
      </c>
      <c r="D156" s="232" t="s">
        <v>139</v>
      </c>
      <c r="E156" s="233" t="s">
        <v>188</v>
      </c>
      <c r="F156" s="234" t="s">
        <v>189</v>
      </c>
      <c r="G156" s="235" t="s">
        <v>164</v>
      </c>
      <c r="H156" s="236">
        <v>81.4</v>
      </c>
      <c r="I156" s="237"/>
      <c r="J156" s="238">
        <f>ROUND(I156*H156,2)</f>
        <v>0</v>
      </c>
      <c r="K156" s="234" t="s">
        <v>143</v>
      </c>
      <c r="L156" s="41"/>
      <c r="M156" s="239" t="s">
        <v>1</v>
      </c>
      <c r="N156" s="240" t="s">
        <v>38</v>
      </c>
      <c r="O156" s="88"/>
      <c r="P156" s="241">
        <f>O156*H156</f>
        <v>0</v>
      </c>
      <c r="Q156" s="241">
        <v>0</v>
      </c>
      <c r="R156" s="241">
        <f>Q156*H156</f>
        <v>0</v>
      </c>
      <c r="S156" s="241">
        <v>0</v>
      </c>
      <c r="T156" s="24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3" t="s">
        <v>144</v>
      </c>
      <c r="AT156" s="243" t="s">
        <v>139</v>
      </c>
      <c r="AU156" s="243" t="s">
        <v>83</v>
      </c>
      <c r="AY156" s="14" t="s">
        <v>137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14" t="s">
        <v>81</v>
      </c>
      <c r="BK156" s="244">
        <f>ROUND(I156*H156,2)</f>
        <v>0</v>
      </c>
      <c r="BL156" s="14" t="s">
        <v>144</v>
      </c>
      <c r="BM156" s="243" t="s">
        <v>681</v>
      </c>
    </row>
    <row r="157" spans="1:47" s="2" customFormat="1" ht="12">
      <c r="A157" s="35"/>
      <c r="B157" s="36"/>
      <c r="C157" s="37"/>
      <c r="D157" s="245" t="s">
        <v>159</v>
      </c>
      <c r="E157" s="37"/>
      <c r="F157" s="246" t="s">
        <v>682</v>
      </c>
      <c r="G157" s="37"/>
      <c r="H157" s="37"/>
      <c r="I157" s="141"/>
      <c r="J157" s="37"/>
      <c r="K157" s="37"/>
      <c r="L157" s="41"/>
      <c r="M157" s="247"/>
      <c r="N157" s="248"/>
      <c r="O157" s="88"/>
      <c r="P157" s="88"/>
      <c r="Q157" s="88"/>
      <c r="R157" s="88"/>
      <c r="S157" s="88"/>
      <c r="T157" s="89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4" t="s">
        <v>159</v>
      </c>
      <c r="AU157" s="14" t="s">
        <v>83</v>
      </c>
    </row>
    <row r="158" spans="1:65" s="2" customFormat="1" ht="21.75" customHeight="1">
      <c r="A158" s="35"/>
      <c r="B158" s="36"/>
      <c r="C158" s="232" t="s">
        <v>8</v>
      </c>
      <c r="D158" s="232" t="s">
        <v>139</v>
      </c>
      <c r="E158" s="233" t="s">
        <v>193</v>
      </c>
      <c r="F158" s="234" t="s">
        <v>194</v>
      </c>
      <c r="G158" s="235" t="s">
        <v>164</v>
      </c>
      <c r="H158" s="236">
        <v>337.97</v>
      </c>
      <c r="I158" s="237"/>
      <c r="J158" s="238">
        <f>ROUND(I158*H158,2)</f>
        <v>0</v>
      </c>
      <c r="K158" s="234" t="s">
        <v>143</v>
      </c>
      <c r="L158" s="41"/>
      <c r="M158" s="239" t="s">
        <v>1</v>
      </c>
      <c r="N158" s="240" t="s">
        <v>38</v>
      </c>
      <c r="O158" s="88"/>
      <c r="P158" s="241">
        <f>O158*H158</f>
        <v>0</v>
      </c>
      <c r="Q158" s="241">
        <v>0</v>
      </c>
      <c r="R158" s="241">
        <f>Q158*H158</f>
        <v>0</v>
      </c>
      <c r="S158" s="241">
        <v>0</v>
      </c>
      <c r="T158" s="24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3" t="s">
        <v>144</v>
      </c>
      <c r="AT158" s="243" t="s">
        <v>139</v>
      </c>
      <c r="AU158" s="243" t="s">
        <v>83</v>
      </c>
      <c r="AY158" s="14" t="s">
        <v>137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14" t="s">
        <v>81</v>
      </c>
      <c r="BK158" s="244">
        <f>ROUND(I158*H158,2)</f>
        <v>0</v>
      </c>
      <c r="BL158" s="14" t="s">
        <v>144</v>
      </c>
      <c r="BM158" s="243" t="s">
        <v>683</v>
      </c>
    </row>
    <row r="159" spans="1:47" s="2" customFormat="1" ht="12">
      <c r="A159" s="35"/>
      <c r="B159" s="36"/>
      <c r="C159" s="37"/>
      <c r="D159" s="245" t="s">
        <v>159</v>
      </c>
      <c r="E159" s="37"/>
      <c r="F159" s="246" t="s">
        <v>196</v>
      </c>
      <c r="G159" s="37"/>
      <c r="H159" s="37"/>
      <c r="I159" s="141"/>
      <c r="J159" s="37"/>
      <c r="K159" s="37"/>
      <c r="L159" s="41"/>
      <c r="M159" s="247"/>
      <c r="N159" s="248"/>
      <c r="O159" s="88"/>
      <c r="P159" s="88"/>
      <c r="Q159" s="88"/>
      <c r="R159" s="88"/>
      <c r="S159" s="88"/>
      <c r="T159" s="89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4" t="s">
        <v>159</v>
      </c>
      <c r="AU159" s="14" t="s">
        <v>83</v>
      </c>
    </row>
    <row r="160" spans="1:65" s="2" customFormat="1" ht="16.5" customHeight="1">
      <c r="A160" s="35"/>
      <c r="B160" s="36"/>
      <c r="C160" s="232" t="s">
        <v>209</v>
      </c>
      <c r="D160" s="232" t="s">
        <v>139</v>
      </c>
      <c r="E160" s="233" t="s">
        <v>200</v>
      </c>
      <c r="F160" s="234" t="s">
        <v>201</v>
      </c>
      <c r="G160" s="235" t="s">
        <v>164</v>
      </c>
      <c r="H160" s="236">
        <v>337.97</v>
      </c>
      <c r="I160" s="237"/>
      <c r="J160" s="238">
        <f>ROUND(I160*H160,2)</f>
        <v>0</v>
      </c>
      <c r="K160" s="234" t="s">
        <v>153</v>
      </c>
      <c r="L160" s="41"/>
      <c r="M160" s="239" t="s">
        <v>1</v>
      </c>
      <c r="N160" s="240" t="s">
        <v>38</v>
      </c>
      <c r="O160" s="88"/>
      <c r="P160" s="241">
        <f>O160*H160</f>
        <v>0</v>
      </c>
      <c r="Q160" s="241">
        <v>0</v>
      </c>
      <c r="R160" s="241">
        <f>Q160*H160</f>
        <v>0</v>
      </c>
      <c r="S160" s="241">
        <v>0</v>
      </c>
      <c r="T160" s="24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3" t="s">
        <v>144</v>
      </c>
      <c r="AT160" s="243" t="s">
        <v>139</v>
      </c>
      <c r="AU160" s="243" t="s">
        <v>83</v>
      </c>
      <c r="AY160" s="14" t="s">
        <v>137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14" t="s">
        <v>81</v>
      </c>
      <c r="BK160" s="244">
        <f>ROUND(I160*H160,2)</f>
        <v>0</v>
      </c>
      <c r="BL160" s="14" t="s">
        <v>144</v>
      </c>
      <c r="BM160" s="243" t="s">
        <v>684</v>
      </c>
    </row>
    <row r="161" spans="1:65" s="2" customFormat="1" ht="21.75" customHeight="1">
      <c r="A161" s="35"/>
      <c r="B161" s="36"/>
      <c r="C161" s="232" t="s">
        <v>211</v>
      </c>
      <c r="D161" s="232" t="s">
        <v>139</v>
      </c>
      <c r="E161" s="233" t="s">
        <v>685</v>
      </c>
      <c r="F161" s="234" t="s">
        <v>686</v>
      </c>
      <c r="G161" s="235" t="s">
        <v>157</v>
      </c>
      <c r="H161" s="236">
        <v>1</v>
      </c>
      <c r="I161" s="237"/>
      <c r="J161" s="238">
        <f>ROUND(I161*H161,2)</f>
        <v>0</v>
      </c>
      <c r="K161" s="234" t="s">
        <v>153</v>
      </c>
      <c r="L161" s="41"/>
      <c r="M161" s="239" t="s">
        <v>1</v>
      </c>
      <c r="N161" s="240" t="s">
        <v>38</v>
      </c>
      <c r="O161" s="88"/>
      <c r="P161" s="241">
        <f>O161*H161</f>
        <v>0</v>
      </c>
      <c r="Q161" s="241">
        <v>0</v>
      </c>
      <c r="R161" s="241">
        <f>Q161*H161</f>
        <v>0</v>
      </c>
      <c r="S161" s="241">
        <v>0</v>
      </c>
      <c r="T161" s="24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3" t="s">
        <v>144</v>
      </c>
      <c r="AT161" s="243" t="s">
        <v>139</v>
      </c>
      <c r="AU161" s="243" t="s">
        <v>83</v>
      </c>
      <c r="AY161" s="14" t="s">
        <v>137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14" t="s">
        <v>81</v>
      </c>
      <c r="BK161" s="244">
        <f>ROUND(I161*H161,2)</f>
        <v>0</v>
      </c>
      <c r="BL161" s="14" t="s">
        <v>144</v>
      </c>
      <c r="BM161" s="243" t="s">
        <v>687</v>
      </c>
    </row>
    <row r="162" spans="1:65" s="2" customFormat="1" ht="21.75" customHeight="1">
      <c r="A162" s="35"/>
      <c r="B162" s="36"/>
      <c r="C162" s="232" t="s">
        <v>215</v>
      </c>
      <c r="D162" s="232" t="s">
        <v>139</v>
      </c>
      <c r="E162" s="233" t="s">
        <v>688</v>
      </c>
      <c r="F162" s="234" t="s">
        <v>689</v>
      </c>
      <c r="G162" s="235" t="s">
        <v>164</v>
      </c>
      <c r="H162" s="236">
        <v>8.3</v>
      </c>
      <c r="I162" s="237"/>
      <c r="J162" s="238">
        <f>ROUND(I162*H162,2)</f>
        <v>0</v>
      </c>
      <c r="K162" s="234" t="s">
        <v>143</v>
      </c>
      <c r="L162" s="41"/>
      <c r="M162" s="239" t="s">
        <v>1</v>
      </c>
      <c r="N162" s="240" t="s">
        <v>38</v>
      </c>
      <c r="O162" s="88"/>
      <c r="P162" s="241">
        <f>O162*H162</f>
        <v>0</v>
      </c>
      <c r="Q162" s="241">
        <v>0</v>
      </c>
      <c r="R162" s="241">
        <f>Q162*H162</f>
        <v>0</v>
      </c>
      <c r="S162" s="241">
        <v>0</v>
      </c>
      <c r="T162" s="24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3" t="s">
        <v>144</v>
      </c>
      <c r="AT162" s="243" t="s">
        <v>139</v>
      </c>
      <c r="AU162" s="243" t="s">
        <v>83</v>
      </c>
      <c r="AY162" s="14" t="s">
        <v>137</v>
      </c>
      <c r="BE162" s="244">
        <f>IF(N162="základní",J162,0)</f>
        <v>0</v>
      </c>
      <c r="BF162" s="244">
        <f>IF(N162="snížená",J162,0)</f>
        <v>0</v>
      </c>
      <c r="BG162" s="244">
        <f>IF(N162="zákl. přenesená",J162,0)</f>
        <v>0</v>
      </c>
      <c r="BH162" s="244">
        <f>IF(N162="sníž. přenesená",J162,0)</f>
        <v>0</v>
      </c>
      <c r="BI162" s="244">
        <f>IF(N162="nulová",J162,0)</f>
        <v>0</v>
      </c>
      <c r="BJ162" s="14" t="s">
        <v>81</v>
      </c>
      <c r="BK162" s="244">
        <f>ROUND(I162*H162,2)</f>
        <v>0</v>
      </c>
      <c r="BL162" s="14" t="s">
        <v>144</v>
      </c>
      <c r="BM162" s="243" t="s">
        <v>690</v>
      </c>
    </row>
    <row r="163" spans="1:65" s="2" customFormat="1" ht="21.75" customHeight="1">
      <c r="A163" s="35"/>
      <c r="B163" s="36"/>
      <c r="C163" s="232" t="s">
        <v>219</v>
      </c>
      <c r="D163" s="232" t="s">
        <v>139</v>
      </c>
      <c r="E163" s="233" t="s">
        <v>691</v>
      </c>
      <c r="F163" s="234" t="s">
        <v>692</v>
      </c>
      <c r="G163" s="235" t="s">
        <v>164</v>
      </c>
      <c r="H163" s="236">
        <v>12</v>
      </c>
      <c r="I163" s="237"/>
      <c r="J163" s="238">
        <f>ROUND(I163*H163,2)</f>
        <v>0</v>
      </c>
      <c r="K163" s="234" t="s">
        <v>153</v>
      </c>
      <c r="L163" s="41"/>
      <c r="M163" s="239" t="s">
        <v>1</v>
      </c>
      <c r="N163" s="240" t="s">
        <v>38</v>
      </c>
      <c r="O163" s="88"/>
      <c r="P163" s="241">
        <f>O163*H163</f>
        <v>0</v>
      </c>
      <c r="Q163" s="241">
        <v>0</v>
      </c>
      <c r="R163" s="241">
        <f>Q163*H163</f>
        <v>0</v>
      </c>
      <c r="S163" s="241">
        <v>0</v>
      </c>
      <c r="T163" s="24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3" t="s">
        <v>144</v>
      </c>
      <c r="AT163" s="243" t="s">
        <v>139</v>
      </c>
      <c r="AU163" s="243" t="s">
        <v>83</v>
      </c>
      <c r="AY163" s="14" t="s">
        <v>137</v>
      </c>
      <c r="BE163" s="244">
        <f>IF(N163="základní",J163,0)</f>
        <v>0</v>
      </c>
      <c r="BF163" s="244">
        <f>IF(N163="snížená",J163,0)</f>
        <v>0</v>
      </c>
      <c r="BG163" s="244">
        <f>IF(N163="zákl. přenesená",J163,0)</f>
        <v>0</v>
      </c>
      <c r="BH163" s="244">
        <f>IF(N163="sníž. přenesená",J163,0)</f>
        <v>0</v>
      </c>
      <c r="BI163" s="244">
        <f>IF(N163="nulová",J163,0)</f>
        <v>0</v>
      </c>
      <c r="BJ163" s="14" t="s">
        <v>81</v>
      </c>
      <c r="BK163" s="244">
        <f>ROUND(I163*H163,2)</f>
        <v>0</v>
      </c>
      <c r="BL163" s="14" t="s">
        <v>144</v>
      </c>
      <c r="BM163" s="243" t="s">
        <v>693</v>
      </c>
    </row>
    <row r="164" spans="1:65" s="2" customFormat="1" ht="16.5" customHeight="1">
      <c r="A164" s="35"/>
      <c r="B164" s="36"/>
      <c r="C164" s="249" t="s">
        <v>224</v>
      </c>
      <c r="D164" s="249" t="s">
        <v>225</v>
      </c>
      <c r="E164" s="250" t="s">
        <v>694</v>
      </c>
      <c r="F164" s="251" t="s">
        <v>695</v>
      </c>
      <c r="G164" s="252" t="s">
        <v>207</v>
      </c>
      <c r="H164" s="253">
        <v>11</v>
      </c>
      <c r="I164" s="254"/>
      <c r="J164" s="255">
        <f>ROUND(I164*H164,2)</f>
        <v>0</v>
      </c>
      <c r="K164" s="251" t="s">
        <v>153</v>
      </c>
      <c r="L164" s="256"/>
      <c r="M164" s="257" t="s">
        <v>1</v>
      </c>
      <c r="N164" s="258" t="s">
        <v>38</v>
      </c>
      <c r="O164" s="88"/>
      <c r="P164" s="241">
        <f>O164*H164</f>
        <v>0</v>
      </c>
      <c r="Q164" s="241">
        <v>1</v>
      </c>
      <c r="R164" s="241">
        <f>Q164*H164</f>
        <v>11</v>
      </c>
      <c r="S164" s="241">
        <v>0</v>
      </c>
      <c r="T164" s="242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3" t="s">
        <v>177</v>
      </c>
      <c r="AT164" s="243" t="s">
        <v>225</v>
      </c>
      <c r="AU164" s="243" t="s">
        <v>83</v>
      </c>
      <c r="AY164" s="14" t="s">
        <v>137</v>
      </c>
      <c r="BE164" s="244">
        <f>IF(N164="základní",J164,0)</f>
        <v>0</v>
      </c>
      <c r="BF164" s="244">
        <f>IF(N164="snížená",J164,0)</f>
        <v>0</v>
      </c>
      <c r="BG164" s="244">
        <f>IF(N164="zákl. přenesená",J164,0)</f>
        <v>0</v>
      </c>
      <c r="BH164" s="244">
        <f>IF(N164="sníž. přenesená",J164,0)</f>
        <v>0</v>
      </c>
      <c r="BI164" s="244">
        <f>IF(N164="nulová",J164,0)</f>
        <v>0</v>
      </c>
      <c r="BJ164" s="14" t="s">
        <v>81</v>
      </c>
      <c r="BK164" s="244">
        <f>ROUND(I164*H164,2)</f>
        <v>0</v>
      </c>
      <c r="BL164" s="14" t="s">
        <v>144</v>
      </c>
      <c r="BM164" s="243" t="s">
        <v>696</v>
      </c>
    </row>
    <row r="165" spans="1:65" s="2" customFormat="1" ht="21.75" customHeight="1">
      <c r="A165" s="35"/>
      <c r="B165" s="36"/>
      <c r="C165" s="232" t="s">
        <v>7</v>
      </c>
      <c r="D165" s="232" t="s">
        <v>139</v>
      </c>
      <c r="E165" s="233" t="s">
        <v>212</v>
      </c>
      <c r="F165" s="234" t="s">
        <v>213</v>
      </c>
      <c r="G165" s="235" t="s">
        <v>164</v>
      </c>
      <c r="H165" s="236">
        <v>147.85</v>
      </c>
      <c r="I165" s="237"/>
      <c r="J165" s="238">
        <f>ROUND(I165*H165,2)</f>
        <v>0</v>
      </c>
      <c r="K165" s="234" t="s">
        <v>153</v>
      </c>
      <c r="L165" s="41"/>
      <c r="M165" s="239" t="s">
        <v>1</v>
      </c>
      <c r="N165" s="240" t="s">
        <v>38</v>
      </c>
      <c r="O165" s="88"/>
      <c r="P165" s="241">
        <f>O165*H165</f>
        <v>0</v>
      </c>
      <c r="Q165" s="241">
        <v>0</v>
      </c>
      <c r="R165" s="241">
        <f>Q165*H165</f>
        <v>0</v>
      </c>
      <c r="S165" s="241">
        <v>0</v>
      </c>
      <c r="T165" s="242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3" t="s">
        <v>144</v>
      </c>
      <c r="AT165" s="243" t="s">
        <v>139</v>
      </c>
      <c r="AU165" s="243" t="s">
        <v>83</v>
      </c>
      <c r="AY165" s="14" t="s">
        <v>137</v>
      </c>
      <c r="BE165" s="244">
        <f>IF(N165="základní",J165,0)</f>
        <v>0</v>
      </c>
      <c r="BF165" s="244">
        <f>IF(N165="snížená",J165,0)</f>
        <v>0</v>
      </c>
      <c r="BG165" s="244">
        <f>IF(N165="zákl. přenesená",J165,0)</f>
        <v>0</v>
      </c>
      <c r="BH165" s="244">
        <f>IF(N165="sníž. přenesená",J165,0)</f>
        <v>0</v>
      </c>
      <c r="BI165" s="244">
        <f>IF(N165="nulová",J165,0)</f>
        <v>0</v>
      </c>
      <c r="BJ165" s="14" t="s">
        <v>81</v>
      </c>
      <c r="BK165" s="244">
        <f>ROUND(I165*H165,2)</f>
        <v>0</v>
      </c>
      <c r="BL165" s="14" t="s">
        <v>144</v>
      </c>
      <c r="BM165" s="243" t="s">
        <v>697</v>
      </c>
    </row>
    <row r="166" spans="1:65" s="2" customFormat="1" ht="16.5" customHeight="1">
      <c r="A166" s="35"/>
      <c r="B166" s="36"/>
      <c r="C166" s="232" t="s">
        <v>246</v>
      </c>
      <c r="D166" s="232" t="s">
        <v>139</v>
      </c>
      <c r="E166" s="233" t="s">
        <v>216</v>
      </c>
      <c r="F166" s="234" t="s">
        <v>217</v>
      </c>
      <c r="G166" s="235" t="s">
        <v>157</v>
      </c>
      <c r="H166" s="236">
        <v>985.67</v>
      </c>
      <c r="I166" s="237"/>
      <c r="J166" s="238">
        <f>ROUND(I166*H166,2)</f>
        <v>0</v>
      </c>
      <c r="K166" s="234" t="s">
        <v>153</v>
      </c>
      <c r="L166" s="41"/>
      <c r="M166" s="239" t="s">
        <v>1</v>
      </c>
      <c r="N166" s="240" t="s">
        <v>38</v>
      </c>
      <c r="O166" s="88"/>
      <c r="P166" s="241">
        <f>O166*H166</f>
        <v>0</v>
      </c>
      <c r="Q166" s="241">
        <v>0</v>
      </c>
      <c r="R166" s="241">
        <f>Q166*H166</f>
        <v>0</v>
      </c>
      <c r="S166" s="241">
        <v>0</v>
      </c>
      <c r="T166" s="24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3" t="s">
        <v>144</v>
      </c>
      <c r="AT166" s="243" t="s">
        <v>139</v>
      </c>
      <c r="AU166" s="243" t="s">
        <v>83</v>
      </c>
      <c r="AY166" s="14" t="s">
        <v>137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14" t="s">
        <v>81</v>
      </c>
      <c r="BK166" s="244">
        <f>ROUND(I166*H166,2)</f>
        <v>0</v>
      </c>
      <c r="BL166" s="14" t="s">
        <v>144</v>
      </c>
      <c r="BM166" s="243" t="s">
        <v>698</v>
      </c>
    </row>
    <row r="167" spans="1:65" s="2" customFormat="1" ht="21.75" customHeight="1">
      <c r="A167" s="35"/>
      <c r="B167" s="36"/>
      <c r="C167" s="232" t="s">
        <v>251</v>
      </c>
      <c r="D167" s="232" t="s">
        <v>139</v>
      </c>
      <c r="E167" s="233" t="s">
        <v>220</v>
      </c>
      <c r="F167" s="234" t="s">
        <v>221</v>
      </c>
      <c r="G167" s="235" t="s">
        <v>157</v>
      </c>
      <c r="H167" s="236">
        <v>75</v>
      </c>
      <c r="I167" s="237"/>
      <c r="J167" s="238">
        <f>ROUND(I167*H167,2)</f>
        <v>0</v>
      </c>
      <c r="K167" s="234" t="s">
        <v>153</v>
      </c>
      <c r="L167" s="41"/>
      <c r="M167" s="239" t="s">
        <v>1</v>
      </c>
      <c r="N167" s="240" t="s">
        <v>38</v>
      </c>
      <c r="O167" s="88"/>
      <c r="P167" s="241">
        <f>O167*H167</f>
        <v>0</v>
      </c>
      <c r="Q167" s="241">
        <v>0</v>
      </c>
      <c r="R167" s="241">
        <f>Q167*H167</f>
        <v>0</v>
      </c>
      <c r="S167" s="241">
        <v>0</v>
      </c>
      <c r="T167" s="242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3" t="s">
        <v>144</v>
      </c>
      <c r="AT167" s="243" t="s">
        <v>139</v>
      </c>
      <c r="AU167" s="243" t="s">
        <v>83</v>
      </c>
      <c r="AY167" s="14" t="s">
        <v>137</v>
      </c>
      <c r="BE167" s="244">
        <f>IF(N167="základní",J167,0)</f>
        <v>0</v>
      </c>
      <c r="BF167" s="244">
        <f>IF(N167="snížená",J167,0)</f>
        <v>0</v>
      </c>
      <c r="BG167" s="244">
        <f>IF(N167="zákl. přenesená",J167,0)</f>
        <v>0</v>
      </c>
      <c r="BH167" s="244">
        <f>IF(N167="sníž. přenesená",J167,0)</f>
        <v>0</v>
      </c>
      <c r="BI167" s="244">
        <f>IF(N167="nulová",J167,0)</f>
        <v>0</v>
      </c>
      <c r="BJ167" s="14" t="s">
        <v>81</v>
      </c>
      <c r="BK167" s="244">
        <f>ROUND(I167*H167,2)</f>
        <v>0</v>
      </c>
      <c r="BL167" s="14" t="s">
        <v>144</v>
      </c>
      <c r="BM167" s="243" t="s">
        <v>699</v>
      </c>
    </row>
    <row r="168" spans="1:65" s="2" customFormat="1" ht="16.5" customHeight="1">
      <c r="A168" s="35"/>
      <c r="B168" s="36"/>
      <c r="C168" s="249" t="s">
        <v>264</v>
      </c>
      <c r="D168" s="249" t="s">
        <v>225</v>
      </c>
      <c r="E168" s="250" t="s">
        <v>226</v>
      </c>
      <c r="F168" s="251" t="s">
        <v>227</v>
      </c>
      <c r="G168" s="252" t="s">
        <v>228</v>
      </c>
      <c r="H168" s="253">
        <v>15</v>
      </c>
      <c r="I168" s="254"/>
      <c r="J168" s="255">
        <f>ROUND(I168*H168,2)</f>
        <v>0</v>
      </c>
      <c r="K168" s="251" t="s">
        <v>1</v>
      </c>
      <c r="L168" s="256"/>
      <c r="M168" s="257" t="s">
        <v>1</v>
      </c>
      <c r="N168" s="258" t="s">
        <v>38</v>
      </c>
      <c r="O168" s="88"/>
      <c r="P168" s="241">
        <f>O168*H168</f>
        <v>0</v>
      </c>
      <c r="Q168" s="241">
        <v>0</v>
      </c>
      <c r="R168" s="241">
        <f>Q168*H168</f>
        <v>0</v>
      </c>
      <c r="S168" s="241">
        <v>0</v>
      </c>
      <c r="T168" s="242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3" t="s">
        <v>177</v>
      </c>
      <c r="AT168" s="243" t="s">
        <v>225</v>
      </c>
      <c r="AU168" s="243" t="s">
        <v>83</v>
      </c>
      <c r="AY168" s="14" t="s">
        <v>137</v>
      </c>
      <c r="BE168" s="244">
        <f>IF(N168="základní",J168,0)</f>
        <v>0</v>
      </c>
      <c r="BF168" s="244">
        <f>IF(N168="snížená",J168,0)</f>
        <v>0</v>
      </c>
      <c r="BG168" s="244">
        <f>IF(N168="zákl. přenesená",J168,0)</f>
        <v>0</v>
      </c>
      <c r="BH168" s="244">
        <f>IF(N168="sníž. přenesená",J168,0)</f>
        <v>0</v>
      </c>
      <c r="BI168" s="244">
        <f>IF(N168="nulová",J168,0)</f>
        <v>0</v>
      </c>
      <c r="BJ168" s="14" t="s">
        <v>81</v>
      </c>
      <c r="BK168" s="244">
        <f>ROUND(I168*H168,2)</f>
        <v>0</v>
      </c>
      <c r="BL168" s="14" t="s">
        <v>144</v>
      </c>
      <c r="BM168" s="243" t="s">
        <v>700</v>
      </c>
    </row>
    <row r="169" spans="1:65" s="2" customFormat="1" ht="16.5" customHeight="1">
      <c r="A169" s="35"/>
      <c r="B169" s="36"/>
      <c r="C169" s="249" t="s">
        <v>269</v>
      </c>
      <c r="D169" s="249" t="s">
        <v>225</v>
      </c>
      <c r="E169" s="250" t="s">
        <v>230</v>
      </c>
      <c r="F169" s="251" t="s">
        <v>231</v>
      </c>
      <c r="G169" s="252" t="s">
        <v>228</v>
      </c>
      <c r="H169" s="253">
        <v>12</v>
      </c>
      <c r="I169" s="254"/>
      <c r="J169" s="255">
        <f>ROUND(I169*H169,2)</f>
        <v>0</v>
      </c>
      <c r="K169" s="251" t="s">
        <v>153</v>
      </c>
      <c r="L169" s="256"/>
      <c r="M169" s="257" t="s">
        <v>1</v>
      </c>
      <c r="N169" s="258" t="s">
        <v>38</v>
      </c>
      <c r="O169" s="88"/>
      <c r="P169" s="241">
        <f>O169*H169</f>
        <v>0</v>
      </c>
      <c r="Q169" s="241">
        <v>0.001</v>
      </c>
      <c r="R169" s="241">
        <f>Q169*H169</f>
        <v>0.012</v>
      </c>
      <c r="S169" s="241">
        <v>0</v>
      </c>
      <c r="T169" s="242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3" t="s">
        <v>177</v>
      </c>
      <c r="AT169" s="243" t="s">
        <v>225</v>
      </c>
      <c r="AU169" s="243" t="s">
        <v>83</v>
      </c>
      <c r="AY169" s="14" t="s">
        <v>137</v>
      </c>
      <c r="BE169" s="244">
        <f>IF(N169="základní",J169,0)</f>
        <v>0</v>
      </c>
      <c r="BF169" s="244">
        <f>IF(N169="snížená",J169,0)</f>
        <v>0</v>
      </c>
      <c r="BG169" s="244">
        <f>IF(N169="zákl. přenesená",J169,0)</f>
        <v>0</v>
      </c>
      <c r="BH169" s="244">
        <f>IF(N169="sníž. přenesená",J169,0)</f>
        <v>0</v>
      </c>
      <c r="BI169" s="244">
        <f>IF(N169="nulová",J169,0)</f>
        <v>0</v>
      </c>
      <c r="BJ169" s="14" t="s">
        <v>81</v>
      </c>
      <c r="BK169" s="244">
        <f>ROUND(I169*H169,2)</f>
        <v>0</v>
      </c>
      <c r="BL169" s="14" t="s">
        <v>144</v>
      </c>
      <c r="BM169" s="243" t="s">
        <v>701</v>
      </c>
    </row>
    <row r="170" spans="1:65" s="2" customFormat="1" ht="21.75" customHeight="1">
      <c r="A170" s="35"/>
      <c r="B170" s="36"/>
      <c r="C170" s="232" t="s">
        <v>274</v>
      </c>
      <c r="D170" s="232" t="s">
        <v>139</v>
      </c>
      <c r="E170" s="233" t="s">
        <v>702</v>
      </c>
      <c r="F170" s="234" t="s">
        <v>703</v>
      </c>
      <c r="G170" s="235" t="s">
        <v>142</v>
      </c>
      <c r="H170" s="236">
        <v>1</v>
      </c>
      <c r="I170" s="237"/>
      <c r="J170" s="238">
        <f>ROUND(I170*H170,2)</f>
        <v>0</v>
      </c>
      <c r="K170" s="234" t="s">
        <v>153</v>
      </c>
      <c r="L170" s="41"/>
      <c r="M170" s="239" t="s">
        <v>1</v>
      </c>
      <c r="N170" s="240" t="s">
        <v>38</v>
      </c>
      <c r="O170" s="88"/>
      <c r="P170" s="241">
        <f>O170*H170</f>
        <v>0</v>
      </c>
      <c r="Q170" s="241">
        <v>0</v>
      </c>
      <c r="R170" s="241">
        <f>Q170*H170</f>
        <v>0</v>
      </c>
      <c r="S170" s="241">
        <v>0</v>
      </c>
      <c r="T170" s="242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3" t="s">
        <v>144</v>
      </c>
      <c r="AT170" s="243" t="s">
        <v>139</v>
      </c>
      <c r="AU170" s="243" t="s">
        <v>83</v>
      </c>
      <c r="AY170" s="14" t="s">
        <v>137</v>
      </c>
      <c r="BE170" s="244">
        <f>IF(N170="základní",J170,0)</f>
        <v>0</v>
      </c>
      <c r="BF170" s="244">
        <f>IF(N170="snížená",J170,0)</f>
        <v>0</v>
      </c>
      <c r="BG170" s="244">
        <f>IF(N170="zákl. přenesená",J170,0)</f>
        <v>0</v>
      </c>
      <c r="BH170" s="244">
        <f>IF(N170="sníž. přenesená",J170,0)</f>
        <v>0</v>
      </c>
      <c r="BI170" s="244">
        <f>IF(N170="nulová",J170,0)</f>
        <v>0</v>
      </c>
      <c r="BJ170" s="14" t="s">
        <v>81</v>
      </c>
      <c r="BK170" s="244">
        <f>ROUND(I170*H170,2)</f>
        <v>0</v>
      </c>
      <c r="BL170" s="14" t="s">
        <v>144</v>
      </c>
      <c r="BM170" s="243" t="s">
        <v>704</v>
      </c>
    </row>
    <row r="171" spans="1:65" s="2" customFormat="1" ht="16.5" customHeight="1">
      <c r="A171" s="35"/>
      <c r="B171" s="36"/>
      <c r="C171" s="249" t="s">
        <v>279</v>
      </c>
      <c r="D171" s="249" t="s">
        <v>225</v>
      </c>
      <c r="E171" s="250" t="s">
        <v>705</v>
      </c>
      <c r="F171" s="251" t="s">
        <v>706</v>
      </c>
      <c r="G171" s="252" t="s">
        <v>207</v>
      </c>
      <c r="H171" s="253">
        <v>1</v>
      </c>
      <c r="I171" s="254"/>
      <c r="J171" s="255">
        <f>ROUND(I171*H171,2)</f>
        <v>0</v>
      </c>
      <c r="K171" s="251" t="s">
        <v>153</v>
      </c>
      <c r="L171" s="256"/>
      <c r="M171" s="257" t="s">
        <v>1</v>
      </c>
      <c r="N171" s="258" t="s">
        <v>38</v>
      </c>
      <c r="O171" s="88"/>
      <c r="P171" s="241">
        <f>O171*H171</f>
        <v>0</v>
      </c>
      <c r="Q171" s="241">
        <v>1</v>
      </c>
      <c r="R171" s="241">
        <f>Q171*H171</f>
        <v>1</v>
      </c>
      <c r="S171" s="241">
        <v>0</v>
      </c>
      <c r="T171" s="242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3" t="s">
        <v>177</v>
      </c>
      <c r="AT171" s="243" t="s">
        <v>225</v>
      </c>
      <c r="AU171" s="243" t="s">
        <v>83</v>
      </c>
      <c r="AY171" s="14" t="s">
        <v>137</v>
      </c>
      <c r="BE171" s="244">
        <f>IF(N171="základní",J171,0)</f>
        <v>0</v>
      </c>
      <c r="BF171" s="244">
        <f>IF(N171="snížená",J171,0)</f>
        <v>0</v>
      </c>
      <c r="BG171" s="244">
        <f>IF(N171="zákl. přenesená",J171,0)</f>
        <v>0</v>
      </c>
      <c r="BH171" s="244">
        <f>IF(N171="sníž. přenesená",J171,0)</f>
        <v>0</v>
      </c>
      <c r="BI171" s="244">
        <f>IF(N171="nulová",J171,0)</f>
        <v>0</v>
      </c>
      <c r="BJ171" s="14" t="s">
        <v>81</v>
      </c>
      <c r="BK171" s="244">
        <f>ROUND(I171*H171,2)</f>
        <v>0</v>
      </c>
      <c r="BL171" s="14" t="s">
        <v>144</v>
      </c>
      <c r="BM171" s="243" t="s">
        <v>707</v>
      </c>
    </row>
    <row r="172" spans="1:47" s="2" customFormat="1" ht="12">
      <c r="A172" s="35"/>
      <c r="B172" s="36"/>
      <c r="C172" s="37"/>
      <c r="D172" s="245" t="s">
        <v>159</v>
      </c>
      <c r="E172" s="37"/>
      <c r="F172" s="246" t="s">
        <v>708</v>
      </c>
      <c r="G172" s="37"/>
      <c r="H172" s="37"/>
      <c r="I172" s="141"/>
      <c r="J172" s="37"/>
      <c r="K172" s="37"/>
      <c r="L172" s="41"/>
      <c r="M172" s="247"/>
      <c r="N172" s="248"/>
      <c r="O172" s="88"/>
      <c r="P172" s="88"/>
      <c r="Q172" s="88"/>
      <c r="R172" s="88"/>
      <c r="S172" s="88"/>
      <c r="T172" s="89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4" t="s">
        <v>159</v>
      </c>
      <c r="AU172" s="14" t="s">
        <v>83</v>
      </c>
    </row>
    <row r="173" spans="1:65" s="2" customFormat="1" ht="21.75" customHeight="1">
      <c r="A173" s="35"/>
      <c r="B173" s="36"/>
      <c r="C173" s="232" t="s">
        <v>283</v>
      </c>
      <c r="D173" s="232" t="s">
        <v>139</v>
      </c>
      <c r="E173" s="233" t="s">
        <v>709</v>
      </c>
      <c r="F173" s="234" t="s">
        <v>710</v>
      </c>
      <c r="G173" s="235" t="s">
        <v>157</v>
      </c>
      <c r="H173" s="236">
        <v>10</v>
      </c>
      <c r="I173" s="237"/>
      <c r="J173" s="238">
        <f>ROUND(I173*H173,2)</f>
        <v>0</v>
      </c>
      <c r="K173" s="234" t="s">
        <v>153</v>
      </c>
      <c r="L173" s="41"/>
      <c r="M173" s="239" t="s">
        <v>1</v>
      </c>
      <c r="N173" s="240" t="s">
        <v>38</v>
      </c>
      <c r="O173" s="88"/>
      <c r="P173" s="241">
        <f>O173*H173</f>
        <v>0</v>
      </c>
      <c r="Q173" s="241">
        <v>0</v>
      </c>
      <c r="R173" s="241">
        <f>Q173*H173</f>
        <v>0</v>
      </c>
      <c r="S173" s="241">
        <v>0</v>
      </c>
      <c r="T173" s="242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3" t="s">
        <v>144</v>
      </c>
      <c r="AT173" s="243" t="s">
        <v>139</v>
      </c>
      <c r="AU173" s="243" t="s">
        <v>83</v>
      </c>
      <c r="AY173" s="14" t="s">
        <v>137</v>
      </c>
      <c r="BE173" s="244">
        <f>IF(N173="základní",J173,0)</f>
        <v>0</v>
      </c>
      <c r="BF173" s="244">
        <f>IF(N173="snížená",J173,0)</f>
        <v>0</v>
      </c>
      <c r="BG173" s="244">
        <f>IF(N173="zákl. přenesená",J173,0)</f>
        <v>0</v>
      </c>
      <c r="BH173" s="244">
        <f>IF(N173="sníž. přenesená",J173,0)</f>
        <v>0</v>
      </c>
      <c r="BI173" s="244">
        <f>IF(N173="nulová",J173,0)</f>
        <v>0</v>
      </c>
      <c r="BJ173" s="14" t="s">
        <v>81</v>
      </c>
      <c r="BK173" s="244">
        <f>ROUND(I173*H173,2)</f>
        <v>0</v>
      </c>
      <c r="BL173" s="14" t="s">
        <v>144</v>
      </c>
      <c r="BM173" s="243" t="s">
        <v>711</v>
      </c>
    </row>
    <row r="174" spans="1:47" s="2" customFormat="1" ht="12">
      <c r="A174" s="35"/>
      <c r="B174" s="36"/>
      <c r="C174" s="37"/>
      <c r="D174" s="245" t="s">
        <v>159</v>
      </c>
      <c r="E174" s="37"/>
      <c r="F174" s="246" t="s">
        <v>712</v>
      </c>
      <c r="G174" s="37"/>
      <c r="H174" s="37"/>
      <c r="I174" s="141"/>
      <c r="J174" s="37"/>
      <c r="K174" s="37"/>
      <c r="L174" s="41"/>
      <c r="M174" s="247"/>
      <c r="N174" s="248"/>
      <c r="O174" s="88"/>
      <c r="P174" s="88"/>
      <c r="Q174" s="88"/>
      <c r="R174" s="88"/>
      <c r="S174" s="88"/>
      <c r="T174" s="89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4" t="s">
        <v>159</v>
      </c>
      <c r="AU174" s="14" t="s">
        <v>83</v>
      </c>
    </row>
    <row r="175" spans="1:65" s="2" customFormat="1" ht="21.75" customHeight="1">
      <c r="A175" s="35"/>
      <c r="B175" s="36"/>
      <c r="C175" s="232" t="s">
        <v>287</v>
      </c>
      <c r="D175" s="232" t="s">
        <v>139</v>
      </c>
      <c r="E175" s="233" t="s">
        <v>713</v>
      </c>
      <c r="F175" s="234" t="s">
        <v>714</v>
      </c>
      <c r="G175" s="235" t="s">
        <v>142</v>
      </c>
      <c r="H175" s="236">
        <v>1</v>
      </c>
      <c r="I175" s="237"/>
      <c r="J175" s="238">
        <f>ROUND(I175*H175,2)</f>
        <v>0</v>
      </c>
      <c r="K175" s="234" t="s">
        <v>143</v>
      </c>
      <c r="L175" s="41"/>
      <c r="M175" s="239" t="s">
        <v>1</v>
      </c>
      <c r="N175" s="240" t="s">
        <v>38</v>
      </c>
      <c r="O175" s="88"/>
      <c r="P175" s="241">
        <f>O175*H175</f>
        <v>0</v>
      </c>
      <c r="Q175" s="241">
        <v>0.00015</v>
      </c>
      <c r="R175" s="241">
        <f>Q175*H175</f>
        <v>0.00015</v>
      </c>
      <c r="S175" s="241">
        <v>0</v>
      </c>
      <c r="T175" s="24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3" t="s">
        <v>144</v>
      </c>
      <c r="AT175" s="243" t="s">
        <v>139</v>
      </c>
      <c r="AU175" s="243" t="s">
        <v>83</v>
      </c>
      <c r="AY175" s="14" t="s">
        <v>137</v>
      </c>
      <c r="BE175" s="244">
        <f>IF(N175="základní",J175,0)</f>
        <v>0</v>
      </c>
      <c r="BF175" s="244">
        <f>IF(N175="snížená",J175,0)</f>
        <v>0</v>
      </c>
      <c r="BG175" s="244">
        <f>IF(N175="zákl. přenesená",J175,0)</f>
        <v>0</v>
      </c>
      <c r="BH175" s="244">
        <f>IF(N175="sníž. přenesená",J175,0)</f>
        <v>0</v>
      </c>
      <c r="BI175" s="244">
        <f>IF(N175="nulová",J175,0)</f>
        <v>0</v>
      </c>
      <c r="BJ175" s="14" t="s">
        <v>81</v>
      </c>
      <c r="BK175" s="244">
        <f>ROUND(I175*H175,2)</f>
        <v>0</v>
      </c>
      <c r="BL175" s="14" t="s">
        <v>144</v>
      </c>
      <c r="BM175" s="243" t="s">
        <v>715</v>
      </c>
    </row>
    <row r="176" spans="1:47" s="2" customFormat="1" ht="12">
      <c r="A176" s="35"/>
      <c r="B176" s="36"/>
      <c r="C176" s="37"/>
      <c r="D176" s="245" t="s">
        <v>159</v>
      </c>
      <c r="E176" s="37"/>
      <c r="F176" s="246" t="s">
        <v>716</v>
      </c>
      <c r="G176" s="37"/>
      <c r="H176" s="37"/>
      <c r="I176" s="141"/>
      <c r="J176" s="37"/>
      <c r="K176" s="37"/>
      <c r="L176" s="41"/>
      <c r="M176" s="247"/>
      <c r="N176" s="248"/>
      <c r="O176" s="88"/>
      <c r="P176" s="88"/>
      <c r="Q176" s="88"/>
      <c r="R176" s="88"/>
      <c r="S176" s="88"/>
      <c r="T176" s="89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4" t="s">
        <v>159</v>
      </c>
      <c r="AU176" s="14" t="s">
        <v>83</v>
      </c>
    </row>
    <row r="177" spans="1:65" s="2" customFormat="1" ht="21.75" customHeight="1">
      <c r="A177" s="35"/>
      <c r="B177" s="36"/>
      <c r="C177" s="232" t="s">
        <v>291</v>
      </c>
      <c r="D177" s="232" t="s">
        <v>139</v>
      </c>
      <c r="E177" s="233" t="s">
        <v>717</v>
      </c>
      <c r="F177" s="234" t="s">
        <v>718</v>
      </c>
      <c r="G177" s="235" t="s">
        <v>142</v>
      </c>
      <c r="H177" s="236">
        <v>1</v>
      </c>
      <c r="I177" s="237"/>
      <c r="J177" s="238">
        <f>ROUND(I177*H177,2)</f>
        <v>0</v>
      </c>
      <c r="K177" s="234" t="s">
        <v>153</v>
      </c>
      <c r="L177" s="41"/>
      <c r="M177" s="239" t="s">
        <v>1</v>
      </c>
      <c r="N177" s="240" t="s">
        <v>38</v>
      </c>
      <c r="O177" s="88"/>
      <c r="P177" s="241">
        <f>O177*H177</f>
        <v>0</v>
      </c>
      <c r="Q177" s="241">
        <v>0</v>
      </c>
      <c r="R177" s="241">
        <f>Q177*H177</f>
        <v>0</v>
      </c>
      <c r="S177" s="241">
        <v>0</v>
      </c>
      <c r="T177" s="242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3" t="s">
        <v>144</v>
      </c>
      <c r="AT177" s="243" t="s">
        <v>139</v>
      </c>
      <c r="AU177" s="243" t="s">
        <v>83</v>
      </c>
      <c r="AY177" s="14" t="s">
        <v>137</v>
      </c>
      <c r="BE177" s="244">
        <f>IF(N177="základní",J177,0)</f>
        <v>0</v>
      </c>
      <c r="BF177" s="244">
        <f>IF(N177="snížená",J177,0)</f>
        <v>0</v>
      </c>
      <c r="BG177" s="244">
        <f>IF(N177="zákl. přenesená",J177,0)</f>
        <v>0</v>
      </c>
      <c r="BH177" s="244">
        <f>IF(N177="sníž. přenesená",J177,0)</f>
        <v>0</v>
      </c>
      <c r="BI177" s="244">
        <f>IF(N177="nulová",J177,0)</f>
        <v>0</v>
      </c>
      <c r="BJ177" s="14" t="s">
        <v>81</v>
      </c>
      <c r="BK177" s="244">
        <f>ROUND(I177*H177,2)</f>
        <v>0</v>
      </c>
      <c r="BL177" s="14" t="s">
        <v>144</v>
      </c>
      <c r="BM177" s="243" t="s">
        <v>719</v>
      </c>
    </row>
    <row r="178" spans="1:47" s="2" customFormat="1" ht="12">
      <c r="A178" s="35"/>
      <c r="B178" s="36"/>
      <c r="C178" s="37"/>
      <c r="D178" s="245" t="s">
        <v>159</v>
      </c>
      <c r="E178" s="37"/>
      <c r="F178" s="246" t="s">
        <v>720</v>
      </c>
      <c r="G178" s="37"/>
      <c r="H178" s="37"/>
      <c r="I178" s="141"/>
      <c r="J178" s="37"/>
      <c r="K178" s="37"/>
      <c r="L178" s="41"/>
      <c r="M178" s="247"/>
      <c r="N178" s="248"/>
      <c r="O178" s="88"/>
      <c r="P178" s="88"/>
      <c r="Q178" s="88"/>
      <c r="R178" s="88"/>
      <c r="S178" s="88"/>
      <c r="T178" s="89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4" t="s">
        <v>159</v>
      </c>
      <c r="AU178" s="14" t="s">
        <v>83</v>
      </c>
    </row>
    <row r="179" spans="1:65" s="2" customFormat="1" ht="21.75" customHeight="1">
      <c r="A179" s="35"/>
      <c r="B179" s="36"/>
      <c r="C179" s="232" t="s">
        <v>296</v>
      </c>
      <c r="D179" s="232" t="s">
        <v>139</v>
      </c>
      <c r="E179" s="233" t="s">
        <v>721</v>
      </c>
      <c r="F179" s="234" t="s">
        <v>722</v>
      </c>
      <c r="G179" s="235" t="s">
        <v>142</v>
      </c>
      <c r="H179" s="236">
        <v>1</v>
      </c>
      <c r="I179" s="237"/>
      <c r="J179" s="238">
        <f>ROUND(I179*H179,2)</f>
        <v>0</v>
      </c>
      <c r="K179" s="234" t="s">
        <v>153</v>
      </c>
      <c r="L179" s="41"/>
      <c r="M179" s="239" t="s">
        <v>1</v>
      </c>
      <c r="N179" s="240" t="s">
        <v>38</v>
      </c>
      <c r="O179" s="88"/>
      <c r="P179" s="241">
        <f>O179*H179</f>
        <v>0</v>
      </c>
      <c r="Q179" s="241">
        <v>5E-05</v>
      </c>
      <c r="R179" s="241">
        <f>Q179*H179</f>
        <v>5E-05</v>
      </c>
      <c r="S179" s="241">
        <v>0</v>
      </c>
      <c r="T179" s="24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3" t="s">
        <v>144</v>
      </c>
      <c r="AT179" s="243" t="s">
        <v>139</v>
      </c>
      <c r="AU179" s="243" t="s">
        <v>83</v>
      </c>
      <c r="AY179" s="14" t="s">
        <v>137</v>
      </c>
      <c r="BE179" s="244">
        <f>IF(N179="základní",J179,0)</f>
        <v>0</v>
      </c>
      <c r="BF179" s="244">
        <f>IF(N179="snížená",J179,0)</f>
        <v>0</v>
      </c>
      <c r="BG179" s="244">
        <f>IF(N179="zákl. přenesená",J179,0)</f>
        <v>0</v>
      </c>
      <c r="BH179" s="244">
        <f>IF(N179="sníž. přenesená",J179,0)</f>
        <v>0</v>
      </c>
      <c r="BI179" s="244">
        <f>IF(N179="nulová",J179,0)</f>
        <v>0</v>
      </c>
      <c r="BJ179" s="14" t="s">
        <v>81</v>
      </c>
      <c r="BK179" s="244">
        <f>ROUND(I179*H179,2)</f>
        <v>0</v>
      </c>
      <c r="BL179" s="14" t="s">
        <v>144</v>
      </c>
      <c r="BM179" s="243" t="s">
        <v>723</v>
      </c>
    </row>
    <row r="180" spans="1:65" s="2" customFormat="1" ht="16.5" customHeight="1">
      <c r="A180" s="35"/>
      <c r="B180" s="36"/>
      <c r="C180" s="249" t="s">
        <v>300</v>
      </c>
      <c r="D180" s="249" t="s">
        <v>225</v>
      </c>
      <c r="E180" s="250" t="s">
        <v>724</v>
      </c>
      <c r="F180" s="251" t="s">
        <v>725</v>
      </c>
      <c r="G180" s="252" t="s">
        <v>142</v>
      </c>
      <c r="H180" s="253">
        <v>3</v>
      </c>
      <c r="I180" s="254"/>
      <c r="J180" s="255">
        <f>ROUND(I180*H180,2)</f>
        <v>0</v>
      </c>
      <c r="K180" s="251" t="s">
        <v>153</v>
      </c>
      <c r="L180" s="256"/>
      <c r="M180" s="257" t="s">
        <v>1</v>
      </c>
      <c r="N180" s="258" t="s">
        <v>38</v>
      </c>
      <c r="O180" s="88"/>
      <c r="P180" s="241">
        <f>O180*H180</f>
        <v>0</v>
      </c>
      <c r="Q180" s="241">
        <v>0.0059</v>
      </c>
      <c r="R180" s="241">
        <f>Q180*H180</f>
        <v>0.0177</v>
      </c>
      <c r="S180" s="241">
        <v>0</v>
      </c>
      <c r="T180" s="242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3" t="s">
        <v>177</v>
      </c>
      <c r="AT180" s="243" t="s">
        <v>225</v>
      </c>
      <c r="AU180" s="243" t="s">
        <v>83</v>
      </c>
      <c r="AY180" s="14" t="s">
        <v>137</v>
      </c>
      <c r="BE180" s="244">
        <f>IF(N180="základní",J180,0)</f>
        <v>0</v>
      </c>
      <c r="BF180" s="244">
        <f>IF(N180="snížená",J180,0)</f>
        <v>0</v>
      </c>
      <c r="BG180" s="244">
        <f>IF(N180="zákl. přenesená",J180,0)</f>
        <v>0</v>
      </c>
      <c r="BH180" s="244">
        <f>IF(N180="sníž. přenesená",J180,0)</f>
        <v>0</v>
      </c>
      <c r="BI180" s="244">
        <f>IF(N180="nulová",J180,0)</f>
        <v>0</v>
      </c>
      <c r="BJ180" s="14" t="s">
        <v>81</v>
      </c>
      <c r="BK180" s="244">
        <f>ROUND(I180*H180,2)</f>
        <v>0</v>
      </c>
      <c r="BL180" s="14" t="s">
        <v>144</v>
      </c>
      <c r="BM180" s="243" t="s">
        <v>726</v>
      </c>
    </row>
    <row r="181" spans="1:65" s="2" customFormat="1" ht="16.5" customHeight="1">
      <c r="A181" s="35"/>
      <c r="B181" s="36"/>
      <c r="C181" s="249" t="s">
        <v>306</v>
      </c>
      <c r="D181" s="249" t="s">
        <v>225</v>
      </c>
      <c r="E181" s="250" t="s">
        <v>727</v>
      </c>
      <c r="F181" s="251" t="s">
        <v>728</v>
      </c>
      <c r="G181" s="252" t="s">
        <v>729</v>
      </c>
      <c r="H181" s="253">
        <v>3</v>
      </c>
      <c r="I181" s="254"/>
      <c r="J181" s="255">
        <f>ROUND(I181*H181,2)</f>
        <v>0</v>
      </c>
      <c r="K181" s="251" t="s">
        <v>1</v>
      </c>
      <c r="L181" s="256"/>
      <c r="M181" s="257" t="s">
        <v>1</v>
      </c>
      <c r="N181" s="258" t="s">
        <v>38</v>
      </c>
      <c r="O181" s="88"/>
      <c r="P181" s="241">
        <f>O181*H181</f>
        <v>0</v>
      </c>
      <c r="Q181" s="241">
        <v>0</v>
      </c>
      <c r="R181" s="241">
        <f>Q181*H181</f>
        <v>0</v>
      </c>
      <c r="S181" s="241">
        <v>0</v>
      </c>
      <c r="T181" s="242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3" t="s">
        <v>177</v>
      </c>
      <c r="AT181" s="243" t="s">
        <v>225</v>
      </c>
      <c r="AU181" s="243" t="s">
        <v>83</v>
      </c>
      <c r="AY181" s="14" t="s">
        <v>137</v>
      </c>
      <c r="BE181" s="244">
        <f>IF(N181="základní",J181,0)</f>
        <v>0</v>
      </c>
      <c r="BF181" s="244">
        <f>IF(N181="snížená",J181,0)</f>
        <v>0</v>
      </c>
      <c r="BG181" s="244">
        <f>IF(N181="zákl. přenesená",J181,0)</f>
        <v>0</v>
      </c>
      <c r="BH181" s="244">
        <f>IF(N181="sníž. přenesená",J181,0)</f>
        <v>0</v>
      </c>
      <c r="BI181" s="244">
        <f>IF(N181="nulová",J181,0)</f>
        <v>0</v>
      </c>
      <c r="BJ181" s="14" t="s">
        <v>81</v>
      </c>
      <c r="BK181" s="244">
        <f>ROUND(I181*H181,2)</f>
        <v>0</v>
      </c>
      <c r="BL181" s="14" t="s">
        <v>144</v>
      </c>
      <c r="BM181" s="243" t="s">
        <v>730</v>
      </c>
    </row>
    <row r="182" spans="1:65" s="2" customFormat="1" ht="16.5" customHeight="1">
      <c r="A182" s="35"/>
      <c r="B182" s="36"/>
      <c r="C182" s="249" t="s">
        <v>310</v>
      </c>
      <c r="D182" s="249" t="s">
        <v>225</v>
      </c>
      <c r="E182" s="250" t="s">
        <v>731</v>
      </c>
      <c r="F182" s="251" t="s">
        <v>732</v>
      </c>
      <c r="G182" s="252" t="s">
        <v>729</v>
      </c>
      <c r="H182" s="253">
        <v>3</v>
      </c>
      <c r="I182" s="254"/>
      <c r="J182" s="255">
        <f>ROUND(I182*H182,2)</f>
        <v>0</v>
      </c>
      <c r="K182" s="251" t="s">
        <v>1</v>
      </c>
      <c r="L182" s="256"/>
      <c r="M182" s="257" t="s">
        <v>1</v>
      </c>
      <c r="N182" s="258" t="s">
        <v>38</v>
      </c>
      <c r="O182" s="88"/>
      <c r="P182" s="241">
        <f>O182*H182</f>
        <v>0</v>
      </c>
      <c r="Q182" s="241">
        <v>0</v>
      </c>
      <c r="R182" s="241">
        <f>Q182*H182</f>
        <v>0</v>
      </c>
      <c r="S182" s="241">
        <v>0</v>
      </c>
      <c r="T182" s="242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3" t="s">
        <v>177</v>
      </c>
      <c r="AT182" s="243" t="s">
        <v>225</v>
      </c>
      <c r="AU182" s="243" t="s">
        <v>83</v>
      </c>
      <c r="AY182" s="14" t="s">
        <v>137</v>
      </c>
      <c r="BE182" s="244">
        <f>IF(N182="základní",J182,0)</f>
        <v>0</v>
      </c>
      <c r="BF182" s="244">
        <f>IF(N182="snížená",J182,0)</f>
        <v>0</v>
      </c>
      <c r="BG182" s="244">
        <f>IF(N182="zákl. přenesená",J182,0)</f>
        <v>0</v>
      </c>
      <c r="BH182" s="244">
        <f>IF(N182="sníž. přenesená",J182,0)</f>
        <v>0</v>
      </c>
      <c r="BI182" s="244">
        <f>IF(N182="nulová",J182,0)</f>
        <v>0</v>
      </c>
      <c r="BJ182" s="14" t="s">
        <v>81</v>
      </c>
      <c r="BK182" s="244">
        <f>ROUND(I182*H182,2)</f>
        <v>0</v>
      </c>
      <c r="BL182" s="14" t="s">
        <v>144</v>
      </c>
      <c r="BM182" s="243" t="s">
        <v>733</v>
      </c>
    </row>
    <row r="183" spans="1:63" s="12" customFormat="1" ht="22.8" customHeight="1">
      <c r="A183" s="12"/>
      <c r="B183" s="216"/>
      <c r="C183" s="217"/>
      <c r="D183" s="218" t="s">
        <v>72</v>
      </c>
      <c r="E183" s="230" t="s">
        <v>83</v>
      </c>
      <c r="F183" s="230" t="s">
        <v>263</v>
      </c>
      <c r="G183" s="217"/>
      <c r="H183" s="217"/>
      <c r="I183" s="220"/>
      <c r="J183" s="231">
        <f>BK183</f>
        <v>0</v>
      </c>
      <c r="K183" s="217"/>
      <c r="L183" s="222"/>
      <c r="M183" s="223"/>
      <c r="N183" s="224"/>
      <c r="O183" s="224"/>
      <c r="P183" s="225">
        <f>SUM(P184:P185)</f>
        <v>0</v>
      </c>
      <c r="Q183" s="224"/>
      <c r="R183" s="225">
        <f>SUM(R184:R185)</f>
        <v>26.144000000000002</v>
      </c>
      <c r="S183" s="224"/>
      <c r="T183" s="226">
        <f>SUM(T184:T185)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27" t="s">
        <v>81</v>
      </c>
      <c r="AT183" s="228" t="s">
        <v>72</v>
      </c>
      <c r="AU183" s="228" t="s">
        <v>81</v>
      </c>
      <c r="AY183" s="227" t="s">
        <v>137</v>
      </c>
      <c r="BK183" s="229">
        <f>SUM(BK184:BK185)</f>
        <v>0</v>
      </c>
    </row>
    <row r="184" spans="1:65" s="2" customFormat="1" ht="21.75" customHeight="1">
      <c r="A184" s="35"/>
      <c r="B184" s="36"/>
      <c r="C184" s="232" t="s">
        <v>314</v>
      </c>
      <c r="D184" s="232" t="s">
        <v>139</v>
      </c>
      <c r="E184" s="233" t="s">
        <v>734</v>
      </c>
      <c r="F184" s="234" t="s">
        <v>735</v>
      </c>
      <c r="G184" s="235" t="s">
        <v>157</v>
      </c>
      <c r="H184" s="236">
        <v>48</v>
      </c>
      <c r="I184" s="237"/>
      <c r="J184" s="238">
        <f>ROUND(I184*H184,2)</f>
        <v>0</v>
      </c>
      <c r="K184" s="234" t="s">
        <v>143</v>
      </c>
      <c r="L184" s="41"/>
      <c r="M184" s="239" t="s">
        <v>1</v>
      </c>
      <c r="N184" s="240" t="s">
        <v>38</v>
      </c>
      <c r="O184" s="88"/>
      <c r="P184" s="241">
        <f>O184*H184</f>
        <v>0</v>
      </c>
      <c r="Q184" s="241">
        <v>0.108</v>
      </c>
      <c r="R184" s="241">
        <f>Q184*H184</f>
        <v>5.184</v>
      </c>
      <c r="S184" s="241">
        <v>0</v>
      </c>
      <c r="T184" s="242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3" t="s">
        <v>144</v>
      </c>
      <c r="AT184" s="243" t="s">
        <v>139</v>
      </c>
      <c r="AU184" s="243" t="s">
        <v>83</v>
      </c>
      <c r="AY184" s="14" t="s">
        <v>137</v>
      </c>
      <c r="BE184" s="244">
        <f>IF(N184="základní",J184,0)</f>
        <v>0</v>
      </c>
      <c r="BF184" s="244">
        <f>IF(N184="snížená",J184,0)</f>
        <v>0</v>
      </c>
      <c r="BG184" s="244">
        <f>IF(N184="zákl. přenesená",J184,0)</f>
        <v>0</v>
      </c>
      <c r="BH184" s="244">
        <f>IF(N184="sníž. přenesená",J184,0)</f>
        <v>0</v>
      </c>
      <c r="BI184" s="244">
        <f>IF(N184="nulová",J184,0)</f>
        <v>0</v>
      </c>
      <c r="BJ184" s="14" t="s">
        <v>81</v>
      </c>
      <c r="BK184" s="244">
        <f>ROUND(I184*H184,2)</f>
        <v>0</v>
      </c>
      <c r="BL184" s="14" t="s">
        <v>144</v>
      </c>
      <c r="BM184" s="243" t="s">
        <v>736</v>
      </c>
    </row>
    <row r="185" spans="1:65" s="2" customFormat="1" ht="16.5" customHeight="1">
      <c r="A185" s="35"/>
      <c r="B185" s="36"/>
      <c r="C185" s="249" t="s">
        <v>318</v>
      </c>
      <c r="D185" s="249" t="s">
        <v>225</v>
      </c>
      <c r="E185" s="250" t="s">
        <v>737</v>
      </c>
      <c r="F185" s="251" t="s">
        <v>738</v>
      </c>
      <c r="G185" s="252" t="s">
        <v>142</v>
      </c>
      <c r="H185" s="253">
        <v>16</v>
      </c>
      <c r="I185" s="254"/>
      <c r="J185" s="255">
        <f>ROUND(I185*H185,2)</f>
        <v>0</v>
      </c>
      <c r="K185" s="251" t="s">
        <v>143</v>
      </c>
      <c r="L185" s="256"/>
      <c r="M185" s="257" t="s">
        <v>1</v>
      </c>
      <c r="N185" s="258" t="s">
        <v>38</v>
      </c>
      <c r="O185" s="88"/>
      <c r="P185" s="241">
        <f>O185*H185</f>
        <v>0</v>
      </c>
      <c r="Q185" s="241">
        <v>1.31</v>
      </c>
      <c r="R185" s="241">
        <f>Q185*H185</f>
        <v>20.96</v>
      </c>
      <c r="S185" s="241">
        <v>0</v>
      </c>
      <c r="T185" s="242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3" t="s">
        <v>177</v>
      </c>
      <c r="AT185" s="243" t="s">
        <v>225</v>
      </c>
      <c r="AU185" s="243" t="s">
        <v>83</v>
      </c>
      <c r="AY185" s="14" t="s">
        <v>137</v>
      </c>
      <c r="BE185" s="244">
        <f>IF(N185="základní",J185,0)</f>
        <v>0</v>
      </c>
      <c r="BF185" s="244">
        <f>IF(N185="snížená",J185,0)</f>
        <v>0</v>
      </c>
      <c r="BG185" s="244">
        <f>IF(N185="zákl. přenesená",J185,0)</f>
        <v>0</v>
      </c>
      <c r="BH185" s="244">
        <f>IF(N185="sníž. přenesená",J185,0)</f>
        <v>0</v>
      </c>
      <c r="BI185" s="244">
        <f>IF(N185="nulová",J185,0)</f>
        <v>0</v>
      </c>
      <c r="BJ185" s="14" t="s">
        <v>81</v>
      </c>
      <c r="BK185" s="244">
        <f>ROUND(I185*H185,2)</f>
        <v>0</v>
      </c>
      <c r="BL185" s="14" t="s">
        <v>144</v>
      </c>
      <c r="BM185" s="243" t="s">
        <v>739</v>
      </c>
    </row>
    <row r="186" spans="1:63" s="12" customFormat="1" ht="22.8" customHeight="1">
      <c r="A186" s="12"/>
      <c r="B186" s="216"/>
      <c r="C186" s="217"/>
      <c r="D186" s="218" t="s">
        <v>72</v>
      </c>
      <c r="E186" s="230" t="s">
        <v>149</v>
      </c>
      <c r="F186" s="230" t="s">
        <v>305</v>
      </c>
      <c r="G186" s="217"/>
      <c r="H186" s="217"/>
      <c r="I186" s="220"/>
      <c r="J186" s="231">
        <f>BK186</f>
        <v>0</v>
      </c>
      <c r="K186" s="217"/>
      <c r="L186" s="222"/>
      <c r="M186" s="223"/>
      <c r="N186" s="224"/>
      <c r="O186" s="224"/>
      <c r="P186" s="225">
        <f>SUM(P187:P189)</f>
        <v>0</v>
      </c>
      <c r="Q186" s="224"/>
      <c r="R186" s="225">
        <f>SUM(R187:R189)</f>
        <v>0</v>
      </c>
      <c r="S186" s="224"/>
      <c r="T186" s="226">
        <f>SUM(T187:T189)</f>
        <v>1.2672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27" t="s">
        <v>81</v>
      </c>
      <c r="AT186" s="228" t="s">
        <v>72</v>
      </c>
      <c r="AU186" s="228" t="s">
        <v>81</v>
      </c>
      <c r="AY186" s="227" t="s">
        <v>137</v>
      </c>
      <c r="BK186" s="229">
        <f>SUM(BK187:BK189)</f>
        <v>0</v>
      </c>
    </row>
    <row r="187" spans="1:65" s="2" customFormat="1" ht="16.5" customHeight="1">
      <c r="A187" s="35"/>
      <c r="B187" s="36"/>
      <c r="C187" s="232" t="s">
        <v>322</v>
      </c>
      <c r="D187" s="232" t="s">
        <v>139</v>
      </c>
      <c r="E187" s="233" t="s">
        <v>740</v>
      </c>
      <c r="F187" s="234" t="s">
        <v>741</v>
      </c>
      <c r="G187" s="235" t="s">
        <v>164</v>
      </c>
      <c r="H187" s="236">
        <v>0.576</v>
      </c>
      <c r="I187" s="237"/>
      <c r="J187" s="238">
        <f>ROUND(I187*H187,2)</f>
        <v>0</v>
      </c>
      <c r="K187" s="234" t="s">
        <v>153</v>
      </c>
      <c r="L187" s="41"/>
      <c r="M187" s="239" t="s">
        <v>1</v>
      </c>
      <c r="N187" s="240" t="s">
        <v>38</v>
      </c>
      <c r="O187" s="88"/>
      <c r="P187" s="241">
        <f>O187*H187</f>
        <v>0</v>
      </c>
      <c r="Q187" s="241">
        <v>0</v>
      </c>
      <c r="R187" s="241">
        <f>Q187*H187</f>
        <v>0</v>
      </c>
      <c r="S187" s="241">
        <v>2.2</v>
      </c>
      <c r="T187" s="242">
        <f>S187*H187</f>
        <v>1.2672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3" t="s">
        <v>144</v>
      </c>
      <c r="AT187" s="243" t="s">
        <v>139</v>
      </c>
      <c r="AU187" s="243" t="s">
        <v>83</v>
      </c>
      <c r="AY187" s="14" t="s">
        <v>137</v>
      </c>
      <c r="BE187" s="244">
        <f>IF(N187="základní",J187,0)</f>
        <v>0</v>
      </c>
      <c r="BF187" s="244">
        <f>IF(N187="snížená",J187,0)</f>
        <v>0</v>
      </c>
      <c r="BG187" s="244">
        <f>IF(N187="zákl. přenesená",J187,0)</f>
        <v>0</v>
      </c>
      <c r="BH187" s="244">
        <f>IF(N187="sníž. přenesená",J187,0)</f>
        <v>0</v>
      </c>
      <c r="BI187" s="244">
        <f>IF(N187="nulová",J187,0)</f>
        <v>0</v>
      </c>
      <c r="BJ187" s="14" t="s">
        <v>81</v>
      </c>
      <c r="BK187" s="244">
        <f>ROUND(I187*H187,2)</f>
        <v>0</v>
      </c>
      <c r="BL187" s="14" t="s">
        <v>144</v>
      </c>
      <c r="BM187" s="243" t="s">
        <v>742</v>
      </c>
    </row>
    <row r="188" spans="1:47" s="2" customFormat="1" ht="12">
      <c r="A188" s="35"/>
      <c r="B188" s="36"/>
      <c r="C188" s="37"/>
      <c r="D188" s="245" t="s">
        <v>159</v>
      </c>
      <c r="E188" s="37"/>
      <c r="F188" s="246" t="s">
        <v>743</v>
      </c>
      <c r="G188" s="37"/>
      <c r="H188" s="37"/>
      <c r="I188" s="141"/>
      <c r="J188" s="37"/>
      <c r="K188" s="37"/>
      <c r="L188" s="41"/>
      <c r="M188" s="247"/>
      <c r="N188" s="248"/>
      <c r="O188" s="88"/>
      <c r="P188" s="88"/>
      <c r="Q188" s="88"/>
      <c r="R188" s="88"/>
      <c r="S188" s="88"/>
      <c r="T188" s="89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4" t="s">
        <v>159</v>
      </c>
      <c r="AU188" s="14" t="s">
        <v>83</v>
      </c>
    </row>
    <row r="189" spans="1:65" s="2" customFormat="1" ht="21.75" customHeight="1">
      <c r="A189" s="35"/>
      <c r="B189" s="36"/>
      <c r="C189" s="232" t="s">
        <v>326</v>
      </c>
      <c r="D189" s="232" t="s">
        <v>139</v>
      </c>
      <c r="E189" s="233" t="s">
        <v>356</v>
      </c>
      <c r="F189" s="234" t="s">
        <v>357</v>
      </c>
      <c r="G189" s="235" t="s">
        <v>358</v>
      </c>
      <c r="H189" s="236">
        <v>10</v>
      </c>
      <c r="I189" s="237"/>
      <c r="J189" s="238">
        <f>ROUND(I189*H189,2)</f>
        <v>0</v>
      </c>
      <c r="K189" s="234" t="s">
        <v>1</v>
      </c>
      <c r="L189" s="41"/>
      <c r="M189" s="239" t="s">
        <v>1</v>
      </c>
      <c r="N189" s="240" t="s">
        <v>38</v>
      </c>
      <c r="O189" s="88"/>
      <c r="P189" s="241">
        <f>O189*H189</f>
        <v>0</v>
      </c>
      <c r="Q189" s="241">
        <v>0</v>
      </c>
      <c r="R189" s="241">
        <f>Q189*H189</f>
        <v>0</v>
      </c>
      <c r="S189" s="241">
        <v>0</v>
      </c>
      <c r="T189" s="242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3" t="s">
        <v>144</v>
      </c>
      <c r="AT189" s="243" t="s">
        <v>139</v>
      </c>
      <c r="AU189" s="243" t="s">
        <v>83</v>
      </c>
      <c r="AY189" s="14" t="s">
        <v>137</v>
      </c>
      <c r="BE189" s="244">
        <f>IF(N189="základní",J189,0)</f>
        <v>0</v>
      </c>
      <c r="BF189" s="244">
        <f>IF(N189="snížená",J189,0)</f>
        <v>0</v>
      </c>
      <c r="BG189" s="244">
        <f>IF(N189="zákl. přenesená",J189,0)</f>
        <v>0</v>
      </c>
      <c r="BH189" s="244">
        <f>IF(N189="sníž. přenesená",J189,0)</f>
        <v>0</v>
      </c>
      <c r="BI189" s="244">
        <f>IF(N189="nulová",J189,0)</f>
        <v>0</v>
      </c>
      <c r="BJ189" s="14" t="s">
        <v>81</v>
      </c>
      <c r="BK189" s="244">
        <f>ROUND(I189*H189,2)</f>
        <v>0</v>
      </c>
      <c r="BL189" s="14" t="s">
        <v>144</v>
      </c>
      <c r="BM189" s="243" t="s">
        <v>744</v>
      </c>
    </row>
    <row r="190" spans="1:63" s="12" customFormat="1" ht="22.8" customHeight="1">
      <c r="A190" s="12"/>
      <c r="B190" s="216"/>
      <c r="C190" s="217"/>
      <c r="D190" s="218" t="s">
        <v>72</v>
      </c>
      <c r="E190" s="230" t="s">
        <v>161</v>
      </c>
      <c r="F190" s="230" t="s">
        <v>370</v>
      </c>
      <c r="G190" s="217"/>
      <c r="H190" s="217"/>
      <c r="I190" s="220"/>
      <c r="J190" s="231">
        <f>BK190</f>
        <v>0</v>
      </c>
      <c r="K190" s="217"/>
      <c r="L190" s="222"/>
      <c r="M190" s="223"/>
      <c r="N190" s="224"/>
      <c r="O190" s="224"/>
      <c r="P190" s="225">
        <f>SUM(P191:P207)</f>
        <v>0</v>
      </c>
      <c r="Q190" s="224"/>
      <c r="R190" s="225">
        <f>SUM(R191:R207)</f>
        <v>1040.2940244</v>
      </c>
      <c r="S190" s="224"/>
      <c r="T190" s="226">
        <f>SUM(T191:T207)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27" t="s">
        <v>81</v>
      </c>
      <c r="AT190" s="228" t="s">
        <v>72</v>
      </c>
      <c r="AU190" s="228" t="s">
        <v>81</v>
      </c>
      <c r="AY190" s="227" t="s">
        <v>137</v>
      </c>
      <c r="BK190" s="229">
        <f>SUM(BK191:BK207)</f>
        <v>0</v>
      </c>
    </row>
    <row r="191" spans="1:65" s="2" customFormat="1" ht="21.75" customHeight="1">
      <c r="A191" s="35"/>
      <c r="B191" s="36"/>
      <c r="C191" s="232" t="s">
        <v>330</v>
      </c>
      <c r="D191" s="232" t="s">
        <v>139</v>
      </c>
      <c r="E191" s="233" t="s">
        <v>372</v>
      </c>
      <c r="F191" s="234" t="s">
        <v>373</v>
      </c>
      <c r="G191" s="235" t="s">
        <v>157</v>
      </c>
      <c r="H191" s="236">
        <v>630</v>
      </c>
      <c r="I191" s="237"/>
      <c r="J191" s="238">
        <f>ROUND(I191*H191,2)</f>
        <v>0</v>
      </c>
      <c r="K191" s="234" t="s">
        <v>143</v>
      </c>
      <c r="L191" s="41"/>
      <c r="M191" s="239" t="s">
        <v>1</v>
      </c>
      <c r="N191" s="240" t="s">
        <v>38</v>
      </c>
      <c r="O191" s="88"/>
      <c r="P191" s="241">
        <f>O191*H191</f>
        <v>0</v>
      </c>
      <c r="Q191" s="241">
        <v>0.38626</v>
      </c>
      <c r="R191" s="241">
        <f>Q191*H191</f>
        <v>243.3438</v>
      </c>
      <c r="S191" s="241">
        <v>0</v>
      </c>
      <c r="T191" s="242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3" t="s">
        <v>144</v>
      </c>
      <c r="AT191" s="243" t="s">
        <v>139</v>
      </c>
      <c r="AU191" s="243" t="s">
        <v>83</v>
      </c>
      <c r="AY191" s="14" t="s">
        <v>137</v>
      </c>
      <c r="BE191" s="244">
        <f>IF(N191="základní",J191,0)</f>
        <v>0</v>
      </c>
      <c r="BF191" s="244">
        <f>IF(N191="snížená",J191,0)</f>
        <v>0</v>
      </c>
      <c r="BG191" s="244">
        <f>IF(N191="zákl. přenesená",J191,0)</f>
        <v>0</v>
      </c>
      <c r="BH191" s="244">
        <f>IF(N191="sníž. přenesená",J191,0)</f>
        <v>0</v>
      </c>
      <c r="BI191" s="244">
        <f>IF(N191="nulová",J191,0)</f>
        <v>0</v>
      </c>
      <c r="BJ191" s="14" t="s">
        <v>81</v>
      </c>
      <c r="BK191" s="244">
        <f>ROUND(I191*H191,2)</f>
        <v>0</v>
      </c>
      <c r="BL191" s="14" t="s">
        <v>144</v>
      </c>
      <c r="BM191" s="243" t="s">
        <v>745</v>
      </c>
    </row>
    <row r="192" spans="1:47" s="2" customFormat="1" ht="12">
      <c r="A192" s="35"/>
      <c r="B192" s="36"/>
      <c r="C192" s="37"/>
      <c r="D192" s="245" t="s">
        <v>159</v>
      </c>
      <c r="E192" s="37"/>
      <c r="F192" s="246" t="s">
        <v>746</v>
      </c>
      <c r="G192" s="37"/>
      <c r="H192" s="37"/>
      <c r="I192" s="141"/>
      <c r="J192" s="37"/>
      <c r="K192" s="37"/>
      <c r="L192" s="41"/>
      <c r="M192" s="247"/>
      <c r="N192" s="248"/>
      <c r="O192" s="88"/>
      <c r="P192" s="88"/>
      <c r="Q192" s="88"/>
      <c r="R192" s="88"/>
      <c r="S192" s="88"/>
      <c r="T192" s="89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4" t="s">
        <v>159</v>
      </c>
      <c r="AU192" s="14" t="s">
        <v>83</v>
      </c>
    </row>
    <row r="193" spans="1:65" s="2" customFormat="1" ht="16.5" customHeight="1">
      <c r="A193" s="35"/>
      <c r="B193" s="36"/>
      <c r="C193" s="232" t="s">
        <v>335</v>
      </c>
      <c r="D193" s="232" t="s">
        <v>139</v>
      </c>
      <c r="E193" s="233" t="s">
        <v>382</v>
      </c>
      <c r="F193" s="234" t="s">
        <v>383</v>
      </c>
      <c r="G193" s="235" t="s">
        <v>157</v>
      </c>
      <c r="H193" s="236">
        <v>984.78</v>
      </c>
      <c r="I193" s="237"/>
      <c r="J193" s="238">
        <f>ROUND(I193*H193,2)</f>
        <v>0</v>
      </c>
      <c r="K193" s="234" t="s">
        <v>153</v>
      </c>
      <c r="L193" s="41"/>
      <c r="M193" s="239" t="s">
        <v>1</v>
      </c>
      <c r="N193" s="240" t="s">
        <v>38</v>
      </c>
      <c r="O193" s="88"/>
      <c r="P193" s="241">
        <f>O193*H193</f>
        <v>0</v>
      </c>
      <c r="Q193" s="241">
        <v>0.27994</v>
      </c>
      <c r="R193" s="241">
        <f>Q193*H193</f>
        <v>275.6793132</v>
      </c>
      <c r="S193" s="241">
        <v>0</v>
      </c>
      <c r="T193" s="242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3" t="s">
        <v>144</v>
      </c>
      <c r="AT193" s="243" t="s">
        <v>139</v>
      </c>
      <c r="AU193" s="243" t="s">
        <v>83</v>
      </c>
      <c r="AY193" s="14" t="s">
        <v>137</v>
      </c>
      <c r="BE193" s="244">
        <f>IF(N193="základní",J193,0)</f>
        <v>0</v>
      </c>
      <c r="BF193" s="244">
        <f>IF(N193="snížená",J193,0)</f>
        <v>0</v>
      </c>
      <c r="BG193" s="244">
        <f>IF(N193="zákl. přenesená",J193,0)</f>
        <v>0</v>
      </c>
      <c r="BH193" s="244">
        <f>IF(N193="sníž. přenesená",J193,0)</f>
        <v>0</v>
      </c>
      <c r="BI193" s="244">
        <f>IF(N193="nulová",J193,0)</f>
        <v>0</v>
      </c>
      <c r="BJ193" s="14" t="s">
        <v>81</v>
      </c>
      <c r="BK193" s="244">
        <f>ROUND(I193*H193,2)</f>
        <v>0</v>
      </c>
      <c r="BL193" s="14" t="s">
        <v>144</v>
      </c>
      <c r="BM193" s="243" t="s">
        <v>747</v>
      </c>
    </row>
    <row r="194" spans="1:47" s="2" customFormat="1" ht="12">
      <c r="A194" s="35"/>
      <c r="B194" s="36"/>
      <c r="C194" s="37"/>
      <c r="D194" s="245" t="s">
        <v>159</v>
      </c>
      <c r="E194" s="37"/>
      <c r="F194" s="246" t="s">
        <v>385</v>
      </c>
      <c r="G194" s="37"/>
      <c r="H194" s="37"/>
      <c r="I194" s="141"/>
      <c r="J194" s="37"/>
      <c r="K194" s="37"/>
      <c r="L194" s="41"/>
      <c r="M194" s="247"/>
      <c r="N194" s="248"/>
      <c r="O194" s="88"/>
      <c r="P194" s="88"/>
      <c r="Q194" s="88"/>
      <c r="R194" s="88"/>
      <c r="S194" s="88"/>
      <c r="T194" s="89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4" t="s">
        <v>159</v>
      </c>
      <c r="AU194" s="14" t="s">
        <v>83</v>
      </c>
    </row>
    <row r="195" spans="1:65" s="2" customFormat="1" ht="16.5" customHeight="1">
      <c r="A195" s="35"/>
      <c r="B195" s="36"/>
      <c r="C195" s="232" t="s">
        <v>339</v>
      </c>
      <c r="D195" s="232" t="s">
        <v>139</v>
      </c>
      <c r="E195" s="233" t="s">
        <v>748</v>
      </c>
      <c r="F195" s="234" t="s">
        <v>749</v>
      </c>
      <c r="G195" s="235" t="s">
        <v>157</v>
      </c>
      <c r="H195" s="236">
        <v>62.5</v>
      </c>
      <c r="I195" s="237"/>
      <c r="J195" s="238">
        <f>ROUND(I195*H195,2)</f>
        <v>0</v>
      </c>
      <c r="K195" s="234" t="s">
        <v>143</v>
      </c>
      <c r="L195" s="41"/>
      <c r="M195" s="239" t="s">
        <v>1</v>
      </c>
      <c r="N195" s="240" t="s">
        <v>38</v>
      </c>
      <c r="O195" s="88"/>
      <c r="P195" s="241">
        <f>O195*H195</f>
        <v>0</v>
      </c>
      <c r="Q195" s="241">
        <v>0.13</v>
      </c>
      <c r="R195" s="241">
        <f>Q195*H195</f>
        <v>8.125</v>
      </c>
      <c r="S195" s="241">
        <v>0</v>
      </c>
      <c r="T195" s="242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3" t="s">
        <v>144</v>
      </c>
      <c r="AT195" s="243" t="s">
        <v>139</v>
      </c>
      <c r="AU195" s="243" t="s">
        <v>83</v>
      </c>
      <c r="AY195" s="14" t="s">
        <v>137</v>
      </c>
      <c r="BE195" s="244">
        <f>IF(N195="základní",J195,0)</f>
        <v>0</v>
      </c>
      <c r="BF195" s="244">
        <f>IF(N195="snížená",J195,0)</f>
        <v>0</v>
      </c>
      <c r="BG195" s="244">
        <f>IF(N195="zákl. přenesená",J195,0)</f>
        <v>0</v>
      </c>
      <c r="BH195" s="244">
        <f>IF(N195="sníž. přenesená",J195,0)</f>
        <v>0</v>
      </c>
      <c r="BI195" s="244">
        <f>IF(N195="nulová",J195,0)</f>
        <v>0</v>
      </c>
      <c r="BJ195" s="14" t="s">
        <v>81</v>
      </c>
      <c r="BK195" s="244">
        <f>ROUND(I195*H195,2)</f>
        <v>0</v>
      </c>
      <c r="BL195" s="14" t="s">
        <v>144</v>
      </c>
      <c r="BM195" s="243" t="s">
        <v>750</v>
      </c>
    </row>
    <row r="196" spans="1:47" s="2" customFormat="1" ht="12">
      <c r="A196" s="35"/>
      <c r="B196" s="36"/>
      <c r="C196" s="37"/>
      <c r="D196" s="245" t="s">
        <v>159</v>
      </c>
      <c r="E196" s="37"/>
      <c r="F196" s="246" t="s">
        <v>751</v>
      </c>
      <c r="G196" s="37"/>
      <c r="H196" s="37"/>
      <c r="I196" s="141"/>
      <c r="J196" s="37"/>
      <c r="K196" s="37"/>
      <c r="L196" s="41"/>
      <c r="M196" s="247"/>
      <c r="N196" s="248"/>
      <c r="O196" s="88"/>
      <c r="P196" s="88"/>
      <c r="Q196" s="88"/>
      <c r="R196" s="88"/>
      <c r="S196" s="88"/>
      <c r="T196" s="89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4" t="s">
        <v>159</v>
      </c>
      <c r="AU196" s="14" t="s">
        <v>83</v>
      </c>
    </row>
    <row r="197" spans="1:65" s="2" customFormat="1" ht="21.75" customHeight="1">
      <c r="A197" s="35"/>
      <c r="B197" s="36"/>
      <c r="C197" s="232" t="s">
        <v>343</v>
      </c>
      <c r="D197" s="232" t="s">
        <v>139</v>
      </c>
      <c r="E197" s="233" t="s">
        <v>387</v>
      </c>
      <c r="F197" s="234" t="s">
        <v>388</v>
      </c>
      <c r="G197" s="235" t="s">
        <v>157</v>
      </c>
      <c r="H197" s="236">
        <v>809.02</v>
      </c>
      <c r="I197" s="237"/>
      <c r="J197" s="238">
        <f>ROUND(I197*H197,2)</f>
        <v>0</v>
      </c>
      <c r="K197" s="234" t="s">
        <v>389</v>
      </c>
      <c r="L197" s="41"/>
      <c r="M197" s="239" t="s">
        <v>1</v>
      </c>
      <c r="N197" s="240" t="s">
        <v>38</v>
      </c>
      <c r="O197" s="88"/>
      <c r="P197" s="241">
        <f>O197*H197</f>
        <v>0</v>
      </c>
      <c r="Q197" s="241">
        <v>0.3719</v>
      </c>
      <c r="R197" s="241">
        <f>Q197*H197</f>
        <v>300.874538</v>
      </c>
      <c r="S197" s="241">
        <v>0</v>
      </c>
      <c r="T197" s="242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3" t="s">
        <v>144</v>
      </c>
      <c r="AT197" s="243" t="s">
        <v>139</v>
      </c>
      <c r="AU197" s="243" t="s">
        <v>83</v>
      </c>
      <c r="AY197" s="14" t="s">
        <v>137</v>
      </c>
      <c r="BE197" s="244">
        <f>IF(N197="základní",J197,0)</f>
        <v>0</v>
      </c>
      <c r="BF197" s="244">
        <f>IF(N197="snížená",J197,0)</f>
        <v>0</v>
      </c>
      <c r="BG197" s="244">
        <f>IF(N197="zákl. přenesená",J197,0)</f>
        <v>0</v>
      </c>
      <c r="BH197" s="244">
        <f>IF(N197="sníž. přenesená",J197,0)</f>
        <v>0</v>
      </c>
      <c r="BI197" s="244">
        <f>IF(N197="nulová",J197,0)</f>
        <v>0</v>
      </c>
      <c r="BJ197" s="14" t="s">
        <v>81</v>
      </c>
      <c r="BK197" s="244">
        <f>ROUND(I197*H197,2)</f>
        <v>0</v>
      </c>
      <c r="BL197" s="14" t="s">
        <v>144</v>
      </c>
      <c r="BM197" s="243" t="s">
        <v>752</v>
      </c>
    </row>
    <row r="198" spans="1:47" s="2" customFormat="1" ht="12">
      <c r="A198" s="35"/>
      <c r="B198" s="36"/>
      <c r="C198" s="37"/>
      <c r="D198" s="245" t="s">
        <v>159</v>
      </c>
      <c r="E198" s="37"/>
      <c r="F198" s="246" t="s">
        <v>391</v>
      </c>
      <c r="G198" s="37"/>
      <c r="H198" s="37"/>
      <c r="I198" s="141"/>
      <c r="J198" s="37"/>
      <c r="K198" s="37"/>
      <c r="L198" s="41"/>
      <c r="M198" s="247"/>
      <c r="N198" s="248"/>
      <c r="O198" s="88"/>
      <c r="P198" s="88"/>
      <c r="Q198" s="88"/>
      <c r="R198" s="88"/>
      <c r="S198" s="88"/>
      <c r="T198" s="89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T198" s="14" t="s">
        <v>159</v>
      </c>
      <c r="AU198" s="14" t="s">
        <v>83</v>
      </c>
    </row>
    <row r="199" spans="1:65" s="2" customFormat="1" ht="21.75" customHeight="1">
      <c r="A199" s="35"/>
      <c r="B199" s="36"/>
      <c r="C199" s="232" t="s">
        <v>347</v>
      </c>
      <c r="D199" s="232" t="s">
        <v>139</v>
      </c>
      <c r="E199" s="233" t="s">
        <v>393</v>
      </c>
      <c r="F199" s="234" t="s">
        <v>394</v>
      </c>
      <c r="G199" s="235" t="s">
        <v>157</v>
      </c>
      <c r="H199" s="236">
        <v>767.78</v>
      </c>
      <c r="I199" s="237"/>
      <c r="J199" s="238">
        <f>ROUND(I199*H199,2)</f>
        <v>0</v>
      </c>
      <c r="K199" s="234" t="s">
        <v>153</v>
      </c>
      <c r="L199" s="41"/>
      <c r="M199" s="239" t="s">
        <v>1</v>
      </c>
      <c r="N199" s="240" t="s">
        <v>38</v>
      </c>
      <c r="O199" s="88"/>
      <c r="P199" s="241">
        <f>O199*H199</f>
        <v>0</v>
      </c>
      <c r="Q199" s="241">
        <v>0.00561</v>
      </c>
      <c r="R199" s="241">
        <f>Q199*H199</f>
        <v>4.3072458000000005</v>
      </c>
      <c r="S199" s="241">
        <v>0</v>
      </c>
      <c r="T199" s="242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3" t="s">
        <v>144</v>
      </c>
      <c r="AT199" s="243" t="s">
        <v>139</v>
      </c>
      <c r="AU199" s="243" t="s">
        <v>83</v>
      </c>
      <c r="AY199" s="14" t="s">
        <v>137</v>
      </c>
      <c r="BE199" s="244">
        <f>IF(N199="základní",J199,0)</f>
        <v>0</v>
      </c>
      <c r="BF199" s="244">
        <f>IF(N199="snížená",J199,0)</f>
        <v>0</v>
      </c>
      <c r="BG199" s="244">
        <f>IF(N199="zákl. přenesená",J199,0)</f>
        <v>0</v>
      </c>
      <c r="BH199" s="244">
        <f>IF(N199="sníž. přenesená",J199,0)</f>
        <v>0</v>
      </c>
      <c r="BI199" s="244">
        <f>IF(N199="nulová",J199,0)</f>
        <v>0</v>
      </c>
      <c r="BJ199" s="14" t="s">
        <v>81</v>
      </c>
      <c r="BK199" s="244">
        <f>ROUND(I199*H199,2)</f>
        <v>0</v>
      </c>
      <c r="BL199" s="14" t="s">
        <v>144</v>
      </c>
      <c r="BM199" s="243" t="s">
        <v>753</v>
      </c>
    </row>
    <row r="200" spans="1:65" s="2" customFormat="1" ht="16.5" customHeight="1">
      <c r="A200" s="35"/>
      <c r="B200" s="36"/>
      <c r="C200" s="232" t="s">
        <v>351</v>
      </c>
      <c r="D200" s="232" t="s">
        <v>139</v>
      </c>
      <c r="E200" s="233" t="s">
        <v>397</v>
      </c>
      <c r="F200" s="234" t="s">
        <v>398</v>
      </c>
      <c r="G200" s="235" t="s">
        <v>157</v>
      </c>
      <c r="H200" s="236">
        <v>767.78</v>
      </c>
      <c r="I200" s="237"/>
      <c r="J200" s="238">
        <f>ROUND(I200*H200,2)</f>
        <v>0</v>
      </c>
      <c r="K200" s="234" t="s">
        <v>153</v>
      </c>
      <c r="L200" s="41"/>
      <c r="M200" s="239" t="s">
        <v>1</v>
      </c>
      <c r="N200" s="240" t="s">
        <v>38</v>
      </c>
      <c r="O200" s="88"/>
      <c r="P200" s="241">
        <f>O200*H200</f>
        <v>0</v>
      </c>
      <c r="Q200" s="241">
        <v>0.00051</v>
      </c>
      <c r="R200" s="241">
        <f>Q200*H200</f>
        <v>0.3915678</v>
      </c>
      <c r="S200" s="241">
        <v>0</v>
      </c>
      <c r="T200" s="242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43" t="s">
        <v>144</v>
      </c>
      <c r="AT200" s="243" t="s">
        <v>139</v>
      </c>
      <c r="AU200" s="243" t="s">
        <v>83</v>
      </c>
      <c r="AY200" s="14" t="s">
        <v>137</v>
      </c>
      <c r="BE200" s="244">
        <f>IF(N200="základní",J200,0)</f>
        <v>0</v>
      </c>
      <c r="BF200" s="244">
        <f>IF(N200="snížená",J200,0)</f>
        <v>0</v>
      </c>
      <c r="BG200" s="244">
        <f>IF(N200="zákl. přenesená",J200,0)</f>
        <v>0</v>
      </c>
      <c r="BH200" s="244">
        <f>IF(N200="sníž. přenesená",J200,0)</f>
        <v>0</v>
      </c>
      <c r="BI200" s="244">
        <f>IF(N200="nulová",J200,0)</f>
        <v>0</v>
      </c>
      <c r="BJ200" s="14" t="s">
        <v>81</v>
      </c>
      <c r="BK200" s="244">
        <f>ROUND(I200*H200,2)</f>
        <v>0</v>
      </c>
      <c r="BL200" s="14" t="s">
        <v>144</v>
      </c>
      <c r="BM200" s="243" t="s">
        <v>754</v>
      </c>
    </row>
    <row r="201" spans="1:65" s="2" customFormat="1" ht="21.75" customHeight="1">
      <c r="A201" s="35"/>
      <c r="B201" s="36"/>
      <c r="C201" s="232" t="s">
        <v>355</v>
      </c>
      <c r="D201" s="232" t="s">
        <v>139</v>
      </c>
      <c r="E201" s="233" t="s">
        <v>755</v>
      </c>
      <c r="F201" s="234" t="s">
        <v>756</v>
      </c>
      <c r="G201" s="235" t="s">
        <v>157</v>
      </c>
      <c r="H201" s="236">
        <v>62.5</v>
      </c>
      <c r="I201" s="237"/>
      <c r="J201" s="238">
        <f>ROUND(I201*H201,2)</f>
        <v>0</v>
      </c>
      <c r="K201" s="234" t="s">
        <v>143</v>
      </c>
      <c r="L201" s="41"/>
      <c r="M201" s="239" t="s">
        <v>1</v>
      </c>
      <c r="N201" s="240" t="s">
        <v>38</v>
      </c>
      <c r="O201" s="88"/>
      <c r="P201" s="241">
        <f>O201*H201</f>
        <v>0</v>
      </c>
      <c r="Q201" s="241">
        <v>0.10373</v>
      </c>
      <c r="R201" s="241">
        <f>Q201*H201</f>
        <v>6.483125</v>
      </c>
      <c r="S201" s="241">
        <v>0</v>
      </c>
      <c r="T201" s="242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3" t="s">
        <v>144</v>
      </c>
      <c r="AT201" s="243" t="s">
        <v>139</v>
      </c>
      <c r="AU201" s="243" t="s">
        <v>83</v>
      </c>
      <c r="AY201" s="14" t="s">
        <v>137</v>
      </c>
      <c r="BE201" s="244">
        <f>IF(N201="základní",J201,0)</f>
        <v>0</v>
      </c>
      <c r="BF201" s="244">
        <f>IF(N201="snížená",J201,0)</f>
        <v>0</v>
      </c>
      <c r="BG201" s="244">
        <f>IF(N201="zákl. přenesená",J201,0)</f>
        <v>0</v>
      </c>
      <c r="BH201" s="244">
        <f>IF(N201="sníž. přenesená",J201,0)</f>
        <v>0</v>
      </c>
      <c r="BI201" s="244">
        <f>IF(N201="nulová",J201,0)</f>
        <v>0</v>
      </c>
      <c r="BJ201" s="14" t="s">
        <v>81</v>
      </c>
      <c r="BK201" s="244">
        <f>ROUND(I201*H201,2)</f>
        <v>0</v>
      </c>
      <c r="BL201" s="14" t="s">
        <v>144</v>
      </c>
      <c r="BM201" s="243" t="s">
        <v>757</v>
      </c>
    </row>
    <row r="202" spans="1:47" s="2" customFormat="1" ht="12">
      <c r="A202" s="35"/>
      <c r="B202" s="36"/>
      <c r="C202" s="37"/>
      <c r="D202" s="245" t="s">
        <v>159</v>
      </c>
      <c r="E202" s="37"/>
      <c r="F202" s="246" t="s">
        <v>751</v>
      </c>
      <c r="G202" s="37"/>
      <c r="H202" s="37"/>
      <c r="I202" s="141"/>
      <c r="J202" s="37"/>
      <c r="K202" s="37"/>
      <c r="L202" s="41"/>
      <c r="M202" s="247"/>
      <c r="N202" s="248"/>
      <c r="O202" s="88"/>
      <c r="P202" s="88"/>
      <c r="Q202" s="88"/>
      <c r="R202" s="88"/>
      <c r="S202" s="88"/>
      <c r="T202" s="89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4" t="s">
        <v>159</v>
      </c>
      <c r="AU202" s="14" t="s">
        <v>83</v>
      </c>
    </row>
    <row r="203" spans="1:65" s="2" customFormat="1" ht="21.75" customHeight="1">
      <c r="A203" s="35"/>
      <c r="B203" s="36"/>
      <c r="C203" s="232" t="s">
        <v>361</v>
      </c>
      <c r="D203" s="232" t="s">
        <v>139</v>
      </c>
      <c r="E203" s="233" t="s">
        <v>401</v>
      </c>
      <c r="F203" s="234" t="s">
        <v>402</v>
      </c>
      <c r="G203" s="235" t="s">
        <v>157</v>
      </c>
      <c r="H203" s="236">
        <v>767.78</v>
      </c>
      <c r="I203" s="237"/>
      <c r="J203" s="238">
        <f>ROUND(I203*H203,2)</f>
        <v>0</v>
      </c>
      <c r="K203" s="234" t="s">
        <v>153</v>
      </c>
      <c r="L203" s="41"/>
      <c r="M203" s="239" t="s">
        <v>1</v>
      </c>
      <c r="N203" s="240" t="s">
        <v>38</v>
      </c>
      <c r="O203" s="88"/>
      <c r="P203" s="241">
        <f>O203*H203</f>
        <v>0</v>
      </c>
      <c r="Q203" s="241">
        <v>0.10373</v>
      </c>
      <c r="R203" s="241">
        <f>Q203*H203</f>
        <v>79.6418194</v>
      </c>
      <c r="S203" s="241">
        <v>0</v>
      </c>
      <c r="T203" s="242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3" t="s">
        <v>144</v>
      </c>
      <c r="AT203" s="243" t="s">
        <v>139</v>
      </c>
      <c r="AU203" s="243" t="s">
        <v>83</v>
      </c>
      <c r="AY203" s="14" t="s">
        <v>137</v>
      </c>
      <c r="BE203" s="244">
        <f>IF(N203="základní",J203,0)</f>
        <v>0</v>
      </c>
      <c r="BF203" s="244">
        <f>IF(N203="snížená",J203,0)</f>
        <v>0</v>
      </c>
      <c r="BG203" s="244">
        <f>IF(N203="zákl. přenesená",J203,0)</f>
        <v>0</v>
      </c>
      <c r="BH203" s="244">
        <f>IF(N203="sníž. přenesená",J203,0)</f>
        <v>0</v>
      </c>
      <c r="BI203" s="244">
        <f>IF(N203="nulová",J203,0)</f>
        <v>0</v>
      </c>
      <c r="BJ203" s="14" t="s">
        <v>81</v>
      </c>
      <c r="BK203" s="244">
        <f>ROUND(I203*H203,2)</f>
        <v>0</v>
      </c>
      <c r="BL203" s="14" t="s">
        <v>144</v>
      </c>
      <c r="BM203" s="243" t="s">
        <v>758</v>
      </c>
    </row>
    <row r="204" spans="1:65" s="2" customFormat="1" ht="21.75" customHeight="1">
      <c r="A204" s="35"/>
      <c r="B204" s="36"/>
      <c r="C204" s="232" t="s">
        <v>365</v>
      </c>
      <c r="D204" s="232" t="s">
        <v>139</v>
      </c>
      <c r="E204" s="233" t="s">
        <v>405</v>
      </c>
      <c r="F204" s="234" t="s">
        <v>406</v>
      </c>
      <c r="G204" s="235" t="s">
        <v>157</v>
      </c>
      <c r="H204" s="236">
        <v>767.78</v>
      </c>
      <c r="I204" s="237"/>
      <c r="J204" s="238">
        <f>ROUND(I204*H204,2)</f>
        <v>0</v>
      </c>
      <c r="K204" s="234" t="s">
        <v>153</v>
      </c>
      <c r="L204" s="41"/>
      <c r="M204" s="239" t="s">
        <v>1</v>
      </c>
      <c r="N204" s="240" t="s">
        <v>38</v>
      </c>
      <c r="O204" s="88"/>
      <c r="P204" s="241">
        <f>O204*H204</f>
        <v>0</v>
      </c>
      <c r="Q204" s="241">
        <v>0.15559</v>
      </c>
      <c r="R204" s="241">
        <f>Q204*H204</f>
        <v>119.4588902</v>
      </c>
      <c r="S204" s="241">
        <v>0</v>
      </c>
      <c r="T204" s="242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43" t="s">
        <v>144</v>
      </c>
      <c r="AT204" s="243" t="s">
        <v>139</v>
      </c>
      <c r="AU204" s="243" t="s">
        <v>83</v>
      </c>
      <c r="AY204" s="14" t="s">
        <v>137</v>
      </c>
      <c r="BE204" s="244">
        <f>IF(N204="základní",J204,0)</f>
        <v>0</v>
      </c>
      <c r="BF204" s="244">
        <f>IF(N204="snížená",J204,0)</f>
        <v>0</v>
      </c>
      <c r="BG204" s="244">
        <f>IF(N204="zákl. přenesená",J204,0)</f>
        <v>0</v>
      </c>
      <c r="BH204" s="244">
        <f>IF(N204="sníž. přenesená",J204,0)</f>
        <v>0</v>
      </c>
      <c r="BI204" s="244">
        <f>IF(N204="nulová",J204,0)</f>
        <v>0</v>
      </c>
      <c r="BJ204" s="14" t="s">
        <v>81</v>
      </c>
      <c r="BK204" s="244">
        <f>ROUND(I204*H204,2)</f>
        <v>0</v>
      </c>
      <c r="BL204" s="14" t="s">
        <v>144</v>
      </c>
      <c r="BM204" s="243" t="s">
        <v>759</v>
      </c>
    </row>
    <row r="205" spans="1:65" s="2" customFormat="1" ht="21.75" customHeight="1">
      <c r="A205" s="35"/>
      <c r="B205" s="36"/>
      <c r="C205" s="232" t="s">
        <v>371</v>
      </c>
      <c r="D205" s="232" t="s">
        <v>139</v>
      </c>
      <c r="E205" s="233" t="s">
        <v>409</v>
      </c>
      <c r="F205" s="234" t="s">
        <v>410</v>
      </c>
      <c r="G205" s="235" t="s">
        <v>157</v>
      </c>
      <c r="H205" s="236">
        <v>8.5</v>
      </c>
      <c r="I205" s="237"/>
      <c r="J205" s="238">
        <f>ROUND(I205*H205,2)</f>
        <v>0</v>
      </c>
      <c r="K205" s="234" t="s">
        <v>411</v>
      </c>
      <c r="L205" s="41"/>
      <c r="M205" s="239" t="s">
        <v>1</v>
      </c>
      <c r="N205" s="240" t="s">
        <v>38</v>
      </c>
      <c r="O205" s="88"/>
      <c r="P205" s="241">
        <f>O205*H205</f>
        <v>0</v>
      </c>
      <c r="Q205" s="241">
        <v>0.08425</v>
      </c>
      <c r="R205" s="241">
        <f>Q205*H205</f>
        <v>0.716125</v>
      </c>
      <c r="S205" s="241">
        <v>0</v>
      </c>
      <c r="T205" s="242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3" t="s">
        <v>144</v>
      </c>
      <c r="AT205" s="243" t="s">
        <v>139</v>
      </c>
      <c r="AU205" s="243" t="s">
        <v>83</v>
      </c>
      <c r="AY205" s="14" t="s">
        <v>137</v>
      </c>
      <c r="BE205" s="244">
        <f>IF(N205="základní",J205,0)</f>
        <v>0</v>
      </c>
      <c r="BF205" s="244">
        <f>IF(N205="snížená",J205,0)</f>
        <v>0</v>
      </c>
      <c r="BG205" s="244">
        <f>IF(N205="zákl. přenesená",J205,0)</f>
        <v>0</v>
      </c>
      <c r="BH205" s="244">
        <f>IF(N205="sníž. přenesená",J205,0)</f>
        <v>0</v>
      </c>
      <c r="BI205" s="244">
        <f>IF(N205="nulová",J205,0)</f>
        <v>0</v>
      </c>
      <c r="BJ205" s="14" t="s">
        <v>81</v>
      </c>
      <c r="BK205" s="244">
        <f>ROUND(I205*H205,2)</f>
        <v>0</v>
      </c>
      <c r="BL205" s="14" t="s">
        <v>144</v>
      </c>
      <c r="BM205" s="243" t="s">
        <v>760</v>
      </c>
    </row>
    <row r="206" spans="1:65" s="2" customFormat="1" ht="21.75" customHeight="1">
      <c r="A206" s="35"/>
      <c r="B206" s="36"/>
      <c r="C206" s="249" t="s">
        <v>376</v>
      </c>
      <c r="D206" s="249" t="s">
        <v>225</v>
      </c>
      <c r="E206" s="250" t="s">
        <v>419</v>
      </c>
      <c r="F206" s="251" t="s">
        <v>420</v>
      </c>
      <c r="G206" s="252" t="s">
        <v>157</v>
      </c>
      <c r="H206" s="253">
        <v>9</v>
      </c>
      <c r="I206" s="254"/>
      <c r="J206" s="255">
        <f>ROUND(I206*H206,2)</f>
        <v>0</v>
      </c>
      <c r="K206" s="251" t="s">
        <v>411</v>
      </c>
      <c r="L206" s="256"/>
      <c r="M206" s="257" t="s">
        <v>1</v>
      </c>
      <c r="N206" s="258" t="s">
        <v>38</v>
      </c>
      <c r="O206" s="88"/>
      <c r="P206" s="241">
        <f>O206*H206</f>
        <v>0</v>
      </c>
      <c r="Q206" s="241">
        <v>0.131</v>
      </c>
      <c r="R206" s="241">
        <f>Q206*H206</f>
        <v>1.179</v>
      </c>
      <c r="S206" s="241">
        <v>0</v>
      </c>
      <c r="T206" s="242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3" t="s">
        <v>177</v>
      </c>
      <c r="AT206" s="243" t="s">
        <v>225</v>
      </c>
      <c r="AU206" s="243" t="s">
        <v>83</v>
      </c>
      <c r="AY206" s="14" t="s">
        <v>137</v>
      </c>
      <c r="BE206" s="244">
        <f>IF(N206="základní",J206,0)</f>
        <v>0</v>
      </c>
      <c r="BF206" s="244">
        <f>IF(N206="snížená",J206,0)</f>
        <v>0</v>
      </c>
      <c r="BG206" s="244">
        <f>IF(N206="zákl. přenesená",J206,0)</f>
        <v>0</v>
      </c>
      <c r="BH206" s="244">
        <f>IF(N206="sníž. přenesená",J206,0)</f>
        <v>0</v>
      </c>
      <c r="BI206" s="244">
        <f>IF(N206="nulová",J206,0)</f>
        <v>0</v>
      </c>
      <c r="BJ206" s="14" t="s">
        <v>81</v>
      </c>
      <c r="BK206" s="244">
        <f>ROUND(I206*H206,2)</f>
        <v>0</v>
      </c>
      <c r="BL206" s="14" t="s">
        <v>144</v>
      </c>
      <c r="BM206" s="243" t="s">
        <v>761</v>
      </c>
    </row>
    <row r="207" spans="1:65" s="2" customFormat="1" ht="16.5" customHeight="1">
      <c r="A207" s="35"/>
      <c r="B207" s="36"/>
      <c r="C207" s="232" t="s">
        <v>381</v>
      </c>
      <c r="D207" s="232" t="s">
        <v>139</v>
      </c>
      <c r="E207" s="233" t="s">
        <v>762</v>
      </c>
      <c r="F207" s="234" t="s">
        <v>763</v>
      </c>
      <c r="G207" s="235" t="s">
        <v>152</v>
      </c>
      <c r="H207" s="236">
        <v>26</v>
      </c>
      <c r="I207" s="237"/>
      <c r="J207" s="238">
        <f>ROUND(I207*H207,2)</f>
        <v>0</v>
      </c>
      <c r="K207" s="234" t="s">
        <v>153</v>
      </c>
      <c r="L207" s="41"/>
      <c r="M207" s="239" t="s">
        <v>1</v>
      </c>
      <c r="N207" s="240" t="s">
        <v>38</v>
      </c>
      <c r="O207" s="88"/>
      <c r="P207" s="241">
        <f>O207*H207</f>
        <v>0</v>
      </c>
      <c r="Q207" s="241">
        <v>0.0036</v>
      </c>
      <c r="R207" s="241">
        <f>Q207*H207</f>
        <v>0.0936</v>
      </c>
      <c r="S207" s="241">
        <v>0</v>
      </c>
      <c r="T207" s="242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43" t="s">
        <v>144</v>
      </c>
      <c r="AT207" s="243" t="s">
        <v>139</v>
      </c>
      <c r="AU207" s="243" t="s">
        <v>83</v>
      </c>
      <c r="AY207" s="14" t="s">
        <v>137</v>
      </c>
      <c r="BE207" s="244">
        <f>IF(N207="základní",J207,0)</f>
        <v>0</v>
      </c>
      <c r="BF207" s="244">
        <f>IF(N207="snížená",J207,0)</f>
        <v>0</v>
      </c>
      <c r="BG207" s="244">
        <f>IF(N207="zákl. přenesená",J207,0)</f>
        <v>0</v>
      </c>
      <c r="BH207" s="244">
        <f>IF(N207="sníž. přenesená",J207,0)</f>
        <v>0</v>
      </c>
      <c r="BI207" s="244">
        <f>IF(N207="nulová",J207,0)</f>
        <v>0</v>
      </c>
      <c r="BJ207" s="14" t="s">
        <v>81</v>
      </c>
      <c r="BK207" s="244">
        <f>ROUND(I207*H207,2)</f>
        <v>0</v>
      </c>
      <c r="BL207" s="14" t="s">
        <v>144</v>
      </c>
      <c r="BM207" s="243" t="s">
        <v>764</v>
      </c>
    </row>
    <row r="208" spans="1:63" s="12" customFormat="1" ht="22.8" customHeight="1">
      <c r="A208" s="12"/>
      <c r="B208" s="216"/>
      <c r="C208" s="217"/>
      <c r="D208" s="218" t="s">
        <v>72</v>
      </c>
      <c r="E208" s="230" t="s">
        <v>177</v>
      </c>
      <c r="F208" s="230" t="s">
        <v>765</v>
      </c>
      <c r="G208" s="217"/>
      <c r="H208" s="217"/>
      <c r="I208" s="220"/>
      <c r="J208" s="231">
        <f>BK208</f>
        <v>0</v>
      </c>
      <c r="K208" s="217"/>
      <c r="L208" s="222"/>
      <c r="M208" s="223"/>
      <c r="N208" s="224"/>
      <c r="O208" s="224"/>
      <c r="P208" s="225">
        <f>SUM(P209:P221)</f>
        <v>0</v>
      </c>
      <c r="Q208" s="224"/>
      <c r="R208" s="225">
        <f>SUM(R209:R221)</f>
        <v>4.306295</v>
      </c>
      <c r="S208" s="224"/>
      <c r="T208" s="226">
        <f>SUM(T209:T221)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27" t="s">
        <v>81</v>
      </c>
      <c r="AT208" s="228" t="s">
        <v>72</v>
      </c>
      <c r="AU208" s="228" t="s">
        <v>81</v>
      </c>
      <c r="AY208" s="227" t="s">
        <v>137</v>
      </c>
      <c r="BK208" s="229">
        <f>SUM(BK209:BK221)</f>
        <v>0</v>
      </c>
    </row>
    <row r="209" spans="1:65" s="2" customFormat="1" ht="21.75" customHeight="1">
      <c r="A209" s="35"/>
      <c r="B209" s="36"/>
      <c r="C209" s="232" t="s">
        <v>386</v>
      </c>
      <c r="D209" s="232" t="s">
        <v>139</v>
      </c>
      <c r="E209" s="233" t="s">
        <v>766</v>
      </c>
      <c r="F209" s="234" t="s">
        <v>767</v>
      </c>
      <c r="G209" s="235" t="s">
        <v>152</v>
      </c>
      <c r="H209" s="236">
        <v>25</v>
      </c>
      <c r="I209" s="237"/>
      <c r="J209" s="238">
        <f>ROUND(I209*H209,2)</f>
        <v>0</v>
      </c>
      <c r="K209" s="234" t="s">
        <v>143</v>
      </c>
      <c r="L209" s="41"/>
      <c r="M209" s="239" t="s">
        <v>1</v>
      </c>
      <c r="N209" s="240" t="s">
        <v>38</v>
      </c>
      <c r="O209" s="88"/>
      <c r="P209" s="241">
        <f>O209*H209</f>
        <v>0</v>
      </c>
      <c r="Q209" s="241">
        <v>1E-05</v>
      </c>
      <c r="R209" s="241">
        <f>Q209*H209</f>
        <v>0.00025</v>
      </c>
      <c r="S209" s="241">
        <v>0</v>
      </c>
      <c r="T209" s="242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43" t="s">
        <v>144</v>
      </c>
      <c r="AT209" s="243" t="s">
        <v>139</v>
      </c>
      <c r="AU209" s="243" t="s">
        <v>83</v>
      </c>
      <c r="AY209" s="14" t="s">
        <v>137</v>
      </c>
      <c r="BE209" s="244">
        <f>IF(N209="základní",J209,0)</f>
        <v>0</v>
      </c>
      <c r="BF209" s="244">
        <f>IF(N209="snížená",J209,0)</f>
        <v>0</v>
      </c>
      <c r="BG209" s="244">
        <f>IF(N209="zákl. přenesená",J209,0)</f>
        <v>0</v>
      </c>
      <c r="BH209" s="244">
        <f>IF(N209="sníž. přenesená",J209,0)</f>
        <v>0</v>
      </c>
      <c r="BI209" s="244">
        <f>IF(N209="nulová",J209,0)</f>
        <v>0</v>
      </c>
      <c r="BJ209" s="14" t="s">
        <v>81</v>
      </c>
      <c r="BK209" s="244">
        <f>ROUND(I209*H209,2)</f>
        <v>0</v>
      </c>
      <c r="BL209" s="14" t="s">
        <v>144</v>
      </c>
      <c r="BM209" s="243" t="s">
        <v>768</v>
      </c>
    </row>
    <row r="210" spans="1:65" s="2" customFormat="1" ht="55.5" customHeight="1">
      <c r="A210" s="35"/>
      <c r="B210" s="36"/>
      <c r="C210" s="249" t="s">
        <v>392</v>
      </c>
      <c r="D210" s="249" t="s">
        <v>225</v>
      </c>
      <c r="E210" s="250" t="s">
        <v>769</v>
      </c>
      <c r="F210" s="251" t="s">
        <v>770</v>
      </c>
      <c r="G210" s="252" t="s">
        <v>142</v>
      </c>
      <c r="H210" s="253">
        <v>25.375</v>
      </c>
      <c r="I210" s="254"/>
      <c r="J210" s="255">
        <f>ROUND(I210*H210,2)</f>
        <v>0</v>
      </c>
      <c r="K210" s="251" t="s">
        <v>1</v>
      </c>
      <c r="L210" s="256"/>
      <c r="M210" s="257" t="s">
        <v>1</v>
      </c>
      <c r="N210" s="258" t="s">
        <v>38</v>
      </c>
      <c r="O210" s="88"/>
      <c r="P210" s="241">
        <f>O210*H210</f>
        <v>0</v>
      </c>
      <c r="Q210" s="241">
        <v>0.0046</v>
      </c>
      <c r="R210" s="241">
        <f>Q210*H210</f>
        <v>0.116725</v>
      </c>
      <c r="S210" s="241">
        <v>0</v>
      </c>
      <c r="T210" s="242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43" t="s">
        <v>177</v>
      </c>
      <c r="AT210" s="243" t="s">
        <v>225</v>
      </c>
      <c r="AU210" s="243" t="s">
        <v>83</v>
      </c>
      <c r="AY210" s="14" t="s">
        <v>137</v>
      </c>
      <c r="BE210" s="244">
        <f>IF(N210="základní",J210,0)</f>
        <v>0</v>
      </c>
      <c r="BF210" s="244">
        <f>IF(N210="snížená",J210,0)</f>
        <v>0</v>
      </c>
      <c r="BG210" s="244">
        <f>IF(N210="zákl. přenesená",J210,0)</f>
        <v>0</v>
      </c>
      <c r="BH210" s="244">
        <f>IF(N210="sníž. přenesená",J210,0)</f>
        <v>0</v>
      </c>
      <c r="BI210" s="244">
        <f>IF(N210="nulová",J210,0)</f>
        <v>0</v>
      </c>
      <c r="BJ210" s="14" t="s">
        <v>81</v>
      </c>
      <c r="BK210" s="244">
        <f>ROUND(I210*H210,2)</f>
        <v>0</v>
      </c>
      <c r="BL210" s="14" t="s">
        <v>144</v>
      </c>
      <c r="BM210" s="243" t="s">
        <v>771</v>
      </c>
    </row>
    <row r="211" spans="1:65" s="2" customFormat="1" ht="21.75" customHeight="1">
      <c r="A211" s="35"/>
      <c r="B211" s="36"/>
      <c r="C211" s="232" t="s">
        <v>396</v>
      </c>
      <c r="D211" s="232" t="s">
        <v>139</v>
      </c>
      <c r="E211" s="233" t="s">
        <v>772</v>
      </c>
      <c r="F211" s="234" t="s">
        <v>773</v>
      </c>
      <c r="G211" s="235" t="s">
        <v>142</v>
      </c>
      <c r="H211" s="236">
        <v>4</v>
      </c>
      <c r="I211" s="237"/>
      <c r="J211" s="238">
        <f>ROUND(I211*H211,2)</f>
        <v>0</v>
      </c>
      <c r="K211" s="234" t="s">
        <v>389</v>
      </c>
      <c r="L211" s="41"/>
      <c r="M211" s="239" t="s">
        <v>1</v>
      </c>
      <c r="N211" s="240" t="s">
        <v>38</v>
      </c>
      <c r="O211" s="88"/>
      <c r="P211" s="241">
        <f>O211*H211</f>
        <v>0</v>
      </c>
      <c r="Q211" s="241">
        <v>0.14494</v>
      </c>
      <c r="R211" s="241">
        <f>Q211*H211</f>
        <v>0.57976</v>
      </c>
      <c r="S211" s="241">
        <v>0</v>
      </c>
      <c r="T211" s="242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43" t="s">
        <v>144</v>
      </c>
      <c r="AT211" s="243" t="s">
        <v>139</v>
      </c>
      <c r="AU211" s="243" t="s">
        <v>83</v>
      </c>
      <c r="AY211" s="14" t="s">
        <v>137</v>
      </c>
      <c r="BE211" s="244">
        <f>IF(N211="základní",J211,0)</f>
        <v>0</v>
      </c>
      <c r="BF211" s="244">
        <f>IF(N211="snížená",J211,0)</f>
        <v>0</v>
      </c>
      <c r="BG211" s="244">
        <f>IF(N211="zákl. přenesená",J211,0)</f>
        <v>0</v>
      </c>
      <c r="BH211" s="244">
        <f>IF(N211="sníž. přenesená",J211,0)</f>
        <v>0</v>
      </c>
      <c r="BI211" s="244">
        <f>IF(N211="nulová",J211,0)</f>
        <v>0</v>
      </c>
      <c r="BJ211" s="14" t="s">
        <v>81</v>
      </c>
      <c r="BK211" s="244">
        <f>ROUND(I211*H211,2)</f>
        <v>0</v>
      </c>
      <c r="BL211" s="14" t="s">
        <v>144</v>
      </c>
      <c r="BM211" s="243" t="s">
        <v>774</v>
      </c>
    </row>
    <row r="212" spans="1:65" s="2" customFormat="1" ht="21.75" customHeight="1">
      <c r="A212" s="35"/>
      <c r="B212" s="36"/>
      <c r="C212" s="249" t="s">
        <v>400</v>
      </c>
      <c r="D212" s="249" t="s">
        <v>225</v>
      </c>
      <c r="E212" s="250" t="s">
        <v>775</v>
      </c>
      <c r="F212" s="251" t="s">
        <v>776</v>
      </c>
      <c r="G212" s="252" t="s">
        <v>142</v>
      </c>
      <c r="H212" s="253">
        <v>4</v>
      </c>
      <c r="I212" s="254"/>
      <c r="J212" s="255">
        <f>ROUND(I212*H212,2)</f>
        <v>0</v>
      </c>
      <c r="K212" s="251" t="s">
        <v>389</v>
      </c>
      <c r="L212" s="256"/>
      <c r="M212" s="257" t="s">
        <v>1</v>
      </c>
      <c r="N212" s="258" t="s">
        <v>38</v>
      </c>
      <c r="O212" s="88"/>
      <c r="P212" s="241">
        <f>O212*H212</f>
        <v>0</v>
      </c>
      <c r="Q212" s="241">
        <v>0.072</v>
      </c>
      <c r="R212" s="241">
        <f>Q212*H212</f>
        <v>0.288</v>
      </c>
      <c r="S212" s="241">
        <v>0</v>
      </c>
      <c r="T212" s="242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43" t="s">
        <v>177</v>
      </c>
      <c r="AT212" s="243" t="s">
        <v>225</v>
      </c>
      <c r="AU212" s="243" t="s">
        <v>83</v>
      </c>
      <c r="AY212" s="14" t="s">
        <v>137</v>
      </c>
      <c r="BE212" s="244">
        <f>IF(N212="základní",J212,0)</f>
        <v>0</v>
      </c>
      <c r="BF212" s="244">
        <f>IF(N212="snížená",J212,0)</f>
        <v>0</v>
      </c>
      <c r="BG212" s="244">
        <f>IF(N212="zákl. přenesená",J212,0)</f>
        <v>0</v>
      </c>
      <c r="BH212" s="244">
        <f>IF(N212="sníž. přenesená",J212,0)</f>
        <v>0</v>
      </c>
      <c r="BI212" s="244">
        <f>IF(N212="nulová",J212,0)</f>
        <v>0</v>
      </c>
      <c r="BJ212" s="14" t="s">
        <v>81</v>
      </c>
      <c r="BK212" s="244">
        <f>ROUND(I212*H212,2)</f>
        <v>0</v>
      </c>
      <c r="BL212" s="14" t="s">
        <v>144</v>
      </c>
      <c r="BM212" s="243" t="s">
        <v>777</v>
      </c>
    </row>
    <row r="213" spans="1:65" s="2" customFormat="1" ht="21.75" customHeight="1">
      <c r="A213" s="35"/>
      <c r="B213" s="36"/>
      <c r="C213" s="249" t="s">
        <v>404</v>
      </c>
      <c r="D213" s="249" t="s">
        <v>225</v>
      </c>
      <c r="E213" s="250" t="s">
        <v>778</v>
      </c>
      <c r="F213" s="251" t="s">
        <v>779</v>
      </c>
      <c r="G213" s="252" t="s">
        <v>142</v>
      </c>
      <c r="H213" s="253">
        <v>4</v>
      </c>
      <c r="I213" s="254"/>
      <c r="J213" s="255">
        <f>ROUND(I213*H213,2)</f>
        <v>0</v>
      </c>
      <c r="K213" s="251" t="s">
        <v>1</v>
      </c>
      <c r="L213" s="256"/>
      <c r="M213" s="257" t="s">
        <v>1</v>
      </c>
      <c r="N213" s="258" t="s">
        <v>38</v>
      </c>
      <c r="O213" s="88"/>
      <c r="P213" s="241">
        <f>O213*H213</f>
        <v>0</v>
      </c>
      <c r="Q213" s="241">
        <v>0.125</v>
      </c>
      <c r="R213" s="241">
        <f>Q213*H213</f>
        <v>0.5</v>
      </c>
      <c r="S213" s="241">
        <v>0</v>
      </c>
      <c r="T213" s="242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43" t="s">
        <v>177</v>
      </c>
      <c r="AT213" s="243" t="s">
        <v>225</v>
      </c>
      <c r="AU213" s="243" t="s">
        <v>83</v>
      </c>
      <c r="AY213" s="14" t="s">
        <v>137</v>
      </c>
      <c r="BE213" s="244">
        <f>IF(N213="základní",J213,0)</f>
        <v>0</v>
      </c>
      <c r="BF213" s="244">
        <f>IF(N213="snížená",J213,0)</f>
        <v>0</v>
      </c>
      <c r="BG213" s="244">
        <f>IF(N213="zákl. přenesená",J213,0)</f>
        <v>0</v>
      </c>
      <c r="BH213" s="244">
        <f>IF(N213="sníž. přenesená",J213,0)</f>
        <v>0</v>
      </c>
      <c r="BI213" s="244">
        <f>IF(N213="nulová",J213,0)</f>
        <v>0</v>
      </c>
      <c r="BJ213" s="14" t="s">
        <v>81</v>
      </c>
      <c r="BK213" s="244">
        <f>ROUND(I213*H213,2)</f>
        <v>0</v>
      </c>
      <c r="BL213" s="14" t="s">
        <v>144</v>
      </c>
      <c r="BM213" s="243" t="s">
        <v>780</v>
      </c>
    </row>
    <row r="214" spans="1:65" s="2" customFormat="1" ht="21.75" customHeight="1">
      <c r="A214" s="35"/>
      <c r="B214" s="36"/>
      <c r="C214" s="249" t="s">
        <v>408</v>
      </c>
      <c r="D214" s="249" t="s">
        <v>225</v>
      </c>
      <c r="E214" s="250" t="s">
        <v>781</v>
      </c>
      <c r="F214" s="251" t="s">
        <v>782</v>
      </c>
      <c r="G214" s="252" t="s">
        <v>142</v>
      </c>
      <c r="H214" s="253">
        <v>4</v>
      </c>
      <c r="I214" s="254"/>
      <c r="J214" s="255">
        <f>ROUND(I214*H214,2)</f>
        <v>0</v>
      </c>
      <c r="K214" s="251" t="s">
        <v>1</v>
      </c>
      <c r="L214" s="256"/>
      <c r="M214" s="257" t="s">
        <v>1</v>
      </c>
      <c r="N214" s="258" t="s">
        <v>38</v>
      </c>
      <c r="O214" s="88"/>
      <c r="P214" s="241">
        <f>O214*H214</f>
        <v>0</v>
      </c>
      <c r="Q214" s="241">
        <v>0.11</v>
      </c>
      <c r="R214" s="241">
        <f>Q214*H214</f>
        <v>0.44</v>
      </c>
      <c r="S214" s="241">
        <v>0</v>
      </c>
      <c r="T214" s="242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43" t="s">
        <v>177</v>
      </c>
      <c r="AT214" s="243" t="s">
        <v>225</v>
      </c>
      <c r="AU214" s="243" t="s">
        <v>83</v>
      </c>
      <c r="AY214" s="14" t="s">
        <v>137</v>
      </c>
      <c r="BE214" s="244">
        <f>IF(N214="základní",J214,0)</f>
        <v>0</v>
      </c>
      <c r="BF214" s="244">
        <f>IF(N214="snížená",J214,0)</f>
        <v>0</v>
      </c>
      <c r="BG214" s="244">
        <f>IF(N214="zákl. přenesená",J214,0)</f>
        <v>0</v>
      </c>
      <c r="BH214" s="244">
        <f>IF(N214="sníž. přenesená",J214,0)</f>
        <v>0</v>
      </c>
      <c r="BI214" s="244">
        <f>IF(N214="nulová",J214,0)</f>
        <v>0</v>
      </c>
      <c r="BJ214" s="14" t="s">
        <v>81</v>
      </c>
      <c r="BK214" s="244">
        <f>ROUND(I214*H214,2)</f>
        <v>0</v>
      </c>
      <c r="BL214" s="14" t="s">
        <v>144</v>
      </c>
      <c r="BM214" s="243" t="s">
        <v>783</v>
      </c>
    </row>
    <row r="215" spans="1:65" s="2" customFormat="1" ht="21.75" customHeight="1">
      <c r="A215" s="35"/>
      <c r="B215" s="36"/>
      <c r="C215" s="249" t="s">
        <v>414</v>
      </c>
      <c r="D215" s="249" t="s">
        <v>225</v>
      </c>
      <c r="E215" s="250" t="s">
        <v>784</v>
      </c>
      <c r="F215" s="251" t="s">
        <v>785</v>
      </c>
      <c r="G215" s="252" t="s">
        <v>142</v>
      </c>
      <c r="H215" s="253">
        <v>4</v>
      </c>
      <c r="I215" s="254"/>
      <c r="J215" s="255">
        <f>ROUND(I215*H215,2)</f>
        <v>0</v>
      </c>
      <c r="K215" s="251" t="s">
        <v>153</v>
      </c>
      <c r="L215" s="256"/>
      <c r="M215" s="257" t="s">
        <v>1</v>
      </c>
      <c r="N215" s="258" t="s">
        <v>38</v>
      </c>
      <c r="O215" s="88"/>
      <c r="P215" s="241">
        <f>O215*H215</f>
        <v>0</v>
      </c>
      <c r="Q215" s="241">
        <v>0.058</v>
      </c>
      <c r="R215" s="241">
        <f>Q215*H215</f>
        <v>0.232</v>
      </c>
      <c r="S215" s="241">
        <v>0</v>
      </c>
      <c r="T215" s="242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43" t="s">
        <v>177</v>
      </c>
      <c r="AT215" s="243" t="s">
        <v>225</v>
      </c>
      <c r="AU215" s="243" t="s">
        <v>83</v>
      </c>
      <c r="AY215" s="14" t="s">
        <v>137</v>
      </c>
      <c r="BE215" s="244">
        <f>IF(N215="základní",J215,0)</f>
        <v>0</v>
      </c>
      <c r="BF215" s="244">
        <f>IF(N215="snížená",J215,0)</f>
        <v>0</v>
      </c>
      <c r="BG215" s="244">
        <f>IF(N215="zákl. přenesená",J215,0)</f>
        <v>0</v>
      </c>
      <c r="BH215" s="244">
        <f>IF(N215="sníž. přenesená",J215,0)</f>
        <v>0</v>
      </c>
      <c r="BI215" s="244">
        <f>IF(N215="nulová",J215,0)</f>
        <v>0</v>
      </c>
      <c r="BJ215" s="14" t="s">
        <v>81</v>
      </c>
      <c r="BK215" s="244">
        <f>ROUND(I215*H215,2)</f>
        <v>0</v>
      </c>
      <c r="BL215" s="14" t="s">
        <v>144</v>
      </c>
      <c r="BM215" s="243" t="s">
        <v>786</v>
      </c>
    </row>
    <row r="216" spans="1:65" s="2" customFormat="1" ht="21.75" customHeight="1">
      <c r="A216" s="35"/>
      <c r="B216" s="36"/>
      <c r="C216" s="249" t="s">
        <v>418</v>
      </c>
      <c r="D216" s="249" t="s">
        <v>225</v>
      </c>
      <c r="E216" s="250" t="s">
        <v>787</v>
      </c>
      <c r="F216" s="251" t="s">
        <v>788</v>
      </c>
      <c r="G216" s="252" t="s">
        <v>142</v>
      </c>
      <c r="H216" s="253">
        <v>4</v>
      </c>
      <c r="I216" s="254"/>
      <c r="J216" s="255">
        <f>ROUND(I216*H216,2)</f>
        <v>0</v>
      </c>
      <c r="K216" s="251" t="s">
        <v>1</v>
      </c>
      <c r="L216" s="256"/>
      <c r="M216" s="257" t="s">
        <v>1</v>
      </c>
      <c r="N216" s="258" t="s">
        <v>38</v>
      </c>
      <c r="O216" s="88"/>
      <c r="P216" s="241">
        <f>O216*H216</f>
        <v>0</v>
      </c>
      <c r="Q216" s="241">
        <v>0.027</v>
      </c>
      <c r="R216" s="241">
        <f>Q216*H216</f>
        <v>0.108</v>
      </c>
      <c r="S216" s="241">
        <v>0</v>
      </c>
      <c r="T216" s="242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43" t="s">
        <v>177</v>
      </c>
      <c r="AT216" s="243" t="s">
        <v>225</v>
      </c>
      <c r="AU216" s="243" t="s">
        <v>83</v>
      </c>
      <c r="AY216" s="14" t="s">
        <v>137</v>
      </c>
      <c r="BE216" s="244">
        <f>IF(N216="základní",J216,0)</f>
        <v>0</v>
      </c>
      <c r="BF216" s="244">
        <f>IF(N216="snížená",J216,0)</f>
        <v>0</v>
      </c>
      <c r="BG216" s="244">
        <f>IF(N216="zákl. přenesená",J216,0)</f>
        <v>0</v>
      </c>
      <c r="BH216" s="244">
        <f>IF(N216="sníž. přenesená",J216,0)</f>
        <v>0</v>
      </c>
      <c r="BI216" s="244">
        <f>IF(N216="nulová",J216,0)</f>
        <v>0</v>
      </c>
      <c r="BJ216" s="14" t="s">
        <v>81</v>
      </c>
      <c r="BK216" s="244">
        <f>ROUND(I216*H216,2)</f>
        <v>0</v>
      </c>
      <c r="BL216" s="14" t="s">
        <v>144</v>
      </c>
      <c r="BM216" s="243" t="s">
        <v>789</v>
      </c>
    </row>
    <row r="217" spans="1:65" s="2" customFormat="1" ht="16.5" customHeight="1">
      <c r="A217" s="35"/>
      <c r="B217" s="36"/>
      <c r="C217" s="232" t="s">
        <v>422</v>
      </c>
      <c r="D217" s="232" t="s">
        <v>139</v>
      </c>
      <c r="E217" s="233" t="s">
        <v>790</v>
      </c>
      <c r="F217" s="234" t="s">
        <v>791</v>
      </c>
      <c r="G217" s="235" t="s">
        <v>142</v>
      </c>
      <c r="H217" s="236">
        <v>4</v>
      </c>
      <c r="I217" s="237"/>
      <c r="J217" s="238">
        <f>ROUND(I217*H217,2)</f>
        <v>0</v>
      </c>
      <c r="K217" s="234" t="s">
        <v>153</v>
      </c>
      <c r="L217" s="41"/>
      <c r="M217" s="239" t="s">
        <v>1</v>
      </c>
      <c r="N217" s="240" t="s">
        <v>38</v>
      </c>
      <c r="O217" s="88"/>
      <c r="P217" s="241">
        <f>O217*H217</f>
        <v>0</v>
      </c>
      <c r="Q217" s="241">
        <v>0.00468</v>
      </c>
      <c r="R217" s="241">
        <f>Q217*H217</f>
        <v>0.01872</v>
      </c>
      <c r="S217" s="241">
        <v>0</v>
      </c>
      <c r="T217" s="242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43" t="s">
        <v>144</v>
      </c>
      <c r="AT217" s="243" t="s">
        <v>139</v>
      </c>
      <c r="AU217" s="243" t="s">
        <v>83</v>
      </c>
      <c r="AY217" s="14" t="s">
        <v>137</v>
      </c>
      <c r="BE217" s="244">
        <f>IF(N217="základní",J217,0)</f>
        <v>0</v>
      </c>
      <c r="BF217" s="244">
        <f>IF(N217="snížená",J217,0)</f>
        <v>0</v>
      </c>
      <c r="BG217" s="244">
        <f>IF(N217="zákl. přenesená",J217,0)</f>
        <v>0</v>
      </c>
      <c r="BH217" s="244">
        <f>IF(N217="sníž. přenesená",J217,0)</f>
        <v>0</v>
      </c>
      <c r="BI217" s="244">
        <f>IF(N217="nulová",J217,0)</f>
        <v>0</v>
      </c>
      <c r="BJ217" s="14" t="s">
        <v>81</v>
      </c>
      <c r="BK217" s="244">
        <f>ROUND(I217*H217,2)</f>
        <v>0</v>
      </c>
      <c r="BL217" s="14" t="s">
        <v>144</v>
      </c>
      <c r="BM217" s="243" t="s">
        <v>792</v>
      </c>
    </row>
    <row r="218" spans="1:65" s="2" customFormat="1" ht="16.5" customHeight="1">
      <c r="A218" s="35"/>
      <c r="B218" s="36"/>
      <c r="C218" s="249" t="s">
        <v>427</v>
      </c>
      <c r="D218" s="249" t="s">
        <v>225</v>
      </c>
      <c r="E218" s="250" t="s">
        <v>793</v>
      </c>
      <c r="F218" s="251" t="s">
        <v>794</v>
      </c>
      <c r="G218" s="252" t="s">
        <v>142</v>
      </c>
      <c r="H218" s="253">
        <v>4</v>
      </c>
      <c r="I218" s="254"/>
      <c r="J218" s="255">
        <f>ROUND(I218*H218,2)</f>
        <v>0</v>
      </c>
      <c r="K218" s="251" t="s">
        <v>153</v>
      </c>
      <c r="L218" s="256"/>
      <c r="M218" s="257" t="s">
        <v>1</v>
      </c>
      <c r="N218" s="258" t="s">
        <v>38</v>
      </c>
      <c r="O218" s="88"/>
      <c r="P218" s="241">
        <f>O218*H218</f>
        <v>0</v>
      </c>
      <c r="Q218" s="241">
        <v>0.058</v>
      </c>
      <c r="R218" s="241">
        <f>Q218*H218</f>
        <v>0.232</v>
      </c>
      <c r="S218" s="241">
        <v>0</v>
      </c>
      <c r="T218" s="242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43" t="s">
        <v>177</v>
      </c>
      <c r="AT218" s="243" t="s">
        <v>225</v>
      </c>
      <c r="AU218" s="243" t="s">
        <v>83</v>
      </c>
      <c r="AY218" s="14" t="s">
        <v>137</v>
      </c>
      <c r="BE218" s="244">
        <f>IF(N218="základní",J218,0)</f>
        <v>0</v>
      </c>
      <c r="BF218" s="244">
        <f>IF(N218="snížená",J218,0)</f>
        <v>0</v>
      </c>
      <c r="BG218" s="244">
        <f>IF(N218="zákl. přenesená",J218,0)</f>
        <v>0</v>
      </c>
      <c r="BH218" s="244">
        <f>IF(N218="sníž. přenesená",J218,0)</f>
        <v>0</v>
      </c>
      <c r="BI218" s="244">
        <f>IF(N218="nulová",J218,0)</f>
        <v>0</v>
      </c>
      <c r="BJ218" s="14" t="s">
        <v>81</v>
      </c>
      <c r="BK218" s="244">
        <f>ROUND(I218*H218,2)</f>
        <v>0</v>
      </c>
      <c r="BL218" s="14" t="s">
        <v>144</v>
      </c>
      <c r="BM218" s="243" t="s">
        <v>795</v>
      </c>
    </row>
    <row r="219" spans="1:65" s="2" customFormat="1" ht="16.5" customHeight="1">
      <c r="A219" s="35"/>
      <c r="B219" s="36"/>
      <c r="C219" s="249" t="s">
        <v>431</v>
      </c>
      <c r="D219" s="249" t="s">
        <v>225</v>
      </c>
      <c r="E219" s="250" t="s">
        <v>796</v>
      </c>
      <c r="F219" s="251" t="s">
        <v>797</v>
      </c>
      <c r="G219" s="252" t="s">
        <v>142</v>
      </c>
      <c r="H219" s="253">
        <v>4</v>
      </c>
      <c r="I219" s="254"/>
      <c r="J219" s="255">
        <f>ROUND(I219*H219,2)</f>
        <v>0</v>
      </c>
      <c r="K219" s="251" t="s">
        <v>153</v>
      </c>
      <c r="L219" s="256"/>
      <c r="M219" s="257" t="s">
        <v>1</v>
      </c>
      <c r="N219" s="258" t="s">
        <v>38</v>
      </c>
      <c r="O219" s="88"/>
      <c r="P219" s="241">
        <f>O219*H219</f>
        <v>0</v>
      </c>
      <c r="Q219" s="241">
        <v>0.004</v>
      </c>
      <c r="R219" s="241">
        <f>Q219*H219</f>
        <v>0.016</v>
      </c>
      <c r="S219" s="241">
        <v>0</v>
      </c>
      <c r="T219" s="242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43" t="s">
        <v>177</v>
      </c>
      <c r="AT219" s="243" t="s">
        <v>225</v>
      </c>
      <c r="AU219" s="243" t="s">
        <v>83</v>
      </c>
      <c r="AY219" s="14" t="s">
        <v>137</v>
      </c>
      <c r="BE219" s="244">
        <f>IF(N219="základní",J219,0)</f>
        <v>0</v>
      </c>
      <c r="BF219" s="244">
        <f>IF(N219="snížená",J219,0)</f>
        <v>0</v>
      </c>
      <c r="BG219" s="244">
        <f>IF(N219="zákl. přenesená",J219,0)</f>
        <v>0</v>
      </c>
      <c r="BH219" s="244">
        <f>IF(N219="sníž. přenesená",J219,0)</f>
        <v>0</v>
      </c>
      <c r="BI219" s="244">
        <f>IF(N219="nulová",J219,0)</f>
        <v>0</v>
      </c>
      <c r="BJ219" s="14" t="s">
        <v>81</v>
      </c>
      <c r="BK219" s="244">
        <f>ROUND(I219*H219,2)</f>
        <v>0</v>
      </c>
      <c r="BL219" s="14" t="s">
        <v>144</v>
      </c>
      <c r="BM219" s="243" t="s">
        <v>798</v>
      </c>
    </row>
    <row r="220" spans="1:65" s="2" customFormat="1" ht="21.75" customHeight="1">
      <c r="A220" s="35"/>
      <c r="B220" s="36"/>
      <c r="C220" s="232" t="s">
        <v>435</v>
      </c>
      <c r="D220" s="232" t="s">
        <v>139</v>
      </c>
      <c r="E220" s="233" t="s">
        <v>799</v>
      </c>
      <c r="F220" s="234" t="s">
        <v>800</v>
      </c>
      <c r="G220" s="235" t="s">
        <v>142</v>
      </c>
      <c r="H220" s="236">
        <v>2</v>
      </c>
      <c r="I220" s="237"/>
      <c r="J220" s="238">
        <f>ROUND(I220*H220,2)</f>
        <v>0</v>
      </c>
      <c r="K220" s="234" t="s">
        <v>153</v>
      </c>
      <c r="L220" s="41"/>
      <c r="M220" s="239" t="s">
        <v>1</v>
      </c>
      <c r="N220" s="240" t="s">
        <v>38</v>
      </c>
      <c r="O220" s="88"/>
      <c r="P220" s="241">
        <f>O220*H220</f>
        <v>0</v>
      </c>
      <c r="Q220" s="241">
        <v>0.4208</v>
      </c>
      <c r="R220" s="241">
        <f>Q220*H220</f>
        <v>0.8416</v>
      </c>
      <c r="S220" s="241">
        <v>0</v>
      </c>
      <c r="T220" s="242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43" t="s">
        <v>144</v>
      </c>
      <c r="AT220" s="243" t="s">
        <v>139</v>
      </c>
      <c r="AU220" s="243" t="s">
        <v>83</v>
      </c>
      <c r="AY220" s="14" t="s">
        <v>137</v>
      </c>
      <c r="BE220" s="244">
        <f>IF(N220="základní",J220,0)</f>
        <v>0</v>
      </c>
      <c r="BF220" s="244">
        <f>IF(N220="snížená",J220,0)</f>
        <v>0</v>
      </c>
      <c r="BG220" s="244">
        <f>IF(N220="zákl. přenesená",J220,0)</f>
        <v>0</v>
      </c>
      <c r="BH220" s="244">
        <f>IF(N220="sníž. přenesená",J220,0)</f>
        <v>0</v>
      </c>
      <c r="BI220" s="244">
        <f>IF(N220="nulová",J220,0)</f>
        <v>0</v>
      </c>
      <c r="BJ220" s="14" t="s">
        <v>81</v>
      </c>
      <c r="BK220" s="244">
        <f>ROUND(I220*H220,2)</f>
        <v>0</v>
      </c>
      <c r="BL220" s="14" t="s">
        <v>144</v>
      </c>
      <c r="BM220" s="243" t="s">
        <v>801</v>
      </c>
    </row>
    <row r="221" spans="1:65" s="2" customFormat="1" ht="21.75" customHeight="1">
      <c r="A221" s="35"/>
      <c r="B221" s="36"/>
      <c r="C221" s="232" t="s">
        <v>440</v>
      </c>
      <c r="D221" s="232" t="s">
        <v>139</v>
      </c>
      <c r="E221" s="233" t="s">
        <v>802</v>
      </c>
      <c r="F221" s="234" t="s">
        <v>803</v>
      </c>
      <c r="G221" s="235" t="s">
        <v>142</v>
      </c>
      <c r="H221" s="236">
        <v>3</v>
      </c>
      <c r="I221" s="237"/>
      <c r="J221" s="238">
        <f>ROUND(I221*H221,2)</f>
        <v>0</v>
      </c>
      <c r="K221" s="234" t="s">
        <v>153</v>
      </c>
      <c r="L221" s="41"/>
      <c r="M221" s="239" t="s">
        <v>1</v>
      </c>
      <c r="N221" s="240" t="s">
        <v>38</v>
      </c>
      <c r="O221" s="88"/>
      <c r="P221" s="241">
        <f>O221*H221</f>
        <v>0</v>
      </c>
      <c r="Q221" s="241">
        <v>0.31108</v>
      </c>
      <c r="R221" s="241">
        <f>Q221*H221</f>
        <v>0.9332400000000001</v>
      </c>
      <c r="S221" s="241">
        <v>0</v>
      </c>
      <c r="T221" s="242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43" t="s">
        <v>144</v>
      </c>
      <c r="AT221" s="243" t="s">
        <v>139</v>
      </c>
      <c r="AU221" s="243" t="s">
        <v>83</v>
      </c>
      <c r="AY221" s="14" t="s">
        <v>137</v>
      </c>
      <c r="BE221" s="244">
        <f>IF(N221="základní",J221,0)</f>
        <v>0</v>
      </c>
      <c r="BF221" s="244">
        <f>IF(N221="snížená",J221,0)</f>
        <v>0</v>
      </c>
      <c r="BG221" s="244">
        <f>IF(N221="zákl. přenesená",J221,0)</f>
        <v>0</v>
      </c>
      <c r="BH221" s="244">
        <f>IF(N221="sníž. přenesená",J221,0)</f>
        <v>0</v>
      </c>
      <c r="BI221" s="244">
        <f>IF(N221="nulová",J221,0)</f>
        <v>0</v>
      </c>
      <c r="BJ221" s="14" t="s">
        <v>81</v>
      </c>
      <c r="BK221" s="244">
        <f>ROUND(I221*H221,2)</f>
        <v>0</v>
      </c>
      <c r="BL221" s="14" t="s">
        <v>144</v>
      </c>
      <c r="BM221" s="243" t="s">
        <v>804</v>
      </c>
    </row>
    <row r="222" spans="1:63" s="12" customFormat="1" ht="22.8" customHeight="1">
      <c r="A222" s="12"/>
      <c r="B222" s="216"/>
      <c r="C222" s="217"/>
      <c r="D222" s="218" t="s">
        <v>72</v>
      </c>
      <c r="E222" s="230" t="s">
        <v>182</v>
      </c>
      <c r="F222" s="230" t="s">
        <v>439</v>
      </c>
      <c r="G222" s="217"/>
      <c r="H222" s="217"/>
      <c r="I222" s="220"/>
      <c r="J222" s="231">
        <f>BK222</f>
        <v>0</v>
      </c>
      <c r="K222" s="217"/>
      <c r="L222" s="222"/>
      <c r="M222" s="223"/>
      <c r="N222" s="224"/>
      <c r="O222" s="224"/>
      <c r="P222" s="225">
        <f>SUM(P223:P245)</f>
        <v>0</v>
      </c>
      <c r="Q222" s="224"/>
      <c r="R222" s="225">
        <f>SUM(R223:R245)</f>
        <v>94.09681</v>
      </c>
      <c r="S222" s="224"/>
      <c r="T222" s="226">
        <f>SUM(T223:T245)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27" t="s">
        <v>81</v>
      </c>
      <c r="AT222" s="228" t="s">
        <v>72</v>
      </c>
      <c r="AU222" s="228" t="s">
        <v>81</v>
      </c>
      <c r="AY222" s="227" t="s">
        <v>137</v>
      </c>
      <c r="BK222" s="229">
        <f>SUM(BK223:BK245)</f>
        <v>0</v>
      </c>
    </row>
    <row r="223" spans="1:65" s="2" customFormat="1" ht="21.75" customHeight="1">
      <c r="A223" s="35"/>
      <c r="B223" s="36"/>
      <c r="C223" s="232" t="s">
        <v>444</v>
      </c>
      <c r="D223" s="232" t="s">
        <v>139</v>
      </c>
      <c r="E223" s="233" t="s">
        <v>445</v>
      </c>
      <c r="F223" s="234" t="s">
        <v>446</v>
      </c>
      <c r="G223" s="235" t="s">
        <v>142</v>
      </c>
      <c r="H223" s="236">
        <v>3</v>
      </c>
      <c r="I223" s="237"/>
      <c r="J223" s="238">
        <f>ROUND(I223*H223,2)</f>
        <v>0</v>
      </c>
      <c r="K223" s="234" t="s">
        <v>153</v>
      </c>
      <c r="L223" s="41"/>
      <c r="M223" s="239" t="s">
        <v>1</v>
      </c>
      <c r="N223" s="240" t="s">
        <v>38</v>
      </c>
      <c r="O223" s="88"/>
      <c r="P223" s="241">
        <f>O223*H223</f>
        <v>0</v>
      </c>
      <c r="Q223" s="241">
        <v>0.0007</v>
      </c>
      <c r="R223" s="241">
        <f>Q223*H223</f>
        <v>0.0021</v>
      </c>
      <c r="S223" s="241">
        <v>0</v>
      </c>
      <c r="T223" s="242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43" t="s">
        <v>144</v>
      </c>
      <c r="AT223" s="243" t="s">
        <v>139</v>
      </c>
      <c r="AU223" s="243" t="s">
        <v>83</v>
      </c>
      <c r="AY223" s="14" t="s">
        <v>137</v>
      </c>
      <c r="BE223" s="244">
        <f>IF(N223="základní",J223,0)</f>
        <v>0</v>
      </c>
      <c r="BF223" s="244">
        <f>IF(N223="snížená",J223,0)</f>
        <v>0</v>
      </c>
      <c r="BG223" s="244">
        <f>IF(N223="zákl. přenesená",J223,0)</f>
        <v>0</v>
      </c>
      <c r="BH223" s="244">
        <f>IF(N223="sníž. přenesená",J223,0)</f>
        <v>0</v>
      </c>
      <c r="BI223" s="244">
        <f>IF(N223="nulová",J223,0)</f>
        <v>0</v>
      </c>
      <c r="BJ223" s="14" t="s">
        <v>81</v>
      </c>
      <c r="BK223" s="244">
        <f>ROUND(I223*H223,2)</f>
        <v>0</v>
      </c>
      <c r="BL223" s="14" t="s">
        <v>144</v>
      </c>
      <c r="BM223" s="243" t="s">
        <v>805</v>
      </c>
    </row>
    <row r="224" spans="1:65" s="2" customFormat="1" ht="16.5" customHeight="1">
      <c r="A224" s="35"/>
      <c r="B224" s="36"/>
      <c r="C224" s="249" t="s">
        <v>448</v>
      </c>
      <c r="D224" s="249" t="s">
        <v>225</v>
      </c>
      <c r="E224" s="250" t="s">
        <v>453</v>
      </c>
      <c r="F224" s="251" t="s">
        <v>454</v>
      </c>
      <c r="G224" s="252" t="s">
        <v>142</v>
      </c>
      <c r="H224" s="253">
        <v>1</v>
      </c>
      <c r="I224" s="254"/>
      <c r="J224" s="255">
        <f>ROUND(I224*H224,2)</f>
        <v>0</v>
      </c>
      <c r="K224" s="251" t="s">
        <v>143</v>
      </c>
      <c r="L224" s="256"/>
      <c r="M224" s="257" t="s">
        <v>1</v>
      </c>
      <c r="N224" s="258" t="s">
        <v>38</v>
      </c>
      <c r="O224" s="88"/>
      <c r="P224" s="241">
        <f>O224*H224</f>
        <v>0</v>
      </c>
      <c r="Q224" s="241">
        <v>0.004</v>
      </c>
      <c r="R224" s="241">
        <f>Q224*H224</f>
        <v>0.004</v>
      </c>
      <c r="S224" s="241">
        <v>0</v>
      </c>
      <c r="T224" s="242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43" t="s">
        <v>177</v>
      </c>
      <c r="AT224" s="243" t="s">
        <v>225</v>
      </c>
      <c r="AU224" s="243" t="s">
        <v>83</v>
      </c>
      <c r="AY224" s="14" t="s">
        <v>137</v>
      </c>
      <c r="BE224" s="244">
        <f>IF(N224="základní",J224,0)</f>
        <v>0</v>
      </c>
      <c r="BF224" s="244">
        <f>IF(N224="snížená",J224,0)</f>
        <v>0</v>
      </c>
      <c r="BG224" s="244">
        <f>IF(N224="zákl. přenesená",J224,0)</f>
        <v>0</v>
      </c>
      <c r="BH224" s="244">
        <f>IF(N224="sníž. přenesená",J224,0)</f>
        <v>0</v>
      </c>
      <c r="BI224" s="244">
        <f>IF(N224="nulová",J224,0)</f>
        <v>0</v>
      </c>
      <c r="BJ224" s="14" t="s">
        <v>81</v>
      </c>
      <c r="BK224" s="244">
        <f>ROUND(I224*H224,2)</f>
        <v>0</v>
      </c>
      <c r="BL224" s="14" t="s">
        <v>144</v>
      </c>
      <c r="BM224" s="243" t="s">
        <v>806</v>
      </c>
    </row>
    <row r="225" spans="1:65" s="2" customFormat="1" ht="16.5" customHeight="1">
      <c r="A225" s="35"/>
      <c r="B225" s="36"/>
      <c r="C225" s="249" t="s">
        <v>452</v>
      </c>
      <c r="D225" s="249" t="s">
        <v>225</v>
      </c>
      <c r="E225" s="250" t="s">
        <v>807</v>
      </c>
      <c r="F225" s="251" t="s">
        <v>808</v>
      </c>
      <c r="G225" s="252" t="s">
        <v>142</v>
      </c>
      <c r="H225" s="253">
        <v>1</v>
      </c>
      <c r="I225" s="254"/>
      <c r="J225" s="255">
        <f>ROUND(I225*H225,2)</f>
        <v>0</v>
      </c>
      <c r="K225" s="251" t="s">
        <v>143</v>
      </c>
      <c r="L225" s="256"/>
      <c r="M225" s="257" t="s">
        <v>1</v>
      </c>
      <c r="N225" s="258" t="s">
        <v>38</v>
      </c>
      <c r="O225" s="88"/>
      <c r="P225" s="241">
        <f>O225*H225</f>
        <v>0</v>
      </c>
      <c r="Q225" s="241">
        <v>0.004</v>
      </c>
      <c r="R225" s="241">
        <f>Q225*H225</f>
        <v>0.004</v>
      </c>
      <c r="S225" s="241">
        <v>0</v>
      </c>
      <c r="T225" s="242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43" t="s">
        <v>177</v>
      </c>
      <c r="AT225" s="243" t="s">
        <v>225</v>
      </c>
      <c r="AU225" s="243" t="s">
        <v>83</v>
      </c>
      <c r="AY225" s="14" t="s">
        <v>137</v>
      </c>
      <c r="BE225" s="244">
        <f>IF(N225="základní",J225,0)</f>
        <v>0</v>
      </c>
      <c r="BF225" s="244">
        <f>IF(N225="snížená",J225,0)</f>
        <v>0</v>
      </c>
      <c r="BG225" s="244">
        <f>IF(N225="zákl. přenesená",J225,0)</f>
        <v>0</v>
      </c>
      <c r="BH225" s="244">
        <f>IF(N225="sníž. přenesená",J225,0)</f>
        <v>0</v>
      </c>
      <c r="BI225" s="244">
        <f>IF(N225="nulová",J225,0)</f>
        <v>0</v>
      </c>
      <c r="BJ225" s="14" t="s">
        <v>81</v>
      </c>
      <c r="BK225" s="244">
        <f>ROUND(I225*H225,2)</f>
        <v>0</v>
      </c>
      <c r="BL225" s="14" t="s">
        <v>144</v>
      </c>
      <c r="BM225" s="243" t="s">
        <v>809</v>
      </c>
    </row>
    <row r="226" spans="1:65" s="2" customFormat="1" ht="21.75" customHeight="1">
      <c r="A226" s="35"/>
      <c r="B226" s="36"/>
      <c r="C226" s="249" t="s">
        <v>456</v>
      </c>
      <c r="D226" s="249" t="s">
        <v>225</v>
      </c>
      <c r="E226" s="250" t="s">
        <v>457</v>
      </c>
      <c r="F226" s="251" t="s">
        <v>458</v>
      </c>
      <c r="G226" s="252" t="s">
        <v>142</v>
      </c>
      <c r="H226" s="253">
        <v>1</v>
      </c>
      <c r="I226" s="254"/>
      <c r="J226" s="255">
        <f>ROUND(I226*H226,2)</f>
        <v>0</v>
      </c>
      <c r="K226" s="251" t="s">
        <v>143</v>
      </c>
      <c r="L226" s="256"/>
      <c r="M226" s="257" t="s">
        <v>1</v>
      </c>
      <c r="N226" s="258" t="s">
        <v>38</v>
      </c>
      <c r="O226" s="88"/>
      <c r="P226" s="241">
        <f>O226*H226</f>
        <v>0</v>
      </c>
      <c r="Q226" s="241">
        <v>0.0013</v>
      </c>
      <c r="R226" s="241">
        <f>Q226*H226</f>
        <v>0.0013</v>
      </c>
      <c r="S226" s="241">
        <v>0</v>
      </c>
      <c r="T226" s="242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43" t="s">
        <v>177</v>
      </c>
      <c r="AT226" s="243" t="s">
        <v>225</v>
      </c>
      <c r="AU226" s="243" t="s">
        <v>83</v>
      </c>
      <c r="AY226" s="14" t="s">
        <v>137</v>
      </c>
      <c r="BE226" s="244">
        <f>IF(N226="základní",J226,0)</f>
        <v>0</v>
      </c>
      <c r="BF226" s="244">
        <f>IF(N226="snížená",J226,0)</f>
        <v>0</v>
      </c>
      <c r="BG226" s="244">
        <f>IF(N226="zákl. přenesená",J226,0)</f>
        <v>0</v>
      </c>
      <c r="BH226" s="244">
        <f>IF(N226="sníž. přenesená",J226,0)</f>
        <v>0</v>
      </c>
      <c r="BI226" s="244">
        <f>IF(N226="nulová",J226,0)</f>
        <v>0</v>
      </c>
      <c r="BJ226" s="14" t="s">
        <v>81</v>
      </c>
      <c r="BK226" s="244">
        <f>ROUND(I226*H226,2)</f>
        <v>0</v>
      </c>
      <c r="BL226" s="14" t="s">
        <v>144</v>
      </c>
      <c r="BM226" s="243" t="s">
        <v>810</v>
      </c>
    </row>
    <row r="227" spans="1:65" s="2" customFormat="1" ht="21.75" customHeight="1">
      <c r="A227" s="35"/>
      <c r="B227" s="36"/>
      <c r="C227" s="232" t="s">
        <v>460</v>
      </c>
      <c r="D227" s="232" t="s">
        <v>139</v>
      </c>
      <c r="E227" s="233" t="s">
        <v>461</v>
      </c>
      <c r="F227" s="234" t="s">
        <v>462</v>
      </c>
      <c r="G227" s="235" t="s">
        <v>142</v>
      </c>
      <c r="H227" s="236">
        <v>3</v>
      </c>
      <c r="I227" s="237"/>
      <c r="J227" s="238">
        <f>ROUND(I227*H227,2)</f>
        <v>0</v>
      </c>
      <c r="K227" s="234" t="s">
        <v>153</v>
      </c>
      <c r="L227" s="41"/>
      <c r="M227" s="239" t="s">
        <v>1</v>
      </c>
      <c r="N227" s="240" t="s">
        <v>38</v>
      </c>
      <c r="O227" s="88"/>
      <c r="P227" s="241">
        <f>O227*H227</f>
        <v>0</v>
      </c>
      <c r="Q227" s="241">
        <v>0.11241</v>
      </c>
      <c r="R227" s="241">
        <f>Q227*H227</f>
        <v>0.33723</v>
      </c>
      <c r="S227" s="241">
        <v>0</v>
      </c>
      <c r="T227" s="242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43" t="s">
        <v>144</v>
      </c>
      <c r="AT227" s="243" t="s">
        <v>139</v>
      </c>
      <c r="AU227" s="243" t="s">
        <v>83</v>
      </c>
      <c r="AY227" s="14" t="s">
        <v>137</v>
      </c>
      <c r="BE227" s="244">
        <f>IF(N227="základní",J227,0)</f>
        <v>0</v>
      </c>
      <c r="BF227" s="244">
        <f>IF(N227="snížená",J227,0)</f>
        <v>0</v>
      </c>
      <c r="BG227" s="244">
        <f>IF(N227="zákl. přenesená",J227,0)</f>
        <v>0</v>
      </c>
      <c r="BH227" s="244">
        <f>IF(N227="sníž. přenesená",J227,0)</f>
        <v>0</v>
      </c>
      <c r="BI227" s="244">
        <f>IF(N227="nulová",J227,0)</f>
        <v>0</v>
      </c>
      <c r="BJ227" s="14" t="s">
        <v>81</v>
      </c>
      <c r="BK227" s="244">
        <f>ROUND(I227*H227,2)</f>
        <v>0</v>
      </c>
      <c r="BL227" s="14" t="s">
        <v>144</v>
      </c>
      <c r="BM227" s="243" t="s">
        <v>811</v>
      </c>
    </row>
    <row r="228" spans="1:65" s="2" customFormat="1" ht="16.5" customHeight="1">
      <c r="A228" s="35"/>
      <c r="B228" s="36"/>
      <c r="C228" s="249" t="s">
        <v>464</v>
      </c>
      <c r="D228" s="249" t="s">
        <v>225</v>
      </c>
      <c r="E228" s="250" t="s">
        <v>465</v>
      </c>
      <c r="F228" s="251" t="s">
        <v>466</v>
      </c>
      <c r="G228" s="252" t="s">
        <v>142</v>
      </c>
      <c r="H228" s="253">
        <v>3</v>
      </c>
      <c r="I228" s="254"/>
      <c r="J228" s="255">
        <f>ROUND(I228*H228,2)</f>
        <v>0</v>
      </c>
      <c r="K228" s="251" t="s">
        <v>153</v>
      </c>
      <c r="L228" s="256"/>
      <c r="M228" s="257" t="s">
        <v>1</v>
      </c>
      <c r="N228" s="258" t="s">
        <v>38</v>
      </c>
      <c r="O228" s="88"/>
      <c r="P228" s="241">
        <f>O228*H228</f>
        <v>0</v>
      </c>
      <c r="Q228" s="241">
        <v>0.0061</v>
      </c>
      <c r="R228" s="241">
        <f>Q228*H228</f>
        <v>0.0183</v>
      </c>
      <c r="S228" s="241">
        <v>0</v>
      </c>
      <c r="T228" s="242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43" t="s">
        <v>177</v>
      </c>
      <c r="AT228" s="243" t="s">
        <v>225</v>
      </c>
      <c r="AU228" s="243" t="s">
        <v>83</v>
      </c>
      <c r="AY228" s="14" t="s">
        <v>137</v>
      </c>
      <c r="BE228" s="244">
        <f>IF(N228="základní",J228,0)</f>
        <v>0</v>
      </c>
      <c r="BF228" s="244">
        <f>IF(N228="snížená",J228,0)</f>
        <v>0</v>
      </c>
      <c r="BG228" s="244">
        <f>IF(N228="zákl. přenesená",J228,0)</f>
        <v>0</v>
      </c>
      <c r="BH228" s="244">
        <f>IF(N228="sníž. přenesená",J228,0)</f>
        <v>0</v>
      </c>
      <c r="BI228" s="244">
        <f>IF(N228="nulová",J228,0)</f>
        <v>0</v>
      </c>
      <c r="BJ228" s="14" t="s">
        <v>81</v>
      </c>
      <c r="BK228" s="244">
        <f>ROUND(I228*H228,2)</f>
        <v>0</v>
      </c>
      <c r="BL228" s="14" t="s">
        <v>144</v>
      </c>
      <c r="BM228" s="243" t="s">
        <v>812</v>
      </c>
    </row>
    <row r="229" spans="1:65" s="2" customFormat="1" ht="16.5" customHeight="1">
      <c r="A229" s="35"/>
      <c r="B229" s="36"/>
      <c r="C229" s="249" t="s">
        <v>468</v>
      </c>
      <c r="D229" s="249" t="s">
        <v>225</v>
      </c>
      <c r="E229" s="250" t="s">
        <v>469</v>
      </c>
      <c r="F229" s="251" t="s">
        <v>470</v>
      </c>
      <c r="G229" s="252" t="s">
        <v>142</v>
      </c>
      <c r="H229" s="253">
        <v>3</v>
      </c>
      <c r="I229" s="254"/>
      <c r="J229" s="255">
        <f>ROUND(I229*H229,2)</f>
        <v>0</v>
      </c>
      <c r="K229" s="251" t="s">
        <v>153</v>
      </c>
      <c r="L229" s="256"/>
      <c r="M229" s="257" t="s">
        <v>1</v>
      </c>
      <c r="N229" s="258" t="s">
        <v>38</v>
      </c>
      <c r="O229" s="88"/>
      <c r="P229" s="241">
        <f>O229*H229</f>
        <v>0</v>
      </c>
      <c r="Q229" s="241">
        <v>0.003</v>
      </c>
      <c r="R229" s="241">
        <f>Q229*H229</f>
        <v>0.009000000000000001</v>
      </c>
      <c r="S229" s="241">
        <v>0</v>
      </c>
      <c r="T229" s="242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43" t="s">
        <v>177</v>
      </c>
      <c r="AT229" s="243" t="s">
        <v>225</v>
      </c>
      <c r="AU229" s="243" t="s">
        <v>83</v>
      </c>
      <c r="AY229" s="14" t="s">
        <v>137</v>
      </c>
      <c r="BE229" s="244">
        <f>IF(N229="základní",J229,0)</f>
        <v>0</v>
      </c>
      <c r="BF229" s="244">
        <f>IF(N229="snížená",J229,0)</f>
        <v>0</v>
      </c>
      <c r="BG229" s="244">
        <f>IF(N229="zákl. přenesená",J229,0)</f>
        <v>0</v>
      </c>
      <c r="BH229" s="244">
        <f>IF(N229="sníž. přenesená",J229,0)</f>
        <v>0</v>
      </c>
      <c r="BI229" s="244">
        <f>IF(N229="nulová",J229,0)</f>
        <v>0</v>
      </c>
      <c r="BJ229" s="14" t="s">
        <v>81</v>
      </c>
      <c r="BK229" s="244">
        <f>ROUND(I229*H229,2)</f>
        <v>0</v>
      </c>
      <c r="BL229" s="14" t="s">
        <v>144</v>
      </c>
      <c r="BM229" s="243" t="s">
        <v>813</v>
      </c>
    </row>
    <row r="230" spans="1:65" s="2" customFormat="1" ht="16.5" customHeight="1">
      <c r="A230" s="35"/>
      <c r="B230" s="36"/>
      <c r="C230" s="249" t="s">
        <v>472</v>
      </c>
      <c r="D230" s="249" t="s">
        <v>225</v>
      </c>
      <c r="E230" s="250" t="s">
        <v>473</v>
      </c>
      <c r="F230" s="251" t="s">
        <v>474</v>
      </c>
      <c r="G230" s="252" t="s">
        <v>142</v>
      </c>
      <c r="H230" s="253">
        <v>3</v>
      </c>
      <c r="I230" s="254"/>
      <c r="J230" s="255">
        <f>ROUND(I230*H230,2)</f>
        <v>0</v>
      </c>
      <c r="K230" s="251" t="s">
        <v>153</v>
      </c>
      <c r="L230" s="256"/>
      <c r="M230" s="257" t="s">
        <v>1</v>
      </c>
      <c r="N230" s="258" t="s">
        <v>38</v>
      </c>
      <c r="O230" s="88"/>
      <c r="P230" s="241">
        <f>O230*H230</f>
        <v>0</v>
      </c>
      <c r="Q230" s="241">
        <v>0.0001</v>
      </c>
      <c r="R230" s="241">
        <f>Q230*H230</f>
        <v>0.00030000000000000003</v>
      </c>
      <c r="S230" s="241">
        <v>0</v>
      </c>
      <c r="T230" s="242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43" t="s">
        <v>177</v>
      </c>
      <c r="AT230" s="243" t="s">
        <v>225</v>
      </c>
      <c r="AU230" s="243" t="s">
        <v>83</v>
      </c>
      <c r="AY230" s="14" t="s">
        <v>137</v>
      </c>
      <c r="BE230" s="244">
        <f>IF(N230="základní",J230,0)</f>
        <v>0</v>
      </c>
      <c r="BF230" s="244">
        <f>IF(N230="snížená",J230,0)</f>
        <v>0</v>
      </c>
      <c r="BG230" s="244">
        <f>IF(N230="zákl. přenesená",J230,0)</f>
        <v>0</v>
      </c>
      <c r="BH230" s="244">
        <f>IF(N230="sníž. přenesená",J230,0)</f>
        <v>0</v>
      </c>
      <c r="BI230" s="244">
        <f>IF(N230="nulová",J230,0)</f>
        <v>0</v>
      </c>
      <c r="BJ230" s="14" t="s">
        <v>81</v>
      </c>
      <c r="BK230" s="244">
        <f>ROUND(I230*H230,2)</f>
        <v>0</v>
      </c>
      <c r="BL230" s="14" t="s">
        <v>144</v>
      </c>
      <c r="BM230" s="243" t="s">
        <v>814</v>
      </c>
    </row>
    <row r="231" spans="1:65" s="2" customFormat="1" ht="16.5" customHeight="1">
      <c r="A231" s="35"/>
      <c r="B231" s="36"/>
      <c r="C231" s="249" t="s">
        <v>476</v>
      </c>
      <c r="D231" s="249" t="s">
        <v>225</v>
      </c>
      <c r="E231" s="250" t="s">
        <v>477</v>
      </c>
      <c r="F231" s="251" t="s">
        <v>478</v>
      </c>
      <c r="G231" s="252" t="s">
        <v>142</v>
      </c>
      <c r="H231" s="253">
        <v>6</v>
      </c>
      <c r="I231" s="254"/>
      <c r="J231" s="255">
        <f>ROUND(I231*H231,2)</f>
        <v>0</v>
      </c>
      <c r="K231" s="251" t="s">
        <v>153</v>
      </c>
      <c r="L231" s="256"/>
      <c r="M231" s="257" t="s">
        <v>1</v>
      </c>
      <c r="N231" s="258" t="s">
        <v>38</v>
      </c>
      <c r="O231" s="88"/>
      <c r="P231" s="241">
        <f>O231*H231</f>
        <v>0</v>
      </c>
      <c r="Q231" s="241">
        <v>0.00035</v>
      </c>
      <c r="R231" s="241">
        <f>Q231*H231</f>
        <v>0.0021</v>
      </c>
      <c r="S231" s="241">
        <v>0</v>
      </c>
      <c r="T231" s="242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43" t="s">
        <v>177</v>
      </c>
      <c r="AT231" s="243" t="s">
        <v>225</v>
      </c>
      <c r="AU231" s="243" t="s">
        <v>83</v>
      </c>
      <c r="AY231" s="14" t="s">
        <v>137</v>
      </c>
      <c r="BE231" s="244">
        <f>IF(N231="základní",J231,0)</f>
        <v>0</v>
      </c>
      <c r="BF231" s="244">
        <f>IF(N231="snížená",J231,0)</f>
        <v>0</v>
      </c>
      <c r="BG231" s="244">
        <f>IF(N231="zákl. přenesená",J231,0)</f>
        <v>0</v>
      </c>
      <c r="BH231" s="244">
        <f>IF(N231="sníž. přenesená",J231,0)</f>
        <v>0</v>
      </c>
      <c r="BI231" s="244">
        <f>IF(N231="nulová",J231,0)</f>
        <v>0</v>
      </c>
      <c r="BJ231" s="14" t="s">
        <v>81</v>
      </c>
      <c r="BK231" s="244">
        <f>ROUND(I231*H231,2)</f>
        <v>0</v>
      </c>
      <c r="BL231" s="14" t="s">
        <v>144</v>
      </c>
      <c r="BM231" s="243" t="s">
        <v>815</v>
      </c>
    </row>
    <row r="232" spans="1:65" s="2" customFormat="1" ht="21.75" customHeight="1">
      <c r="A232" s="35"/>
      <c r="B232" s="36"/>
      <c r="C232" s="232" t="s">
        <v>480</v>
      </c>
      <c r="D232" s="232" t="s">
        <v>139</v>
      </c>
      <c r="E232" s="233" t="s">
        <v>481</v>
      </c>
      <c r="F232" s="234" t="s">
        <v>482</v>
      </c>
      <c r="G232" s="235" t="s">
        <v>152</v>
      </c>
      <c r="H232" s="236">
        <v>210</v>
      </c>
      <c r="I232" s="237"/>
      <c r="J232" s="238">
        <f>ROUND(I232*H232,2)</f>
        <v>0</v>
      </c>
      <c r="K232" s="234" t="s">
        <v>143</v>
      </c>
      <c r="L232" s="41"/>
      <c r="M232" s="239" t="s">
        <v>1</v>
      </c>
      <c r="N232" s="240" t="s">
        <v>38</v>
      </c>
      <c r="O232" s="88"/>
      <c r="P232" s="241">
        <f>O232*H232</f>
        <v>0</v>
      </c>
      <c r="Q232" s="241">
        <v>0.08088</v>
      </c>
      <c r="R232" s="241">
        <f>Q232*H232</f>
        <v>16.9848</v>
      </c>
      <c r="S232" s="241">
        <v>0</v>
      </c>
      <c r="T232" s="242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43" t="s">
        <v>144</v>
      </c>
      <c r="AT232" s="243" t="s">
        <v>139</v>
      </c>
      <c r="AU232" s="243" t="s">
        <v>83</v>
      </c>
      <c r="AY232" s="14" t="s">
        <v>137</v>
      </c>
      <c r="BE232" s="244">
        <f>IF(N232="základní",J232,0)</f>
        <v>0</v>
      </c>
      <c r="BF232" s="244">
        <f>IF(N232="snížená",J232,0)</f>
        <v>0</v>
      </c>
      <c r="BG232" s="244">
        <f>IF(N232="zákl. přenesená",J232,0)</f>
        <v>0</v>
      </c>
      <c r="BH232" s="244">
        <f>IF(N232="sníž. přenesená",J232,0)</f>
        <v>0</v>
      </c>
      <c r="BI232" s="244">
        <f>IF(N232="nulová",J232,0)</f>
        <v>0</v>
      </c>
      <c r="BJ232" s="14" t="s">
        <v>81</v>
      </c>
      <c r="BK232" s="244">
        <f>ROUND(I232*H232,2)</f>
        <v>0</v>
      </c>
      <c r="BL232" s="14" t="s">
        <v>144</v>
      </c>
      <c r="BM232" s="243" t="s">
        <v>816</v>
      </c>
    </row>
    <row r="233" spans="1:65" s="2" customFormat="1" ht="16.5" customHeight="1">
      <c r="A233" s="35"/>
      <c r="B233" s="36"/>
      <c r="C233" s="249" t="s">
        <v>484</v>
      </c>
      <c r="D233" s="249" t="s">
        <v>225</v>
      </c>
      <c r="E233" s="250" t="s">
        <v>485</v>
      </c>
      <c r="F233" s="251" t="s">
        <v>486</v>
      </c>
      <c r="G233" s="252" t="s">
        <v>152</v>
      </c>
      <c r="H233" s="253">
        <v>221</v>
      </c>
      <c r="I233" s="254"/>
      <c r="J233" s="255">
        <f>ROUND(I233*H233,2)</f>
        <v>0</v>
      </c>
      <c r="K233" s="251" t="s">
        <v>143</v>
      </c>
      <c r="L233" s="256"/>
      <c r="M233" s="257" t="s">
        <v>1</v>
      </c>
      <c r="N233" s="258" t="s">
        <v>38</v>
      </c>
      <c r="O233" s="88"/>
      <c r="P233" s="241">
        <f>O233*H233</f>
        <v>0</v>
      </c>
      <c r="Q233" s="241">
        <v>0.056</v>
      </c>
      <c r="R233" s="241">
        <f>Q233*H233</f>
        <v>12.376</v>
      </c>
      <c r="S233" s="241">
        <v>0</v>
      </c>
      <c r="T233" s="242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43" t="s">
        <v>177</v>
      </c>
      <c r="AT233" s="243" t="s">
        <v>225</v>
      </c>
      <c r="AU233" s="243" t="s">
        <v>83</v>
      </c>
      <c r="AY233" s="14" t="s">
        <v>137</v>
      </c>
      <c r="BE233" s="244">
        <f>IF(N233="základní",J233,0)</f>
        <v>0</v>
      </c>
      <c r="BF233" s="244">
        <f>IF(N233="snížená",J233,0)</f>
        <v>0</v>
      </c>
      <c r="BG233" s="244">
        <f>IF(N233="zákl. přenesená",J233,0)</f>
        <v>0</v>
      </c>
      <c r="BH233" s="244">
        <f>IF(N233="sníž. přenesená",J233,0)</f>
        <v>0</v>
      </c>
      <c r="BI233" s="244">
        <f>IF(N233="nulová",J233,0)</f>
        <v>0</v>
      </c>
      <c r="BJ233" s="14" t="s">
        <v>81</v>
      </c>
      <c r="BK233" s="244">
        <f>ROUND(I233*H233,2)</f>
        <v>0</v>
      </c>
      <c r="BL233" s="14" t="s">
        <v>144</v>
      </c>
      <c r="BM233" s="243" t="s">
        <v>817</v>
      </c>
    </row>
    <row r="234" spans="1:65" s="2" customFormat="1" ht="21.75" customHeight="1">
      <c r="A234" s="35"/>
      <c r="B234" s="36"/>
      <c r="C234" s="232" t="s">
        <v>488</v>
      </c>
      <c r="D234" s="232" t="s">
        <v>139</v>
      </c>
      <c r="E234" s="233" t="s">
        <v>489</v>
      </c>
      <c r="F234" s="234" t="s">
        <v>490</v>
      </c>
      <c r="G234" s="235" t="s">
        <v>152</v>
      </c>
      <c r="H234" s="236">
        <v>224</v>
      </c>
      <c r="I234" s="237"/>
      <c r="J234" s="238">
        <f>ROUND(I234*H234,2)</f>
        <v>0</v>
      </c>
      <c r="K234" s="234" t="s">
        <v>153</v>
      </c>
      <c r="L234" s="41"/>
      <c r="M234" s="239" t="s">
        <v>1</v>
      </c>
      <c r="N234" s="240" t="s">
        <v>38</v>
      </c>
      <c r="O234" s="88"/>
      <c r="P234" s="241">
        <f>O234*H234</f>
        <v>0</v>
      </c>
      <c r="Q234" s="241">
        <v>0.1554</v>
      </c>
      <c r="R234" s="241">
        <f>Q234*H234</f>
        <v>34.8096</v>
      </c>
      <c r="S234" s="241">
        <v>0</v>
      </c>
      <c r="T234" s="242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43" t="s">
        <v>144</v>
      </c>
      <c r="AT234" s="243" t="s">
        <v>139</v>
      </c>
      <c r="AU234" s="243" t="s">
        <v>83</v>
      </c>
      <c r="AY234" s="14" t="s">
        <v>137</v>
      </c>
      <c r="BE234" s="244">
        <f>IF(N234="základní",J234,0)</f>
        <v>0</v>
      </c>
      <c r="BF234" s="244">
        <f>IF(N234="snížená",J234,0)</f>
        <v>0</v>
      </c>
      <c r="BG234" s="244">
        <f>IF(N234="zákl. přenesená",J234,0)</f>
        <v>0</v>
      </c>
      <c r="BH234" s="244">
        <f>IF(N234="sníž. přenesená",J234,0)</f>
        <v>0</v>
      </c>
      <c r="BI234" s="244">
        <f>IF(N234="nulová",J234,0)</f>
        <v>0</v>
      </c>
      <c r="BJ234" s="14" t="s">
        <v>81</v>
      </c>
      <c r="BK234" s="244">
        <f>ROUND(I234*H234,2)</f>
        <v>0</v>
      </c>
      <c r="BL234" s="14" t="s">
        <v>144</v>
      </c>
      <c r="BM234" s="243" t="s">
        <v>818</v>
      </c>
    </row>
    <row r="235" spans="1:65" s="2" customFormat="1" ht="16.5" customHeight="1">
      <c r="A235" s="35"/>
      <c r="B235" s="36"/>
      <c r="C235" s="249" t="s">
        <v>492</v>
      </c>
      <c r="D235" s="249" t="s">
        <v>225</v>
      </c>
      <c r="E235" s="250" t="s">
        <v>497</v>
      </c>
      <c r="F235" s="251" t="s">
        <v>498</v>
      </c>
      <c r="G235" s="252" t="s">
        <v>142</v>
      </c>
      <c r="H235" s="253">
        <v>231</v>
      </c>
      <c r="I235" s="254"/>
      <c r="J235" s="255">
        <f>ROUND(I235*H235,2)</f>
        <v>0</v>
      </c>
      <c r="K235" s="251" t="s">
        <v>411</v>
      </c>
      <c r="L235" s="256"/>
      <c r="M235" s="257" t="s">
        <v>1</v>
      </c>
      <c r="N235" s="258" t="s">
        <v>38</v>
      </c>
      <c r="O235" s="88"/>
      <c r="P235" s="241">
        <f>O235*H235</f>
        <v>0</v>
      </c>
      <c r="Q235" s="241">
        <v>0.081</v>
      </c>
      <c r="R235" s="241">
        <f>Q235*H235</f>
        <v>18.711000000000002</v>
      </c>
      <c r="S235" s="241">
        <v>0</v>
      </c>
      <c r="T235" s="242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43" t="s">
        <v>177</v>
      </c>
      <c r="AT235" s="243" t="s">
        <v>225</v>
      </c>
      <c r="AU235" s="243" t="s">
        <v>83</v>
      </c>
      <c r="AY235" s="14" t="s">
        <v>137</v>
      </c>
      <c r="BE235" s="244">
        <f>IF(N235="základní",J235,0)</f>
        <v>0</v>
      </c>
      <c r="BF235" s="244">
        <f>IF(N235="snížená",J235,0)</f>
        <v>0</v>
      </c>
      <c r="BG235" s="244">
        <f>IF(N235="zákl. přenesená",J235,0)</f>
        <v>0</v>
      </c>
      <c r="BH235" s="244">
        <f>IF(N235="sníž. přenesená",J235,0)</f>
        <v>0</v>
      </c>
      <c r="BI235" s="244">
        <f>IF(N235="nulová",J235,0)</f>
        <v>0</v>
      </c>
      <c r="BJ235" s="14" t="s">
        <v>81</v>
      </c>
      <c r="BK235" s="244">
        <f>ROUND(I235*H235,2)</f>
        <v>0</v>
      </c>
      <c r="BL235" s="14" t="s">
        <v>144</v>
      </c>
      <c r="BM235" s="243" t="s">
        <v>819</v>
      </c>
    </row>
    <row r="236" spans="1:65" s="2" customFormat="1" ht="21.75" customHeight="1">
      <c r="A236" s="35"/>
      <c r="B236" s="36"/>
      <c r="C236" s="249" t="s">
        <v>496</v>
      </c>
      <c r="D236" s="249" t="s">
        <v>225</v>
      </c>
      <c r="E236" s="250" t="s">
        <v>501</v>
      </c>
      <c r="F236" s="251" t="s">
        <v>502</v>
      </c>
      <c r="G236" s="252" t="s">
        <v>142</v>
      </c>
      <c r="H236" s="253">
        <v>4</v>
      </c>
      <c r="I236" s="254"/>
      <c r="J236" s="255">
        <f>ROUND(I236*H236,2)</f>
        <v>0</v>
      </c>
      <c r="K236" s="251" t="s">
        <v>389</v>
      </c>
      <c r="L236" s="256"/>
      <c r="M236" s="257" t="s">
        <v>1</v>
      </c>
      <c r="N236" s="258" t="s">
        <v>38</v>
      </c>
      <c r="O236" s="88"/>
      <c r="P236" s="241">
        <f>O236*H236</f>
        <v>0</v>
      </c>
      <c r="Q236" s="241">
        <v>0.072</v>
      </c>
      <c r="R236" s="241">
        <f>Q236*H236</f>
        <v>0.288</v>
      </c>
      <c r="S236" s="241">
        <v>0</v>
      </c>
      <c r="T236" s="242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43" t="s">
        <v>177</v>
      </c>
      <c r="AT236" s="243" t="s">
        <v>225</v>
      </c>
      <c r="AU236" s="243" t="s">
        <v>83</v>
      </c>
      <c r="AY236" s="14" t="s">
        <v>137</v>
      </c>
      <c r="BE236" s="244">
        <f>IF(N236="základní",J236,0)</f>
        <v>0</v>
      </c>
      <c r="BF236" s="244">
        <f>IF(N236="snížená",J236,0)</f>
        <v>0</v>
      </c>
      <c r="BG236" s="244">
        <f>IF(N236="zákl. přenesená",J236,0)</f>
        <v>0</v>
      </c>
      <c r="BH236" s="244">
        <f>IF(N236="sníž. přenesená",J236,0)</f>
        <v>0</v>
      </c>
      <c r="BI236" s="244">
        <f>IF(N236="nulová",J236,0)</f>
        <v>0</v>
      </c>
      <c r="BJ236" s="14" t="s">
        <v>81</v>
      </c>
      <c r="BK236" s="244">
        <f>ROUND(I236*H236,2)</f>
        <v>0</v>
      </c>
      <c r="BL236" s="14" t="s">
        <v>144</v>
      </c>
      <c r="BM236" s="243" t="s">
        <v>820</v>
      </c>
    </row>
    <row r="237" spans="1:65" s="2" customFormat="1" ht="21.75" customHeight="1">
      <c r="A237" s="35"/>
      <c r="B237" s="36"/>
      <c r="C237" s="232" t="s">
        <v>500</v>
      </c>
      <c r="D237" s="232" t="s">
        <v>139</v>
      </c>
      <c r="E237" s="233" t="s">
        <v>505</v>
      </c>
      <c r="F237" s="234" t="s">
        <v>506</v>
      </c>
      <c r="G237" s="235" t="s">
        <v>152</v>
      </c>
      <c r="H237" s="236">
        <v>24</v>
      </c>
      <c r="I237" s="237"/>
      <c r="J237" s="238">
        <f>ROUND(I237*H237,2)</f>
        <v>0</v>
      </c>
      <c r="K237" s="234" t="s">
        <v>389</v>
      </c>
      <c r="L237" s="41"/>
      <c r="M237" s="239" t="s">
        <v>1</v>
      </c>
      <c r="N237" s="240" t="s">
        <v>38</v>
      </c>
      <c r="O237" s="88"/>
      <c r="P237" s="241">
        <f>O237*H237</f>
        <v>0</v>
      </c>
      <c r="Q237" s="241">
        <v>0.1295</v>
      </c>
      <c r="R237" s="241">
        <f>Q237*H237</f>
        <v>3.108</v>
      </c>
      <c r="S237" s="241">
        <v>0</v>
      </c>
      <c r="T237" s="242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43" t="s">
        <v>144</v>
      </c>
      <c r="AT237" s="243" t="s">
        <v>139</v>
      </c>
      <c r="AU237" s="243" t="s">
        <v>83</v>
      </c>
      <c r="AY237" s="14" t="s">
        <v>137</v>
      </c>
      <c r="BE237" s="244">
        <f>IF(N237="základní",J237,0)</f>
        <v>0</v>
      </c>
      <c r="BF237" s="244">
        <f>IF(N237="snížená",J237,0)</f>
        <v>0</v>
      </c>
      <c r="BG237" s="244">
        <f>IF(N237="zákl. přenesená",J237,0)</f>
        <v>0</v>
      </c>
      <c r="BH237" s="244">
        <f>IF(N237="sníž. přenesená",J237,0)</f>
        <v>0</v>
      </c>
      <c r="BI237" s="244">
        <f>IF(N237="nulová",J237,0)</f>
        <v>0</v>
      </c>
      <c r="BJ237" s="14" t="s">
        <v>81</v>
      </c>
      <c r="BK237" s="244">
        <f>ROUND(I237*H237,2)</f>
        <v>0</v>
      </c>
      <c r="BL237" s="14" t="s">
        <v>144</v>
      </c>
      <c r="BM237" s="243" t="s">
        <v>821</v>
      </c>
    </row>
    <row r="238" spans="1:65" s="2" customFormat="1" ht="21.75" customHeight="1">
      <c r="A238" s="35"/>
      <c r="B238" s="36"/>
      <c r="C238" s="249" t="s">
        <v>504</v>
      </c>
      <c r="D238" s="249" t="s">
        <v>225</v>
      </c>
      <c r="E238" s="250" t="s">
        <v>509</v>
      </c>
      <c r="F238" s="251" t="s">
        <v>510</v>
      </c>
      <c r="G238" s="252" t="s">
        <v>142</v>
      </c>
      <c r="H238" s="253">
        <v>50</v>
      </c>
      <c r="I238" s="254"/>
      <c r="J238" s="255">
        <f>ROUND(I238*H238,2)</f>
        <v>0</v>
      </c>
      <c r="K238" s="251" t="s">
        <v>389</v>
      </c>
      <c r="L238" s="256"/>
      <c r="M238" s="257" t="s">
        <v>1</v>
      </c>
      <c r="N238" s="258" t="s">
        <v>38</v>
      </c>
      <c r="O238" s="88"/>
      <c r="P238" s="241">
        <f>O238*H238</f>
        <v>0</v>
      </c>
      <c r="Q238" s="241">
        <v>0.011</v>
      </c>
      <c r="R238" s="241">
        <f>Q238*H238</f>
        <v>0.5499999999999999</v>
      </c>
      <c r="S238" s="241">
        <v>0</v>
      </c>
      <c r="T238" s="242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43" t="s">
        <v>177</v>
      </c>
      <c r="AT238" s="243" t="s">
        <v>225</v>
      </c>
      <c r="AU238" s="243" t="s">
        <v>83</v>
      </c>
      <c r="AY238" s="14" t="s">
        <v>137</v>
      </c>
      <c r="BE238" s="244">
        <f>IF(N238="základní",J238,0)</f>
        <v>0</v>
      </c>
      <c r="BF238" s="244">
        <f>IF(N238="snížená",J238,0)</f>
        <v>0</v>
      </c>
      <c r="BG238" s="244">
        <f>IF(N238="zákl. přenesená",J238,0)</f>
        <v>0</v>
      </c>
      <c r="BH238" s="244">
        <f>IF(N238="sníž. přenesená",J238,0)</f>
        <v>0</v>
      </c>
      <c r="BI238" s="244">
        <f>IF(N238="nulová",J238,0)</f>
        <v>0</v>
      </c>
      <c r="BJ238" s="14" t="s">
        <v>81</v>
      </c>
      <c r="BK238" s="244">
        <f>ROUND(I238*H238,2)</f>
        <v>0</v>
      </c>
      <c r="BL238" s="14" t="s">
        <v>144</v>
      </c>
      <c r="BM238" s="243" t="s">
        <v>822</v>
      </c>
    </row>
    <row r="239" spans="1:65" s="2" customFormat="1" ht="21.75" customHeight="1">
      <c r="A239" s="35"/>
      <c r="B239" s="36"/>
      <c r="C239" s="232" t="s">
        <v>508</v>
      </c>
      <c r="D239" s="232" t="s">
        <v>139</v>
      </c>
      <c r="E239" s="233" t="s">
        <v>823</v>
      </c>
      <c r="F239" s="234" t="s">
        <v>824</v>
      </c>
      <c r="G239" s="235" t="s">
        <v>152</v>
      </c>
      <c r="H239" s="236">
        <v>32</v>
      </c>
      <c r="I239" s="237"/>
      <c r="J239" s="238">
        <f>ROUND(I239*H239,2)</f>
        <v>0</v>
      </c>
      <c r="K239" s="234" t="s">
        <v>143</v>
      </c>
      <c r="L239" s="41"/>
      <c r="M239" s="239" t="s">
        <v>1</v>
      </c>
      <c r="N239" s="240" t="s">
        <v>38</v>
      </c>
      <c r="O239" s="88"/>
      <c r="P239" s="241">
        <f>O239*H239</f>
        <v>0</v>
      </c>
      <c r="Q239" s="241">
        <v>0.16849</v>
      </c>
      <c r="R239" s="241">
        <f>Q239*H239</f>
        <v>5.39168</v>
      </c>
      <c r="S239" s="241">
        <v>0</v>
      </c>
      <c r="T239" s="242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43" t="s">
        <v>144</v>
      </c>
      <c r="AT239" s="243" t="s">
        <v>139</v>
      </c>
      <c r="AU239" s="243" t="s">
        <v>83</v>
      </c>
      <c r="AY239" s="14" t="s">
        <v>137</v>
      </c>
      <c r="BE239" s="244">
        <f>IF(N239="základní",J239,0)</f>
        <v>0</v>
      </c>
      <c r="BF239" s="244">
        <f>IF(N239="snížená",J239,0)</f>
        <v>0</v>
      </c>
      <c r="BG239" s="244">
        <f>IF(N239="zákl. přenesená",J239,0)</f>
        <v>0</v>
      </c>
      <c r="BH239" s="244">
        <f>IF(N239="sníž. přenesená",J239,0)</f>
        <v>0</v>
      </c>
      <c r="BI239" s="244">
        <f>IF(N239="nulová",J239,0)</f>
        <v>0</v>
      </c>
      <c r="BJ239" s="14" t="s">
        <v>81</v>
      </c>
      <c r="BK239" s="244">
        <f>ROUND(I239*H239,2)</f>
        <v>0</v>
      </c>
      <c r="BL239" s="14" t="s">
        <v>144</v>
      </c>
      <c r="BM239" s="243" t="s">
        <v>825</v>
      </c>
    </row>
    <row r="240" spans="1:65" s="2" customFormat="1" ht="16.5" customHeight="1">
      <c r="A240" s="35"/>
      <c r="B240" s="36"/>
      <c r="C240" s="249" t="s">
        <v>520</v>
      </c>
      <c r="D240" s="249" t="s">
        <v>225</v>
      </c>
      <c r="E240" s="250" t="s">
        <v>826</v>
      </c>
      <c r="F240" s="251" t="s">
        <v>827</v>
      </c>
      <c r="G240" s="252" t="s">
        <v>152</v>
      </c>
      <c r="H240" s="253">
        <v>10</v>
      </c>
      <c r="I240" s="254"/>
      <c r="J240" s="255">
        <f>ROUND(I240*H240,2)</f>
        <v>0</v>
      </c>
      <c r="K240" s="251" t="s">
        <v>143</v>
      </c>
      <c r="L240" s="256"/>
      <c r="M240" s="257" t="s">
        <v>1</v>
      </c>
      <c r="N240" s="258" t="s">
        <v>38</v>
      </c>
      <c r="O240" s="88"/>
      <c r="P240" s="241">
        <f>O240*H240</f>
        <v>0</v>
      </c>
      <c r="Q240" s="241">
        <v>0.125</v>
      </c>
      <c r="R240" s="241">
        <f>Q240*H240</f>
        <v>1.25</v>
      </c>
      <c r="S240" s="241">
        <v>0</v>
      </c>
      <c r="T240" s="242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43" t="s">
        <v>177</v>
      </c>
      <c r="AT240" s="243" t="s">
        <v>225</v>
      </c>
      <c r="AU240" s="243" t="s">
        <v>83</v>
      </c>
      <c r="AY240" s="14" t="s">
        <v>137</v>
      </c>
      <c r="BE240" s="244">
        <f>IF(N240="základní",J240,0)</f>
        <v>0</v>
      </c>
      <c r="BF240" s="244">
        <f>IF(N240="snížená",J240,0)</f>
        <v>0</v>
      </c>
      <c r="BG240" s="244">
        <f>IF(N240="zákl. přenesená",J240,0)</f>
        <v>0</v>
      </c>
      <c r="BH240" s="244">
        <f>IF(N240="sníž. přenesená",J240,0)</f>
        <v>0</v>
      </c>
      <c r="BI240" s="244">
        <f>IF(N240="nulová",J240,0)</f>
        <v>0</v>
      </c>
      <c r="BJ240" s="14" t="s">
        <v>81</v>
      </c>
      <c r="BK240" s="244">
        <f>ROUND(I240*H240,2)</f>
        <v>0</v>
      </c>
      <c r="BL240" s="14" t="s">
        <v>144</v>
      </c>
      <c r="BM240" s="243" t="s">
        <v>828</v>
      </c>
    </row>
    <row r="241" spans="1:47" s="2" customFormat="1" ht="12">
      <c r="A241" s="35"/>
      <c r="B241" s="36"/>
      <c r="C241" s="37"/>
      <c r="D241" s="245" t="s">
        <v>159</v>
      </c>
      <c r="E241" s="37"/>
      <c r="F241" s="246" t="s">
        <v>829</v>
      </c>
      <c r="G241" s="37"/>
      <c r="H241" s="37"/>
      <c r="I241" s="141"/>
      <c r="J241" s="37"/>
      <c r="K241" s="37"/>
      <c r="L241" s="41"/>
      <c r="M241" s="247"/>
      <c r="N241" s="248"/>
      <c r="O241" s="88"/>
      <c r="P241" s="88"/>
      <c r="Q241" s="88"/>
      <c r="R241" s="88"/>
      <c r="S241" s="88"/>
      <c r="T241" s="89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T241" s="14" t="s">
        <v>159</v>
      </c>
      <c r="AU241" s="14" t="s">
        <v>83</v>
      </c>
    </row>
    <row r="242" spans="1:65" s="2" customFormat="1" ht="16.5" customHeight="1">
      <c r="A242" s="35"/>
      <c r="B242" s="36"/>
      <c r="C242" s="232" t="s">
        <v>524</v>
      </c>
      <c r="D242" s="232" t="s">
        <v>139</v>
      </c>
      <c r="E242" s="233" t="s">
        <v>521</v>
      </c>
      <c r="F242" s="234" t="s">
        <v>522</v>
      </c>
      <c r="G242" s="235" t="s">
        <v>152</v>
      </c>
      <c r="H242" s="236">
        <v>26</v>
      </c>
      <c r="I242" s="237"/>
      <c r="J242" s="238">
        <f>ROUND(I242*H242,2)</f>
        <v>0</v>
      </c>
      <c r="K242" s="234" t="s">
        <v>153</v>
      </c>
      <c r="L242" s="41"/>
      <c r="M242" s="239" t="s">
        <v>1</v>
      </c>
      <c r="N242" s="240" t="s">
        <v>38</v>
      </c>
      <c r="O242" s="88"/>
      <c r="P242" s="241">
        <f>O242*H242</f>
        <v>0</v>
      </c>
      <c r="Q242" s="241">
        <v>0</v>
      </c>
      <c r="R242" s="241">
        <f>Q242*H242</f>
        <v>0</v>
      </c>
      <c r="S242" s="241">
        <v>0</v>
      </c>
      <c r="T242" s="242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43" t="s">
        <v>144</v>
      </c>
      <c r="AT242" s="243" t="s">
        <v>139</v>
      </c>
      <c r="AU242" s="243" t="s">
        <v>83</v>
      </c>
      <c r="AY242" s="14" t="s">
        <v>137</v>
      </c>
      <c r="BE242" s="244">
        <f>IF(N242="základní",J242,0)</f>
        <v>0</v>
      </c>
      <c r="BF242" s="244">
        <f>IF(N242="snížená",J242,0)</f>
        <v>0</v>
      </c>
      <c r="BG242" s="244">
        <f>IF(N242="zákl. přenesená",J242,0)</f>
        <v>0</v>
      </c>
      <c r="BH242" s="244">
        <f>IF(N242="sníž. přenesená",J242,0)</f>
        <v>0</v>
      </c>
      <c r="BI242" s="244">
        <f>IF(N242="nulová",J242,0)</f>
        <v>0</v>
      </c>
      <c r="BJ242" s="14" t="s">
        <v>81</v>
      </c>
      <c r="BK242" s="244">
        <f>ROUND(I242*H242,2)</f>
        <v>0</v>
      </c>
      <c r="BL242" s="14" t="s">
        <v>144</v>
      </c>
      <c r="BM242" s="243" t="s">
        <v>830</v>
      </c>
    </row>
    <row r="243" spans="1:65" s="2" customFormat="1" ht="21.75" customHeight="1">
      <c r="A243" s="35"/>
      <c r="B243" s="36"/>
      <c r="C243" s="232" t="s">
        <v>528</v>
      </c>
      <c r="D243" s="232" t="s">
        <v>139</v>
      </c>
      <c r="E243" s="233" t="s">
        <v>831</v>
      </c>
      <c r="F243" s="234" t="s">
        <v>832</v>
      </c>
      <c r="G243" s="235" t="s">
        <v>152</v>
      </c>
      <c r="H243" s="236">
        <v>1</v>
      </c>
      <c r="I243" s="237"/>
      <c r="J243" s="238">
        <f>ROUND(I243*H243,2)</f>
        <v>0</v>
      </c>
      <c r="K243" s="234" t="s">
        <v>143</v>
      </c>
      <c r="L243" s="41"/>
      <c r="M243" s="239" t="s">
        <v>1</v>
      </c>
      <c r="N243" s="240" t="s">
        <v>38</v>
      </c>
      <c r="O243" s="88"/>
      <c r="P243" s="241">
        <f>O243*H243</f>
        <v>0</v>
      </c>
      <c r="Q243" s="241">
        <v>0.11808</v>
      </c>
      <c r="R243" s="241">
        <f>Q243*H243</f>
        <v>0.11808</v>
      </c>
      <c r="S243" s="241">
        <v>0</v>
      </c>
      <c r="T243" s="242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43" t="s">
        <v>144</v>
      </c>
      <c r="AT243" s="243" t="s">
        <v>139</v>
      </c>
      <c r="AU243" s="243" t="s">
        <v>83</v>
      </c>
      <c r="AY243" s="14" t="s">
        <v>137</v>
      </c>
      <c r="BE243" s="244">
        <f>IF(N243="základní",J243,0)</f>
        <v>0</v>
      </c>
      <c r="BF243" s="244">
        <f>IF(N243="snížená",J243,0)</f>
        <v>0</v>
      </c>
      <c r="BG243" s="244">
        <f>IF(N243="zákl. přenesená",J243,0)</f>
        <v>0</v>
      </c>
      <c r="BH243" s="244">
        <f>IF(N243="sníž. přenesená",J243,0)</f>
        <v>0</v>
      </c>
      <c r="BI243" s="244">
        <f>IF(N243="nulová",J243,0)</f>
        <v>0</v>
      </c>
      <c r="BJ243" s="14" t="s">
        <v>81</v>
      </c>
      <c r="BK243" s="244">
        <f>ROUND(I243*H243,2)</f>
        <v>0</v>
      </c>
      <c r="BL243" s="14" t="s">
        <v>144</v>
      </c>
      <c r="BM243" s="243" t="s">
        <v>833</v>
      </c>
    </row>
    <row r="244" spans="1:47" s="2" customFormat="1" ht="12">
      <c r="A244" s="35"/>
      <c r="B244" s="36"/>
      <c r="C244" s="37"/>
      <c r="D244" s="245" t="s">
        <v>159</v>
      </c>
      <c r="E244" s="37"/>
      <c r="F244" s="246" t="s">
        <v>834</v>
      </c>
      <c r="G244" s="37"/>
      <c r="H244" s="37"/>
      <c r="I244" s="141"/>
      <c r="J244" s="37"/>
      <c r="K244" s="37"/>
      <c r="L244" s="41"/>
      <c r="M244" s="247"/>
      <c r="N244" s="248"/>
      <c r="O244" s="88"/>
      <c r="P244" s="88"/>
      <c r="Q244" s="88"/>
      <c r="R244" s="88"/>
      <c r="S244" s="88"/>
      <c r="T244" s="89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4" t="s">
        <v>159</v>
      </c>
      <c r="AU244" s="14" t="s">
        <v>83</v>
      </c>
    </row>
    <row r="245" spans="1:65" s="2" customFormat="1" ht="16.5" customHeight="1">
      <c r="A245" s="35"/>
      <c r="B245" s="36"/>
      <c r="C245" s="249" t="s">
        <v>534</v>
      </c>
      <c r="D245" s="249" t="s">
        <v>225</v>
      </c>
      <c r="E245" s="250" t="s">
        <v>835</v>
      </c>
      <c r="F245" s="251" t="s">
        <v>836</v>
      </c>
      <c r="G245" s="252" t="s">
        <v>152</v>
      </c>
      <c r="H245" s="253">
        <v>1</v>
      </c>
      <c r="I245" s="254"/>
      <c r="J245" s="255">
        <f>ROUND(I245*H245,2)</f>
        <v>0</v>
      </c>
      <c r="K245" s="251" t="s">
        <v>143</v>
      </c>
      <c r="L245" s="256"/>
      <c r="M245" s="257" t="s">
        <v>1</v>
      </c>
      <c r="N245" s="258" t="s">
        <v>38</v>
      </c>
      <c r="O245" s="88"/>
      <c r="P245" s="241">
        <f>O245*H245</f>
        <v>0</v>
      </c>
      <c r="Q245" s="241">
        <v>0.13132</v>
      </c>
      <c r="R245" s="241">
        <f>Q245*H245</f>
        <v>0.13132</v>
      </c>
      <c r="S245" s="241">
        <v>0</v>
      </c>
      <c r="T245" s="242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43" t="s">
        <v>177</v>
      </c>
      <c r="AT245" s="243" t="s">
        <v>225</v>
      </c>
      <c r="AU245" s="243" t="s">
        <v>83</v>
      </c>
      <c r="AY245" s="14" t="s">
        <v>137</v>
      </c>
      <c r="BE245" s="244">
        <f>IF(N245="základní",J245,0)</f>
        <v>0</v>
      </c>
      <c r="BF245" s="244">
        <f>IF(N245="snížená",J245,0)</f>
        <v>0</v>
      </c>
      <c r="BG245" s="244">
        <f>IF(N245="zákl. přenesená",J245,0)</f>
        <v>0</v>
      </c>
      <c r="BH245" s="244">
        <f>IF(N245="sníž. přenesená",J245,0)</f>
        <v>0</v>
      </c>
      <c r="BI245" s="244">
        <f>IF(N245="nulová",J245,0)</f>
        <v>0</v>
      </c>
      <c r="BJ245" s="14" t="s">
        <v>81</v>
      </c>
      <c r="BK245" s="244">
        <f>ROUND(I245*H245,2)</f>
        <v>0</v>
      </c>
      <c r="BL245" s="14" t="s">
        <v>144</v>
      </c>
      <c r="BM245" s="243" t="s">
        <v>837</v>
      </c>
    </row>
    <row r="246" spans="1:63" s="12" customFormat="1" ht="22.8" customHeight="1">
      <c r="A246" s="12"/>
      <c r="B246" s="216"/>
      <c r="C246" s="217"/>
      <c r="D246" s="218" t="s">
        <v>72</v>
      </c>
      <c r="E246" s="230" t="s">
        <v>532</v>
      </c>
      <c r="F246" s="230" t="s">
        <v>533</v>
      </c>
      <c r="G246" s="217"/>
      <c r="H246" s="217"/>
      <c r="I246" s="220"/>
      <c r="J246" s="231">
        <f>BK246</f>
        <v>0</v>
      </c>
      <c r="K246" s="217"/>
      <c r="L246" s="222"/>
      <c r="M246" s="223"/>
      <c r="N246" s="224"/>
      <c r="O246" s="224"/>
      <c r="P246" s="225">
        <f>SUM(P247:P251)</f>
        <v>0</v>
      </c>
      <c r="Q246" s="224"/>
      <c r="R246" s="225">
        <f>SUM(R247:R251)</f>
        <v>0</v>
      </c>
      <c r="S246" s="224"/>
      <c r="T246" s="226">
        <f>SUM(T247:T251)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27" t="s">
        <v>81</v>
      </c>
      <c r="AT246" s="228" t="s">
        <v>72</v>
      </c>
      <c r="AU246" s="228" t="s">
        <v>81</v>
      </c>
      <c r="AY246" s="227" t="s">
        <v>137</v>
      </c>
      <c r="BK246" s="229">
        <f>SUM(BK247:BK251)</f>
        <v>0</v>
      </c>
    </row>
    <row r="247" spans="1:65" s="2" customFormat="1" ht="21.75" customHeight="1">
      <c r="A247" s="35"/>
      <c r="B247" s="36"/>
      <c r="C247" s="232" t="s">
        <v>538</v>
      </c>
      <c r="D247" s="232" t="s">
        <v>139</v>
      </c>
      <c r="E247" s="233" t="s">
        <v>838</v>
      </c>
      <c r="F247" s="234" t="s">
        <v>839</v>
      </c>
      <c r="G247" s="235" t="s">
        <v>207</v>
      </c>
      <c r="H247" s="236">
        <v>126.55</v>
      </c>
      <c r="I247" s="237"/>
      <c r="J247" s="238">
        <f>ROUND(I247*H247,2)</f>
        <v>0</v>
      </c>
      <c r="K247" s="234" t="s">
        <v>143</v>
      </c>
      <c r="L247" s="41"/>
      <c r="M247" s="239" t="s">
        <v>1</v>
      </c>
      <c r="N247" s="240" t="s">
        <v>38</v>
      </c>
      <c r="O247" s="88"/>
      <c r="P247" s="241">
        <f>O247*H247</f>
        <v>0</v>
      </c>
      <c r="Q247" s="241">
        <v>0</v>
      </c>
      <c r="R247" s="241">
        <f>Q247*H247</f>
        <v>0</v>
      </c>
      <c r="S247" s="241">
        <v>0</v>
      </c>
      <c r="T247" s="242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43" t="s">
        <v>144</v>
      </c>
      <c r="AT247" s="243" t="s">
        <v>139</v>
      </c>
      <c r="AU247" s="243" t="s">
        <v>83</v>
      </c>
      <c r="AY247" s="14" t="s">
        <v>137</v>
      </c>
      <c r="BE247" s="244">
        <f>IF(N247="základní",J247,0)</f>
        <v>0</v>
      </c>
      <c r="BF247" s="244">
        <f>IF(N247="snížená",J247,0)</f>
        <v>0</v>
      </c>
      <c r="BG247" s="244">
        <f>IF(N247="zákl. přenesená",J247,0)</f>
        <v>0</v>
      </c>
      <c r="BH247" s="244">
        <f>IF(N247="sníž. přenesená",J247,0)</f>
        <v>0</v>
      </c>
      <c r="BI247" s="244">
        <f>IF(N247="nulová",J247,0)</f>
        <v>0</v>
      </c>
      <c r="BJ247" s="14" t="s">
        <v>81</v>
      </c>
      <c r="BK247" s="244">
        <f>ROUND(I247*H247,2)</f>
        <v>0</v>
      </c>
      <c r="BL247" s="14" t="s">
        <v>144</v>
      </c>
      <c r="BM247" s="243" t="s">
        <v>840</v>
      </c>
    </row>
    <row r="248" spans="1:65" s="2" customFormat="1" ht="21.75" customHeight="1">
      <c r="A248" s="35"/>
      <c r="B248" s="36"/>
      <c r="C248" s="232" t="s">
        <v>542</v>
      </c>
      <c r="D248" s="232" t="s">
        <v>139</v>
      </c>
      <c r="E248" s="233" t="s">
        <v>841</v>
      </c>
      <c r="F248" s="234" t="s">
        <v>842</v>
      </c>
      <c r="G248" s="235" t="s">
        <v>207</v>
      </c>
      <c r="H248" s="236">
        <v>170.52</v>
      </c>
      <c r="I248" s="237"/>
      <c r="J248" s="238">
        <f>ROUND(I248*H248,2)</f>
        <v>0</v>
      </c>
      <c r="K248" s="234" t="s">
        <v>143</v>
      </c>
      <c r="L248" s="41"/>
      <c r="M248" s="239" t="s">
        <v>1</v>
      </c>
      <c r="N248" s="240" t="s">
        <v>38</v>
      </c>
      <c r="O248" s="88"/>
      <c r="P248" s="241">
        <f>O248*H248</f>
        <v>0</v>
      </c>
      <c r="Q248" s="241">
        <v>0</v>
      </c>
      <c r="R248" s="241">
        <f>Q248*H248</f>
        <v>0</v>
      </c>
      <c r="S248" s="241">
        <v>0</v>
      </c>
      <c r="T248" s="242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43" t="s">
        <v>144</v>
      </c>
      <c r="AT248" s="243" t="s">
        <v>139</v>
      </c>
      <c r="AU248" s="243" t="s">
        <v>83</v>
      </c>
      <c r="AY248" s="14" t="s">
        <v>137</v>
      </c>
      <c r="BE248" s="244">
        <f>IF(N248="základní",J248,0)</f>
        <v>0</v>
      </c>
      <c r="BF248" s="244">
        <f>IF(N248="snížená",J248,0)</f>
        <v>0</v>
      </c>
      <c r="BG248" s="244">
        <f>IF(N248="zákl. přenesená",J248,0)</f>
        <v>0</v>
      </c>
      <c r="BH248" s="244">
        <f>IF(N248="sníž. přenesená",J248,0)</f>
        <v>0</v>
      </c>
      <c r="BI248" s="244">
        <f>IF(N248="nulová",J248,0)</f>
        <v>0</v>
      </c>
      <c r="BJ248" s="14" t="s">
        <v>81</v>
      </c>
      <c r="BK248" s="244">
        <f>ROUND(I248*H248,2)</f>
        <v>0</v>
      </c>
      <c r="BL248" s="14" t="s">
        <v>144</v>
      </c>
      <c r="BM248" s="243" t="s">
        <v>843</v>
      </c>
    </row>
    <row r="249" spans="1:65" s="2" customFormat="1" ht="21.75" customHeight="1">
      <c r="A249" s="35"/>
      <c r="B249" s="36"/>
      <c r="C249" s="232" t="s">
        <v>548</v>
      </c>
      <c r="D249" s="232" t="s">
        <v>139</v>
      </c>
      <c r="E249" s="233" t="s">
        <v>535</v>
      </c>
      <c r="F249" s="234" t="s">
        <v>536</v>
      </c>
      <c r="G249" s="235" t="s">
        <v>207</v>
      </c>
      <c r="H249" s="236">
        <v>318.195</v>
      </c>
      <c r="I249" s="237"/>
      <c r="J249" s="238">
        <f>ROUND(I249*H249,2)</f>
        <v>0</v>
      </c>
      <c r="K249" s="234" t="s">
        <v>153</v>
      </c>
      <c r="L249" s="41"/>
      <c r="M249" s="239" t="s">
        <v>1</v>
      </c>
      <c r="N249" s="240" t="s">
        <v>38</v>
      </c>
      <c r="O249" s="88"/>
      <c r="P249" s="241">
        <f>O249*H249</f>
        <v>0</v>
      </c>
      <c r="Q249" s="241">
        <v>0</v>
      </c>
      <c r="R249" s="241">
        <f>Q249*H249</f>
        <v>0</v>
      </c>
      <c r="S249" s="241">
        <v>0</v>
      </c>
      <c r="T249" s="242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43" t="s">
        <v>144</v>
      </c>
      <c r="AT249" s="243" t="s">
        <v>139</v>
      </c>
      <c r="AU249" s="243" t="s">
        <v>83</v>
      </c>
      <c r="AY249" s="14" t="s">
        <v>137</v>
      </c>
      <c r="BE249" s="244">
        <f>IF(N249="základní",J249,0)</f>
        <v>0</v>
      </c>
      <c r="BF249" s="244">
        <f>IF(N249="snížená",J249,0)</f>
        <v>0</v>
      </c>
      <c r="BG249" s="244">
        <f>IF(N249="zákl. přenesená",J249,0)</f>
        <v>0</v>
      </c>
      <c r="BH249" s="244">
        <f>IF(N249="sníž. přenesená",J249,0)</f>
        <v>0</v>
      </c>
      <c r="BI249" s="244">
        <f>IF(N249="nulová",J249,0)</f>
        <v>0</v>
      </c>
      <c r="BJ249" s="14" t="s">
        <v>81</v>
      </c>
      <c r="BK249" s="244">
        <f>ROUND(I249*H249,2)</f>
        <v>0</v>
      </c>
      <c r="BL249" s="14" t="s">
        <v>144</v>
      </c>
      <c r="BM249" s="243" t="s">
        <v>844</v>
      </c>
    </row>
    <row r="250" spans="1:65" s="2" customFormat="1" ht="16.5" customHeight="1">
      <c r="A250" s="35"/>
      <c r="B250" s="36"/>
      <c r="C250" s="232" t="s">
        <v>556</v>
      </c>
      <c r="D250" s="232" t="s">
        <v>139</v>
      </c>
      <c r="E250" s="233" t="s">
        <v>539</v>
      </c>
      <c r="F250" s="234" t="s">
        <v>540</v>
      </c>
      <c r="G250" s="235" t="s">
        <v>207</v>
      </c>
      <c r="H250" s="236">
        <v>615.269</v>
      </c>
      <c r="I250" s="237"/>
      <c r="J250" s="238">
        <f>ROUND(I250*H250,2)</f>
        <v>0</v>
      </c>
      <c r="K250" s="234" t="s">
        <v>153</v>
      </c>
      <c r="L250" s="41"/>
      <c r="M250" s="239" t="s">
        <v>1</v>
      </c>
      <c r="N250" s="240" t="s">
        <v>38</v>
      </c>
      <c r="O250" s="88"/>
      <c r="P250" s="241">
        <f>O250*H250</f>
        <v>0</v>
      </c>
      <c r="Q250" s="241">
        <v>0</v>
      </c>
      <c r="R250" s="241">
        <f>Q250*H250</f>
        <v>0</v>
      </c>
      <c r="S250" s="241">
        <v>0</v>
      </c>
      <c r="T250" s="242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43" t="s">
        <v>144</v>
      </c>
      <c r="AT250" s="243" t="s">
        <v>139</v>
      </c>
      <c r="AU250" s="243" t="s">
        <v>83</v>
      </c>
      <c r="AY250" s="14" t="s">
        <v>137</v>
      </c>
      <c r="BE250" s="244">
        <f>IF(N250="základní",J250,0)</f>
        <v>0</v>
      </c>
      <c r="BF250" s="244">
        <f>IF(N250="snížená",J250,0)</f>
        <v>0</v>
      </c>
      <c r="BG250" s="244">
        <f>IF(N250="zákl. přenesená",J250,0)</f>
        <v>0</v>
      </c>
      <c r="BH250" s="244">
        <f>IF(N250="sníž. přenesená",J250,0)</f>
        <v>0</v>
      </c>
      <c r="BI250" s="244">
        <f>IF(N250="nulová",J250,0)</f>
        <v>0</v>
      </c>
      <c r="BJ250" s="14" t="s">
        <v>81</v>
      </c>
      <c r="BK250" s="244">
        <f>ROUND(I250*H250,2)</f>
        <v>0</v>
      </c>
      <c r="BL250" s="14" t="s">
        <v>144</v>
      </c>
      <c r="BM250" s="243" t="s">
        <v>845</v>
      </c>
    </row>
    <row r="251" spans="1:65" s="2" customFormat="1" ht="21.75" customHeight="1">
      <c r="A251" s="35"/>
      <c r="B251" s="36"/>
      <c r="C251" s="232" t="s">
        <v>560</v>
      </c>
      <c r="D251" s="232" t="s">
        <v>139</v>
      </c>
      <c r="E251" s="233" t="s">
        <v>543</v>
      </c>
      <c r="F251" s="234" t="s">
        <v>544</v>
      </c>
      <c r="G251" s="235" t="s">
        <v>207</v>
      </c>
      <c r="H251" s="236">
        <v>2461.07</v>
      </c>
      <c r="I251" s="237"/>
      <c r="J251" s="238">
        <f>ROUND(I251*H251,2)</f>
        <v>0</v>
      </c>
      <c r="K251" s="234" t="s">
        <v>153</v>
      </c>
      <c r="L251" s="41"/>
      <c r="M251" s="239" t="s">
        <v>1</v>
      </c>
      <c r="N251" s="240" t="s">
        <v>38</v>
      </c>
      <c r="O251" s="88"/>
      <c r="P251" s="241">
        <f>O251*H251</f>
        <v>0</v>
      </c>
      <c r="Q251" s="241">
        <v>0</v>
      </c>
      <c r="R251" s="241">
        <f>Q251*H251</f>
        <v>0</v>
      </c>
      <c r="S251" s="241">
        <v>0</v>
      </c>
      <c r="T251" s="242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43" t="s">
        <v>144</v>
      </c>
      <c r="AT251" s="243" t="s">
        <v>139</v>
      </c>
      <c r="AU251" s="243" t="s">
        <v>83</v>
      </c>
      <c r="AY251" s="14" t="s">
        <v>137</v>
      </c>
      <c r="BE251" s="244">
        <f>IF(N251="základní",J251,0)</f>
        <v>0</v>
      </c>
      <c r="BF251" s="244">
        <f>IF(N251="snížená",J251,0)</f>
        <v>0</v>
      </c>
      <c r="BG251" s="244">
        <f>IF(N251="zákl. přenesená",J251,0)</f>
        <v>0</v>
      </c>
      <c r="BH251" s="244">
        <f>IF(N251="sníž. přenesená",J251,0)</f>
        <v>0</v>
      </c>
      <c r="BI251" s="244">
        <f>IF(N251="nulová",J251,0)</f>
        <v>0</v>
      </c>
      <c r="BJ251" s="14" t="s">
        <v>81</v>
      </c>
      <c r="BK251" s="244">
        <f>ROUND(I251*H251,2)</f>
        <v>0</v>
      </c>
      <c r="BL251" s="14" t="s">
        <v>144</v>
      </c>
      <c r="BM251" s="243" t="s">
        <v>846</v>
      </c>
    </row>
    <row r="252" spans="1:63" s="12" customFormat="1" ht="22.8" customHeight="1">
      <c r="A252" s="12"/>
      <c r="B252" s="216"/>
      <c r="C252" s="217"/>
      <c r="D252" s="218" t="s">
        <v>72</v>
      </c>
      <c r="E252" s="230" t="s">
        <v>546</v>
      </c>
      <c r="F252" s="230" t="s">
        <v>547</v>
      </c>
      <c r="G252" s="217"/>
      <c r="H252" s="217"/>
      <c r="I252" s="220"/>
      <c r="J252" s="231">
        <f>BK252</f>
        <v>0</v>
      </c>
      <c r="K252" s="217"/>
      <c r="L252" s="222"/>
      <c r="M252" s="223"/>
      <c r="N252" s="224"/>
      <c r="O252" s="224"/>
      <c r="P252" s="225">
        <f>P253</f>
        <v>0</v>
      </c>
      <c r="Q252" s="224"/>
      <c r="R252" s="225">
        <f>R253</f>
        <v>0</v>
      </c>
      <c r="S252" s="224"/>
      <c r="T252" s="226">
        <f>T253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27" t="s">
        <v>81</v>
      </c>
      <c r="AT252" s="228" t="s">
        <v>72</v>
      </c>
      <c r="AU252" s="228" t="s">
        <v>81</v>
      </c>
      <c r="AY252" s="227" t="s">
        <v>137</v>
      </c>
      <c r="BK252" s="229">
        <f>BK253</f>
        <v>0</v>
      </c>
    </row>
    <row r="253" spans="1:65" s="2" customFormat="1" ht="21.75" customHeight="1">
      <c r="A253" s="35"/>
      <c r="B253" s="36"/>
      <c r="C253" s="232" t="s">
        <v>564</v>
      </c>
      <c r="D253" s="232" t="s">
        <v>139</v>
      </c>
      <c r="E253" s="233" t="s">
        <v>549</v>
      </c>
      <c r="F253" s="234" t="s">
        <v>550</v>
      </c>
      <c r="G253" s="235" t="s">
        <v>207</v>
      </c>
      <c r="H253" s="236">
        <v>1176.871</v>
      </c>
      <c r="I253" s="237"/>
      <c r="J253" s="238">
        <f>ROUND(I253*H253,2)</f>
        <v>0</v>
      </c>
      <c r="K253" s="234" t="s">
        <v>153</v>
      </c>
      <c r="L253" s="41"/>
      <c r="M253" s="239" t="s">
        <v>1</v>
      </c>
      <c r="N253" s="240" t="s">
        <v>38</v>
      </c>
      <c r="O253" s="88"/>
      <c r="P253" s="241">
        <f>O253*H253</f>
        <v>0</v>
      </c>
      <c r="Q253" s="241">
        <v>0</v>
      </c>
      <c r="R253" s="241">
        <f>Q253*H253</f>
        <v>0</v>
      </c>
      <c r="S253" s="241">
        <v>0</v>
      </c>
      <c r="T253" s="242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43" t="s">
        <v>144</v>
      </c>
      <c r="AT253" s="243" t="s">
        <v>139</v>
      </c>
      <c r="AU253" s="243" t="s">
        <v>83</v>
      </c>
      <c r="AY253" s="14" t="s">
        <v>137</v>
      </c>
      <c r="BE253" s="244">
        <f>IF(N253="základní",J253,0)</f>
        <v>0</v>
      </c>
      <c r="BF253" s="244">
        <f>IF(N253="snížená",J253,0)</f>
        <v>0</v>
      </c>
      <c r="BG253" s="244">
        <f>IF(N253="zákl. přenesená",J253,0)</f>
        <v>0</v>
      </c>
      <c r="BH253" s="244">
        <f>IF(N253="sníž. přenesená",J253,0)</f>
        <v>0</v>
      </c>
      <c r="BI253" s="244">
        <f>IF(N253="nulová",J253,0)</f>
        <v>0</v>
      </c>
      <c r="BJ253" s="14" t="s">
        <v>81</v>
      </c>
      <c r="BK253" s="244">
        <f>ROUND(I253*H253,2)</f>
        <v>0</v>
      </c>
      <c r="BL253" s="14" t="s">
        <v>144</v>
      </c>
      <c r="BM253" s="243" t="s">
        <v>847</v>
      </c>
    </row>
    <row r="254" spans="1:63" s="12" customFormat="1" ht="25.9" customHeight="1">
      <c r="A254" s="12"/>
      <c r="B254" s="216"/>
      <c r="C254" s="217"/>
      <c r="D254" s="218" t="s">
        <v>72</v>
      </c>
      <c r="E254" s="219" t="s">
        <v>552</v>
      </c>
      <c r="F254" s="219" t="s">
        <v>553</v>
      </c>
      <c r="G254" s="217"/>
      <c r="H254" s="217"/>
      <c r="I254" s="220"/>
      <c r="J254" s="221">
        <f>BK254</f>
        <v>0</v>
      </c>
      <c r="K254" s="217"/>
      <c r="L254" s="222"/>
      <c r="M254" s="223"/>
      <c r="N254" s="224"/>
      <c r="O254" s="224"/>
      <c r="P254" s="225">
        <f>P255+P258</f>
        <v>0</v>
      </c>
      <c r="Q254" s="224"/>
      <c r="R254" s="225">
        <f>R255+R258</f>
        <v>0.1053</v>
      </c>
      <c r="S254" s="224"/>
      <c r="T254" s="226">
        <f>T255+T258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27" t="s">
        <v>83</v>
      </c>
      <c r="AT254" s="228" t="s">
        <v>72</v>
      </c>
      <c r="AU254" s="228" t="s">
        <v>73</v>
      </c>
      <c r="AY254" s="227" t="s">
        <v>137</v>
      </c>
      <c r="BK254" s="229">
        <f>BK255+BK258</f>
        <v>0</v>
      </c>
    </row>
    <row r="255" spans="1:63" s="12" customFormat="1" ht="22.8" customHeight="1">
      <c r="A255" s="12"/>
      <c r="B255" s="216"/>
      <c r="C255" s="217"/>
      <c r="D255" s="218" t="s">
        <v>72</v>
      </c>
      <c r="E255" s="230" t="s">
        <v>848</v>
      </c>
      <c r="F255" s="230" t="s">
        <v>849</v>
      </c>
      <c r="G255" s="217"/>
      <c r="H255" s="217"/>
      <c r="I255" s="220"/>
      <c r="J255" s="231">
        <f>BK255</f>
        <v>0</v>
      </c>
      <c r="K255" s="217"/>
      <c r="L255" s="222"/>
      <c r="M255" s="223"/>
      <c r="N255" s="224"/>
      <c r="O255" s="224"/>
      <c r="P255" s="225">
        <f>SUM(P256:P257)</f>
        <v>0</v>
      </c>
      <c r="Q255" s="224"/>
      <c r="R255" s="225">
        <f>SUM(R256:R257)</f>
        <v>0.006</v>
      </c>
      <c r="S255" s="224"/>
      <c r="T255" s="226">
        <f>SUM(T256:T257)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27" t="s">
        <v>83</v>
      </c>
      <c r="AT255" s="228" t="s">
        <v>72</v>
      </c>
      <c r="AU255" s="228" t="s">
        <v>81</v>
      </c>
      <c r="AY255" s="227" t="s">
        <v>137</v>
      </c>
      <c r="BK255" s="229">
        <f>SUM(BK256:BK257)</f>
        <v>0</v>
      </c>
    </row>
    <row r="256" spans="1:65" s="2" customFormat="1" ht="21.75" customHeight="1">
      <c r="A256" s="35"/>
      <c r="B256" s="36"/>
      <c r="C256" s="232" t="s">
        <v>568</v>
      </c>
      <c r="D256" s="232" t="s">
        <v>139</v>
      </c>
      <c r="E256" s="233" t="s">
        <v>850</v>
      </c>
      <c r="F256" s="234" t="s">
        <v>851</v>
      </c>
      <c r="G256" s="235" t="s">
        <v>152</v>
      </c>
      <c r="H256" s="236">
        <v>8</v>
      </c>
      <c r="I256" s="237"/>
      <c r="J256" s="238">
        <f>ROUND(I256*H256,2)</f>
        <v>0</v>
      </c>
      <c r="K256" s="234" t="s">
        <v>143</v>
      </c>
      <c r="L256" s="41"/>
      <c r="M256" s="239" t="s">
        <v>1</v>
      </c>
      <c r="N256" s="240" t="s">
        <v>38</v>
      </c>
      <c r="O256" s="88"/>
      <c r="P256" s="241">
        <f>O256*H256</f>
        <v>0</v>
      </c>
      <c r="Q256" s="241">
        <v>0</v>
      </c>
      <c r="R256" s="241">
        <f>Q256*H256</f>
        <v>0</v>
      </c>
      <c r="S256" s="241">
        <v>0</v>
      </c>
      <c r="T256" s="242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43" t="s">
        <v>209</v>
      </c>
      <c r="AT256" s="243" t="s">
        <v>139</v>
      </c>
      <c r="AU256" s="243" t="s">
        <v>83</v>
      </c>
      <c r="AY256" s="14" t="s">
        <v>137</v>
      </c>
      <c r="BE256" s="244">
        <f>IF(N256="základní",J256,0)</f>
        <v>0</v>
      </c>
      <c r="BF256" s="244">
        <f>IF(N256="snížená",J256,0)</f>
        <v>0</v>
      </c>
      <c r="BG256" s="244">
        <f>IF(N256="zákl. přenesená",J256,0)</f>
        <v>0</v>
      </c>
      <c r="BH256" s="244">
        <f>IF(N256="sníž. přenesená",J256,0)</f>
        <v>0</v>
      </c>
      <c r="BI256" s="244">
        <f>IF(N256="nulová",J256,0)</f>
        <v>0</v>
      </c>
      <c r="BJ256" s="14" t="s">
        <v>81</v>
      </c>
      <c r="BK256" s="244">
        <f>ROUND(I256*H256,2)</f>
        <v>0</v>
      </c>
      <c r="BL256" s="14" t="s">
        <v>209</v>
      </c>
      <c r="BM256" s="243" t="s">
        <v>852</v>
      </c>
    </row>
    <row r="257" spans="1:65" s="2" customFormat="1" ht="16.5" customHeight="1">
      <c r="A257" s="35"/>
      <c r="B257" s="36"/>
      <c r="C257" s="249" t="s">
        <v>572</v>
      </c>
      <c r="D257" s="249" t="s">
        <v>225</v>
      </c>
      <c r="E257" s="250" t="s">
        <v>853</v>
      </c>
      <c r="F257" s="251" t="s">
        <v>854</v>
      </c>
      <c r="G257" s="252" t="s">
        <v>152</v>
      </c>
      <c r="H257" s="253">
        <v>8</v>
      </c>
      <c r="I257" s="254"/>
      <c r="J257" s="255">
        <f>ROUND(I257*H257,2)</f>
        <v>0</v>
      </c>
      <c r="K257" s="251" t="s">
        <v>1</v>
      </c>
      <c r="L257" s="256"/>
      <c r="M257" s="257" t="s">
        <v>1</v>
      </c>
      <c r="N257" s="258" t="s">
        <v>38</v>
      </c>
      <c r="O257" s="88"/>
      <c r="P257" s="241">
        <f>O257*H257</f>
        <v>0</v>
      </c>
      <c r="Q257" s="241">
        <v>0.00075</v>
      </c>
      <c r="R257" s="241">
        <f>Q257*H257</f>
        <v>0.006</v>
      </c>
      <c r="S257" s="241">
        <v>0</v>
      </c>
      <c r="T257" s="242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43" t="s">
        <v>300</v>
      </c>
      <c r="AT257" s="243" t="s">
        <v>225</v>
      </c>
      <c r="AU257" s="243" t="s">
        <v>83</v>
      </c>
      <c r="AY257" s="14" t="s">
        <v>137</v>
      </c>
      <c r="BE257" s="244">
        <f>IF(N257="základní",J257,0)</f>
        <v>0</v>
      </c>
      <c r="BF257" s="244">
        <f>IF(N257="snížená",J257,0)</f>
        <v>0</v>
      </c>
      <c r="BG257" s="244">
        <f>IF(N257="zákl. přenesená",J257,0)</f>
        <v>0</v>
      </c>
      <c r="BH257" s="244">
        <f>IF(N257="sníž. přenesená",J257,0)</f>
        <v>0</v>
      </c>
      <c r="BI257" s="244">
        <f>IF(N257="nulová",J257,0)</f>
        <v>0</v>
      </c>
      <c r="BJ257" s="14" t="s">
        <v>81</v>
      </c>
      <c r="BK257" s="244">
        <f>ROUND(I257*H257,2)</f>
        <v>0</v>
      </c>
      <c r="BL257" s="14" t="s">
        <v>209</v>
      </c>
      <c r="BM257" s="243" t="s">
        <v>855</v>
      </c>
    </row>
    <row r="258" spans="1:63" s="12" customFormat="1" ht="22.8" customHeight="1">
      <c r="A258" s="12"/>
      <c r="B258" s="216"/>
      <c r="C258" s="217"/>
      <c r="D258" s="218" t="s">
        <v>72</v>
      </c>
      <c r="E258" s="230" t="s">
        <v>856</v>
      </c>
      <c r="F258" s="230" t="s">
        <v>857</v>
      </c>
      <c r="G258" s="217"/>
      <c r="H258" s="217"/>
      <c r="I258" s="220"/>
      <c r="J258" s="231">
        <f>BK258</f>
        <v>0</v>
      </c>
      <c r="K258" s="217"/>
      <c r="L258" s="222"/>
      <c r="M258" s="223"/>
      <c r="N258" s="224"/>
      <c r="O258" s="224"/>
      <c r="P258" s="225">
        <f>SUM(P259:P262)</f>
        <v>0</v>
      </c>
      <c r="Q258" s="224"/>
      <c r="R258" s="225">
        <f>SUM(R259:R262)</f>
        <v>0.0993</v>
      </c>
      <c r="S258" s="224"/>
      <c r="T258" s="226">
        <f>SUM(T259:T262)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27" t="s">
        <v>83</v>
      </c>
      <c r="AT258" s="228" t="s">
        <v>72</v>
      </c>
      <c r="AU258" s="228" t="s">
        <v>81</v>
      </c>
      <c r="AY258" s="227" t="s">
        <v>137</v>
      </c>
      <c r="BK258" s="229">
        <f>SUM(BK259:BK262)</f>
        <v>0</v>
      </c>
    </row>
    <row r="259" spans="1:65" s="2" customFormat="1" ht="21.75" customHeight="1">
      <c r="A259" s="35"/>
      <c r="B259" s="36"/>
      <c r="C259" s="232" t="s">
        <v>577</v>
      </c>
      <c r="D259" s="232" t="s">
        <v>139</v>
      </c>
      <c r="E259" s="233" t="s">
        <v>858</v>
      </c>
      <c r="F259" s="234" t="s">
        <v>859</v>
      </c>
      <c r="G259" s="235" t="s">
        <v>152</v>
      </c>
      <c r="H259" s="236">
        <v>15</v>
      </c>
      <c r="I259" s="237"/>
      <c r="J259" s="238">
        <f>ROUND(I259*H259,2)</f>
        <v>0</v>
      </c>
      <c r="K259" s="234" t="s">
        <v>143</v>
      </c>
      <c r="L259" s="41"/>
      <c r="M259" s="239" t="s">
        <v>1</v>
      </c>
      <c r="N259" s="240" t="s">
        <v>38</v>
      </c>
      <c r="O259" s="88"/>
      <c r="P259" s="241">
        <f>O259*H259</f>
        <v>0</v>
      </c>
      <c r="Q259" s="241">
        <v>0</v>
      </c>
      <c r="R259" s="241">
        <f>Q259*H259</f>
        <v>0</v>
      </c>
      <c r="S259" s="241">
        <v>0</v>
      </c>
      <c r="T259" s="242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43" t="s">
        <v>209</v>
      </c>
      <c r="AT259" s="243" t="s">
        <v>139</v>
      </c>
      <c r="AU259" s="243" t="s">
        <v>83</v>
      </c>
      <c r="AY259" s="14" t="s">
        <v>137</v>
      </c>
      <c r="BE259" s="244">
        <f>IF(N259="základní",J259,0)</f>
        <v>0</v>
      </c>
      <c r="BF259" s="244">
        <f>IF(N259="snížená",J259,0)</f>
        <v>0</v>
      </c>
      <c r="BG259" s="244">
        <f>IF(N259="zákl. přenesená",J259,0)</f>
        <v>0</v>
      </c>
      <c r="BH259" s="244">
        <f>IF(N259="sníž. přenesená",J259,0)</f>
        <v>0</v>
      </c>
      <c r="BI259" s="244">
        <f>IF(N259="nulová",J259,0)</f>
        <v>0</v>
      </c>
      <c r="BJ259" s="14" t="s">
        <v>81</v>
      </c>
      <c r="BK259" s="244">
        <f>ROUND(I259*H259,2)</f>
        <v>0</v>
      </c>
      <c r="BL259" s="14" t="s">
        <v>209</v>
      </c>
      <c r="BM259" s="243" t="s">
        <v>860</v>
      </c>
    </row>
    <row r="260" spans="1:47" s="2" customFormat="1" ht="12">
      <c r="A260" s="35"/>
      <c r="B260" s="36"/>
      <c r="C260" s="37"/>
      <c r="D260" s="245" t="s">
        <v>159</v>
      </c>
      <c r="E260" s="37"/>
      <c r="F260" s="246" t="s">
        <v>861</v>
      </c>
      <c r="G260" s="37"/>
      <c r="H260" s="37"/>
      <c r="I260" s="141"/>
      <c r="J260" s="37"/>
      <c r="K260" s="37"/>
      <c r="L260" s="41"/>
      <c r="M260" s="247"/>
      <c r="N260" s="248"/>
      <c r="O260" s="88"/>
      <c r="P260" s="88"/>
      <c r="Q260" s="88"/>
      <c r="R260" s="88"/>
      <c r="S260" s="88"/>
      <c r="T260" s="89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T260" s="14" t="s">
        <v>159</v>
      </c>
      <c r="AU260" s="14" t="s">
        <v>83</v>
      </c>
    </row>
    <row r="261" spans="1:65" s="2" customFormat="1" ht="16.5" customHeight="1">
      <c r="A261" s="35"/>
      <c r="B261" s="36"/>
      <c r="C261" s="249" t="s">
        <v>581</v>
      </c>
      <c r="D261" s="249" t="s">
        <v>225</v>
      </c>
      <c r="E261" s="250" t="s">
        <v>862</v>
      </c>
      <c r="F261" s="251" t="s">
        <v>863</v>
      </c>
      <c r="G261" s="252" t="s">
        <v>152</v>
      </c>
      <c r="H261" s="253">
        <v>15</v>
      </c>
      <c r="I261" s="254"/>
      <c r="J261" s="255">
        <f>ROUND(I261*H261,2)</f>
        <v>0</v>
      </c>
      <c r="K261" s="251" t="s">
        <v>1</v>
      </c>
      <c r="L261" s="256"/>
      <c r="M261" s="257" t="s">
        <v>1</v>
      </c>
      <c r="N261" s="258" t="s">
        <v>38</v>
      </c>
      <c r="O261" s="88"/>
      <c r="P261" s="241">
        <f>O261*H261</f>
        <v>0</v>
      </c>
      <c r="Q261" s="241">
        <v>0.00662</v>
      </c>
      <c r="R261" s="241">
        <f>Q261*H261</f>
        <v>0.0993</v>
      </c>
      <c r="S261" s="241">
        <v>0</v>
      </c>
      <c r="T261" s="242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43" t="s">
        <v>300</v>
      </c>
      <c r="AT261" s="243" t="s">
        <v>225</v>
      </c>
      <c r="AU261" s="243" t="s">
        <v>83</v>
      </c>
      <c r="AY261" s="14" t="s">
        <v>137</v>
      </c>
      <c r="BE261" s="244">
        <f>IF(N261="základní",J261,0)</f>
        <v>0</v>
      </c>
      <c r="BF261" s="244">
        <f>IF(N261="snížená",J261,0)</f>
        <v>0</v>
      </c>
      <c r="BG261" s="244">
        <f>IF(N261="zákl. přenesená",J261,0)</f>
        <v>0</v>
      </c>
      <c r="BH261" s="244">
        <f>IF(N261="sníž. přenesená",J261,0)</f>
        <v>0</v>
      </c>
      <c r="BI261" s="244">
        <f>IF(N261="nulová",J261,0)</f>
        <v>0</v>
      </c>
      <c r="BJ261" s="14" t="s">
        <v>81</v>
      </c>
      <c r="BK261" s="244">
        <f>ROUND(I261*H261,2)</f>
        <v>0</v>
      </c>
      <c r="BL261" s="14" t="s">
        <v>209</v>
      </c>
      <c r="BM261" s="243" t="s">
        <v>864</v>
      </c>
    </row>
    <row r="262" spans="1:47" s="2" customFormat="1" ht="12">
      <c r="A262" s="35"/>
      <c r="B262" s="36"/>
      <c r="C262" s="37"/>
      <c r="D262" s="245" t="s">
        <v>159</v>
      </c>
      <c r="E262" s="37"/>
      <c r="F262" s="246" t="s">
        <v>861</v>
      </c>
      <c r="G262" s="37"/>
      <c r="H262" s="37"/>
      <c r="I262" s="141"/>
      <c r="J262" s="37"/>
      <c r="K262" s="37"/>
      <c r="L262" s="41"/>
      <c r="M262" s="247"/>
      <c r="N262" s="248"/>
      <c r="O262" s="88"/>
      <c r="P262" s="88"/>
      <c r="Q262" s="88"/>
      <c r="R262" s="88"/>
      <c r="S262" s="88"/>
      <c r="T262" s="89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4" t="s">
        <v>159</v>
      </c>
      <c r="AU262" s="14" t="s">
        <v>83</v>
      </c>
    </row>
    <row r="263" spans="1:63" s="12" customFormat="1" ht="25.9" customHeight="1">
      <c r="A263" s="12"/>
      <c r="B263" s="216"/>
      <c r="C263" s="217"/>
      <c r="D263" s="218" t="s">
        <v>72</v>
      </c>
      <c r="E263" s="219" t="s">
        <v>599</v>
      </c>
      <c r="F263" s="219" t="s">
        <v>600</v>
      </c>
      <c r="G263" s="217"/>
      <c r="H263" s="217"/>
      <c r="I263" s="220"/>
      <c r="J263" s="221">
        <f>BK263</f>
        <v>0</v>
      </c>
      <c r="K263" s="217"/>
      <c r="L263" s="222"/>
      <c r="M263" s="223"/>
      <c r="N263" s="224"/>
      <c r="O263" s="224"/>
      <c r="P263" s="225">
        <f>P264+P265+P271</f>
        <v>0</v>
      </c>
      <c r="Q263" s="224"/>
      <c r="R263" s="225">
        <f>R264+R265+R271</f>
        <v>0</v>
      </c>
      <c r="S263" s="224"/>
      <c r="T263" s="226">
        <f>T264+T265+T271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27" t="s">
        <v>161</v>
      </c>
      <c r="AT263" s="228" t="s">
        <v>72</v>
      </c>
      <c r="AU263" s="228" t="s">
        <v>73</v>
      </c>
      <c r="AY263" s="227" t="s">
        <v>137</v>
      </c>
      <c r="BK263" s="229">
        <f>BK264+BK265+BK271</f>
        <v>0</v>
      </c>
    </row>
    <row r="264" spans="1:65" s="2" customFormat="1" ht="16.5" customHeight="1">
      <c r="A264" s="35"/>
      <c r="B264" s="36"/>
      <c r="C264" s="232" t="s">
        <v>585</v>
      </c>
      <c r="D264" s="232" t="s">
        <v>139</v>
      </c>
      <c r="E264" s="233" t="s">
        <v>602</v>
      </c>
      <c r="F264" s="234" t="s">
        <v>603</v>
      </c>
      <c r="G264" s="235" t="s">
        <v>604</v>
      </c>
      <c r="H264" s="236">
        <v>4</v>
      </c>
      <c r="I264" s="237"/>
      <c r="J264" s="238">
        <f>ROUND(I264*H264,2)</f>
        <v>0</v>
      </c>
      <c r="K264" s="234" t="s">
        <v>605</v>
      </c>
      <c r="L264" s="41"/>
      <c r="M264" s="239" t="s">
        <v>1</v>
      </c>
      <c r="N264" s="240" t="s">
        <v>38</v>
      </c>
      <c r="O264" s="88"/>
      <c r="P264" s="241">
        <f>O264*H264</f>
        <v>0</v>
      </c>
      <c r="Q264" s="241">
        <v>0</v>
      </c>
      <c r="R264" s="241">
        <f>Q264*H264</f>
        <v>0</v>
      </c>
      <c r="S264" s="241">
        <v>0</v>
      </c>
      <c r="T264" s="242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43" t="s">
        <v>606</v>
      </c>
      <c r="AT264" s="243" t="s">
        <v>139</v>
      </c>
      <c r="AU264" s="243" t="s">
        <v>81</v>
      </c>
      <c r="AY264" s="14" t="s">
        <v>137</v>
      </c>
      <c r="BE264" s="244">
        <f>IF(N264="základní",J264,0)</f>
        <v>0</v>
      </c>
      <c r="BF264" s="244">
        <f>IF(N264="snížená",J264,0)</f>
        <v>0</v>
      </c>
      <c r="BG264" s="244">
        <f>IF(N264="zákl. přenesená",J264,0)</f>
        <v>0</v>
      </c>
      <c r="BH264" s="244">
        <f>IF(N264="sníž. přenesená",J264,0)</f>
        <v>0</v>
      </c>
      <c r="BI264" s="244">
        <f>IF(N264="nulová",J264,0)</f>
        <v>0</v>
      </c>
      <c r="BJ264" s="14" t="s">
        <v>81</v>
      </c>
      <c r="BK264" s="244">
        <f>ROUND(I264*H264,2)</f>
        <v>0</v>
      </c>
      <c r="BL264" s="14" t="s">
        <v>606</v>
      </c>
      <c r="BM264" s="243" t="s">
        <v>865</v>
      </c>
    </row>
    <row r="265" spans="1:63" s="12" customFormat="1" ht="22.8" customHeight="1">
      <c r="A265" s="12"/>
      <c r="B265" s="216"/>
      <c r="C265" s="217"/>
      <c r="D265" s="218" t="s">
        <v>72</v>
      </c>
      <c r="E265" s="230" t="s">
        <v>608</v>
      </c>
      <c r="F265" s="230" t="s">
        <v>609</v>
      </c>
      <c r="G265" s="217"/>
      <c r="H265" s="217"/>
      <c r="I265" s="220"/>
      <c r="J265" s="231">
        <f>BK265</f>
        <v>0</v>
      </c>
      <c r="K265" s="217"/>
      <c r="L265" s="222"/>
      <c r="M265" s="223"/>
      <c r="N265" s="224"/>
      <c r="O265" s="224"/>
      <c r="P265" s="225">
        <f>SUM(P266:P270)</f>
        <v>0</v>
      </c>
      <c r="Q265" s="224"/>
      <c r="R265" s="225">
        <f>SUM(R266:R270)</f>
        <v>0</v>
      </c>
      <c r="S265" s="224"/>
      <c r="T265" s="226">
        <f>SUM(T266:T270)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27" t="s">
        <v>161</v>
      </c>
      <c r="AT265" s="228" t="s">
        <v>72</v>
      </c>
      <c r="AU265" s="228" t="s">
        <v>81</v>
      </c>
      <c r="AY265" s="227" t="s">
        <v>137</v>
      </c>
      <c r="BK265" s="229">
        <f>SUM(BK266:BK270)</f>
        <v>0</v>
      </c>
    </row>
    <row r="266" spans="1:65" s="2" customFormat="1" ht="16.5" customHeight="1">
      <c r="A266" s="35"/>
      <c r="B266" s="36"/>
      <c r="C266" s="232" t="s">
        <v>591</v>
      </c>
      <c r="D266" s="232" t="s">
        <v>139</v>
      </c>
      <c r="E266" s="233" t="s">
        <v>611</v>
      </c>
      <c r="F266" s="234" t="s">
        <v>612</v>
      </c>
      <c r="G266" s="235" t="s">
        <v>604</v>
      </c>
      <c r="H266" s="236">
        <v>1</v>
      </c>
      <c r="I266" s="237"/>
      <c r="J266" s="238">
        <f>ROUND(I266*H266,2)</f>
        <v>0</v>
      </c>
      <c r="K266" s="234" t="s">
        <v>613</v>
      </c>
      <c r="L266" s="41"/>
      <c r="M266" s="239" t="s">
        <v>1</v>
      </c>
      <c r="N266" s="240" t="s">
        <v>38</v>
      </c>
      <c r="O266" s="88"/>
      <c r="P266" s="241">
        <f>O266*H266</f>
        <v>0</v>
      </c>
      <c r="Q266" s="241">
        <v>0</v>
      </c>
      <c r="R266" s="241">
        <f>Q266*H266</f>
        <v>0</v>
      </c>
      <c r="S266" s="241">
        <v>0</v>
      </c>
      <c r="T266" s="242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43" t="s">
        <v>606</v>
      </c>
      <c r="AT266" s="243" t="s">
        <v>139</v>
      </c>
      <c r="AU266" s="243" t="s">
        <v>83</v>
      </c>
      <c r="AY266" s="14" t="s">
        <v>137</v>
      </c>
      <c r="BE266" s="244">
        <f>IF(N266="základní",J266,0)</f>
        <v>0</v>
      </c>
      <c r="BF266" s="244">
        <f>IF(N266="snížená",J266,0)</f>
        <v>0</v>
      </c>
      <c r="BG266" s="244">
        <f>IF(N266="zákl. přenesená",J266,0)</f>
        <v>0</v>
      </c>
      <c r="BH266" s="244">
        <f>IF(N266="sníž. přenesená",J266,0)</f>
        <v>0</v>
      </c>
      <c r="BI266" s="244">
        <f>IF(N266="nulová",J266,0)</f>
        <v>0</v>
      </c>
      <c r="BJ266" s="14" t="s">
        <v>81</v>
      </c>
      <c r="BK266" s="244">
        <f>ROUND(I266*H266,2)</f>
        <v>0</v>
      </c>
      <c r="BL266" s="14" t="s">
        <v>606</v>
      </c>
      <c r="BM266" s="243" t="s">
        <v>866</v>
      </c>
    </row>
    <row r="267" spans="1:47" s="2" customFormat="1" ht="12">
      <c r="A267" s="35"/>
      <c r="B267" s="36"/>
      <c r="C267" s="37"/>
      <c r="D267" s="245" t="s">
        <v>159</v>
      </c>
      <c r="E267" s="37"/>
      <c r="F267" s="246" t="s">
        <v>615</v>
      </c>
      <c r="G267" s="37"/>
      <c r="H267" s="37"/>
      <c r="I267" s="141"/>
      <c r="J267" s="37"/>
      <c r="K267" s="37"/>
      <c r="L267" s="41"/>
      <c r="M267" s="247"/>
      <c r="N267" s="248"/>
      <c r="O267" s="88"/>
      <c r="P267" s="88"/>
      <c r="Q267" s="88"/>
      <c r="R267" s="88"/>
      <c r="S267" s="88"/>
      <c r="T267" s="89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T267" s="14" t="s">
        <v>159</v>
      </c>
      <c r="AU267" s="14" t="s">
        <v>83</v>
      </c>
    </row>
    <row r="268" spans="1:65" s="2" customFormat="1" ht="21.75" customHeight="1">
      <c r="A268" s="35"/>
      <c r="B268" s="36"/>
      <c r="C268" s="232" t="s">
        <v>595</v>
      </c>
      <c r="D268" s="232" t="s">
        <v>139</v>
      </c>
      <c r="E268" s="233" t="s">
        <v>617</v>
      </c>
      <c r="F268" s="234" t="s">
        <v>618</v>
      </c>
      <c r="G268" s="235" t="s">
        <v>604</v>
      </c>
      <c r="H268" s="236">
        <v>1</v>
      </c>
      <c r="I268" s="237"/>
      <c r="J268" s="238">
        <f>ROUND(I268*H268,2)</f>
        <v>0</v>
      </c>
      <c r="K268" s="234" t="s">
        <v>1</v>
      </c>
      <c r="L268" s="41"/>
      <c r="M268" s="239" t="s">
        <v>1</v>
      </c>
      <c r="N268" s="240" t="s">
        <v>38</v>
      </c>
      <c r="O268" s="88"/>
      <c r="P268" s="241">
        <f>O268*H268</f>
        <v>0</v>
      </c>
      <c r="Q268" s="241">
        <v>0</v>
      </c>
      <c r="R268" s="241">
        <f>Q268*H268</f>
        <v>0</v>
      </c>
      <c r="S268" s="241">
        <v>0</v>
      </c>
      <c r="T268" s="242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43" t="s">
        <v>606</v>
      </c>
      <c r="AT268" s="243" t="s">
        <v>139</v>
      </c>
      <c r="AU268" s="243" t="s">
        <v>83</v>
      </c>
      <c r="AY268" s="14" t="s">
        <v>137</v>
      </c>
      <c r="BE268" s="244">
        <f>IF(N268="základní",J268,0)</f>
        <v>0</v>
      </c>
      <c r="BF268" s="244">
        <f>IF(N268="snížená",J268,0)</f>
        <v>0</v>
      </c>
      <c r="BG268" s="244">
        <f>IF(N268="zákl. přenesená",J268,0)</f>
        <v>0</v>
      </c>
      <c r="BH268" s="244">
        <f>IF(N268="sníž. přenesená",J268,0)</f>
        <v>0</v>
      </c>
      <c r="BI268" s="244">
        <f>IF(N268="nulová",J268,0)</f>
        <v>0</v>
      </c>
      <c r="BJ268" s="14" t="s">
        <v>81</v>
      </c>
      <c r="BK268" s="244">
        <f>ROUND(I268*H268,2)</f>
        <v>0</v>
      </c>
      <c r="BL268" s="14" t="s">
        <v>606</v>
      </c>
      <c r="BM268" s="243" t="s">
        <v>867</v>
      </c>
    </row>
    <row r="269" spans="1:65" s="2" customFormat="1" ht="21.75" customHeight="1">
      <c r="A269" s="35"/>
      <c r="B269" s="36"/>
      <c r="C269" s="232" t="s">
        <v>601</v>
      </c>
      <c r="D269" s="232" t="s">
        <v>139</v>
      </c>
      <c r="E269" s="233" t="s">
        <v>621</v>
      </c>
      <c r="F269" s="234" t="s">
        <v>622</v>
      </c>
      <c r="G269" s="235" t="s">
        <v>604</v>
      </c>
      <c r="H269" s="236">
        <v>1</v>
      </c>
      <c r="I269" s="237"/>
      <c r="J269" s="238">
        <f>ROUND(I269*H269,2)</f>
        <v>0</v>
      </c>
      <c r="K269" s="234" t="s">
        <v>1</v>
      </c>
      <c r="L269" s="41"/>
      <c r="M269" s="239" t="s">
        <v>1</v>
      </c>
      <c r="N269" s="240" t="s">
        <v>38</v>
      </c>
      <c r="O269" s="88"/>
      <c r="P269" s="241">
        <f>O269*H269</f>
        <v>0</v>
      </c>
      <c r="Q269" s="241">
        <v>0</v>
      </c>
      <c r="R269" s="241">
        <f>Q269*H269</f>
        <v>0</v>
      </c>
      <c r="S269" s="241">
        <v>0</v>
      </c>
      <c r="T269" s="242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43" t="s">
        <v>606</v>
      </c>
      <c r="AT269" s="243" t="s">
        <v>139</v>
      </c>
      <c r="AU269" s="243" t="s">
        <v>83</v>
      </c>
      <c r="AY269" s="14" t="s">
        <v>137</v>
      </c>
      <c r="BE269" s="244">
        <f>IF(N269="základní",J269,0)</f>
        <v>0</v>
      </c>
      <c r="BF269" s="244">
        <f>IF(N269="snížená",J269,0)</f>
        <v>0</v>
      </c>
      <c r="BG269" s="244">
        <f>IF(N269="zákl. přenesená",J269,0)</f>
        <v>0</v>
      </c>
      <c r="BH269" s="244">
        <f>IF(N269="sníž. přenesená",J269,0)</f>
        <v>0</v>
      </c>
      <c r="BI269" s="244">
        <f>IF(N269="nulová",J269,0)</f>
        <v>0</v>
      </c>
      <c r="BJ269" s="14" t="s">
        <v>81</v>
      </c>
      <c r="BK269" s="244">
        <f>ROUND(I269*H269,2)</f>
        <v>0</v>
      </c>
      <c r="BL269" s="14" t="s">
        <v>606</v>
      </c>
      <c r="BM269" s="243" t="s">
        <v>868</v>
      </c>
    </row>
    <row r="270" spans="1:65" s="2" customFormat="1" ht="21.75" customHeight="1">
      <c r="A270" s="35"/>
      <c r="B270" s="36"/>
      <c r="C270" s="232" t="s">
        <v>610</v>
      </c>
      <c r="D270" s="232" t="s">
        <v>139</v>
      </c>
      <c r="E270" s="233" t="s">
        <v>625</v>
      </c>
      <c r="F270" s="234" t="s">
        <v>626</v>
      </c>
      <c r="G270" s="235" t="s">
        <v>604</v>
      </c>
      <c r="H270" s="236">
        <v>1</v>
      </c>
      <c r="I270" s="237"/>
      <c r="J270" s="238">
        <f>ROUND(I270*H270,2)</f>
        <v>0</v>
      </c>
      <c r="K270" s="234" t="s">
        <v>613</v>
      </c>
      <c r="L270" s="41"/>
      <c r="M270" s="239" t="s">
        <v>1</v>
      </c>
      <c r="N270" s="240" t="s">
        <v>38</v>
      </c>
      <c r="O270" s="88"/>
      <c r="P270" s="241">
        <f>O270*H270</f>
        <v>0</v>
      </c>
      <c r="Q270" s="241">
        <v>0</v>
      </c>
      <c r="R270" s="241">
        <f>Q270*H270</f>
        <v>0</v>
      </c>
      <c r="S270" s="241">
        <v>0</v>
      </c>
      <c r="T270" s="242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43" t="s">
        <v>606</v>
      </c>
      <c r="AT270" s="243" t="s">
        <v>139</v>
      </c>
      <c r="AU270" s="243" t="s">
        <v>83</v>
      </c>
      <c r="AY270" s="14" t="s">
        <v>137</v>
      </c>
      <c r="BE270" s="244">
        <f>IF(N270="základní",J270,0)</f>
        <v>0</v>
      </c>
      <c r="BF270" s="244">
        <f>IF(N270="snížená",J270,0)</f>
        <v>0</v>
      </c>
      <c r="BG270" s="244">
        <f>IF(N270="zákl. přenesená",J270,0)</f>
        <v>0</v>
      </c>
      <c r="BH270" s="244">
        <f>IF(N270="sníž. přenesená",J270,0)</f>
        <v>0</v>
      </c>
      <c r="BI270" s="244">
        <f>IF(N270="nulová",J270,0)</f>
        <v>0</v>
      </c>
      <c r="BJ270" s="14" t="s">
        <v>81</v>
      </c>
      <c r="BK270" s="244">
        <f>ROUND(I270*H270,2)</f>
        <v>0</v>
      </c>
      <c r="BL270" s="14" t="s">
        <v>606</v>
      </c>
      <c r="BM270" s="243" t="s">
        <v>869</v>
      </c>
    </row>
    <row r="271" spans="1:63" s="12" customFormat="1" ht="22.8" customHeight="1">
      <c r="A271" s="12"/>
      <c r="B271" s="216"/>
      <c r="C271" s="217"/>
      <c r="D271" s="218" t="s">
        <v>72</v>
      </c>
      <c r="E271" s="230" t="s">
        <v>628</v>
      </c>
      <c r="F271" s="230" t="s">
        <v>629</v>
      </c>
      <c r="G271" s="217"/>
      <c r="H271" s="217"/>
      <c r="I271" s="220"/>
      <c r="J271" s="231">
        <f>BK271</f>
        <v>0</v>
      </c>
      <c r="K271" s="217"/>
      <c r="L271" s="222"/>
      <c r="M271" s="223"/>
      <c r="N271" s="224"/>
      <c r="O271" s="224"/>
      <c r="P271" s="225">
        <f>SUM(P272:P273)</f>
        <v>0</v>
      </c>
      <c r="Q271" s="224"/>
      <c r="R271" s="225">
        <f>SUM(R272:R273)</f>
        <v>0</v>
      </c>
      <c r="S271" s="224"/>
      <c r="T271" s="226">
        <f>SUM(T272:T273)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27" t="s">
        <v>161</v>
      </c>
      <c r="AT271" s="228" t="s">
        <v>72</v>
      </c>
      <c r="AU271" s="228" t="s">
        <v>81</v>
      </c>
      <c r="AY271" s="227" t="s">
        <v>137</v>
      </c>
      <c r="BK271" s="229">
        <f>SUM(BK272:BK273)</f>
        <v>0</v>
      </c>
    </row>
    <row r="272" spans="1:65" s="2" customFormat="1" ht="16.5" customHeight="1">
      <c r="A272" s="35"/>
      <c r="B272" s="36"/>
      <c r="C272" s="232" t="s">
        <v>616</v>
      </c>
      <c r="D272" s="232" t="s">
        <v>139</v>
      </c>
      <c r="E272" s="233" t="s">
        <v>631</v>
      </c>
      <c r="F272" s="234" t="s">
        <v>632</v>
      </c>
      <c r="G272" s="235" t="s">
        <v>604</v>
      </c>
      <c r="H272" s="236">
        <v>1</v>
      </c>
      <c r="I272" s="237"/>
      <c r="J272" s="238">
        <f>ROUND(I272*H272,2)</f>
        <v>0</v>
      </c>
      <c r="K272" s="234" t="s">
        <v>153</v>
      </c>
      <c r="L272" s="41"/>
      <c r="M272" s="239" t="s">
        <v>1</v>
      </c>
      <c r="N272" s="240" t="s">
        <v>38</v>
      </c>
      <c r="O272" s="88"/>
      <c r="P272" s="241">
        <f>O272*H272</f>
        <v>0</v>
      </c>
      <c r="Q272" s="241">
        <v>0</v>
      </c>
      <c r="R272" s="241">
        <f>Q272*H272</f>
        <v>0</v>
      </c>
      <c r="S272" s="241">
        <v>0</v>
      </c>
      <c r="T272" s="242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43" t="s">
        <v>606</v>
      </c>
      <c r="AT272" s="243" t="s">
        <v>139</v>
      </c>
      <c r="AU272" s="243" t="s">
        <v>83</v>
      </c>
      <c r="AY272" s="14" t="s">
        <v>137</v>
      </c>
      <c r="BE272" s="244">
        <f>IF(N272="základní",J272,0)</f>
        <v>0</v>
      </c>
      <c r="BF272" s="244">
        <f>IF(N272="snížená",J272,0)</f>
        <v>0</v>
      </c>
      <c r="BG272" s="244">
        <f>IF(N272="zákl. přenesená",J272,0)</f>
        <v>0</v>
      </c>
      <c r="BH272" s="244">
        <f>IF(N272="sníž. přenesená",J272,0)</f>
        <v>0</v>
      </c>
      <c r="BI272" s="244">
        <f>IF(N272="nulová",J272,0)</f>
        <v>0</v>
      </c>
      <c r="BJ272" s="14" t="s">
        <v>81</v>
      </c>
      <c r="BK272" s="244">
        <f>ROUND(I272*H272,2)</f>
        <v>0</v>
      </c>
      <c r="BL272" s="14" t="s">
        <v>606</v>
      </c>
      <c r="BM272" s="243" t="s">
        <v>870</v>
      </c>
    </row>
    <row r="273" spans="1:65" s="2" customFormat="1" ht="16.5" customHeight="1">
      <c r="A273" s="35"/>
      <c r="B273" s="36"/>
      <c r="C273" s="232" t="s">
        <v>620</v>
      </c>
      <c r="D273" s="232" t="s">
        <v>139</v>
      </c>
      <c r="E273" s="233" t="s">
        <v>635</v>
      </c>
      <c r="F273" s="234" t="s">
        <v>636</v>
      </c>
      <c r="G273" s="235" t="s">
        <v>604</v>
      </c>
      <c r="H273" s="236">
        <v>1</v>
      </c>
      <c r="I273" s="237"/>
      <c r="J273" s="238">
        <f>ROUND(I273*H273,2)</f>
        <v>0</v>
      </c>
      <c r="K273" s="234" t="s">
        <v>153</v>
      </c>
      <c r="L273" s="41"/>
      <c r="M273" s="259" t="s">
        <v>1</v>
      </c>
      <c r="N273" s="260" t="s">
        <v>38</v>
      </c>
      <c r="O273" s="261"/>
      <c r="P273" s="262">
        <f>O273*H273</f>
        <v>0</v>
      </c>
      <c r="Q273" s="262">
        <v>0</v>
      </c>
      <c r="R273" s="262">
        <f>Q273*H273</f>
        <v>0</v>
      </c>
      <c r="S273" s="262">
        <v>0</v>
      </c>
      <c r="T273" s="263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43" t="s">
        <v>606</v>
      </c>
      <c r="AT273" s="243" t="s">
        <v>139</v>
      </c>
      <c r="AU273" s="243" t="s">
        <v>83</v>
      </c>
      <c r="AY273" s="14" t="s">
        <v>137</v>
      </c>
      <c r="BE273" s="244">
        <f>IF(N273="základní",J273,0)</f>
        <v>0</v>
      </c>
      <c r="BF273" s="244">
        <f>IF(N273="snížená",J273,0)</f>
        <v>0</v>
      </c>
      <c r="BG273" s="244">
        <f>IF(N273="zákl. přenesená",J273,0)</f>
        <v>0</v>
      </c>
      <c r="BH273" s="244">
        <f>IF(N273="sníž. přenesená",J273,0)</f>
        <v>0</v>
      </c>
      <c r="BI273" s="244">
        <f>IF(N273="nulová",J273,0)</f>
        <v>0</v>
      </c>
      <c r="BJ273" s="14" t="s">
        <v>81</v>
      </c>
      <c r="BK273" s="244">
        <f>ROUND(I273*H273,2)</f>
        <v>0</v>
      </c>
      <c r="BL273" s="14" t="s">
        <v>606</v>
      </c>
      <c r="BM273" s="243" t="s">
        <v>871</v>
      </c>
    </row>
    <row r="274" spans="1:31" s="2" customFormat="1" ht="6.95" customHeight="1">
      <c r="A274" s="35"/>
      <c r="B274" s="63"/>
      <c r="C274" s="64"/>
      <c r="D274" s="64"/>
      <c r="E274" s="64"/>
      <c r="F274" s="64"/>
      <c r="G274" s="64"/>
      <c r="H274" s="64"/>
      <c r="I274" s="180"/>
      <c r="J274" s="64"/>
      <c r="K274" s="64"/>
      <c r="L274" s="41"/>
      <c r="M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</row>
  </sheetData>
  <sheetProtection password="CC35" sheet="1" objects="1" scenarios="1" formatColumns="0" formatRows="0" autoFilter="0"/>
  <autoFilter ref="C130:K273"/>
  <mergeCells count="9">
    <mergeCell ref="E7:H7"/>
    <mergeCell ref="E9:H9"/>
    <mergeCell ref="E18:H18"/>
    <mergeCell ref="E27:H27"/>
    <mergeCell ref="E85:H85"/>
    <mergeCell ref="E87:H87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89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83</v>
      </c>
    </row>
    <row r="4" spans="2:46" s="1" customFormat="1" ht="24.95" customHeight="1">
      <c r="B4" s="17"/>
      <c r="D4" s="137" t="s">
        <v>99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>Parkoviště u vodojemu na p.p.č. 1482/17, k.ú. Sokolov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100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872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16. 1. 2020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31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ROUND(J124,2)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ROUND((SUM(BE124:BE157)),2)</f>
        <v>0</v>
      </c>
      <c r="G33" s="35"/>
      <c r="H33" s="35"/>
      <c r="I33" s="159">
        <v>0.21</v>
      </c>
      <c r="J33" s="158">
        <f>ROUND(((SUM(BE124:BE157))*I33),2)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ROUND((SUM(BF124:BF157)),2)</f>
        <v>0</v>
      </c>
      <c r="G34" s="35"/>
      <c r="H34" s="35"/>
      <c r="I34" s="159">
        <v>0.15</v>
      </c>
      <c r="J34" s="158">
        <f>ROUND(((SUM(BF124:BF157))*I34),2)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ROUND((SUM(BG124:BG157)),2)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ROUND((SUM(BH124:BH157)),2)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ROUND((SUM(BI124:BI157)),2)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102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>Parkoviště u vodojemu na p.p.č. 1482/17, k.ú. Sokolov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100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202001013 - Demolice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16. 1. 2020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103</v>
      </c>
      <c r="D94" s="186"/>
      <c r="E94" s="186"/>
      <c r="F94" s="186"/>
      <c r="G94" s="186"/>
      <c r="H94" s="186"/>
      <c r="I94" s="187"/>
      <c r="J94" s="188" t="s">
        <v>104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105</v>
      </c>
      <c r="D96" s="37"/>
      <c r="E96" s="37"/>
      <c r="F96" s="37"/>
      <c r="G96" s="37"/>
      <c r="H96" s="37"/>
      <c r="I96" s="141"/>
      <c r="J96" s="107">
        <f>J124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106</v>
      </c>
    </row>
    <row r="97" spans="1:31" s="9" customFormat="1" ht="24.95" customHeight="1">
      <c r="A97" s="9"/>
      <c r="B97" s="190"/>
      <c r="C97" s="191"/>
      <c r="D97" s="192" t="s">
        <v>107</v>
      </c>
      <c r="E97" s="193"/>
      <c r="F97" s="193"/>
      <c r="G97" s="193"/>
      <c r="H97" s="193"/>
      <c r="I97" s="194"/>
      <c r="J97" s="195">
        <f>J125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113</v>
      </c>
      <c r="E98" s="200"/>
      <c r="F98" s="200"/>
      <c r="G98" s="200"/>
      <c r="H98" s="200"/>
      <c r="I98" s="201"/>
      <c r="J98" s="202">
        <f>J126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114</v>
      </c>
      <c r="E99" s="200"/>
      <c r="F99" s="200"/>
      <c r="G99" s="200"/>
      <c r="H99" s="200"/>
      <c r="I99" s="201"/>
      <c r="J99" s="202">
        <f>J137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98"/>
      <c r="D100" s="199" t="s">
        <v>115</v>
      </c>
      <c r="E100" s="200"/>
      <c r="F100" s="200"/>
      <c r="G100" s="200"/>
      <c r="H100" s="200"/>
      <c r="I100" s="201"/>
      <c r="J100" s="202">
        <f>J144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90"/>
      <c r="C101" s="191"/>
      <c r="D101" s="192" t="s">
        <v>116</v>
      </c>
      <c r="E101" s="193"/>
      <c r="F101" s="193"/>
      <c r="G101" s="193"/>
      <c r="H101" s="193"/>
      <c r="I101" s="194"/>
      <c r="J101" s="195">
        <f>J146</f>
        <v>0</v>
      </c>
      <c r="K101" s="191"/>
      <c r="L101" s="196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7"/>
      <c r="C102" s="198"/>
      <c r="D102" s="199" t="s">
        <v>873</v>
      </c>
      <c r="E102" s="200"/>
      <c r="F102" s="200"/>
      <c r="G102" s="200"/>
      <c r="H102" s="200"/>
      <c r="I102" s="201"/>
      <c r="J102" s="202">
        <f>J147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90"/>
      <c r="C103" s="191"/>
      <c r="D103" s="192" t="s">
        <v>119</v>
      </c>
      <c r="E103" s="193"/>
      <c r="F103" s="193"/>
      <c r="G103" s="193"/>
      <c r="H103" s="193"/>
      <c r="I103" s="194"/>
      <c r="J103" s="195">
        <f>J152</f>
        <v>0</v>
      </c>
      <c r="K103" s="191"/>
      <c r="L103" s="196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97"/>
      <c r="C104" s="198"/>
      <c r="D104" s="199" t="s">
        <v>121</v>
      </c>
      <c r="E104" s="200"/>
      <c r="F104" s="200"/>
      <c r="G104" s="200"/>
      <c r="H104" s="200"/>
      <c r="I104" s="201"/>
      <c r="J104" s="202">
        <f>J155</f>
        <v>0</v>
      </c>
      <c r="K104" s="198"/>
      <c r="L104" s="20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5"/>
      <c r="B105" s="36"/>
      <c r="C105" s="37"/>
      <c r="D105" s="37"/>
      <c r="E105" s="37"/>
      <c r="F105" s="37"/>
      <c r="G105" s="37"/>
      <c r="H105" s="37"/>
      <c r="I105" s="141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63"/>
      <c r="C106" s="64"/>
      <c r="D106" s="64"/>
      <c r="E106" s="64"/>
      <c r="F106" s="64"/>
      <c r="G106" s="64"/>
      <c r="H106" s="64"/>
      <c r="I106" s="180"/>
      <c r="J106" s="64"/>
      <c r="K106" s="64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65"/>
      <c r="C110" s="66"/>
      <c r="D110" s="66"/>
      <c r="E110" s="66"/>
      <c r="F110" s="66"/>
      <c r="G110" s="66"/>
      <c r="H110" s="66"/>
      <c r="I110" s="183"/>
      <c r="J110" s="66"/>
      <c r="K110" s="66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0" t="s">
        <v>122</v>
      </c>
      <c r="D111" s="37"/>
      <c r="E111" s="37"/>
      <c r="F111" s="37"/>
      <c r="G111" s="37"/>
      <c r="H111" s="37"/>
      <c r="I111" s="141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16</v>
      </c>
      <c r="D113" s="37"/>
      <c r="E113" s="37"/>
      <c r="F113" s="37"/>
      <c r="G113" s="37"/>
      <c r="H113" s="37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184" t="str">
        <f>E7</f>
        <v>Parkoviště u vodojemu na p.p.č. 1482/17, k.ú. Sokolov</v>
      </c>
      <c r="F114" s="29"/>
      <c r="G114" s="29"/>
      <c r="H114" s="29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100</v>
      </c>
      <c r="D115" s="37"/>
      <c r="E115" s="37"/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73" t="str">
        <f>E9</f>
        <v>202001013 - Demolice</v>
      </c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141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20</v>
      </c>
      <c r="D118" s="37"/>
      <c r="E118" s="37"/>
      <c r="F118" s="24" t="str">
        <f>F12</f>
        <v xml:space="preserve"> </v>
      </c>
      <c r="G118" s="37"/>
      <c r="H118" s="37"/>
      <c r="I118" s="144" t="s">
        <v>22</v>
      </c>
      <c r="J118" s="76" t="str">
        <f>IF(J12="","",J12)</f>
        <v>16. 1. 2020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141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29" t="s">
        <v>24</v>
      </c>
      <c r="D120" s="37"/>
      <c r="E120" s="37"/>
      <c r="F120" s="24" t="str">
        <f>E15</f>
        <v xml:space="preserve"> </v>
      </c>
      <c r="G120" s="37"/>
      <c r="H120" s="37"/>
      <c r="I120" s="144" t="s">
        <v>29</v>
      </c>
      <c r="J120" s="33" t="str">
        <f>E21</f>
        <v xml:space="preserve"> 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29" t="s">
        <v>27</v>
      </c>
      <c r="D121" s="37"/>
      <c r="E121" s="37"/>
      <c r="F121" s="24" t="str">
        <f>IF(E18="","",E18)</f>
        <v>Vyplň údaj</v>
      </c>
      <c r="G121" s="37"/>
      <c r="H121" s="37"/>
      <c r="I121" s="144" t="s">
        <v>31</v>
      </c>
      <c r="J121" s="33" t="str">
        <f>E24</f>
        <v xml:space="preserve"> 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" customHeight="1">
      <c r="A122" s="35"/>
      <c r="B122" s="36"/>
      <c r="C122" s="37"/>
      <c r="D122" s="37"/>
      <c r="E122" s="37"/>
      <c r="F122" s="37"/>
      <c r="G122" s="37"/>
      <c r="H122" s="37"/>
      <c r="I122" s="141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1" customFormat="1" ht="29.25" customHeight="1">
      <c r="A123" s="204"/>
      <c r="B123" s="205"/>
      <c r="C123" s="206" t="s">
        <v>123</v>
      </c>
      <c r="D123" s="207" t="s">
        <v>58</v>
      </c>
      <c r="E123" s="207" t="s">
        <v>54</v>
      </c>
      <c r="F123" s="207" t="s">
        <v>55</v>
      </c>
      <c r="G123" s="207" t="s">
        <v>124</v>
      </c>
      <c r="H123" s="207" t="s">
        <v>125</v>
      </c>
      <c r="I123" s="208" t="s">
        <v>126</v>
      </c>
      <c r="J123" s="207" t="s">
        <v>104</v>
      </c>
      <c r="K123" s="209" t="s">
        <v>127</v>
      </c>
      <c r="L123" s="210"/>
      <c r="M123" s="97" t="s">
        <v>1</v>
      </c>
      <c r="N123" s="98" t="s">
        <v>37</v>
      </c>
      <c r="O123" s="98" t="s">
        <v>128</v>
      </c>
      <c r="P123" s="98" t="s">
        <v>129</v>
      </c>
      <c r="Q123" s="98" t="s">
        <v>130</v>
      </c>
      <c r="R123" s="98" t="s">
        <v>131</v>
      </c>
      <c r="S123" s="98" t="s">
        <v>132</v>
      </c>
      <c r="T123" s="99" t="s">
        <v>133</v>
      </c>
      <c r="U123" s="204"/>
      <c r="V123" s="204"/>
      <c r="W123" s="204"/>
      <c r="X123" s="204"/>
      <c r="Y123" s="204"/>
      <c r="Z123" s="204"/>
      <c r="AA123" s="204"/>
      <c r="AB123" s="204"/>
      <c r="AC123" s="204"/>
      <c r="AD123" s="204"/>
      <c r="AE123" s="204"/>
    </row>
    <row r="124" spans="1:63" s="2" customFormat="1" ht="22.8" customHeight="1">
      <c r="A124" s="35"/>
      <c r="B124" s="36"/>
      <c r="C124" s="104" t="s">
        <v>134</v>
      </c>
      <c r="D124" s="37"/>
      <c r="E124" s="37"/>
      <c r="F124" s="37"/>
      <c r="G124" s="37"/>
      <c r="H124" s="37"/>
      <c r="I124" s="141"/>
      <c r="J124" s="211">
        <f>BK124</f>
        <v>0</v>
      </c>
      <c r="K124" s="37"/>
      <c r="L124" s="41"/>
      <c r="M124" s="100"/>
      <c r="N124" s="212"/>
      <c r="O124" s="101"/>
      <c r="P124" s="213">
        <f>P125+P146+P152</f>
        <v>0</v>
      </c>
      <c r="Q124" s="101"/>
      <c r="R124" s="213">
        <f>R125+R146+R152</f>
        <v>0.00922</v>
      </c>
      <c r="S124" s="101"/>
      <c r="T124" s="214">
        <f>T125+T146+T152</f>
        <v>407.37530000000004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72</v>
      </c>
      <c r="AU124" s="14" t="s">
        <v>106</v>
      </c>
      <c r="BK124" s="215">
        <f>BK125+BK146+BK152</f>
        <v>0</v>
      </c>
    </row>
    <row r="125" spans="1:63" s="12" customFormat="1" ht="25.9" customHeight="1">
      <c r="A125" s="12"/>
      <c r="B125" s="216"/>
      <c r="C125" s="217"/>
      <c r="D125" s="218" t="s">
        <v>72</v>
      </c>
      <c r="E125" s="219" t="s">
        <v>135</v>
      </c>
      <c r="F125" s="219" t="s">
        <v>136</v>
      </c>
      <c r="G125" s="217"/>
      <c r="H125" s="217"/>
      <c r="I125" s="220"/>
      <c r="J125" s="221">
        <f>BK125</f>
        <v>0</v>
      </c>
      <c r="K125" s="217"/>
      <c r="L125" s="222"/>
      <c r="M125" s="223"/>
      <c r="N125" s="224"/>
      <c r="O125" s="224"/>
      <c r="P125" s="225">
        <f>P126+P137+P144</f>
        <v>0</v>
      </c>
      <c r="Q125" s="224"/>
      <c r="R125" s="225">
        <f>R126+R137+R144</f>
        <v>0.00922</v>
      </c>
      <c r="S125" s="224"/>
      <c r="T125" s="226">
        <f>T126+T137+T144</f>
        <v>405.82930000000005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7" t="s">
        <v>81</v>
      </c>
      <c r="AT125" s="228" t="s">
        <v>72</v>
      </c>
      <c r="AU125" s="228" t="s">
        <v>73</v>
      </c>
      <c r="AY125" s="227" t="s">
        <v>137</v>
      </c>
      <c r="BK125" s="229">
        <f>BK126+BK137+BK144</f>
        <v>0</v>
      </c>
    </row>
    <row r="126" spans="1:63" s="12" customFormat="1" ht="22.8" customHeight="1">
      <c r="A126" s="12"/>
      <c r="B126" s="216"/>
      <c r="C126" s="217"/>
      <c r="D126" s="218" t="s">
        <v>72</v>
      </c>
      <c r="E126" s="230" t="s">
        <v>182</v>
      </c>
      <c r="F126" s="230" t="s">
        <v>439</v>
      </c>
      <c r="G126" s="217"/>
      <c r="H126" s="217"/>
      <c r="I126" s="220"/>
      <c r="J126" s="231">
        <f>BK126</f>
        <v>0</v>
      </c>
      <c r="K126" s="217"/>
      <c r="L126" s="222"/>
      <c r="M126" s="223"/>
      <c r="N126" s="224"/>
      <c r="O126" s="224"/>
      <c r="P126" s="225">
        <f>SUM(P127:P136)</f>
        <v>0</v>
      </c>
      <c r="Q126" s="224"/>
      <c r="R126" s="225">
        <f>SUM(R127:R136)</f>
        <v>0.00922</v>
      </c>
      <c r="S126" s="224"/>
      <c r="T126" s="226">
        <f>SUM(T127:T136)</f>
        <v>405.82930000000005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7" t="s">
        <v>81</v>
      </c>
      <c r="AT126" s="228" t="s">
        <v>72</v>
      </c>
      <c r="AU126" s="228" t="s">
        <v>81</v>
      </c>
      <c r="AY126" s="227" t="s">
        <v>137</v>
      </c>
      <c r="BK126" s="229">
        <f>SUM(BK127:BK136)</f>
        <v>0</v>
      </c>
    </row>
    <row r="127" spans="1:65" s="2" customFormat="1" ht="16.5" customHeight="1">
      <c r="A127" s="35"/>
      <c r="B127" s="36"/>
      <c r="C127" s="232" t="s">
        <v>81</v>
      </c>
      <c r="D127" s="232" t="s">
        <v>139</v>
      </c>
      <c r="E127" s="233" t="s">
        <v>874</v>
      </c>
      <c r="F127" s="234" t="s">
        <v>875</v>
      </c>
      <c r="G127" s="235" t="s">
        <v>157</v>
      </c>
      <c r="H127" s="236">
        <v>3900</v>
      </c>
      <c r="I127" s="237"/>
      <c r="J127" s="238">
        <f>ROUND(I127*H127,2)</f>
        <v>0</v>
      </c>
      <c r="K127" s="234" t="s">
        <v>153</v>
      </c>
      <c r="L127" s="41"/>
      <c r="M127" s="239" t="s">
        <v>1</v>
      </c>
      <c r="N127" s="240" t="s">
        <v>38</v>
      </c>
      <c r="O127" s="88"/>
      <c r="P127" s="241">
        <f>O127*H127</f>
        <v>0</v>
      </c>
      <c r="Q127" s="241">
        <v>0</v>
      </c>
      <c r="R127" s="241">
        <f>Q127*H127</f>
        <v>0</v>
      </c>
      <c r="S127" s="241">
        <v>0.002</v>
      </c>
      <c r="T127" s="242">
        <f>S127*H127</f>
        <v>7.8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43" t="s">
        <v>144</v>
      </c>
      <c r="AT127" s="243" t="s">
        <v>139</v>
      </c>
      <c r="AU127" s="243" t="s">
        <v>83</v>
      </c>
      <c r="AY127" s="14" t="s">
        <v>137</v>
      </c>
      <c r="BE127" s="244">
        <f>IF(N127="základní",J127,0)</f>
        <v>0</v>
      </c>
      <c r="BF127" s="244">
        <f>IF(N127="snížená",J127,0)</f>
        <v>0</v>
      </c>
      <c r="BG127" s="244">
        <f>IF(N127="zákl. přenesená",J127,0)</f>
        <v>0</v>
      </c>
      <c r="BH127" s="244">
        <f>IF(N127="sníž. přenesená",J127,0)</f>
        <v>0</v>
      </c>
      <c r="BI127" s="244">
        <f>IF(N127="nulová",J127,0)</f>
        <v>0</v>
      </c>
      <c r="BJ127" s="14" t="s">
        <v>81</v>
      </c>
      <c r="BK127" s="244">
        <f>ROUND(I127*H127,2)</f>
        <v>0</v>
      </c>
      <c r="BL127" s="14" t="s">
        <v>144</v>
      </c>
      <c r="BM127" s="243" t="s">
        <v>876</v>
      </c>
    </row>
    <row r="128" spans="1:47" s="2" customFormat="1" ht="12">
      <c r="A128" s="35"/>
      <c r="B128" s="36"/>
      <c r="C128" s="37"/>
      <c r="D128" s="245" t="s">
        <v>159</v>
      </c>
      <c r="E128" s="37"/>
      <c r="F128" s="246" t="s">
        <v>877</v>
      </c>
      <c r="G128" s="37"/>
      <c r="H128" s="37"/>
      <c r="I128" s="141"/>
      <c r="J128" s="37"/>
      <c r="K128" s="37"/>
      <c r="L128" s="41"/>
      <c r="M128" s="247"/>
      <c r="N128" s="248"/>
      <c r="O128" s="88"/>
      <c r="P128" s="88"/>
      <c r="Q128" s="88"/>
      <c r="R128" s="88"/>
      <c r="S128" s="88"/>
      <c r="T128" s="89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159</v>
      </c>
      <c r="AU128" s="14" t="s">
        <v>83</v>
      </c>
    </row>
    <row r="129" spans="1:65" s="2" customFormat="1" ht="21.75" customHeight="1">
      <c r="A129" s="35"/>
      <c r="B129" s="36"/>
      <c r="C129" s="232" t="s">
        <v>83</v>
      </c>
      <c r="D129" s="232" t="s">
        <v>139</v>
      </c>
      <c r="E129" s="233" t="s">
        <v>878</v>
      </c>
      <c r="F129" s="234" t="s">
        <v>879</v>
      </c>
      <c r="G129" s="235" t="s">
        <v>157</v>
      </c>
      <c r="H129" s="236">
        <v>3900</v>
      </c>
      <c r="I129" s="237"/>
      <c r="J129" s="238">
        <f>ROUND(I129*H129,2)</f>
        <v>0</v>
      </c>
      <c r="K129" s="234" t="s">
        <v>153</v>
      </c>
      <c r="L129" s="41"/>
      <c r="M129" s="239" t="s">
        <v>1</v>
      </c>
      <c r="N129" s="240" t="s">
        <v>38</v>
      </c>
      <c r="O129" s="88"/>
      <c r="P129" s="241">
        <f>O129*H129</f>
        <v>0</v>
      </c>
      <c r="Q129" s="241">
        <v>0</v>
      </c>
      <c r="R129" s="241">
        <f>Q129*H129</f>
        <v>0</v>
      </c>
      <c r="S129" s="241">
        <v>0.005</v>
      </c>
      <c r="T129" s="242">
        <f>S129*H129</f>
        <v>19.5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3" t="s">
        <v>144</v>
      </c>
      <c r="AT129" s="243" t="s">
        <v>139</v>
      </c>
      <c r="AU129" s="243" t="s">
        <v>83</v>
      </c>
      <c r="AY129" s="14" t="s">
        <v>137</v>
      </c>
      <c r="BE129" s="244">
        <f>IF(N129="základní",J129,0)</f>
        <v>0</v>
      </c>
      <c r="BF129" s="244">
        <f>IF(N129="snížená",J129,0)</f>
        <v>0</v>
      </c>
      <c r="BG129" s="244">
        <f>IF(N129="zákl. přenesená",J129,0)</f>
        <v>0</v>
      </c>
      <c r="BH129" s="244">
        <f>IF(N129="sníž. přenesená",J129,0)</f>
        <v>0</v>
      </c>
      <c r="BI129" s="244">
        <f>IF(N129="nulová",J129,0)</f>
        <v>0</v>
      </c>
      <c r="BJ129" s="14" t="s">
        <v>81</v>
      </c>
      <c r="BK129" s="244">
        <f>ROUND(I129*H129,2)</f>
        <v>0</v>
      </c>
      <c r="BL129" s="14" t="s">
        <v>144</v>
      </c>
      <c r="BM129" s="243" t="s">
        <v>880</v>
      </c>
    </row>
    <row r="130" spans="1:47" s="2" customFormat="1" ht="12">
      <c r="A130" s="35"/>
      <c r="B130" s="36"/>
      <c r="C130" s="37"/>
      <c r="D130" s="245" t="s">
        <v>159</v>
      </c>
      <c r="E130" s="37"/>
      <c r="F130" s="246" t="s">
        <v>877</v>
      </c>
      <c r="G130" s="37"/>
      <c r="H130" s="37"/>
      <c r="I130" s="141"/>
      <c r="J130" s="37"/>
      <c r="K130" s="37"/>
      <c r="L130" s="41"/>
      <c r="M130" s="247"/>
      <c r="N130" s="248"/>
      <c r="O130" s="88"/>
      <c r="P130" s="88"/>
      <c r="Q130" s="88"/>
      <c r="R130" s="88"/>
      <c r="S130" s="88"/>
      <c r="T130" s="89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159</v>
      </c>
      <c r="AU130" s="14" t="s">
        <v>83</v>
      </c>
    </row>
    <row r="131" spans="1:65" s="2" customFormat="1" ht="21.75" customHeight="1">
      <c r="A131" s="35"/>
      <c r="B131" s="36"/>
      <c r="C131" s="232" t="s">
        <v>149</v>
      </c>
      <c r="D131" s="232" t="s">
        <v>139</v>
      </c>
      <c r="E131" s="233" t="s">
        <v>881</v>
      </c>
      <c r="F131" s="234" t="s">
        <v>882</v>
      </c>
      <c r="G131" s="235" t="s">
        <v>164</v>
      </c>
      <c r="H131" s="236">
        <v>27.86</v>
      </c>
      <c r="I131" s="237"/>
      <c r="J131" s="238">
        <f>ROUND(I131*H131,2)</f>
        <v>0</v>
      </c>
      <c r="K131" s="234" t="s">
        <v>143</v>
      </c>
      <c r="L131" s="41"/>
      <c r="M131" s="239" t="s">
        <v>1</v>
      </c>
      <c r="N131" s="240" t="s">
        <v>38</v>
      </c>
      <c r="O131" s="88"/>
      <c r="P131" s="241">
        <f>O131*H131</f>
        <v>0</v>
      </c>
      <c r="Q131" s="241">
        <v>0</v>
      </c>
      <c r="R131" s="241">
        <f>Q131*H131</f>
        <v>0</v>
      </c>
      <c r="S131" s="241">
        <v>1.805</v>
      </c>
      <c r="T131" s="242">
        <f>S131*H131</f>
        <v>50.287299999999995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3" t="s">
        <v>144</v>
      </c>
      <c r="AT131" s="243" t="s">
        <v>139</v>
      </c>
      <c r="AU131" s="243" t="s">
        <v>83</v>
      </c>
      <c r="AY131" s="14" t="s">
        <v>137</v>
      </c>
      <c r="BE131" s="244">
        <f>IF(N131="základní",J131,0)</f>
        <v>0</v>
      </c>
      <c r="BF131" s="244">
        <f>IF(N131="snížená",J131,0)</f>
        <v>0</v>
      </c>
      <c r="BG131" s="244">
        <f>IF(N131="zákl. přenesená",J131,0)</f>
        <v>0</v>
      </c>
      <c r="BH131" s="244">
        <f>IF(N131="sníž. přenesená",J131,0)</f>
        <v>0</v>
      </c>
      <c r="BI131" s="244">
        <f>IF(N131="nulová",J131,0)</f>
        <v>0</v>
      </c>
      <c r="BJ131" s="14" t="s">
        <v>81</v>
      </c>
      <c r="BK131" s="244">
        <f>ROUND(I131*H131,2)</f>
        <v>0</v>
      </c>
      <c r="BL131" s="14" t="s">
        <v>144</v>
      </c>
      <c r="BM131" s="243" t="s">
        <v>883</v>
      </c>
    </row>
    <row r="132" spans="1:47" s="2" customFormat="1" ht="12">
      <c r="A132" s="35"/>
      <c r="B132" s="36"/>
      <c r="C132" s="37"/>
      <c r="D132" s="245" t="s">
        <v>159</v>
      </c>
      <c r="E132" s="37"/>
      <c r="F132" s="246" t="s">
        <v>884</v>
      </c>
      <c r="G132" s="37"/>
      <c r="H132" s="37"/>
      <c r="I132" s="141"/>
      <c r="J132" s="37"/>
      <c r="K132" s="37"/>
      <c r="L132" s="41"/>
      <c r="M132" s="247"/>
      <c r="N132" s="248"/>
      <c r="O132" s="88"/>
      <c r="P132" s="88"/>
      <c r="Q132" s="88"/>
      <c r="R132" s="88"/>
      <c r="S132" s="88"/>
      <c r="T132" s="89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159</v>
      </c>
      <c r="AU132" s="14" t="s">
        <v>83</v>
      </c>
    </row>
    <row r="133" spans="1:65" s="2" customFormat="1" ht="21.75" customHeight="1">
      <c r="A133" s="35"/>
      <c r="B133" s="36"/>
      <c r="C133" s="232" t="s">
        <v>144</v>
      </c>
      <c r="D133" s="232" t="s">
        <v>139</v>
      </c>
      <c r="E133" s="233" t="s">
        <v>885</v>
      </c>
      <c r="F133" s="234" t="s">
        <v>886</v>
      </c>
      <c r="G133" s="235" t="s">
        <v>164</v>
      </c>
      <c r="H133" s="236">
        <v>92.2</v>
      </c>
      <c r="I133" s="237"/>
      <c r="J133" s="238">
        <f>ROUND(I133*H133,2)</f>
        <v>0</v>
      </c>
      <c r="K133" s="234" t="s">
        <v>143</v>
      </c>
      <c r="L133" s="41"/>
      <c r="M133" s="239" t="s">
        <v>1</v>
      </c>
      <c r="N133" s="240" t="s">
        <v>38</v>
      </c>
      <c r="O133" s="88"/>
      <c r="P133" s="241">
        <f>O133*H133</f>
        <v>0</v>
      </c>
      <c r="Q133" s="241">
        <v>0.0001</v>
      </c>
      <c r="R133" s="241">
        <f>Q133*H133</f>
        <v>0.00922</v>
      </c>
      <c r="S133" s="241">
        <v>2.41</v>
      </c>
      <c r="T133" s="242">
        <f>S133*H133</f>
        <v>222.20200000000003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3" t="s">
        <v>144</v>
      </c>
      <c r="AT133" s="243" t="s">
        <v>139</v>
      </c>
      <c r="AU133" s="243" t="s">
        <v>83</v>
      </c>
      <c r="AY133" s="14" t="s">
        <v>137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14" t="s">
        <v>81</v>
      </c>
      <c r="BK133" s="244">
        <f>ROUND(I133*H133,2)</f>
        <v>0</v>
      </c>
      <c r="BL133" s="14" t="s">
        <v>144</v>
      </c>
      <c r="BM133" s="243" t="s">
        <v>887</v>
      </c>
    </row>
    <row r="134" spans="1:47" s="2" customFormat="1" ht="12">
      <c r="A134" s="35"/>
      <c r="B134" s="36"/>
      <c r="C134" s="37"/>
      <c r="D134" s="245" t="s">
        <v>159</v>
      </c>
      <c r="E134" s="37"/>
      <c r="F134" s="246" t="s">
        <v>888</v>
      </c>
      <c r="G134" s="37"/>
      <c r="H134" s="37"/>
      <c r="I134" s="141"/>
      <c r="J134" s="37"/>
      <c r="K134" s="37"/>
      <c r="L134" s="41"/>
      <c r="M134" s="247"/>
      <c r="N134" s="248"/>
      <c r="O134" s="88"/>
      <c r="P134" s="88"/>
      <c r="Q134" s="88"/>
      <c r="R134" s="88"/>
      <c r="S134" s="88"/>
      <c r="T134" s="89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159</v>
      </c>
      <c r="AU134" s="14" t="s">
        <v>83</v>
      </c>
    </row>
    <row r="135" spans="1:65" s="2" customFormat="1" ht="21.75" customHeight="1">
      <c r="A135" s="35"/>
      <c r="B135" s="36"/>
      <c r="C135" s="232" t="s">
        <v>161</v>
      </c>
      <c r="D135" s="232" t="s">
        <v>139</v>
      </c>
      <c r="E135" s="233" t="s">
        <v>889</v>
      </c>
      <c r="F135" s="234" t="s">
        <v>890</v>
      </c>
      <c r="G135" s="235" t="s">
        <v>164</v>
      </c>
      <c r="H135" s="236">
        <v>44</v>
      </c>
      <c r="I135" s="237"/>
      <c r="J135" s="238">
        <f>ROUND(I135*H135,2)</f>
        <v>0</v>
      </c>
      <c r="K135" s="234" t="s">
        <v>143</v>
      </c>
      <c r="L135" s="41"/>
      <c r="M135" s="239" t="s">
        <v>1</v>
      </c>
      <c r="N135" s="240" t="s">
        <v>38</v>
      </c>
      <c r="O135" s="88"/>
      <c r="P135" s="241">
        <f>O135*H135</f>
        <v>0</v>
      </c>
      <c r="Q135" s="241">
        <v>0</v>
      </c>
      <c r="R135" s="241">
        <f>Q135*H135</f>
        <v>0</v>
      </c>
      <c r="S135" s="241">
        <v>2.41</v>
      </c>
      <c r="T135" s="242">
        <f>S135*H135</f>
        <v>106.04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3" t="s">
        <v>144</v>
      </c>
      <c r="AT135" s="243" t="s">
        <v>139</v>
      </c>
      <c r="AU135" s="243" t="s">
        <v>83</v>
      </c>
      <c r="AY135" s="14" t="s">
        <v>137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14" t="s">
        <v>81</v>
      </c>
      <c r="BK135" s="244">
        <f>ROUND(I135*H135,2)</f>
        <v>0</v>
      </c>
      <c r="BL135" s="14" t="s">
        <v>144</v>
      </c>
      <c r="BM135" s="243" t="s">
        <v>891</v>
      </c>
    </row>
    <row r="136" spans="1:47" s="2" customFormat="1" ht="12">
      <c r="A136" s="35"/>
      <c r="B136" s="36"/>
      <c r="C136" s="37"/>
      <c r="D136" s="245" t="s">
        <v>159</v>
      </c>
      <c r="E136" s="37"/>
      <c r="F136" s="246" t="s">
        <v>892</v>
      </c>
      <c r="G136" s="37"/>
      <c r="H136" s="37"/>
      <c r="I136" s="141"/>
      <c r="J136" s="37"/>
      <c r="K136" s="37"/>
      <c r="L136" s="41"/>
      <c r="M136" s="247"/>
      <c r="N136" s="248"/>
      <c r="O136" s="88"/>
      <c r="P136" s="88"/>
      <c r="Q136" s="88"/>
      <c r="R136" s="88"/>
      <c r="S136" s="88"/>
      <c r="T136" s="89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159</v>
      </c>
      <c r="AU136" s="14" t="s">
        <v>83</v>
      </c>
    </row>
    <row r="137" spans="1:63" s="12" customFormat="1" ht="22.8" customHeight="1">
      <c r="A137" s="12"/>
      <c r="B137" s="216"/>
      <c r="C137" s="217"/>
      <c r="D137" s="218" t="s">
        <v>72</v>
      </c>
      <c r="E137" s="230" t="s">
        <v>532</v>
      </c>
      <c r="F137" s="230" t="s">
        <v>533</v>
      </c>
      <c r="G137" s="217"/>
      <c r="H137" s="217"/>
      <c r="I137" s="220"/>
      <c r="J137" s="231">
        <f>BK137</f>
        <v>0</v>
      </c>
      <c r="K137" s="217"/>
      <c r="L137" s="222"/>
      <c r="M137" s="223"/>
      <c r="N137" s="224"/>
      <c r="O137" s="224"/>
      <c r="P137" s="225">
        <f>SUM(P138:P143)</f>
        <v>0</v>
      </c>
      <c r="Q137" s="224"/>
      <c r="R137" s="225">
        <f>SUM(R138:R143)</f>
        <v>0</v>
      </c>
      <c r="S137" s="224"/>
      <c r="T137" s="226">
        <f>SUM(T138:T143)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7" t="s">
        <v>81</v>
      </c>
      <c r="AT137" s="228" t="s">
        <v>72</v>
      </c>
      <c r="AU137" s="228" t="s">
        <v>81</v>
      </c>
      <c r="AY137" s="227" t="s">
        <v>137</v>
      </c>
      <c r="BK137" s="229">
        <f>SUM(BK138:BK143)</f>
        <v>0</v>
      </c>
    </row>
    <row r="138" spans="1:65" s="2" customFormat="1" ht="21.75" customHeight="1">
      <c r="A138" s="35"/>
      <c r="B138" s="36"/>
      <c r="C138" s="232" t="s">
        <v>167</v>
      </c>
      <c r="D138" s="232" t="s">
        <v>139</v>
      </c>
      <c r="E138" s="233" t="s">
        <v>893</v>
      </c>
      <c r="F138" s="234" t="s">
        <v>894</v>
      </c>
      <c r="G138" s="235" t="s">
        <v>207</v>
      </c>
      <c r="H138" s="236">
        <v>50.287</v>
      </c>
      <c r="I138" s="237"/>
      <c r="J138" s="238">
        <f>ROUND(I138*H138,2)</f>
        <v>0</v>
      </c>
      <c r="K138" s="234" t="s">
        <v>143</v>
      </c>
      <c r="L138" s="41"/>
      <c r="M138" s="239" t="s">
        <v>1</v>
      </c>
      <c r="N138" s="240" t="s">
        <v>38</v>
      </c>
      <c r="O138" s="88"/>
      <c r="P138" s="241">
        <f>O138*H138</f>
        <v>0</v>
      </c>
      <c r="Q138" s="241">
        <v>0</v>
      </c>
      <c r="R138" s="241">
        <f>Q138*H138</f>
        <v>0</v>
      </c>
      <c r="S138" s="241">
        <v>0</v>
      </c>
      <c r="T138" s="24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3" t="s">
        <v>144</v>
      </c>
      <c r="AT138" s="243" t="s">
        <v>139</v>
      </c>
      <c r="AU138" s="243" t="s">
        <v>83</v>
      </c>
      <c r="AY138" s="14" t="s">
        <v>137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14" t="s">
        <v>81</v>
      </c>
      <c r="BK138" s="244">
        <f>ROUND(I138*H138,2)</f>
        <v>0</v>
      </c>
      <c r="BL138" s="14" t="s">
        <v>144</v>
      </c>
      <c r="BM138" s="243" t="s">
        <v>895</v>
      </c>
    </row>
    <row r="139" spans="1:65" s="2" customFormat="1" ht="21.75" customHeight="1">
      <c r="A139" s="35"/>
      <c r="B139" s="36"/>
      <c r="C139" s="232" t="s">
        <v>172</v>
      </c>
      <c r="D139" s="232" t="s">
        <v>139</v>
      </c>
      <c r="E139" s="233" t="s">
        <v>896</v>
      </c>
      <c r="F139" s="234" t="s">
        <v>897</v>
      </c>
      <c r="G139" s="235" t="s">
        <v>207</v>
      </c>
      <c r="H139" s="236">
        <v>27.3</v>
      </c>
      <c r="I139" s="237"/>
      <c r="J139" s="238">
        <f>ROUND(I139*H139,2)</f>
        <v>0</v>
      </c>
      <c r="K139" s="234" t="s">
        <v>143</v>
      </c>
      <c r="L139" s="41"/>
      <c r="M139" s="239" t="s">
        <v>1</v>
      </c>
      <c r="N139" s="240" t="s">
        <v>38</v>
      </c>
      <c r="O139" s="88"/>
      <c r="P139" s="241">
        <f>O139*H139</f>
        <v>0</v>
      </c>
      <c r="Q139" s="241">
        <v>0</v>
      </c>
      <c r="R139" s="241">
        <f>Q139*H139</f>
        <v>0</v>
      </c>
      <c r="S139" s="241">
        <v>0</v>
      </c>
      <c r="T139" s="24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3" t="s">
        <v>144</v>
      </c>
      <c r="AT139" s="243" t="s">
        <v>139</v>
      </c>
      <c r="AU139" s="243" t="s">
        <v>83</v>
      </c>
      <c r="AY139" s="14" t="s">
        <v>137</v>
      </c>
      <c r="BE139" s="244">
        <f>IF(N139="základní",J139,0)</f>
        <v>0</v>
      </c>
      <c r="BF139" s="244">
        <f>IF(N139="snížená",J139,0)</f>
        <v>0</v>
      </c>
      <c r="BG139" s="244">
        <f>IF(N139="zákl. přenesená",J139,0)</f>
        <v>0</v>
      </c>
      <c r="BH139" s="244">
        <f>IF(N139="sníž. přenesená",J139,0)</f>
        <v>0</v>
      </c>
      <c r="BI139" s="244">
        <f>IF(N139="nulová",J139,0)</f>
        <v>0</v>
      </c>
      <c r="BJ139" s="14" t="s">
        <v>81</v>
      </c>
      <c r="BK139" s="244">
        <f>ROUND(I139*H139,2)</f>
        <v>0</v>
      </c>
      <c r="BL139" s="14" t="s">
        <v>144</v>
      </c>
      <c r="BM139" s="243" t="s">
        <v>898</v>
      </c>
    </row>
    <row r="140" spans="1:65" s="2" customFormat="1" ht="21.75" customHeight="1">
      <c r="A140" s="35"/>
      <c r="B140" s="36"/>
      <c r="C140" s="232" t="s">
        <v>177</v>
      </c>
      <c r="D140" s="232" t="s">
        <v>139</v>
      </c>
      <c r="E140" s="233" t="s">
        <v>535</v>
      </c>
      <c r="F140" s="234" t="s">
        <v>536</v>
      </c>
      <c r="G140" s="235" t="s">
        <v>207</v>
      </c>
      <c r="H140" s="236">
        <v>328.243</v>
      </c>
      <c r="I140" s="237"/>
      <c r="J140" s="238">
        <f>ROUND(I140*H140,2)</f>
        <v>0</v>
      </c>
      <c r="K140" s="234" t="s">
        <v>153</v>
      </c>
      <c r="L140" s="41"/>
      <c r="M140" s="239" t="s">
        <v>1</v>
      </c>
      <c r="N140" s="240" t="s">
        <v>38</v>
      </c>
      <c r="O140" s="88"/>
      <c r="P140" s="241">
        <f>O140*H140</f>
        <v>0</v>
      </c>
      <c r="Q140" s="241">
        <v>0</v>
      </c>
      <c r="R140" s="241">
        <f>Q140*H140</f>
        <v>0</v>
      </c>
      <c r="S140" s="241">
        <v>0</v>
      </c>
      <c r="T140" s="24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3" t="s">
        <v>144</v>
      </c>
      <c r="AT140" s="243" t="s">
        <v>139</v>
      </c>
      <c r="AU140" s="243" t="s">
        <v>83</v>
      </c>
      <c r="AY140" s="14" t="s">
        <v>137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14" t="s">
        <v>81</v>
      </c>
      <c r="BK140" s="244">
        <f>ROUND(I140*H140,2)</f>
        <v>0</v>
      </c>
      <c r="BL140" s="14" t="s">
        <v>144</v>
      </c>
      <c r="BM140" s="243" t="s">
        <v>899</v>
      </c>
    </row>
    <row r="141" spans="1:65" s="2" customFormat="1" ht="21.75" customHeight="1">
      <c r="A141" s="35"/>
      <c r="B141" s="36"/>
      <c r="C141" s="232" t="s">
        <v>182</v>
      </c>
      <c r="D141" s="232" t="s">
        <v>139</v>
      </c>
      <c r="E141" s="233" t="s">
        <v>900</v>
      </c>
      <c r="F141" s="234" t="s">
        <v>901</v>
      </c>
      <c r="G141" s="235" t="s">
        <v>207</v>
      </c>
      <c r="H141" s="236">
        <v>1.546</v>
      </c>
      <c r="I141" s="237"/>
      <c r="J141" s="238">
        <f>ROUND(I141*H141,2)</f>
        <v>0</v>
      </c>
      <c r="K141" s="234" t="s">
        <v>143</v>
      </c>
      <c r="L141" s="41"/>
      <c r="M141" s="239" t="s">
        <v>1</v>
      </c>
      <c r="N141" s="240" t="s">
        <v>38</v>
      </c>
      <c r="O141" s="88"/>
      <c r="P141" s="241">
        <f>O141*H141</f>
        <v>0</v>
      </c>
      <c r="Q141" s="241">
        <v>0</v>
      </c>
      <c r="R141" s="241">
        <f>Q141*H141</f>
        <v>0</v>
      </c>
      <c r="S141" s="241">
        <v>0</v>
      </c>
      <c r="T141" s="24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3" t="s">
        <v>144</v>
      </c>
      <c r="AT141" s="243" t="s">
        <v>139</v>
      </c>
      <c r="AU141" s="243" t="s">
        <v>83</v>
      </c>
      <c r="AY141" s="14" t="s">
        <v>137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14" t="s">
        <v>81</v>
      </c>
      <c r="BK141" s="244">
        <f>ROUND(I141*H141,2)</f>
        <v>0</v>
      </c>
      <c r="BL141" s="14" t="s">
        <v>144</v>
      </c>
      <c r="BM141" s="243" t="s">
        <v>902</v>
      </c>
    </row>
    <row r="142" spans="1:65" s="2" customFormat="1" ht="16.5" customHeight="1">
      <c r="A142" s="35"/>
      <c r="B142" s="36"/>
      <c r="C142" s="232" t="s">
        <v>187</v>
      </c>
      <c r="D142" s="232" t="s">
        <v>139</v>
      </c>
      <c r="E142" s="233" t="s">
        <v>539</v>
      </c>
      <c r="F142" s="234" t="s">
        <v>540</v>
      </c>
      <c r="G142" s="235" t="s">
        <v>207</v>
      </c>
      <c r="H142" s="236">
        <v>407.375</v>
      </c>
      <c r="I142" s="237"/>
      <c r="J142" s="238">
        <f>ROUND(I142*H142,2)</f>
        <v>0</v>
      </c>
      <c r="K142" s="234" t="s">
        <v>153</v>
      </c>
      <c r="L142" s="41"/>
      <c r="M142" s="239" t="s">
        <v>1</v>
      </c>
      <c r="N142" s="240" t="s">
        <v>38</v>
      </c>
      <c r="O142" s="88"/>
      <c r="P142" s="241">
        <f>O142*H142</f>
        <v>0</v>
      </c>
      <c r="Q142" s="241">
        <v>0</v>
      </c>
      <c r="R142" s="241">
        <f>Q142*H142</f>
        <v>0</v>
      </c>
      <c r="S142" s="241">
        <v>0</v>
      </c>
      <c r="T142" s="24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3" t="s">
        <v>144</v>
      </c>
      <c r="AT142" s="243" t="s">
        <v>139</v>
      </c>
      <c r="AU142" s="243" t="s">
        <v>83</v>
      </c>
      <c r="AY142" s="14" t="s">
        <v>137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14" t="s">
        <v>81</v>
      </c>
      <c r="BK142" s="244">
        <f>ROUND(I142*H142,2)</f>
        <v>0</v>
      </c>
      <c r="BL142" s="14" t="s">
        <v>144</v>
      </c>
      <c r="BM142" s="243" t="s">
        <v>903</v>
      </c>
    </row>
    <row r="143" spans="1:65" s="2" customFormat="1" ht="21.75" customHeight="1">
      <c r="A143" s="35"/>
      <c r="B143" s="36"/>
      <c r="C143" s="232" t="s">
        <v>192</v>
      </c>
      <c r="D143" s="232" t="s">
        <v>139</v>
      </c>
      <c r="E143" s="233" t="s">
        <v>543</v>
      </c>
      <c r="F143" s="234" t="s">
        <v>544</v>
      </c>
      <c r="G143" s="235" t="s">
        <v>207</v>
      </c>
      <c r="H143" s="236">
        <v>1629.5</v>
      </c>
      <c r="I143" s="237"/>
      <c r="J143" s="238">
        <f>ROUND(I143*H143,2)</f>
        <v>0</v>
      </c>
      <c r="K143" s="234" t="s">
        <v>153</v>
      </c>
      <c r="L143" s="41"/>
      <c r="M143" s="239" t="s">
        <v>1</v>
      </c>
      <c r="N143" s="240" t="s">
        <v>38</v>
      </c>
      <c r="O143" s="88"/>
      <c r="P143" s="241">
        <f>O143*H143</f>
        <v>0</v>
      </c>
      <c r="Q143" s="241">
        <v>0</v>
      </c>
      <c r="R143" s="241">
        <f>Q143*H143</f>
        <v>0</v>
      </c>
      <c r="S143" s="241">
        <v>0</v>
      </c>
      <c r="T143" s="24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43" t="s">
        <v>144</v>
      </c>
      <c r="AT143" s="243" t="s">
        <v>139</v>
      </c>
      <c r="AU143" s="243" t="s">
        <v>83</v>
      </c>
      <c r="AY143" s="14" t="s">
        <v>137</v>
      </c>
      <c r="BE143" s="244">
        <f>IF(N143="základní",J143,0)</f>
        <v>0</v>
      </c>
      <c r="BF143" s="244">
        <f>IF(N143="snížená",J143,0)</f>
        <v>0</v>
      </c>
      <c r="BG143" s="244">
        <f>IF(N143="zákl. přenesená",J143,0)</f>
        <v>0</v>
      </c>
      <c r="BH143" s="244">
        <f>IF(N143="sníž. přenesená",J143,0)</f>
        <v>0</v>
      </c>
      <c r="BI143" s="244">
        <f>IF(N143="nulová",J143,0)</f>
        <v>0</v>
      </c>
      <c r="BJ143" s="14" t="s">
        <v>81</v>
      </c>
      <c r="BK143" s="244">
        <f>ROUND(I143*H143,2)</f>
        <v>0</v>
      </c>
      <c r="BL143" s="14" t="s">
        <v>144</v>
      </c>
      <c r="BM143" s="243" t="s">
        <v>904</v>
      </c>
    </row>
    <row r="144" spans="1:63" s="12" customFormat="1" ht="22.8" customHeight="1">
      <c r="A144" s="12"/>
      <c r="B144" s="216"/>
      <c r="C144" s="217"/>
      <c r="D144" s="218" t="s">
        <v>72</v>
      </c>
      <c r="E144" s="230" t="s">
        <v>546</v>
      </c>
      <c r="F144" s="230" t="s">
        <v>547</v>
      </c>
      <c r="G144" s="217"/>
      <c r="H144" s="217"/>
      <c r="I144" s="220"/>
      <c r="J144" s="231">
        <f>BK144</f>
        <v>0</v>
      </c>
      <c r="K144" s="217"/>
      <c r="L144" s="222"/>
      <c r="M144" s="223"/>
      <c r="N144" s="224"/>
      <c r="O144" s="224"/>
      <c r="P144" s="225">
        <f>P145</f>
        <v>0</v>
      </c>
      <c r="Q144" s="224"/>
      <c r="R144" s="225">
        <f>R145</f>
        <v>0</v>
      </c>
      <c r="S144" s="224"/>
      <c r="T144" s="226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7" t="s">
        <v>81</v>
      </c>
      <c r="AT144" s="228" t="s">
        <v>72</v>
      </c>
      <c r="AU144" s="228" t="s">
        <v>81</v>
      </c>
      <c r="AY144" s="227" t="s">
        <v>137</v>
      </c>
      <c r="BK144" s="229">
        <f>BK145</f>
        <v>0</v>
      </c>
    </row>
    <row r="145" spans="1:65" s="2" customFormat="1" ht="21.75" customHeight="1">
      <c r="A145" s="35"/>
      <c r="B145" s="36"/>
      <c r="C145" s="232" t="s">
        <v>197</v>
      </c>
      <c r="D145" s="232" t="s">
        <v>139</v>
      </c>
      <c r="E145" s="233" t="s">
        <v>549</v>
      </c>
      <c r="F145" s="234" t="s">
        <v>550</v>
      </c>
      <c r="G145" s="235" t="s">
        <v>207</v>
      </c>
      <c r="H145" s="236">
        <v>0.009</v>
      </c>
      <c r="I145" s="237"/>
      <c r="J145" s="238">
        <f>ROUND(I145*H145,2)</f>
        <v>0</v>
      </c>
      <c r="K145" s="234" t="s">
        <v>153</v>
      </c>
      <c r="L145" s="41"/>
      <c r="M145" s="239" t="s">
        <v>1</v>
      </c>
      <c r="N145" s="240" t="s">
        <v>38</v>
      </c>
      <c r="O145" s="88"/>
      <c r="P145" s="241">
        <f>O145*H145</f>
        <v>0</v>
      </c>
      <c r="Q145" s="241">
        <v>0</v>
      </c>
      <c r="R145" s="241">
        <f>Q145*H145</f>
        <v>0</v>
      </c>
      <c r="S145" s="241">
        <v>0</v>
      </c>
      <c r="T145" s="24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3" t="s">
        <v>144</v>
      </c>
      <c r="AT145" s="243" t="s">
        <v>139</v>
      </c>
      <c r="AU145" s="243" t="s">
        <v>83</v>
      </c>
      <c r="AY145" s="14" t="s">
        <v>137</v>
      </c>
      <c r="BE145" s="244">
        <f>IF(N145="základní",J145,0)</f>
        <v>0</v>
      </c>
      <c r="BF145" s="244">
        <f>IF(N145="snížená",J145,0)</f>
        <v>0</v>
      </c>
      <c r="BG145" s="244">
        <f>IF(N145="zákl. přenesená",J145,0)</f>
        <v>0</v>
      </c>
      <c r="BH145" s="244">
        <f>IF(N145="sníž. přenesená",J145,0)</f>
        <v>0</v>
      </c>
      <c r="BI145" s="244">
        <f>IF(N145="nulová",J145,0)</f>
        <v>0</v>
      </c>
      <c r="BJ145" s="14" t="s">
        <v>81</v>
      </c>
      <c r="BK145" s="244">
        <f>ROUND(I145*H145,2)</f>
        <v>0</v>
      </c>
      <c r="BL145" s="14" t="s">
        <v>144</v>
      </c>
      <c r="BM145" s="243" t="s">
        <v>905</v>
      </c>
    </row>
    <row r="146" spans="1:63" s="12" customFormat="1" ht="25.9" customHeight="1">
      <c r="A146" s="12"/>
      <c r="B146" s="216"/>
      <c r="C146" s="217"/>
      <c r="D146" s="218" t="s">
        <v>72</v>
      </c>
      <c r="E146" s="219" t="s">
        <v>552</v>
      </c>
      <c r="F146" s="219" t="s">
        <v>553</v>
      </c>
      <c r="G146" s="217"/>
      <c r="H146" s="217"/>
      <c r="I146" s="220"/>
      <c r="J146" s="221">
        <f>BK146</f>
        <v>0</v>
      </c>
      <c r="K146" s="217"/>
      <c r="L146" s="222"/>
      <c r="M146" s="223"/>
      <c r="N146" s="224"/>
      <c r="O146" s="224"/>
      <c r="P146" s="225">
        <f>P147</f>
        <v>0</v>
      </c>
      <c r="Q146" s="224"/>
      <c r="R146" s="225">
        <f>R147</f>
        <v>0</v>
      </c>
      <c r="S146" s="224"/>
      <c r="T146" s="226">
        <f>T147</f>
        <v>1.5459999999999998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27" t="s">
        <v>83</v>
      </c>
      <c r="AT146" s="228" t="s">
        <v>72</v>
      </c>
      <c r="AU146" s="228" t="s">
        <v>73</v>
      </c>
      <c r="AY146" s="227" t="s">
        <v>137</v>
      </c>
      <c r="BK146" s="229">
        <f>BK147</f>
        <v>0</v>
      </c>
    </row>
    <row r="147" spans="1:63" s="12" customFormat="1" ht="22.8" customHeight="1">
      <c r="A147" s="12"/>
      <c r="B147" s="216"/>
      <c r="C147" s="217"/>
      <c r="D147" s="218" t="s">
        <v>72</v>
      </c>
      <c r="E147" s="230" t="s">
        <v>906</v>
      </c>
      <c r="F147" s="230" t="s">
        <v>907</v>
      </c>
      <c r="G147" s="217"/>
      <c r="H147" s="217"/>
      <c r="I147" s="220"/>
      <c r="J147" s="231">
        <f>BK147</f>
        <v>0</v>
      </c>
      <c r="K147" s="217"/>
      <c r="L147" s="222"/>
      <c r="M147" s="223"/>
      <c r="N147" s="224"/>
      <c r="O147" s="224"/>
      <c r="P147" s="225">
        <f>SUM(P148:P151)</f>
        <v>0</v>
      </c>
      <c r="Q147" s="224"/>
      <c r="R147" s="225">
        <f>SUM(R148:R151)</f>
        <v>0</v>
      </c>
      <c r="S147" s="224"/>
      <c r="T147" s="226">
        <f>SUM(T148:T151)</f>
        <v>1.5459999999999998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7" t="s">
        <v>83</v>
      </c>
      <c r="AT147" s="228" t="s">
        <v>72</v>
      </c>
      <c r="AU147" s="228" t="s">
        <v>81</v>
      </c>
      <c r="AY147" s="227" t="s">
        <v>137</v>
      </c>
      <c r="BK147" s="229">
        <f>SUM(BK148:BK151)</f>
        <v>0</v>
      </c>
    </row>
    <row r="148" spans="1:65" s="2" customFormat="1" ht="16.5" customHeight="1">
      <c r="A148" s="35"/>
      <c r="B148" s="36"/>
      <c r="C148" s="232" t="s">
        <v>199</v>
      </c>
      <c r="D148" s="232" t="s">
        <v>139</v>
      </c>
      <c r="E148" s="233" t="s">
        <v>908</v>
      </c>
      <c r="F148" s="234" t="s">
        <v>909</v>
      </c>
      <c r="G148" s="235" t="s">
        <v>157</v>
      </c>
      <c r="H148" s="236">
        <v>220</v>
      </c>
      <c r="I148" s="237"/>
      <c r="J148" s="238">
        <f>ROUND(I148*H148,2)</f>
        <v>0</v>
      </c>
      <c r="K148" s="234" t="s">
        <v>143</v>
      </c>
      <c r="L148" s="41"/>
      <c r="M148" s="239" t="s">
        <v>1</v>
      </c>
      <c r="N148" s="240" t="s">
        <v>38</v>
      </c>
      <c r="O148" s="88"/>
      <c r="P148" s="241">
        <f>O148*H148</f>
        <v>0</v>
      </c>
      <c r="Q148" s="241">
        <v>0</v>
      </c>
      <c r="R148" s="241">
        <f>Q148*H148</f>
        <v>0</v>
      </c>
      <c r="S148" s="241">
        <v>0.004</v>
      </c>
      <c r="T148" s="242">
        <f>S148*H148</f>
        <v>0.88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3" t="s">
        <v>209</v>
      </c>
      <c r="AT148" s="243" t="s">
        <v>139</v>
      </c>
      <c r="AU148" s="243" t="s">
        <v>83</v>
      </c>
      <c r="AY148" s="14" t="s">
        <v>137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14" t="s">
        <v>81</v>
      </c>
      <c r="BK148" s="244">
        <f>ROUND(I148*H148,2)</f>
        <v>0</v>
      </c>
      <c r="BL148" s="14" t="s">
        <v>209</v>
      </c>
      <c r="BM148" s="243" t="s">
        <v>910</v>
      </c>
    </row>
    <row r="149" spans="1:47" s="2" customFormat="1" ht="12">
      <c r="A149" s="35"/>
      <c r="B149" s="36"/>
      <c r="C149" s="37"/>
      <c r="D149" s="245" t="s">
        <v>159</v>
      </c>
      <c r="E149" s="37"/>
      <c r="F149" s="246" t="s">
        <v>911</v>
      </c>
      <c r="G149" s="37"/>
      <c r="H149" s="37"/>
      <c r="I149" s="141"/>
      <c r="J149" s="37"/>
      <c r="K149" s="37"/>
      <c r="L149" s="41"/>
      <c r="M149" s="247"/>
      <c r="N149" s="248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159</v>
      </c>
      <c r="AU149" s="14" t="s">
        <v>83</v>
      </c>
    </row>
    <row r="150" spans="1:65" s="2" customFormat="1" ht="16.5" customHeight="1">
      <c r="A150" s="35"/>
      <c r="B150" s="36"/>
      <c r="C150" s="232" t="s">
        <v>203</v>
      </c>
      <c r="D150" s="232" t="s">
        <v>139</v>
      </c>
      <c r="E150" s="233" t="s">
        <v>912</v>
      </c>
      <c r="F150" s="234" t="s">
        <v>913</v>
      </c>
      <c r="G150" s="235" t="s">
        <v>157</v>
      </c>
      <c r="H150" s="236">
        <v>148</v>
      </c>
      <c r="I150" s="237"/>
      <c r="J150" s="238">
        <f>ROUND(I150*H150,2)</f>
        <v>0</v>
      </c>
      <c r="K150" s="234" t="s">
        <v>143</v>
      </c>
      <c r="L150" s="41"/>
      <c r="M150" s="239" t="s">
        <v>1</v>
      </c>
      <c r="N150" s="240" t="s">
        <v>38</v>
      </c>
      <c r="O150" s="88"/>
      <c r="P150" s="241">
        <f>O150*H150</f>
        <v>0</v>
      </c>
      <c r="Q150" s="241">
        <v>0</v>
      </c>
      <c r="R150" s="241">
        <f>Q150*H150</f>
        <v>0</v>
      </c>
      <c r="S150" s="241">
        <v>0.0045</v>
      </c>
      <c r="T150" s="242">
        <f>S150*H150</f>
        <v>0.6659999999999999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3" t="s">
        <v>209</v>
      </c>
      <c r="AT150" s="243" t="s">
        <v>139</v>
      </c>
      <c r="AU150" s="243" t="s">
        <v>83</v>
      </c>
      <c r="AY150" s="14" t="s">
        <v>137</v>
      </c>
      <c r="BE150" s="244">
        <f>IF(N150="základní",J150,0)</f>
        <v>0</v>
      </c>
      <c r="BF150" s="244">
        <f>IF(N150="snížená",J150,0)</f>
        <v>0</v>
      </c>
      <c r="BG150" s="244">
        <f>IF(N150="zákl. přenesená",J150,0)</f>
        <v>0</v>
      </c>
      <c r="BH150" s="244">
        <f>IF(N150="sníž. přenesená",J150,0)</f>
        <v>0</v>
      </c>
      <c r="BI150" s="244">
        <f>IF(N150="nulová",J150,0)</f>
        <v>0</v>
      </c>
      <c r="BJ150" s="14" t="s">
        <v>81</v>
      </c>
      <c r="BK150" s="244">
        <f>ROUND(I150*H150,2)</f>
        <v>0</v>
      </c>
      <c r="BL150" s="14" t="s">
        <v>209</v>
      </c>
      <c r="BM150" s="243" t="s">
        <v>914</v>
      </c>
    </row>
    <row r="151" spans="1:47" s="2" customFormat="1" ht="12">
      <c r="A151" s="35"/>
      <c r="B151" s="36"/>
      <c r="C151" s="37"/>
      <c r="D151" s="245" t="s">
        <v>159</v>
      </c>
      <c r="E151" s="37"/>
      <c r="F151" s="246" t="s">
        <v>915</v>
      </c>
      <c r="G151" s="37"/>
      <c r="H151" s="37"/>
      <c r="I151" s="141"/>
      <c r="J151" s="37"/>
      <c r="K151" s="37"/>
      <c r="L151" s="41"/>
      <c r="M151" s="247"/>
      <c r="N151" s="248"/>
      <c r="O151" s="88"/>
      <c r="P151" s="88"/>
      <c r="Q151" s="88"/>
      <c r="R151" s="88"/>
      <c r="S151" s="88"/>
      <c r="T151" s="89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159</v>
      </c>
      <c r="AU151" s="14" t="s">
        <v>83</v>
      </c>
    </row>
    <row r="152" spans="1:63" s="12" customFormat="1" ht="25.9" customHeight="1">
      <c r="A152" s="12"/>
      <c r="B152" s="216"/>
      <c r="C152" s="217"/>
      <c r="D152" s="218" t="s">
        <v>72</v>
      </c>
      <c r="E152" s="219" t="s">
        <v>599</v>
      </c>
      <c r="F152" s="219" t="s">
        <v>600</v>
      </c>
      <c r="G152" s="217"/>
      <c r="H152" s="217"/>
      <c r="I152" s="220"/>
      <c r="J152" s="221">
        <f>BK152</f>
        <v>0</v>
      </c>
      <c r="K152" s="217"/>
      <c r="L152" s="222"/>
      <c r="M152" s="223"/>
      <c r="N152" s="224"/>
      <c r="O152" s="224"/>
      <c r="P152" s="225">
        <f>P153+P154+P155</f>
        <v>0</v>
      </c>
      <c r="Q152" s="224"/>
      <c r="R152" s="225">
        <f>R153+R154+R155</f>
        <v>0</v>
      </c>
      <c r="S152" s="224"/>
      <c r="T152" s="226">
        <f>T153+T154+T155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7" t="s">
        <v>161</v>
      </c>
      <c r="AT152" s="228" t="s">
        <v>72</v>
      </c>
      <c r="AU152" s="228" t="s">
        <v>73</v>
      </c>
      <c r="AY152" s="227" t="s">
        <v>137</v>
      </c>
      <c r="BK152" s="229">
        <f>BK153+BK154+BK155</f>
        <v>0</v>
      </c>
    </row>
    <row r="153" spans="1:65" s="2" customFormat="1" ht="16.5" customHeight="1">
      <c r="A153" s="35"/>
      <c r="B153" s="36"/>
      <c r="C153" s="232" t="s">
        <v>8</v>
      </c>
      <c r="D153" s="232" t="s">
        <v>139</v>
      </c>
      <c r="E153" s="233" t="s">
        <v>611</v>
      </c>
      <c r="F153" s="234" t="s">
        <v>612</v>
      </c>
      <c r="G153" s="235" t="s">
        <v>604</v>
      </c>
      <c r="H153" s="236">
        <v>1</v>
      </c>
      <c r="I153" s="237"/>
      <c r="J153" s="238">
        <f>ROUND(I153*H153,2)</f>
        <v>0</v>
      </c>
      <c r="K153" s="234" t="s">
        <v>613</v>
      </c>
      <c r="L153" s="41"/>
      <c r="M153" s="239" t="s">
        <v>1</v>
      </c>
      <c r="N153" s="240" t="s">
        <v>38</v>
      </c>
      <c r="O153" s="88"/>
      <c r="P153" s="241">
        <f>O153*H153</f>
        <v>0</v>
      </c>
      <c r="Q153" s="241">
        <v>0</v>
      </c>
      <c r="R153" s="241">
        <f>Q153*H153</f>
        <v>0</v>
      </c>
      <c r="S153" s="241">
        <v>0</v>
      </c>
      <c r="T153" s="24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43" t="s">
        <v>606</v>
      </c>
      <c r="AT153" s="243" t="s">
        <v>139</v>
      </c>
      <c r="AU153" s="243" t="s">
        <v>81</v>
      </c>
      <c r="AY153" s="14" t="s">
        <v>137</v>
      </c>
      <c r="BE153" s="244">
        <f>IF(N153="základní",J153,0)</f>
        <v>0</v>
      </c>
      <c r="BF153" s="244">
        <f>IF(N153="snížená",J153,0)</f>
        <v>0</v>
      </c>
      <c r="BG153" s="244">
        <f>IF(N153="zákl. přenesená",J153,0)</f>
        <v>0</v>
      </c>
      <c r="BH153" s="244">
        <f>IF(N153="sníž. přenesená",J153,0)</f>
        <v>0</v>
      </c>
      <c r="BI153" s="244">
        <f>IF(N153="nulová",J153,0)</f>
        <v>0</v>
      </c>
      <c r="BJ153" s="14" t="s">
        <v>81</v>
      </c>
      <c r="BK153" s="244">
        <f>ROUND(I153*H153,2)</f>
        <v>0</v>
      </c>
      <c r="BL153" s="14" t="s">
        <v>606</v>
      </c>
      <c r="BM153" s="243" t="s">
        <v>916</v>
      </c>
    </row>
    <row r="154" spans="1:47" s="2" customFormat="1" ht="12">
      <c r="A154" s="35"/>
      <c r="B154" s="36"/>
      <c r="C154" s="37"/>
      <c r="D154" s="245" t="s">
        <v>159</v>
      </c>
      <c r="E154" s="37"/>
      <c r="F154" s="246" t="s">
        <v>615</v>
      </c>
      <c r="G154" s="37"/>
      <c r="H154" s="37"/>
      <c r="I154" s="141"/>
      <c r="J154" s="37"/>
      <c r="K154" s="37"/>
      <c r="L154" s="41"/>
      <c r="M154" s="247"/>
      <c r="N154" s="248"/>
      <c r="O154" s="88"/>
      <c r="P154" s="88"/>
      <c r="Q154" s="88"/>
      <c r="R154" s="88"/>
      <c r="S154" s="88"/>
      <c r="T154" s="89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4" t="s">
        <v>159</v>
      </c>
      <c r="AU154" s="14" t="s">
        <v>81</v>
      </c>
    </row>
    <row r="155" spans="1:63" s="12" customFormat="1" ht="22.8" customHeight="1">
      <c r="A155" s="12"/>
      <c r="B155" s="216"/>
      <c r="C155" s="217"/>
      <c r="D155" s="218" t="s">
        <v>72</v>
      </c>
      <c r="E155" s="230" t="s">
        <v>628</v>
      </c>
      <c r="F155" s="230" t="s">
        <v>629</v>
      </c>
      <c r="G155" s="217"/>
      <c r="H155" s="217"/>
      <c r="I155" s="220"/>
      <c r="J155" s="231">
        <f>BK155</f>
        <v>0</v>
      </c>
      <c r="K155" s="217"/>
      <c r="L155" s="222"/>
      <c r="M155" s="223"/>
      <c r="N155" s="224"/>
      <c r="O155" s="224"/>
      <c r="P155" s="225">
        <f>SUM(P156:P157)</f>
        <v>0</v>
      </c>
      <c r="Q155" s="224"/>
      <c r="R155" s="225">
        <f>SUM(R156:R157)</f>
        <v>0</v>
      </c>
      <c r="S155" s="224"/>
      <c r="T155" s="226">
        <f>SUM(T156:T157)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7" t="s">
        <v>161</v>
      </c>
      <c r="AT155" s="228" t="s">
        <v>72</v>
      </c>
      <c r="AU155" s="228" t="s">
        <v>81</v>
      </c>
      <c r="AY155" s="227" t="s">
        <v>137</v>
      </c>
      <c r="BK155" s="229">
        <f>SUM(BK156:BK157)</f>
        <v>0</v>
      </c>
    </row>
    <row r="156" spans="1:65" s="2" customFormat="1" ht="16.5" customHeight="1">
      <c r="A156" s="35"/>
      <c r="B156" s="36"/>
      <c r="C156" s="232" t="s">
        <v>209</v>
      </c>
      <c r="D156" s="232" t="s">
        <v>139</v>
      </c>
      <c r="E156" s="233" t="s">
        <v>631</v>
      </c>
      <c r="F156" s="234" t="s">
        <v>632</v>
      </c>
      <c r="G156" s="235" t="s">
        <v>604</v>
      </c>
      <c r="H156" s="236">
        <v>1</v>
      </c>
      <c r="I156" s="237"/>
      <c r="J156" s="238">
        <f>ROUND(I156*H156,2)</f>
        <v>0</v>
      </c>
      <c r="K156" s="234" t="s">
        <v>153</v>
      </c>
      <c r="L156" s="41"/>
      <c r="M156" s="239" t="s">
        <v>1</v>
      </c>
      <c r="N156" s="240" t="s">
        <v>38</v>
      </c>
      <c r="O156" s="88"/>
      <c r="P156" s="241">
        <f>O156*H156</f>
        <v>0</v>
      </c>
      <c r="Q156" s="241">
        <v>0</v>
      </c>
      <c r="R156" s="241">
        <f>Q156*H156</f>
        <v>0</v>
      </c>
      <c r="S156" s="241">
        <v>0</v>
      </c>
      <c r="T156" s="24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3" t="s">
        <v>606</v>
      </c>
      <c r="AT156" s="243" t="s">
        <v>139</v>
      </c>
      <c r="AU156" s="243" t="s">
        <v>83</v>
      </c>
      <c r="AY156" s="14" t="s">
        <v>137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14" t="s">
        <v>81</v>
      </c>
      <c r="BK156" s="244">
        <f>ROUND(I156*H156,2)</f>
        <v>0</v>
      </c>
      <c r="BL156" s="14" t="s">
        <v>606</v>
      </c>
      <c r="BM156" s="243" t="s">
        <v>917</v>
      </c>
    </row>
    <row r="157" spans="1:65" s="2" customFormat="1" ht="16.5" customHeight="1">
      <c r="A157" s="35"/>
      <c r="B157" s="36"/>
      <c r="C157" s="232" t="s">
        <v>211</v>
      </c>
      <c r="D157" s="232" t="s">
        <v>139</v>
      </c>
      <c r="E157" s="233" t="s">
        <v>635</v>
      </c>
      <c r="F157" s="234" t="s">
        <v>636</v>
      </c>
      <c r="G157" s="235" t="s">
        <v>604</v>
      </c>
      <c r="H157" s="236">
        <v>1</v>
      </c>
      <c r="I157" s="237"/>
      <c r="J157" s="238">
        <f>ROUND(I157*H157,2)</f>
        <v>0</v>
      </c>
      <c r="K157" s="234" t="s">
        <v>153</v>
      </c>
      <c r="L157" s="41"/>
      <c r="M157" s="259" t="s">
        <v>1</v>
      </c>
      <c r="N157" s="260" t="s">
        <v>38</v>
      </c>
      <c r="O157" s="261"/>
      <c r="P157" s="262">
        <f>O157*H157</f>
        <v>0</v>
      </c>
      <c r="Q157" s="262">
        <v>0</v>
      </c>
      <c r="R157" s="262">
        <f>Q157*H157</f>
        <v>0</v>
      </c>
      <c r="S157" s="262">
        <v>0</v>
      </c>
      <c r="T157" s="26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3" t="s">
        <v>606</v>
      </c>
      <c r="AT157" s="243" t="s">
        <v>139</v>
      </c>
      <c r="AU157" s="243" t="s">
        <v>83</v>
      </c>
      <c r="AY157" s="14" t="s">
        <v>137</v>
      </c>
      <c r="BE157" s="244">
        <f>IF(N157="základní",J157,0)</f>
        <v>0</v>
      </c>
      <c r="BF157" s="244">
        <f>IF(N157="snížená",J157,0)</f>
        <v>0</v>
      </c>
      <c r="BG157" s="244">
        <f>IF(N157="zákl. přenesená",J157,0)</f>
        <v>0</v>
      </c>
      <c r="BH157" s="244">
        <f>IF(N157="sníž. přenesená",J157,0)</f>
        <v>0</v>
      </c>
      <c r="BI157" s="244">
        <f>IF(N157="nulová",J157,0)</f>
        <v>0</v>
      </c>
      <c r="BJ157" s="14" t="s">
        <v>81</v>
      </c>
      <c r="BK157" s="244">
        <f>ROUND(I157*H157,2)</f>
        <v>0</v>
      </c>
      <c r="BL157" s="14" t="s">
        <v>606</v>
      </c>
      <c r="BM157" s="243" t="s">
        <v>918</v>
      </c>
    </row>
    <row r="158" spans="1:31" s="2" customFormat="1" ht="6.95" customHeight="1">
      <c r="A158" s="35"/>
      <c r="B158" s="63"/>
      <c r="C158" s="64"/>
      <c r="D158" s="64"/>
      <c r="E158" s="64"/>
      <c r="F158" s="64"/>
      <c r="G158" s="64"/>
      <c r="H158" s="64"/>
      <c r="I158" s="180"/>
      <c r="J158" s="64"/>
      <c r="K158" s="64"/>
      <c r="L158" s="41"/>
      <c r="M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</row>
  </sheetData>
  <sheetProtection password="CC35" sheet="1" objects="1" scenarios="1" formatColumns="0" formatRows="0" autoFilter="0"/>
  <autoFilter ref="C123:K157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92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83</v>
      </c>
    </row>
    <row r="4" spans="2:46" s="1" customFormat="1" ht="24.95" customHeight="1">
      <c r="B4" s="17"/>
      <c r="D4" s="137" t="s">
        <v>99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>Parkoviště u vodojemu na p.p.č. 1482/17, k.ú. Sokolov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100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919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16. 1. 2020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31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ROUND(J126,2)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ROUND((SUM(BE126:BE206)),2)</f>
        <v>0</v>
      </c>
      <c r="G33" s="35"/>
      <c r="H33" s="35"/>
      <c r="I33" s="159">
        <v>0.21</v>
      </c>
      <c r="J33" s="158">
        <f>ROUND(((SUM(BE126:BE206))*I33),2)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ROUND((SUM(BF126:BF206)),2)</f>
        <v>0</v>
      </c>
      <c r="G34" s="35"/>
      <c r="H34" s="35"/>
      <c r="I34" s="159">
        <v>0.15</v>
      </c>
      <c r="J34" s="158">
        <f>ROUND(((SUM(BF126:BF206))*I34),2)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ROUND((SUM(BG126:BG206)),2)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ROUND((SUM(BH126:BH206)),2)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ROUND((SUM(BI126:BI206)),2)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102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>Parkoviště u vodojemu na p.p.č. 1482/17, k.ú. Sokolov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100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202001014 - Křižovatka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16. 1. 2020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103</v>
      </c>
      <c r="D94" s="186"/>
      <c r="E94" s="186"/>
      <c r="F94" s="186"/>
      <c r="G94" s="186"/>
      <c r="H94" s="186"/>
      <c r="I94" s="187"/>
      <c r="J94" s="188" t="s">
        <v>104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105</v>
      </c>
      <c r="D96" s="37"/>
      <c r="E96" s="37"/>
      <c r="F96" s="37"/>
      <c r="G96" s="37"/>
      <c r="H96" s="37"/>
      <c r="I96" s="141"/>
      <c r="J96" s="107">
        <f>J126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106</v>
      </c>
    </row>
    <row r="97" spans="1:31" s="9" customFormat="1" ht="24.95" customHeight="1">
      <c r="A97" s="9"/>
      <c r="B97" s="190"/>
      <c r="C97" s="191"/>
      <c r="D97" s="192" t="s">
        <v>107</v>
      </c>
      <c r="E97" s="193"/>
      <c r="F97" s="193"/>
      <c r="G97" s="193"/>
      <c r="H97" s="193"/>
      <c r="I97" s="194"/>
      <c r="J97" s="195">
        <f>J127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108</v>
      </c>
      <c r="E98" s="200"/>
      <c r="F98" s="200"/>
      <c r="G98" s="200"/>
      <c r="H98" s="200"/>
      <c r="I98" s="201"/>
      <c r="J98" s="202">
        <f>J128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110</v>
      </c>
      <c r="E99" s="200"/>
      <c r="F99" s="200"/>
      <c r="G99" s="200"/>
      <c r="H99" s="200"/>
      <c r="I99" s="201"/>
      <c r="J99" s="202">
        <f>J143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98"/>
      <c r="D100" s="199" t="s">
        <v>112</v>
      </c>
      <c r="E100" s="200"/>
      <c r="F100" s="200"/>
      <c r="G100" s="200"/>
      <c r="H100" s="200"/>
      <c r="I100" s="201"/>
      <c r="J100" s="202">
        <f>J145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7"/>
      <c r="C101" s="198"/>
      <c r="D101" s="199" t="s">
        <v>113</v>
      </c>
      <c r="E101" s="200"/>
      <c r="F101" s="200"/>
      <c r="G101" s="200"/>
      <c r="H101" s="200"/>
      <c r="I101" s="201"/>
      <c r="J101" s="202">
        <f>J163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7"/>
      <c r="C102" s="198"/>
      <c r="D102" s="199" t="s">
        <v>114</v>
      </c>
      <c r="E102" s="200"/>
      <c r="F102" s="200"/>
      <c r="G102" s="200"/>
      <c r="H102" s="200"/>
      <c r="I102" s="201"/>
      <c r="J102" s="202">
        <f>J188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7"/>
      <c r="C103" s="198"/>
      <c r="D103" s="199" t="s">
        <v>115</v>
      </c>
      <c r="E103" s="200"/>
      <c r="F103" s="200"/>
      <c r="G103" s="200"/>
      <c r="H103" s="200"/>
      <c r="I103" s="201"/>
      <c r="J103" s="202">
        <f>J194</f>
        <v>0</v>
      </c>
      <c r="K103" s="198"/>
      <c r="L103" s="20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90"/>
      <c r="C104" s="191"/>
      <c r="D104" s="192" t="s">
        <v>119</v>
      </c>
      <c r="E104" s="193"/>
      <c r="F104" s="193"/>
      <c r="G104" s="193"/>
      <c r="H104" s="193"/>
      <c r="I104" s="194"/>
      <c r="J104" s="195">
        <f>J196</f>
        <v>0</v>
      </c>
      <c r="K104" s="191"/>
      <c r="L104" s="19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97"/>
      <c r="C105" s="198"/>
      <c r="D105" s="199" t="s">
        <v>120</v>
      </c>
      <c r="E105" s="200"/>
      <c r="F105" s="200"/>
      <c r="G105" s="200"/>
      <c r="H105" s="200"/>
      <c r="I105" s="201"/>
      <c r="J105" s="202">
        <f>J198</f>
        <v>0</v>
      </c>
      <c r="K105" s="198"/>
      <c r="L105" s="20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7"/>
      <c r="C106" s="198"/>
      <c r="D106" s="199" t="s">
        <v>121</v>
      </c>
      <c r="E106" s="200"/>
      <c r="F106" s="200"/>
      <c r="G106" s="200"/>
      <c r="H106" s="200"/>
      <c r="I106" s="201"/>
      <c r="J106" s="202">
        <f>J204</f>
        <v>0</v>
      </c>
      <c r="K106" s="198"/>
      <c r="L106" s="20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5"/>
      <c r="B107" s="36"/>
      <c r="C107" s="37"/>
      <c r="D107" s="37"/>
      <c r="E107" s="37"/>
      <c r="F107" s="37"/>
      <c r="G107" s="37"/>
      <c r="H107" s="37"/>
      <c r="I107" s="141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63"/>
      <c r="C108" s="64"/>
      <c r="D108" s="64"/>
      <c r="E108" s="64"/>
      <c r="F108" s="64"/>
      <c r="G108" s="64"/>
      <c r="H108" s="64"/>
      <c r="I108" s="180"/>
      <c r="J108" s="64"/>
      <c r="K108" s="64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pans="1:31" s="2" customFormat="1" ht="6.95" customHeight="1">
      <c r="A112" s="35"/>
      <c r="B112" s="65"/>
      <c r="C112" s="66"/>
      <c r="D112" s="66"/>
      <c r="E112" s="66"/>
      <c r="F112" s="66"/>
      <c r="G112" s="66"/>
      <c r="H112" s="66"/>
      <c r="I112" s="183"/>
      <c r="J112" s="66"/>
      <c r="K112" s="66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24.95" customHeight="1">
      <c r="A113" s="35"/>
      <c r="B113" s="36"/>
      <c r="C113" s="20" t="s">
        <v>122</v>
      </c>
      <c r="D113" s="37"/>
      <c r="E113" s="37"/>
      <c r="F113" s="37"/>
      <c r="G113" s="37"/>
      <c r="H113" s="37"/>
      <c r="I113" s="141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16</v>
      </c>
      <c r="D115" s="37"/>
      <c r="E115" s="37"/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184" t="str">
        <f>E7</f>
        <v>Parkoviště u vodojemu na p.p.č. 1482/17, k.ú. Sokolov</v>
      </c>
      <c r="F116" s="29"/>
      <c r="G116" s="29"/>
      <c r="H116" s="29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100</v>
      </c>
      <c r="D117" s="37"/>
      <c r="E117" s="37"/>
      <c r="F117" s="37"/>
      <c r="G117" s="37"/>
      <c r="H117" s="37"/>
      <c r="I117" s="141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73" t="str">
        <f>E9</f>
        <v>202001014 - Křižovatka</v>
      </c>
      <c r="F118" s="37"/>
      <c r="G118" s="37"/>
      <c r="H118" s="37"/>
      <c r="I118" s="141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141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29" t="s">
        <v>20</v>
      </c>
      <c r="D120" s="37"/>
      <c r="E120" s="37"/>
      <c r="F120" s="24" t="str">
        <f>F12</f>
        <v xml:space="preserve"> </v>
      </c>
      <c r="G120" s="37"/>
      <c r="H120" s="37"/>
      <c r="I120" s="144" t="s">
        <v>22</v>
      </c>
      <c r="J120" s="76" t="str">
        <f>IF(J12="","",J12)</f>
        <v>16. 1. 2020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141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15" customHeight="1">
      <c r="A122" s="35"/>
      <c r="B122" s="36"/>
      <c r="C122" s="29" t="s">
        <v>24</v>
      </c>
      <c r="D122" s="37"/>
      <c r="E122" s="37"/>
      <c r="F122" s="24" t="str">
        <f>E15</f>
        <v xml:space="preserve"> </v>
      </c>
      <c r="G122" s="37"/>
      <c r="H122" s="37"/>
      <c r="I122" s="144" t="s">
        <v>29</v>
      </c>
      <c r="J122" s="33" t="str">
        <f>E21</f>
        <v xml:space="preserve"> </v>
      </c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15" customHeight="1">
      <c r="A123" s="35"/>
      <c r="B123" s="36"/>
      <c r="C123" s="29" t="s">
        <v>27</v>
      </c>
      <c r="D123" s="37"/>
      <c r="E123" s="37"/>
      <c r="F123" s="24" t="str">
        <f>IF(E18="","",E18)</f>
        <v>Vyplň údaj</v>
      </c>
      <c r="G123" s="37"/>
      <c r="H123" s="37"/>
      <c r="I123" s="144" t="s">
        <v>31</v>
      </c>
      <c r="J123" s="33" t="str">
        <f>E24</f>
        <v xml:space="preserve"> 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0.3" customHeight="1">
      <c r="A124" s="35"/>
      <c r="B124" s="36"/>
      <c r="C124" s="37"/>
      <c r="D124" s="37"/>
      <c r="E124" s="37"/>
      <c r="F124" s="37"/>
      <c r="G124" s="37"/>
      <c r="H124" s="37"/>
      <c r="I124" s="141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11" customFormat="1" ht="29.25" customHeight="1">
      <c r="A125" s="204"/>
      <c r="B125" s="205"/>
      <c r="C125" s="206" t="s">
        <v>123</v>
      </c>
      <c r="D125" s="207" t="s">
        <v>58</v>
      </c>
      <c r="E125" s="207" t="s">
        <v>54</v>
      </c>
      <c r="F125" s="207" t="s">
        <v>55</v>
      </c>
      <c r="G125" s="207" t="s">
        <v>124</v>
      </c>
      <c r="H125" s="207" t="s">
        <v>125</v>
      </c>
      <c r="I125" s="208" t="s">
        <v>126</v>
      </c>
      <c r="J125" s="207" t="s">
        <v>104</v>
      </c>
      <c r="K125" s="209" t="s">
        <v>127</v>
      </c>
      <c r="L125" s="210"/>
      <c r="M125" s="97" t="s">
        <v>1</v>
      </c>
      <c r="N125" s="98" t="s">
        <v>37</v>
      </c>
      <c r="O125" s="98" t="s">
        <v>128</v>
      </c>
      <c r="P125" s="98" t="s">
        <v>129</v>
      </c>
      <c r="Q125" s="98" t="s">
        <v>130</v>
      </c>
      <c r="R125" s="98" t="s">
        <v>131</v>
      </c>
      <c r="S125" s="98" t="s">
        <v>132</v>
      </c>
      <c r="T125" s="99" t="s">
        <v>133</v>
      </c>
      <c r="U125" s="204"/>
      <c r="V125" s="204"/>
      <c r="W125" s="204"/>
      <c r="X125" s="204"/>
      <c r="Y125" s="204"/>
      <c r="Z125" s="204"/>
      <c r="AA125" s="204"/>
      <c r="AB125" s="204"/>
      <c r="AC125" s="204"/>
      <c r="AD125" s="204"/>
      <c r="AE125" s="204"/>
    </row>
    <row r="126" spans="1:63" s="2" customFormat="1" ht="22.8" customHeight="1">
      <c r="A126" s="35"/>
      <c r="B126" s="36"/>
      <c r="C126" s="104" t="s">
        <v>134</v>
      </c>
      <c r="D126" s="37"/>
      <c r="E126" s="37"/>
      <c r="F126" s="37"/>
      <c r="G126" s="37"/>
      <c r="H126" s="37"/>
      <c r="I126" s="141"/>
      <c r="J126" s="211">
        <f>BK126</f>
        <v>0</v>
      </c>
      <c r="K126" s="37"/>
      <c r="L126" s="41"/>
      <c r="M126" s="100"/>
      <c r="N126" s="212"/>
      <c r="O126" s="101"/>
      <c r="P126" s="213">
        <f>P127+P196</f>
        <v>0</v>
      </c>
      <c r="Q126" s="101"/>
      <c r="R126" s="213">
        <f>R127+R196</f>
        <v>343.83771220000006</v>
      </c>
      <c r="S126" s="101"/>
      <c r="T126" s="214">
        <f>T127+T196</f>
        <v>359.8545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72</v>
      </c>
      <c r="AU126" s="14" t="s">
        <v>106</v>
      </c>
      <c r="BK126" s="215">
        <f>BK127+BK196</f>
        <v>0</v>
      </c>
    </row>
    <row r="127" spans="1:63" s="12" customFormat="1" ht="25.9" customHeight="1">
      <c r="A127" s="12"/>
      <c r="B127" s="216"/>
      <c r="C127" s="217"/>
      <c r="D127" s="218" t="s">
        <v>72</v>
      </c>
      <c r="E127" s="219" t="s">
        <v>135</v>
      </c>
      <c r="F127" s="219" t="s">
        <v>136</v>
      </c>
      <c r="G127" s="217"/>
      <c r="H127" s="217"/>
      <c r="I127" s="220"/>
      <c r="J127" s="221">
        <f>BK127</f>
        <v>0</v>
      </c>
      <c r="K127" s="217"/>
      <c r="L127" s="222"/>
      <c r="M127" s="223"/>
      <c r="N127" s="224"/>
      <c r="O127" s="224"/>
      <c r="P127" s="225">
        <f>P128+P143+P145+P163+P188+P194</f>
        <v>0</v>
      </c>
      <c r="Q127" s="224"/>
      <c r="R127" s="225">
        <f>R128+R143+R145+R163+R188+R194</f>
        <v>343.83771220000006</v>
      </c>
      <c r="S127" s="224"/>
      <c r="T127" s="226">
        <f>T128+T143+T145+T163+T188+T194</f>
        <v>359.8545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7" t="s">
        <v>81</v>
      </c>
      <c r="AT127" s="228" t="s">
        <v>72</v>
      </c>
      <c r="AU127" s="228" t="s">
        <v>73</v>
      </c>
      <c r="AY127" s="227" t="s">
        <v>137</v>
      </c>
      <c r="BK127" s="229">
        <f>BK128+BK143+BK145+BK163+BK188+BK194</f>
        <v>0</v>
      </c>
    </row>
    <row r="128" spans="1:63" s="12" customFormat="1" ht="22.8" customHeight="1">
      <c r="A128" s="12"/>
      <c r="B128" s="216"/>
      <c r="C128" s="217"/>
      <c r="D128" s="218" t="s">
        <v>72</v>
      </c>
      <c r="E128" s="230" t="s">
        <v>81</v>
      </c>
      <c r="F128" s="230" t="s">
        <v>138</v>
      </c>
      <c r="G128" s="217"/>
      <c r="H128" s="217"/>
      <c r="I128" s="220"/>
      <c r="J128" s="231">
        <f>BK128</f>
        <v>0</v>
      </c>
      <c r="K128" s="217"/>
      <c r="L128" s="222"/>
      <c r="M128" s="223"/>
      <c r="N128" s="224"/>
      <c r="O128" s="224"/>
      <c r="P128" s="225">
        <f>SUM(P129:P142)</f>
        <v>0</v>
      </c>
      <c r="Q128" s="224"/>
      <c r="R128" s="225">
        <f>SUM(R129:R142)</f>
        <v>0</v>
      </c>
      <c r="S128" s="224"/>
      <c r="T128" s="226">
        <f>SUM(T129:T142)</f>
        <v>359.6905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7" t="s">
        <v>81</v>
      </c>
      <c r="AT128" s="228" t="s">
        <v>72</v>
      </c>
      <c r="AU128" s="228" t="s">
        <v>81</v>
      </c>
      <c r="AY128" s="227" t="s">
        <v>137</v>
      </c>
      <c r="BK128" s="229">
        <f>SUM(BK129:BK142)</f>
        <v>0</v>
      </c>
    </row>
    <row r="129" spans="1:65" s="2" customFormat="1" ht="16.5" customHeight="1">
      <c r="A129" s="35"/>
      <c r="B129" s="36"/>
      <c r="C129" s="232" t="s">
        <v>81</v>
      </c>
      <c r="D129" s="232" t="s">
        <v>139</v>
      </c>
      <c r="E129" s="233" t="s">
        <v>648</v>
      </c>
      <c r="F129" s="234" t="s">
        <v>649</v>
      </c>
      <c r="G129" s="235" t="s">
        <v>157</v>
      </c>
      <c r="H129" s="236">
        <v>120</v>
      </c>
      <c r="I129" s="237"/>
      <c r="J129" s="238">
        <f>ROUND(I129*H129,2)</f>
        <v>0</v>
      </c>
      <c r="K129" s="234" t="s">
        <v>143</v>
      </c>
      <c r="L129" s="41"/>
      <c r="M129" s="239" t="s">
        <v>1</v>
      </c>
      <c r="N129" s="240" t="s">
        <v>38</v>
      </c>
      <c r="O129" s="88"/>
      <c r="P129" s="241">
        <f>O129*H129</f>
        <v>0</v>
      </c>
      <c r="Q129" s="241">
        <v>0</v>
      </c>
      <c r="R129" s="241">
        <f>Q129*H129</f>
        <v>0</v>
      </c>
      <c r="S129" s="241">
        <v>0.625</v>
      </c>
      <c r="T129" s="242">
        <f>S129*H129</f>
        <v>75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43" t="s">
        <v>144</v>
      </c>
      <c r="AT129" s="243" t="s">
        <v>139</v>
      </c>
      <c r="AU129" s="243" t="s">
        <v>83</v>
      </c>
      <c r="AY129" s="14" t="s">
        <v>137</v>
      </c>
      <c r="BE129" s="244">
        <f>IF(N129="základní",J129,0)</f>
        <v>0</v>
      </c>
      <c r="BF129" s="244">
        <f>IF(N129="snížená",J129,0)</f>
        <v>0</v>
      </c>
      <c r="BG129" s="244">
        <f>IF(N129="zákl. přenesená",J129,0)</f>
        <v>0</v>
      </c>
      <c r="BH129" s="244">
        <f>IF(N129="sníž. přenesená",J129,0)</f>
        <v>0</v>
      </c>
      <c r="BI129" s="244">
        <f>IF(N129="nulová",J129,0)</f>
        <v>0</v>
      </c>
      <c r="BJ129" s="14" t="s">
        <v>81</v>
      </c>
      <c r="BK129" s="244">
        <f>ROUND(I129*H129,2)</f>
        <v>0</v>
      </c>
      <c r="BL129" s="14" t="s">
        <v>144</v>
      </c>
      <c r="BM129" s="243" t="s">
        <v>920</v>
      </c>
    </row>
    <row r="130" spans="1:47" s="2" customFormat="1" ht="12">
      <c r="A130" s="35"/>
      <c r="B130" s="36"/>
      <c r="C130" s="37"/>
      <c r="D130" s="245" t="s">
        <v>159</v>
      </c>
      <c r="E130" s="37"/>
      <c r="F130" s="246" t="s">
        <v>921</v>
      </c>
      <c r="G130" s="37"/>
      <c r="H130" s="37"/>
      <c r="I130" s="141"/>
      <c r="J130" s="37"/>
      <c r="K130" s="37"/>
      <c r="L130" s="41"/>
      <c r="M130" s="247"/>
      <c r="N130" s="248"/>
      <c r="O130" s="88"/>
      <c r="P130" s="88"/>
      <c r="Q130" s="88"/>
      <c r="R130" s="88"/>
      <c r="S130" s="88"/>
      <c r="T130" s="89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159</v>
      </c>
      <c r="AU130" s="14" t="s">
        <v>83</v>
      </c>
    </row>
    <row r="131" spans="1:65" s="2" customFormat="1" ht="21.75" customHeight="1">
      <c r="A131" s="35"/>
      <c r="B131" s="36"/>
      <c r="C131" s="232" t="s">
        <v>83</v>
      </c>
      <c r="D131" s="232" t="s">
        <v>139</v>
      </c>
      <c r="E131" s="233" t="s">
        <v>922</v>
      </c>
      <c r="F131" s="234" t="s">
        <v>923</v>
      </c>
      <c r="G131" s="235" t="s">
        <v>157</v>
      </c>
      <c r="H131" s="236">
        <v>401.5</v>
      </c>
      <c r="I131" s="237"/>
      <c r="J131" s="238">
        <f>ROUND(I131*H131,2)</f>
        <v>0</v>
      </c>
      <c r="K131" s="234" t="s">
        <v>153</v>
      </c>
      <c r="L131" s="41"/>
      <c r="M131" s="239" t="s">
        <v>1</v>
      </c>
      <c r="N131" s="240" t="s">
        <v>38</v>
      </c>
      <c r="O131" s="88"/>
      <c r="P131" s="241">
        <f>O131*H131</f>
        <v>0</v>
      </c>
      <c r="Q131" s="241">
        <v>0</v>
      </c>
      <c r="R131" s="241">
        <f>Q131*H131</f>
        <v>0</v>
      </c>
      <c r="S131" s="241">
        <v>0.29</v>
      </c>
      <c r="T131" s="242">
        <f>S131*H131</f>
        <v>116.43499999999999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43" t="s">
        <v>144</v>
      </c>
      <c r="AT131" s="243" t="s">
        <v>139</v>
      </c>
      <c r="AU131" s="243" t="s">
        <v>83</v>
      </c>
      <c r="AY131" s="14" t="s">
        <v>137</v>
      </c>
      <c r="BE131" s="244">
        <f>IF(N131="základní",J131,0)</f>
        <v>0</v>
      </c>
      <c r="BF131" s="244">
        <f>IF(N131="snížená",J131,0)</f>
        <v>0</v>
      </c>
      <c r="BG131" s="244">
        <f>IF(N131="zákl. přenesená",J131,0)</f>
        <v>0</v>
      </c>
      <c r="BH131" s="244">
        <f>IF(N131="sníž. přenesená",J131,0)</f>
        <v>0</v>
      </c>
      <c r="BI131" s="244">
        <f>IF(N131="nulová",J131,0)</f>
        <v>0</v>
      </c>
      <c r="BJ131" s="14" t="s">
        <v>81</v>
      </c>
      <c r="BK131" s="244">
        <f>ROUND(I131*H131,2)</f>
        <v>0</v>
      </c>
      <c r="BL131" s="14" t="s">
        <v>144</v>
      </c>
      <c r="BM131" s="243" t="s">
        <v>924</v>
      </c>
    </row>
    <row r="132" spans="1:65" s="2" customFormat="1" ht="21.75" customHeight="1">
      <c r="A132" s="35"/>
      <c r="B132" s="36"/>
      <c r="C132" s="232" t="s">
        <v>149</v>
      </c>
      <c r="D132" s="232" t="s">
        <v>139</v>
      </c>
      <c r="E132" s="233" t="s">
        <v>925</v>
      </c>
      <c r="F132" s="234" t="s">
        <v>926</v>
      </c>
      <c r="G132" s="235" t="s">
        <v>157</v>
      </c>
      <c r="H132" s="236">
        <v>522.5</v>
      </c>
      <c r="I132" s="237"/>
      <c r="J132" s="238">
        <f>ROUND(I132*H132,2)</f>
        <v>0</v>
      </c>
      <c r="K132" s="234" t="s">
        <v>153</v>
      </c>
      <c r="L132" s="41"/>
      <c r="M132" s="239" t="s">
        <v>1</v>
      </c>
      <c r="N132" s="240" t="s">
        <v>38</v>
      </c>
      <c r="O132" s="88"/>
      <c r="P132" s="241">
        <f>O132*H132</f>
        <v>0</v>
      </c>
      <c r="Q132" s="241">
        <v>0</v>
      </c>
      <c r="R132" s="241">
        <f>Q132*H132</f>
        <v>0</v>
      </c>
      <c r="S132" s="241">
        <v>0.22</v>
      </c>
      <c r="T132" s="242">
        <f>S132*H132</f>
        <v>114.95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3" t="s">
        <v>144</v>
      </c>
      <c r="AT132" s="243" t="s">
        <v>139</v>
      </c>
      <c r="AU132" s="243" t="s">
        <v>83</v>
      </c>
      <c r="AY132" s="14" t="s">
        <v>137</v>
      </c>
      <c r="BE132" s="244">
        <f>IF(N132="základní",J132,0)</f>
        <v>0</v>
      </c>
      <c r="BF132" s="244">
        <f>IF(N132="snížená",J132,0)</f>
        <v>0</v>
      </c>
      <c r="BG132" s="244">
        <f>IF(N132="zákl. přenesená",J132,0)</f>
        <v>0</v>
      </c>
      <c r="BH132" s="244">
        <f>IF(N132="sníž. přenesená",J132,0)</f>
        <v>0</v>
      </c>
      <c r="BI132" s="244">
        <f>IF(N132="nulová",J132,0)</f>
        <v>0</v>
      </c>
      <c r="BJ132" s="14" t="s">
        <v>81</v>
      </c>
      <c r="BK132" s="244">
        <f>ROUND(I132*H132,2)</f>
        <v>0</v>
      </c>
      <c r="BL132" s="14" t="s">
        <v>144</v>
      </c>
      <c r="BM132" s="243" t="s">
        <v>927</v>
      </c>
    </row>
    <row r="133" spans="1:65" s="2" customFormat="1" ht="21.75" customHeight="1">
      <c r="A133" s="35"/>
      <c r="B133" s="36"/>
      <c r="C133" s="232" t="s">
        <v>144</v>
      </c>
      <c r="D133" s="232" t="s">
        <v>139</v>
      </c>
      <c r="E133" s="233" t="s">
        <v>651</v>
      </c>
      <c r="F133" s="234" t="s">
        <v>652</v>
      </c>
      <c r="G133" s="235" t="s">
        <v>157</v>
      </c>
      <c r="H133" s="236">
        <v>51</v>
      </c>
      <c r="I133" s="237"/>
      <c r="J133" s="238">
        <f>ROUND(I133*H133,2)</f>
        <v>0</v>
      </c>
      <c r="K133" s="234" t="s">
        <v>143</v>
      </c>
      <c r="L133" s="41"/>
      <c r="M133" s="239" t="s">
        <v>1</v>
      </c>
      <c r="N133" s="240" t="s">
        <v>38</v>
      </c>
      <c r="O133" s="88"/>
      <c r="P133" s="241">
        <f>O133*H133</f>
        <v>0</v>
      </c>
      <c r="Q133" s="241">
        <v>0</v>
      </c>
      <c r="R133" s="241">
        <f>Q133*H133</f>
        <v>0</v>
      </c>
      <c r="S133" s="241">
        <v>0.29</v>
      </c>
      <c r="T133" s="242">
        <f>S133*H133</f>
        <v>14.79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3" t="s">
        <v>144</v>
      </c>
      <c r="AT133" s="243" t="s">
        <v>139</v>
      </c>
      <c r="AU133" s="243" t="s">
        <v>83</v>
      </c>
      <c r="AY133" s="14" t="s">
        <v>137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14" t="s">
        <v>81</v>
      </c>
      <c r="BK133" s="244">
        <f>ROUND(I133*H133,2)</f>
        <v>0</v>
      </c>
      <c r="BL133" s="14" t="s">
        <v>144</v>
      </c>
      <c r="BM133" s="243" t="s">
        <v>928</v>
      </c>
    </row>
    <row r="134" spans="1:47" s="2" customFormat="1" ht="12">
      <c r="A134" s="35"/>
      <c r="B134" s="36"/>
      <c r="C134" s="37"/>
      <c r="D134" s="245" t="s">
        <v>159</v>
      </c>
      <c r="E134" s="37"/>
      <c r="F134" s="246" t="s">
        <v>656</v>
      </c>
      <c r="G134" s="37"/>
      <c r="H134" s="37"/>
      <c r="I134" s="141"/>
      <c r="J134" s="37"/>
      <c r="K134" s="37"/>
      <c r="L134" s="41"/>
      <c r="M134" s="247"/>
      <c r="N134" s="248"/>
      <c r="O134" s="88"/>
      <c r="P134" s="88"/>
      <c r="Q134" s="88"/>
      <c r="R134" s="88"/>
      <c r="S134" s="88"/>
      <c r="T134" s="89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159</v>
      </c>
      <c r="AU134" s="14" t="s">
        <v>83</v>
      </c>
    </row>
    <row r="135" spans="1:65" s="2" customFormat="1" ht="21.75" customHeight="1">
      <c r="A135" s="35"/>
      <c r="B135" s="36"/>
      <c r="C135" s="232" t="s">
        <v>161</v>
      </c>
      <c r="D135" s="232" t="s">
        <v>139</v>
      </c>
      <c r="E135" s="233" t="s">
        <v>657</v>
      </c>
      <c r="F135" s="234" t="s">
        <v>658</v>
      </c>
      <c r="G135" s="235" t="s">
        <v>157</v>
      </c>
      <c r="H135" s="236">
        <v>51</v>
      </c>
      <c r="I135" s="237"/>
      <c r="J135" s="238">
        <f>ROUND(I135*H135,2)</f>
        <v>0</v>
      </c>
      <c r="K135" s="234" t="s">
        <v>143</v>
      </c>
      <c r="L135" s="41"/>
      <c r="M135" s="239" t="s">
        <v>1</v>
      </c>
      <c r="N135" s="240" t="s">
        <v>38</v>
      </c>
      <c r="O135" s="88"/>
      <c r="P135" s="241">
        <f>O135*H135</f>
        <v>0</v>
      </c>
      <c r="Q135" s="241">
        <v>0</v>
      </c>
      <c r="R135" s="241">
        <f>Q135*H135</f>
        <v>0</v>
      </c>
      <c r="S135" s="241">
        <v>0.098</v>
      </c>
      <c r="T135" s="242">
        <f>S135*H135</f>
        <v>4.998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43" t="s">
        <v>144</v>
      </c>
      <c r="AT135" s="243" t="s">
        <v>139</v>
      </c>
      <c r="AU135" s="243" t="s">
        <v>83</v>
      </c>
      <c r="AY135" s="14" t="s">
        <v>137</v>
      </c>
      <c r="BE135" s="244">
        <f>IF(N135="základní",J135,0)</f>
        <v>0</v>
      </c>
      <c r="BF135" s="244">
        <f>IF(N135="snížená",J135,0)</f>
        <v>0</v>
      </c>
      <c r="BG135" s="244">
        <f>IF(N135="zákl. přenesená",J135,0)</f>
        <v>0</v>
      </c>
      <c r="BH135" s="244">
        <f>IF(N135="sníž. přenesená",J135,0)</f>
        <v>0</v>
      </c>
      <c r="BI135" s="244">
        <f>IF(N135="nulová",J135,0)</f>
        <v>0</v>
      </c>
      <c r="BJ135" s="14" t="s">
        <v>81</v>
      </c>
      <c r="BK135" s="244">
        <f>ROUND(I135*H135,2)</f>
        <v>0</v>
      </c>
      <c r="BL135" s="14" t="s">
        <v>144</v>
      </c>
      <c r="BM135" s="243" t="s">
        <v>929</v>
      </c>
    </row>
    <row r="136" spans="1:47" s="2" customFormat="1" ht="12">
      <c r="A136" s="35"/>
      <c r="B136" s="36"/>
      <c r="C136" s="37"/>
      <c r="D136" s="245" t="s">
        <v>159</v>
      </c>
      <c r="E136" s="37"/>
      <c r="F136" s="246" t="s">
        <v>660</v>
      </c>
      <c r="G136" s="37"/>
      <c r="H136" s="37"/>
      <c r="I136" s="141"/>
      <c r="J136" s="37"/>
      <c r="K136" s="37"/>
      <c r="L136" s="41"/>
      <c r="M136" s="247"/>
      <c r="N136" s="248"/>
      <c r="O136" s="88"/>
      <c r="P136" s="88"/>
      <c r="Q136" s="88"/>
      <c r="R136" s="88"/>
      <c r="S136" s="88"/>
      <c r="T136" s="89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159</v>
      </c>
      <c r="AU136" s="14" t="s">
        <v>83</v>
      </c>
    </row>
    <row r="137" spans="1:65" s="2" customFormat="1" ht="16.5" customHeight="1">
      <c r="A137" s="35"/>
      <c r="B137" s="36"/>
      <c r="C137" s="232" t="s">
        <v>167</v>
      </c>
      <c r="D137" s="232" t="s">
        <v>139</v>
      </c>
      <c r="E137" s="233" t="s">
        <v>150</v>
      </c>
      <c r="F137" s="234" t="s">
        <v>151</v>
      </c>
      <c r="G137" s="235" t="s">
        <v>152</v>
      </c>
      <c r="H137" s="236">
        <v>163.5</v>
      </c>
      <c r="I137" s="237"/>
      <c r="J137" s="238">
        <f>ROUND(I137*H137,2)</f>
        <v>0</v>
      </c>
      <c r="K137" s="234" t="s">
        <v>153</v>
      </c>
      <c r="L137" s="41"/>
      <c r="M137" s="239" t="s">
        <v>1</v>
      </c>
      <c r="N137" s="240" t="s">
        <v>38</v>
      </c>
      <c r="O137" s="88"/>
      <c r="P137" s="241">
        <f>O137*H137</f>
        <v>0</v>
      </c>
      <c r="Q137" s="241">
        <v>0</v>
      </c>
      <c r="R137" s="241">
        <f>Q137*H137</f>
        <v>0</v>
      </c>
      <c r="S137" s="241">
        <v>0.205</v>
      </c>
      <c r="T137" s="242">
        <f>S137*H137</f>
        <v>33.5175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43" t="s">
        <v>144</v>
      </c>
      <c r="AT137" s="243" t="s">
        <v>139</v>
      </c>
      <c r="AU137" s="243" t="s">
        <v>83</v>
      </c>
      <c r="AY137" s="14" t="s">
        <v>137</v>
      </c>
      <c r="BE137" s="244">
        <f>IF(N137="základní",J137,0)</f>
        <v>0</v>
      </c>
      <c r="BF137" s="244">
        <f>IF(N137="snížená",J137,0)</f>
        <v>0</v>
      </c>
      <c r="BG137" s="244">
        <f>IF(N137="zákl. přenesená",J137,0)</f>
        <v>0</v>
      </c>
      <c r="BH137" s="244">
        <f>IF(N137="sníž. přenesená",J137,0)</f>
        <v>0</v>
      </c>
      <c r="BI137" s="244">
        <f>IF(N137="nulová",J137,0)</f>
        <v>0</v>
      </c>
      <c r="BJ137" s="14" t="s">
        <v>81</v>
      </c>
      <c r="BK137" s="244">
        <f>ROUND(I137*H137,2)</f>
        <v>0</v>
      </c>
      <c r="BL137" s="14" t="s">
        <v>144</v>
      </c>
      <c r="BM137" s="243" t="s">
        <v>930</v>
      </c>
    </row>
    <row r="138" spans="1:65" s="2" customFormat="1" ht="21.75" customHeight="1">
      <c r="A138" s="35"/>
      <c r="B138" s="36"/>
      <c r="C138" s="232" t="s">
        <v>172</v>
      </c>
      <c r="D138" s="232" t="s">
        <v>139</v>
      </c>
      <c r="E138" s="233" t="s">
        <v>668</v>
      </c>
      <c r="F138" s="234" t="s">
        <v>669</v>
      </c>
      <c r="G138" s="235" t="s">
        <v>164</v>
      </c>
      <c r="H138" s="236">
        <v>30.96</v>
      </c>
      <c r="I138" s="237"/>
      <c r="J138" s="238">
        <f>ROUND(I138*H138,2)</f>
        <v>0</v>
      </c>
      <c r="K138" s="234" t="s">
        <v>153</v>
      </c>
      <c r="L138" s="41"/>
      <c r="M138" s="239" t="s">
        <v>1</v>
      </c>
      <c r="N138" s="240" t="s">
        <v>38</v>
      </c>
      <c r="O138" s="88"/>
      <c r="P138" s="241">
        <f>O138*H138</f>
        <v>0</v>
      </c>
      <c r="Q138" s="241">
        <v>0</v>
      </c>
      <c r="R138" s="241">
        <f>Q138*H138</f>
        <v>0</v>
      </c>
      <c r="S138" s="241">
        <v>0</v>
      </c>
      <c r="T138" s="24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3" t="s">
        <v>144</v>
      </c>
      <c r="AT138" s="243" t="s">
        <v>139</v>
      </c>
      <c r="AU138" s="243" t="s">
        <v>83</v>
      </c>
      <c r="AY138" s="14" t="s">
        <v>137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14" t="s">
        <v>81</v>
      </c>
      <c r="BK138" s="244">
        <f>ROUND(I138*H138,2)</f>
        <v>0</v>
      </c>
      <c r="BL138" s="14" t="s">
        <v>144</v>
      </c>
      <c r="BM138" s="243" t="s">
        <v>931</v>
      </c>
    </row>
    <row r="139" spans="1:65" s="2" customFormat="1" ht="21.75" customHeight="1">
      <c r="A139" s="35"/>
      <c r="B139" s="36"/>
      <c r="C139" s="232" t="s">
        <v>177</v>
      </c>
      <c r="D139" s="232" t="s">
        <v>139</v>
      </c>
      <c r="E139" s="233" t="s">
        <v>932</v>
      </c>
      <c r="F139" s="234" t="s">
        <v>933</v>
      </c>
      <c r="G139" s="235" t="s">
        <v>164</v>
      </c>
      <c r="H139" s="236">
        <v>30.96</v>
      </c>
      <c r="I139" s="237"/>
      <c r="J139" s="238">
        <f>ROUND(I139*H139,2)</f>
        <v>0</v>
      </c>
      <c r="K139" s="234" t="s">
        <v>153</v>
      </c>
      <c r="L139" s="41"/>
      <c r="M139" s="239" t="s">
        <v>1</v>
      </c>
      <c r="N139" s="240" t="s">
        <v>38</v>
      </c>
      <c r="O139" s="88"/>
      <c r="P139" s="241">
        <f>O139*H139</f>
        <v>0</v>
      </c>
      <c r="Q139" s="241">
        <v>0</v>
      </c>
      <c r="R139" s="241">
        <f>Q139*H139</f>
        <v>0</v>
      </c>
      <c r="S139" s="241">
        <v>0</v>
      </c>
      <c r="T139" s="24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3" t="s">
        <v>144</v>
      </c>
      <c r="AT139" s="243" t="s">
        <v>139</v>
      </c>
      <c r="AU139" s="243" t="s">
        <v>83</v>
      </c>
      <c r="AY139" s="14" t="s">
        <v>137</v>
      </c>
      <c r="BE139" s="244">
        <f>IF(N139="základní",J139,0)</f>
        <v>0</v>
      </c>
      <c r="BF139" s="244">
        <f>IF(N139="snížená",J139,0)</f>
        <v>0</v>
      </c>
      <c r="BG139" s="244">
        <f>IF(N139="zákl. přenesená",J139,0)</f>
        <v>0</v>
      </c>
      <c r="BH139" s="244">
        <f>IF(N139="sníž. přenesená",J139,0)</f>
        <v>0</v>
      </c>
      <c r="BI139" s="244">
        <f>IF(N139="nulová",J139,0)</f>
        <v>0</v>
      </c>
      <c r="BJ139" s="14" t="s">
        <v>81</v>
      </c>
      <c r="BK139" s="244">
        <f>ROUND(I139*H139,2)</f>
        <v>0</v>
      </c>
      <c r="BL139" s="14" t="s">
        <v>144</v>
      </c>
      <c r="BM139" s="243" t="s">
        <v>934</v>
      </c>
    </row>
    <row r="140" spans="1:65" s="2" customFormat="1" ht="16.5" customHeight="1">
      <c r="A140" s="35"/>
      <c r="B140" s="36"/>
      <c r="C140" s="232" t="s">
        <v>182</v>
      </c>
      <c r="D140" s="232" t="s">
        <v>139</v>
      </c>
      <c r="E140" s="233" t="s">
        <v>200</v>
      </c>
      <c r="F140" s="234" t="s">
        <v>201</v>
      </c>
      <c r="G140" s="235" t="s">
        <v>164</v>
      </c>
      <c r="H140" s="236">
        <v>30.96</v>
      </c>
      <c r="I140" s="237"/>
      <c r="J140" s="238">
        <f>ROUND(I140*H140,2)</f>
        <v>0</v>
      </c>
      <c r="K140" s="234" t="s">
        <v>153</v>
      </c>
      <c r="L140" s="41"/>
      <c r="M140" s="239" t="s">
        <v>1</v>
      </c>
      <c r="N140" s="240" t="s">
        <v>38</v>
      </c>
      <c r="O140" s="88"/>
      <c r="P140" s="241">
        <f>O140*H140</f>
        <v>0</v>
      </c>
      <c r="Q140" s="241">
        <v>0</v>
      </c>
      <c r="R140" s="241">
        <f>Q140*H140</f>
        <v>0</v>
      </c>
      <c r="S140" s="241">
        <v>0</v>
      </c>
      <c r="T140" s="24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3" t="s">
        <v>144</v>
      </c>
      <c r="AT140" s="243" t="s">
        <v>139</v>
      </c>
      <c r="AU140" s="243" t="s">
        <v>83</v>
      </c>
      <c r="AY140" s="14" t="s">
        <v>137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14" t="s">
        <v>81</v>
      </c>
      <c r="BK140" s="244">
        <f>ROUND(I140*H140,2)</f>
        <v>0</v>
      </c>
      <c r="BL140" s="14" t="s">
        <v>144</v>
      </c>
      <c r="BM140" s="243" t="s">
        <v>935</v>
      </c>
    </row>
    <row r="141" spans="1:65" s="2" customFormat="1" ht="21.75" customHeight="1">
      <c r="A141" s="35"/>
      <c r="B141" s="36"/>
      <c r="C141" s="232" t="s">
        <v>187</v>
      </c>
      <c r="D141" s="232" t="s">
        <v>139</v>
      </c>
      <c r="E141" s="233" t="s">
        <v>212</v>
      </c>
      <c r="F141" s="234" t="s">
        <v>213</v>
      </c>
      <c r="G141" s="235" t="s">
        <v>164</v>
      </c>
      <c r="H141" s="236">
        <v>43.34</v>
      </c>
      <c r="I141" s="237"/>
      <c r="J141" s="238">
        <f>ROUND(I141*H141,2)</f>
        <v>0</v>
      </c>
      <c r="K141" s="234" t="s">
        <v>153</v>
      </c>
      <c r="L141" s="41"/>
      <c r="M141" s="239" t="s">
        <v>1</v>
      </c>
      <c r="N141" s="240" t="s">
        <v>38</v>
      </c>
      <c r="O141" s="88"/>
      <c r="P141" s="241">
        <f>O141*H141</f>
        <v>0</v>
      </c>
      <c r="Q141" s="241">
        <v>0</v>
      </c>
      <c r="R141" s="241">
        <f>Q141*H141</f>
        <v>0</v>
      </c>
      <c r="S141" s="241">
        <v>0</v>
      </c>
      <c r="T141" s="24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3" t="s">
        <v>144</v>
      </c>
      <c r="AT141" s="243" t="s">
        <v>139</v>
      </c>
      <c r="AU141" s="243" t="s">
        <v>83</v>
      </c>
      <c r="AY141" s="14" t="s">
        <v>137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14" t="s">
        <v>81</v>
      </c>
      <c r="BK141" s="244">
        <f>ROUND(I141*H141,2)</f>
        <v>0</v>
      </c>
      <c r="BL141" s="14" t="s">
        <v>144</v>
      </c>
      <c r="BM141" s="243" t="s">
        <v>936</v>
      </c>
    </row>
    <row r="142" spans="1:65" s="2" customFormat="1" ht="16.5" customHeight="1">
      <c r="A142" s="35"/>
      <c r="B142" s="36"/>
      <c r="C142" s="232" t="s">
        <v>192</v>
      </c>
      <c r="D142" s="232" t="s">
        <v>139</v>
      </c>
      <c r="E142" s="233" t="s">
        <v>216</v>
      </c>
      <c r="F142" s="234" t="s">
        <v>217</v>
      </c>
      <c r="G142" s="235" t="s">
        <v>157</v>
      </c>
      <c r="H142" s="236">
        <v>288.96</v>
      </c>
      <c r="I142" s="237"/>
      <c r="J142" s="238">
        <f>ROUND(I142*H142,2)</f>
        <v>0</v>
      </c>
      <c r="K142" s="234" t="s">
        <v>153</v>
      </c>
      <c r="L142" s="41"/>
      <c r="M142" s="239" t="s">
        <v>1</v>
      </c>
      <c r="N142" s="240" t="s">
        <v>38</v>
      </c>
      <c r="O142" s="88"/>
      <c r="P142" s="241">
        <f>O142*H142</f>
        <v>0</v>
      </c>
      <c r="Q142" s="241">
        <v>0</v>
      </c>
      <c r="R142" s="241">
        <f>Q142*H142</f>
        <v>0</v>
      </c>
      <c r="S142" s="241">
        <v>0</v>
      </c>
      <c r="T142" s="24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3" t="s">
        <v>144</v>
      </c>
      <c r="AT142" s="243" t="s">
        <v>139</v>
      </c>
      <c r="AU142" s="243" t="s">
        <v>83</v>
      </c>
      <c r="AY142" s="14" t="s">
        <v>137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14" t="s">
        <v>81</v>
      </c>
      <c r="BK142" s="244">
        <f>ROUND(I142*H142,2)</f>
        <v>0</v>
      </c>
      <c r="BL142" s="14" t="s">
        <v>144</v>
      </c>
      <c r="BM142" s="243" t="s">
        <v>937</v>
      </c>
    </row>
    <row r="143" spans="1:63" s="12" customFormat="1" ht="22.8" customHeight="1">
      <c r="A143" s="12"/>
      <c r="B143" s="216"/>
      <c r="C143" s="217"/>
      <c r="D143" s="218" t="s">
        <v>72</v>
      </c>
      <c r="E143" s="230" t="s">
        <v>149</v>
      </c>
      <c r="F143" s="230" t="s">
        <v>305</v>
      </c>
      <c r="G143" s="217"/>
      <c r="H143" s="217"/>
      <c r="I143" s="220"/>
      <c r="J143" s="231">
        <f>BK143</f>
        <v>0</v>
      </c>
      <c r="K143" s="217"/>
      <c r="L143" s="222"/>
      <c r="M143" s="223"/>
      <c r="N143" s="224"/>
      <c r="O143" s="224"/>
      <c r="P143" s="225">
        <f>P144</f>
        <v>0</v>
      </c>
      <c r="Q143" s="224"/>
      <c r="R143" s="225">
        <f>R144</f>
        <v>2.13808</v>
      </c>
      <c r="S143" s="224"/>
      <c r="T143" s="226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7" t="s">
        <v>81</v>
      </c>
      <c r="AT143" s="228" t="s">
        <v>72</v>
      </c>
      <c r="AU143" s="228" t="s">
        <v>81</v>
      </c>
      <c r="AY143" s="227" t="s">
        <v>137</v>
      </c>
      <c r="BK143" s="229">
        <f>BK144</f>
        <v>0</v>
      </c>
    </row>
    <row r="144" spans="1:65" s="2" customFormat="1" ht="21.75" customHeight="1">
      <c r="A144" s="35"/>
      <c r="B144" s="36"/>
      <c r="C144" s="232" t="s">
        <v>197</v>
      </c>
      <c r="D144" s="232" t="s">
        <v>139</v>
      </c>
      <c r="E144" s="233" t="s">
        <v>352</v>
      </c>
      <c r="F144" s="234" t="s">
        <v>353</v>
      </c>
      <c r="G144" s="235" t="s">
        <v>152</v>
      </c>
      <c r="H144" s="236">
        <v>56</v>
      </c>
      <c r="I144" s="237"/>
      <c r="J144" s="238">
        <f>ROUND(I144*H144,2)</f>
        <v>0</v>
      </c>
      <c r="K144" s="234" t="s">
        <v>143</v>
      </c>
      <c r="L144" s="41"/>
      <c r="M144" s="239" t="s">
        <v>1</v>
      </c>
      <c r="N144" s="240" t="s">
        <v>38</v>
      </c>
      <c r="O144" s="88"/>
      <c r="P144" s="241">
        <f>O144*H144</f>
        <v>0</v>
      </c>
      <c r="Q144" s="241">
        <v>0.03818</v>
      </c>
      <c r="R144" s="241">
        <f>Q144*H144</f>
        <v>2.13808</v>
      </c>
      <c r="S144" s="241">
        <v>0</v>
      </c>
      <c r="T144" s="24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3" t="s">
        <v>144</v>
      </c>
      <c r="AT144" s="243" t="s">
        <v>139</v>
      </c>
      <c r="AU144" s="243" t="s">
        <v>83</v>
      </c>
      <c r="AY144" s="14" t="s">
        <v>137</v>
      </c>
      <c r="BE144" s="244">
        <f>IF(N144="základní",J144,0)</f>
        <v>0</v>
      </c>
      <c r="BF144" s="244">
        <f>IF(N144="snížená",J144,0)</f>
        <v>0</v>
      </c>
      <c r="BG144" s="244">
        <f>IF(N144="zákl. přenesená",J144,0)</f>
        <v>0</v>
      </c>
      <c r="BH144" s="244">
        <f>IF(N144="sníž. přenesená",J144,0)</f>
        <v>0</v>
      </c>
      <c r="BI144" s="244">
        <f>IF(N144="nulová",J144,0)</f>
        <v>0</v>
      </c>
      <c r="BJ144" s="14" t="s">
        <v>81</v>
      </c>
      <c r="BK144" s="244">
        <f>ROUND(I144*H144,2)</f>
        <v>0</v>
      </c>
      <c r="BL144" s="14" t="s">
        <v>144</v>
      </c>
      <c r="BM144" s="243" t="s">
        <v>938</v>
      </c>
    </row>
    <row r="145" spans="1:63" s="12" customFormat="1" ht="22.8" customHeight="1">
      <c r="A145" s="12"/>
      <c r="B145" s="216"/>
      <c r="C145" s="217"/>
      <c r="D145" s="218" t="s">
        <v>72</v>
      </c>
      <c r="E145" s="230" t="s">
        <v>161</v>
      </c>
      <c r="F145" s="230" t="s">
        <v>370</v>
      </c>
      <c r="G145" s="217"/>
      <c r="H145" s="217"/>
      <c r="I145" s="220"/>
      <c r="J145" s="231">
        <f>BK145</f>
        <v>0</v>
      </c>
      <c r="K145" s="217"/>
      <c r="L145" s="222"/>
      <c r="M145" s="223"/>
      <c r="N145" s="224"/>
      <c r="O145" s="224"/>
      <c r="P145" s="225">
        <f>SUM(P146:P162)</f>
        <v>0</v>
      </c>
      <c r="Q145" s="224"/>
      <c r="R145" s="225">
        <f>SUM(R146:R162)</f>
        <v>303.0273422000001</v>
      </c>
      <c r="S145" s="224"/>
      <c r="T145" s="226">
        <f>SUM(T146:T162)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7" t="s">
        <v>81</v>
      </c>
      <c r="AT145" s="228" t="s">
        <v>72</v>
      </c>
      <c r="AU145" s="228" t="s">
        <v>81</v>
      </c>
      <c r="AY145" s="227" t="s">
        <v>137</v>
      </c>
      <c r="BK145" s="229">
        <f>SUM(BK146:BK162)</f>
        <v>0</v>
      </c>
    </row>
    <row r="146" spans="1:65" s="2" customFormat="1" ht="21.75" customHeight="1">
      <c r="A146" s="35"/>
      <c r="B146" s="36"/>
      <c r="C146" s="232" t="s">
        <v>199</v>
      </c>
      <c r="D146" s="232" t="s">
        <v>139</v>
      </c>
      <c r="E146" s="233" t="s">
        <v>372</v>
      </c>
      <c r="F146" s="234" t="s">
        <v>373</v>
      </c>
      <c r="G146" s="235" t="s">
        <v>157</v>
      </c>
      <c r="H146" s="236">
        <v>120</v>
      </c>
      <c r="I146" s="237"/>
      <c r="J146" s="238">
        <f>ROUND(I146*H146,2)</f>
        <v>0</v>
      </c>
      <c r="K146" s="234" t="s">
        <v>143</v>
      </c>
      <c r="L146" s="41"/>
      <c r="M146" s="239" t="s">
        <v>1</v>
      </c>
      <c r="N146" s="240" t="s">
        <v>38</v>
      </c>
      <c r="O146" s="88"/>
      <c r="P146" s="241">
        <f>O146*H146</f>
        <v>0</v>
      </c>
      <c r="Q146" s="241">
        <v>0.38626</v>
      </c>
      <c r="R146" s="241">
        <f>Q146*H146</f>
        <v>46.3512</v>
      </c>
      <c r="S146" s="241">
        <v>0</v>
      </c>
      <c r="T146" s="24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3" t="s">
        <v>144</v>
      </c>
      <c r="AT146" s="243" t="s">
        <v>139</v>
      </c>
      <c r="AU146" s="243" t="s">
        <v>83</v>
      </c>
      <c r="AY146" s="14" t="s">
        <v>137</v>
      </c>
      <c r="BE146" s="244">
        <f>IF(N146="základní",J146,0)</f>
        <v>0</v>
      </c>
      <c r="BF146" s="244">
        <f>IF(N146="snížená",J146,0)</f>
        <v>0</v>
      </c>
      <c r="BG146" s="244">
        <f>IF(N146="zákl. přenesená",J146,0)</f>
        <v>0</v>
      </c>
      <c r="BH146" s="244">
        <f>IF(N146="sníž. přenesená",J146,0)</f>
        <v>0</v>
      </c>
      <c r="BI146" s="244">
        <f>IF(N146="nulová",J146,0)</f>
        <v>0</v>
      </c>
      <c r="BJ146" s="14" t="s">
        <v>81</v>
      </c>
      <c r="BK146" s="244">
        <f>ROUND(I146*H146,2)</f>
        <v>0</v>
      </c>
      <c r="BL146" s="14" t="s">
        <v>144</v>
      </c>
      <c r="BM146" s="243" t="s">
        <v>939</v>
      </c>
    </row>
    <row r="147" spans="1:47" s="2" customFormat="1" ht="12">
      <c r="A147" s="35"/>
      <c r="B147" s="36"/>
      <c r="C147" s="37"/>
      <c r="D147" s="245" t="s">
        <v>159</v>
      </c>
      <c r="E147" s="37"/>
      <c r="F147" s="246" t="s">
        <v>746</v>
      </c>
      <c r="G147" s="37"/>
      <c r="H147" s="37"/>
      <c r="I147" s="141"/>
      <c r="J147" s="37"/>
      <c r="K147" s="37"/>
      <c r="L147" s="41"/>
      <c r="M147" s="247"/>
      <c r="N147" s="248"/>
      <c r="O147" s="88"/>
      <c r="P147" s="88"/>
      <c r="Q147" s="88"/>
      <c r="R147" s="88"/>
      <c r="S147" s="88"/>
      <c r="T147" s="89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4" t="s">
        <v>159</v>
      </c>
      <c r="AU147" s="14" t="s">
        <v>83</v>
      </c>
    </row>
    <row r="148" spans="1:65" s="2" customFormat="1" ht="16.5" customHeight="1">
      <c r="A148" s="35"/>
      <c r="B148" s="36"/>
      <c r="C148" s="232" t="s">
        <v>203</v>
      </c>
      <c r="D148" s="232" t="s">
        <v>139</v>
      </c>
      <c r="E148" s="233" t="s">
        <v>382</v>
      </c>
      <c r="F148" s="234" t="s">
        <v>383</v>
      </c>
      <c r="G148" s="235" t="s">
        <v>157</v>
      </c>
      <c r="H148" s="236">
        <v>336.85</v>
      </c>
      <c r="I148" s="237"/>
      <c r="J148" s="238">
        <f>ROUND(I148*H148,2)</f>
        <v>0</v>
      </c>
      <c r="K148" s="234" t="s">
        <v>153</v>
      </c>
      <c r="L148" s="41"/>
      <c r="M148" s="239" t="s">
        <v>1</v>
      </c>
      <c r="N148" s="240" t="s">
        <v>38</v>
      </c>
      <c r="O148" s="88"/>
      <c r="P148" s="241">
        <f>O148*H148</f>
        <v>0</v>
      </c>
      <c r="Q148" s="241">
        <v>0.27994</v>
      </c>
      <c r="R148" s="241">
        <f>Q148*H148</f>
        <v>94.29778900000001</v>
      </c>
      <c r="S148" s="241">
        <v>0</v>
      </c>
      <c r="T148" s="24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3" t="s">
        <v>144</v>
      </c>
      <c r="AT148" s="243" t="s">
        <v>139</v>
      </c>
      <c r="AU148" s="243" t="s">
        <v>83</v>
      </c>
      <c r="AY148" s="14" t="s">
        <v>137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14" t="s">
        <v>81</v>
      </c>
      <c r="BK148" s="244">
        <f>ROUND(I148*H148,2)</f>
        <v>0</v>
      </c>
      <c r="BL148" s="14" t="s">
        <v>144</v>
      </c>
      <c r="BM148" s="243" t="s">
        <v>940</v>
      </c>
    </row>
    <row r="149" spans="1:47" s="2" customFormat="1" ht="12">
      <c r="A149" s="35"/>
      <c r="B149" s="36"/>
      <c r="C149" s="37"/>
      <c r="D149" s="245" t="s">
        <v>159</v>
      </c>
      <c r="E149" s="37"/>
      <c r="F149" s="246" t="s">
        <v>385</v>
      </c>
      <c r="G149" s="37"/>
      <c r="H149" s="37"/>
      <c r="I149" s="141"/>
      <c r="J149" s="37"/>
      <c r="K149" s="37"/>
      <c r="L149" s="41"/>
      <c r="M149" s="247"/>
      <c r="N149" s="248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159</v>
      </c>
      <c r="AU149" s="14" t="s">
        <v>83</v>
      </c>
    </row>
    <row r="150" spans="1:65" s="2" customFormat="1" ht="16.5" customHeight="1">
      <c r="A150" s="35"/>
      <c r="B150" s="36"/>
      <c r="C150" s="232" t="s">
        <v>8</v>
      </c>
      <c r="D150" s="232" t="s">
        <v>139</v>
      </c>
      <c r="E150" s="233" t="s">
        <v>748</v>
      </c>
      <c r="F150" s="234" t="s">
        <v>749</v>
      </c>
      <c r="G150" s="235" t="s">
        <v>157</v>
      </c>
      <c r="H150" s="236">
        <v>76</v>
      </c>
      <c r="I150" s="237"/>
      <c r="J150" s="238">
        <f>ROUND(I150*H150,2)</f>
        <v>0</v>
      </c>
      <c r="K150" s="234" t="s">
        <v>143</v>
      </c>
      <c r="L150" s="41"/>
      <c r="M150" s="239" t="s">
        <v>1</v>
      </c>
      <c r="N150" s="240" t="s">
        <v>38</v>
      </c>
      <c r="O150" s="88"/>
      <c r="P150" s="241">
        <f>O150*H150</f>
        <v>0</v>
      </c>
      <c r="Q150" s="241">
        <v>0.13</v>
      </c>
      <c r="R150" s="241">
        <f>Q150*H150</f>
        <v>9.88</v>
      </c>
      <c r="S150" s="241">
        <v>0</v>
      </c>
      <c r="T150" s="24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3" t="s">
        <v>144</v>
      </c>
      <c r="AT150" s="243" t="s">
        <v>139</v>
      </c>
      <c r="AU150" s="243" t="s">
        <v>83</v>
      </c>
      <c r="AY150" s="14" t="s">
        <v>137</v>
      </c>
      <c r="BE150" s="244">
        <f>IF(N150="základní",J150,0)</f>
        <v>0</v>
      </c>
      <c r="BF150" s="244">
        <f>IF(N150="snížená",J150,0)</f>
        <v>0</v>
      </c>
      <c r="BG150" s="244">
        <f>IF(N150="zákl. přenesená",J150,0)</f>
        <v>0</v>
      </c>
      <c r="BH150" s="244">
        <f>IF(N150="sníž. přenesená",J150,0)</f>
        <v>0</v>
      </c>
      <c r="BI150" s="244">
        <f>IF(N150="nulová",J150,0)</f>
        <v>0</v>
      </c>
      <c r="BJ150" s="14" t="s">
        <v>81</v>
      </c>
      <c r="BK150" s="244">
        <f>ROUND(I150*H150,2)</f>
        <v>0</v>
      </c>
      <c r="BL150" s="14" t="s">
        <v>144</v>
      </c>
      <c r="BM150" s="243" t="s">
        <v>941</v>
      </c>
    </row>
    <row r="151" spans="1:47" s="2" customFormat="1" ht="12">
      <c r="A151" s="35"/>
      <c r="B151" s="36"/>
      <c r="C151" s="37"/>
      <c r="D151" s="245" t="s">
        <v>159</v>
      </c>
      <c r="E151" s="37"/>
      <c r="F151" s="246" t="s">
        <v>751</v>
      </c>
      <c r="G151" s="37"/>
      <c r="H151" s="37"/>
      <c r="I151" s="141"/>
      <c r="J151" s="37"/>
      <c r="K151" s="37"/>
      <c r="L151" s="41"/>
      <c r="M151" s="247"/>
      <c r="N151" s="248"/>
      <c r="O151" s="88"/>
      <c r="P151" s="88"/>
      <c r="Q151" s="88"/>
      <c r="R151" s="88"/>
      <c r="S151" s="88"/>
      <c r="T151" s="89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159</v>
      </c>
      <c r="AU151" s="14" t="s">
        <v>83</v>
      </c>
    </row>
    <row r="152" spans="1:65" s="2" customFormat="1" ht="21.75" customHeight="1">
      <c r="A152" s="35"/>
      <c r="B152" s="36"/>
      <c r="C152" s="232" t="s">
        <v>209</v>
      </c>
      <c r="D152" s="232" t="s">
        <v>139</v>
      </c>
      <c r="E152" s="233" t="s">
        <v>387</v>
      </c>
      <c r="F152" s="234" t="s">
        <v>388</v>
      </c>
      <c r="G152" s="235" t="s">
        <v>157</v>
      </c>
      <c r="H152" s="236">
        <v>225.48</v>
      </c>
      <c r="I152" s="237"/>
      <c r="J152" s="238">
        <f>ROUND(I152*H152,2)</f>
        <v>0</v>
      </c>
      <c r="K152" s="234" t="s">
        <v>389</v>
      </c>
      <c r="L152" s="41"/>
      <c r="M152" s="239" t="s">
        <v>1</v>
      </c>
      <c r="N152" s="240" t="s">
        <v>38</v>
      </c>
      <c r="O152" s="88"/>
      <c r="P152" s="241">
        <f>O152*H152</f>
        <v>0</v>
      </c>
      <c r="Q152" s="241">
        <v>0.3719</v>
      </c>
      <c r="R152" s="241">
        <f>Q152*H152</f>
        <v>83.85601199999999</v>
      </c>
      <c r="S152" s="241">
        <v>0</v>
      </c>
      <c r="T152" s="24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3" t="s">
        <v>144</v>
      </c>
      <c r="AT152" s="243" t="s">
        <v>139</v>
      </c>
      <c r="AU152" s="243" t="s">
        <v>83</v>
      </c>
      <c r="AY152" s="14" t="s">
        <v>137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14" t="s">
        <v>81</v>
      </c>
      <c r="BK152" s="244">
        <f>ROUND(I152*H152,2)</f>
        <v>0</v>
      </c>
      <c r="BL152" s="14" t="s">
        <v>144</v>
      </c>
      <c r="BM152" s="243" t="s">
        <v>942</v>
      </c>
    </row>
    <row r="153" spans="1:47" s="2" customFormat="1" ht="12">
      <c r="A153" s="35"/>
      <c r="B153" s="36"/>
      <c r="C153" s="37"/>
      <c r="D153" s="245" t="s">
        <v>159</v>
      </c>
      <c r="E153" s="37"/>
      <c r="F153" s="246" t="s">
        <v>391</v>
      </c>
      <c r="G153" s="37"/>
      <c r="H153" s="37"/>
      <c r="I153" s="141"/>
      <c r="J153" s="37"/>
      <c r="K153" s="37"/>
      <c r="L153" s="41"/>
      <c r="M153" s="247"/>
      <c r="N153" s="248"/>
      <c r="O153" s="88"/>
      <c r="P153" s="88"/>
      <c r="Q153" s="88"/>
      <c r="R153" s="88"/>
      <c r="S153" s="88"/>
      <c r="T153" s="89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4" t="s">
        <v>159</v>
      </c>
      <c r="AU153" s="14" t="s">
        <v>83</v>
      </c>
    </row>
    <row r="154" spans="1:65" s="2" customFormat="1" ht="21.75" customHeight="1">
      <c r="A154" s="35"/>
      <c r="B154" s="36"/>
      <c r="C154" s="232" t="s">
        <v>211</v>
      </c>
      <c r="D154" s="232" t="s">
        <v>139</v>
      </c>
      <c r="E154" s="233" t="s">
        <v>393</v>
      </c>
      <c r="F154" s="234" t="s">
        <v>394</v>
      </c>
      <c r="G154" s="235" t="s">
        <v>157</v>
      </c>
      <c r="H154" s="236">
        <v>225.48</v>
      </c>
      <c r="I154" s="237"/>
      <c r="J154" s="238">
        <f>ROUND(I154*H154,2)</f>
        <v>0</v>
      </c>
      <c r="K154" s="234" t="s">
        <v>153</v>
      </c>
      <c r="L154" s="41"/>
      <c r="M154" s="239" t="s">
        <v>1</v>
      </c>
      <c r="N154" s="240" t="s">
        <v>38</v>
      </c>
      <c r="O154" s="88"/>
      <c r="P154" s="241">
        <f>O154*H154</f>
        <v>0</v>
      </c>
      <c r="Q154" s="241">
        <v>0.00561</v>
      </c>
      <c r="R154" s="241">
        <f>Q154*H154</f>
        <v>1.2649428</v>
      </c>
      <c r="S154" s="241">
        <v>0</v>
      </c>
      <c r="T154" s="24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3" t="s">
        <v>144</v>
      </c>
      <c r="AT154" s="243" t="s">
        <v>139</v>
      </c>
      <c r="AU154" s="243" t="s">
        <v>83</v>
      </c>
      <c r="AY154" s="14" t="s">
        <v>137</v>
      </c>
      <c r="BE154" s="244">
        <f>IF(N154="základní",J154,0)</f>
        <v>0</v>
      </c>
      <c r="BF154" s="244">
        <f>IF(N154="snížená",J154,0)</f>
        <v>0</v>
      </c>
      <c r="BG154" s="244">
        <f>IF(N154="zákl. přenesená",J154,0)</f>
        <v>0</v>
      </c>
      <c r="BH154" s="244">
        <f>IF(N154="sníž. přenesená",J154,0)</f>
        <v>0</v>
      </c>
      <c r="BI154" s="244">
        <f>IF(N154="nulová",J154,0)</f>
        <v>0</v>
      </c>
      <c r="BJ154" s="14" t="s">
        <v>81</v>
      </c>
      <c r="BK154" s="244">
        <f>ROUND(I154*H154,2)</f>
        <v>0</v>
      </c>
      <c r="BL154" s="14" t="s">
        <v>144</v>
      </c>
      <c r="BM154" s="243" t="s">
        <v>943</v>
      </c>
    </row>
    <row r="155" spans="1:65" s="2" customFormat="1" ht="16.5" customHeight="1">
      <c r="A155" s="35"/>
      <c r="B155" s="36"/>
      <c r="C155" s="232" t="s">
        <v>215</v>
      </c>
      <c r="D155" s="232" t="s">
        <v>139</v>
      </c>
      <c r="E155" s="233" t="s">
        <v>397</v>
      </c>
      <c r="F155" s="234" t="s">
        <v>398</v>
      </c>
      <c r="G155" s="235" t="s">
        <v>157</v>
      </c>
      <c r="H155" s="236">
        <v>225.48</v>
      </c>
      <c r="I155" s="237"/>
      <c r="J155" s="238">
        <f>ROUND(I155*H155,2)</f>
        <v>0</v>
      </c>
      <c r="K155" s="234" t="s">
        <v>153</v>
      </c>
      <c r="L155" s="41"/>
      <c r="M155" s="239" t="s">
        <v>1</v>
      </c>
      <c r="N155" s="240" t="s">
        <v>38</v>
      </c>
      <c r="O155" s="88"/>
      <c r="P155" s="241">
        <f>O155*H155</f>
        <v>0</v>
      </c>
      <c r="Q155" s="241">
        <v>0.00051</v>
      </c>
      <c r="R155" s="241">
        <f>Q155*H155</f>
        <v>0.11499480000000001</v>
      </c>
      <c r="S155" s="241">
        <v>0</v>
      </c>
      <c r="T155" s="24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3" t="s">
        <v>144</v>
      </c>
      <c r="AT155" s="243" t="s">
        <v>139</v>
      </c>
      <c r="AU155" s="243" t="s">
        <v>83</v>
      </c>
      <c r="AY155" s="14" t="s">
        <v>137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14" t="s">
        <v>81</v>
      </c>
      <c r="BK155" s="244">
        <f>ROUND(I155*H155,2)</f>
        <v>0</v>
      </c>
      <c r="BL155" s="14" t="s">
        <v>144</v>
      </c>
      <c r="BM155" s="243" t="s">
        <v>944</v>
      </c>
    </row>
    <row r="156" spans="1:65" s="2" customFormat="1" ht="21.75" customHeight="1">
      <c r="A156" s="35"/>
      <c r="B156" s="36"/>
      <c r="C156" s="232" t="s">
        <v>219</v>
      </c>
      <c r="D156" s="232" t="s">
        <v>139</v>
      </c>
      <c r="E156" s="233" t="s">
        <v>755</v>
      </c>
      <c r="F156" s="234" t="s">
        <v>756</v>
      </c>
      <c r="G156" s="235" t="s">
        <v>157</v>
      </c>
      <c r="H156" s="236">
        <v>76</v>
      </c>
      <c r="I156" s="237"/>
      <c r="J156" s="238">
        <f>ROUND(I156*H156,2)</f>
        <v>0</v>
      </c>
      <c r="K156" s="234" t="s">
        <v>143</v>
      </c>
      <c r="L156" s="41"/>
      <c r="M156" s="239" t="s">
        <v>1</v>
      </c>
      <c r="N156" s="240" t="s">
        <v>38</v>
      </c>
      <c r="O156" s="88"/>
      <c r="P156" s="241">
        <f>O156*H156</f>
        <v>0</v>
      </c>
      <c r="Q156" s="241">
        <v>0.10373</v>
      </c>
      <c r="R156" s="241">
        <f>Q156*H156</f>
        <v>7.8834800000000005</v>
      </c>
      <c r="S156" s="241">
        <v>0</v>
      </c>
      <c r="T156" s="24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3" t="s">
        <v>144</v>
      </c>
      <c r="AT156" s="243" t="s">
        <v>139</v>
      </c>
      <c r="AU156" s="243" t="s">
        <v>83</v>
      </c>
      <c r="AY156" s="14" t="s">
        <v>137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14" t="s">
        <v>81</v>
      </c>
      <c r="BK156" s="244">
        <f>ROUND(I156*H156,2)</f>
        <v>0</v>
      </c>
      <c r="BL156" s="14" t="s">
        <v>144</v>
      </c>
      <c r="BM156" s="243" t="s">
        <v>945</v>
      </c>
    </row>
    <row r="157" spans="1:47" s="2" customFormat="1" ht="12">
      <c r="A157" s="35"/>
      <c r="B157" s="36"/>
      <c r="C157" s="37"/>
      <c r="D157" s="245" t="s">
        <v>159</v>
      </c>
      <c r="E157" s="37"/>
      <c r="F157" s="246" t="s">
        <v>751</v>
      </c>
      <c r="G157" s="37"/>
      <c r="H157" s="37"/>
      <c r="I157" s="141"/>
      <c r="J157" s="37"/>
      <c r="K157" s="37"/>
      <c r="L157" s="41"/>
      <c r="M157" s="247"/>
      <c r="N157" s="248"/>
      <c r="O157" s="88"/>
      <c r="P157" s="88"/>
      <c r="Q157" s="88"/>
      <c r="R157" s="88"/>
      <c r="S157" s="88"/>
      <c r="T157" s="89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4" t="s">
        <v>159</v>
      </c>
      <c r="AU157" s="14" t="s">
        <v>83</v>
      </c>
    </row>
    <row r="158" spans="1:65" s="2" customFormat="1" ht="21.75" customHeight="1">
      <c r="A158" s="35"/>
      <c r="B158" s="36"/>
      <c r="C158" s="232" t="s">
        <v>224</v>
      </c>
      <c r="D158" s="232" t="s">
        <v>139</v>
      </c>
      <c r="E158" s="233" t="s">
        <v>401</v>
      </c>
      <c r="F158" s="234" t="s">
        <v>402</v>
      </c>
      <c r="G158" s="235" t="s">
        <v>157</v>
      </c>
      <c r="H158" s="236">
        <v>225.48</v>
      </c>
      <c r="I158" s="237"/>
      <c r="J158" s="238">
        <f>ROUND(I158*H158,2)</f>
        <v>0</v>
      </c>
      <c r="K158" s="234" t="s">
        <v>153</v>
      </c>
      <c r="L158" s="41"/>
      <c r="M158" s="239" t="s">
        <v>1</v>
      </c>
      <c r="N158" s="240" t="s">
        <v>38</v>
      </c>
      <c r="O158" s="88"/>
      <c r="P158" s="241">
        <f>O158*H158</f>
        <v>0</v>
      </c>
      <c r="Q158" s="241">
        <v>0.10373</v>
      </c>
      <c r="R158" s="241">
        <f>Q158*H158</f>
        <v>23.3890404</v>
      </c>
      <c r="S158" s="241">
        <v>0</v>
      </c>
      <c r="T158" s="24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3" t="s">
        <v>144</v>
      </c>
      <c r="AT158" s="243" t="s">
        <v>139</v>
      </c>
      <c r="AU158" s="243" t="s">
        <v>83</v>
      </c>
      <c r="AY158" s="14" t="s">
        <v>137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14" t="s">
        <v>81</v>
      </c>
      <c r="BK158" s="244">
        <f>ROUND(I158*H158,2)</f>
        <v>0</v>
      </c>
      <c r="BL158" s="14" t="s">
        <v>144</v>
      </c>
      <c r="BM158" s="243" t="s">
        <v>946</v>
      </c>
    </row>
    <row r="159" spans="1:65" s="2" customFormat="1" ht="21.75" customHeight="1">
      <c r="A159" s="35"/>
      <c r="B159" s="36"/>
      <c r="C159" s="232" t="s">
        <v>7</v>
      </c>
      <c r="D159" s="232" t="s">
        <v>139</v>
      </c>
      <c r="E159" s="233" t="s">
        <v>405</v>
      </c>
      <c r="F159" s="234" t="s">
        <v>406</v>
      </c>
      <c r="G159" s="235" t="s">
        <v>157</v>
      </c>
      <c r="H159" s="236">
        <v>225.48</v>
      </c>
      <c r="I159" s="237"/>
      <c r="J159" s="238">
        <f>ROUND(I159*H159,2)</f>
        <v>0</v>
      </c>
      <c r="K159" s="234" t="s">
        <v>153</v>
      </c>
      <c r="L159" s="41"/>
      <c r="M159" s="239" t="s">
        <v>1</v>
      </c>
      <c r="N159" s="240" t="s">
        <v>38</v>
      </c>
      <c r="O159" s="88"/>
      <c r="P159" s="241">
        <f>O159*H159</f>
        <v>0</v>
      </c>
      <c r="Q159" s="241">
        <v>0.15559</v>
      </c>
      <c r="R159" s="241">
        <f>Q159*H159</f>
        <v>35.0824332</v>
      </c>
      <c r="S159" s="241">
        <v>0</v>
      </c>
      <c r="T159" s="24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3" t="s">
        <v>144</v>
      </c>
      <c r="AT159" s="243" t="s">
        <v>139</v>
      </c>
      <c r="AU159" s="243" t="s">
        <v>83</v>
      </c>
      <c r="AY159" s="14" t="s">
        <v>137</v>
      </c>
      <c r="BE159" s="244">
        <f>IF(N159="základní",J159,0)</f>
        <v>0</v>
      </c>
      <c r="BF159" s="244">
        <f>IF(N159="snížená",J159,0)</f>
        <v>0</v>
      </c>
      <c r="BG159" s="244">
        <f>IF(N159="zákl. přenesená",J159,0)</f>
        <v>0</v>
      </c>
      <c r="BH159" s="244">
        <f>IF(N159="sníž. přenesená",J159,0)</f>
        <v>0</v>
      </c>
      <c r="BI159" s="244">
        <f>IF(N159="nulová",J159,0)</f>
        <v>0</v>
      </c>
      <c r="BJ159" s="14" t="s">
        <v>81</v>
      </c>
      <c r="BK159" s="244">
        <f>ROUND(I159*H159,2)</f>
        <v>0</v>
      </c>
      <c r="BL159" s="14" t="s">
        <v>144</v>
      </c>
      <c r="BM159" s="243" t="s">
        <v>947</v>
      </c>
    </row>
    <row r="160" spans="1:65" s="2" customFormat="1" ht="21.75" customHeight="1">
      <c r="A160" s="35"/>
      <c r="B160" s="36"/>
      <c r="C160" s="232" t="s">
        <v>246</v>
      </c>
      <c r="D160" s="232" t="s">
        <v>139</v>
      </c>
      <c r="E160" s="233" t="s">
        <v>409</v>
      </c>
      <c r="F160" s="234" t="s">
        <v>410</v>
      </c>
      <c r="G160" s="235" t="s">
        <v>157</v>
      </c>
      <c r="H160" s="236">
        <v>3.4</v>
      </c>
      <c r="I160" s="237"/>
      <c r="J160" s="238">
        <f>ROUND(I160*H160,2)</f>
        <v>0</v>
      </c>
      <c r="K160" s="234" t="s">
        <v>411</v>
      </c>
      <c r="L160" s="41"/>
      <c r="M160" s="239" t="s">
        <v>1</v>
      </c>
      <c r="N160" s="240" t="s">
        <v>38</v>
      </c>
      <c r="O160" s="88"/>
      <c r="P160" s="241">
        <f>O160*H160</f>
        <v>0</v>
      </c>
      <c r="Q160" s="241">
        <v>0.08425</v>
      </c>
      <c r="R160" s="241">
        <f>Q160*H160</f>
        <v>0.28645000000000004</v>
      </c>
      <c r="S160" s="241">
        <v>0</v>
      </c>
      <c r="T160" s="24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3" t="s">
        <v>144</v>
      </c>
      <c r="AT160" s="243" t="s">
        <v>139</v>
      </c>
      <c r="AU160" s="243" t="s">
        <v>83</v>
      </c>
      <c r="AY160" s="14" t="s">
        <v>137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14" t="s">
        <v>81</v>
      </c>
      <c r="BK160" s="244">
        <f>ROUND(I160*H160,2)</f>
        <v>0</v>
      </c>
      <c r="BL160" s="14" t="s">
        <v>144</v>
      </c>
      <c r="BM160" s="243" t="s">
        <v>948</v>
      </c>
    </row>
    <row r="161" spans="1:65" s="2" customFormat="1" ht="21.75" customHeight="1">
      <c r="A161" s="35"/>
      <c r="B161" s="36"/>
      <c r="C161" s="249" t="s">
        <v>251</v>
      </c>
      <c r="D161" s="249" t="s">
        <v>225</v>
      </c>
      <c r="E161" s="250" t="s">
        <v>419</v>
      </c>
      <c r="F161" s="251" t="s">
        <v>420</v>
      </c>
      <c r="G161" s="252" t="s">
        <v>157</v>
      </c>
      <c r="H161" s="253">
        <v>3.6</v>
      </c>
      <c r="I161" s="254"/>
      <c r="J161" s="255">
        <f>ROUND(I161*H161,2)</f>
        <v>0</v>
      </c>
      <c r="K161" s="251" t="s">
        <v>411</v>
      </c>
      <c r="L161" s="256"/>
      <c r="M161" s="257" t="s">
        <v>1</v>
      </c>
      <c r="N161" s="258" t="s">
        <v>38</v>
      </c>
      <c r="O161" s="88"/>
      <c r="P161" s="241">
        <f>O161*H161</f>
        <v>0</v>
      </c>
      <c r="Q161" s="241">
        <v>0.131</v>
      </c>
      <c r="R161" s="241">
        <f>Q161*H161</f>
        <v>0.4716</v>
      </c>
      <c r="S161" s="241">
        <v>0</v>
      </c>
      <c r="T161" s="24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3" t="s">
        <v>177</v>
      </c>
      <c r="AT161" s="243" t="s">
        <v>225</v>
      </c>
      <c r="AU161" s="243" t="s">
        <v>83</v>
      </c>
      <c r="AY161" s="14" t="s">
        <v>137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14" t="s">
        <v>81</v>
      </c>
      <c r="BK161" s="244">
        <f>ROUND(I161*H161,2)</f>
        <v>0</v>
      </c>
      <c r="BL161" s="14" t="s">
        <v>144</v>
      </c>
      <c r="BM161" s="243" t="s">
        <v>949</v>
      </c>
    </row>
    <row r="162" spans="1:65" s="2" customFormat="1" ht="16.5" customHeight="1">
      <c r="A162" s="35"/>
      <c r="B162" s="36"/>
      <c r="C162" s="232" t="s">
        <v>264</v>
      </c>
      <c r="D162" s="232" t="s">
        <v>139</v>
      </c>
      <c r="E162" s="233" t="s">
        <v>762</v>
      </c>
      <c r="F162" s="234" t="s">
        <v>763</v>
      </c>
      <c r="G162" s="235" t="s">
        <v>152</v>
      </c>
      <c r="H162" s="236">
        <v>41.5</v>
      </c>
      <c r="I162" s="237"/>
      <c r="J162" s="238">
        <f>ROUND(I162*H162,2)</f>
        <v>0</v>
      </c>
      <c r="K162" s="234" t="s">
        <v>153</v>
      </c>
      <c r="L162" s="41"/>
      <c r="M162" s="239" t="s">
        <v>1</v>
      </c>
      <c r="N162" s="240" t="s">
        <v>38</v>
      </c>
      <c r="O162" s="88"/>
      <c r="P162" s="241">
        <f>O162*H162</f>
        <v>0</v>
      </c>
      <c r="Q162" s="241">
        <v>0.0036</v>
      </c>
      <c r="R162" s="241">
        <f>Q162*H162</f>
        <v>0.1494</v>
      </c>
      <c r="S162" s="241">
        <v>0</v>
      </c>
      <c r="T162" s="24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3" t="s">
        <v>144</v>
      </c>
      <c r="AT162" s="243" t="s">
        <v>139</v>
      </c>
      <c r="AU162" s="243" t="s">
        <v>83</v>
      </c>
      <c r="AY162" s="14" t="s">
        <v>137</v>
      </c>
      <c r="BE162" s="244">
        <f>IF(N162="základní",J162,0)</f>
        <v>0</v>
      </c>
      <c r="BF162" s="244">
        <f>IF(N162="snížená",J162,0)</f>
        <v>0</v>
      </c>
      <c r="BG162" s="244">
        <f>IF(N162="zákl. přenesená",J162,0)</f>
        <v>0</v>
      </c>
      <c r="BH162" s="244">
        <f>IF(N162="sníž. přenesená",J162,0)</f>
        <v>0</v>
      </c>
      <c r="BI162" s="244">
        <f>IF(N162="nulová",J162,0)</f>
        <v>0</v>
      </c>
      <c r="BJ162" s="14" t="s">
        <v>81</v>
      </c>
      <c r="BK162" s="244">
        <f>ROUND(I162*H162,2)</f>
        <v>0</v>
      </c>
      <c r="BL162" s="14" t="s">
        <v>144</v>
      </c>
      <c r="BM162" s="243" t="s">
        <v>950</v>
      </c>
    </row>
    <row r="163" spans="1:63" s="12" customFormat="1" ht="22.8" customHeight="1">
      <c r="A163" s="12"/>
      <c r="B163" s="216"/>
      <c r="C163" s="217"/>
      <c r="D163" s="218" t="s">
        <v>72</v>
      </c>
      <c r="E163" s="230" t="s">
        <v>182</v>
      </c>
      <c r="F163" s="230" t="s">
        <v>439</v>
      </c>
      <c r="G163" s="217"/>
      <c r="H163" s="217"/>
      <c r="I163" s="220"/>
      <c r="J163" s="231">
        <f>BK163</f>
        <v>0</v>
      </c>
      <c r="K163" s="217"/>
      <c r="L163" s="222"/>
      <c r="M163" s="223"/>
      <c r="N163" s="224"/>
      <c r="O163" s="224"/>
      <c r="P163" s="225">
        <f>SUM(P164:P187)</f>
        <v>0</v>
      </c>
      <c r="Q163" s="224"/>
      <c r="R163" s="225">
        <f>SUM(R164:R187)</f>
        <v>38.672290000000004</v>
      </c>
      <c r="S163" s="224"/>
      <c r="T163" s="226">
        <f>SUM(T164:T187)</f>
        <v>0.164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27" t="s">
        <v>81</v>
      </c>
      <c r="AT163" s="228" t="s">
        <v>72</v>
      </c>
      <c r="AU163" s="228" t="s">
        <v>81</v>
      </c>
      <c r="AY163" s="227" t="s">
        <v>137</v>
      </c>
      <c r="BK163" s="229">
        <f>SUM(BK164:BK187)</f>
        <v>0</v>
      </c>
    </row>
    <row r="164" spans="1:65" s="2" customFormat="1" ht="21.75" customHeight="1">
      <c r="A164" s="35"/>
      <c r="B164" s="36"/>
      <c r="C164" s="232" t="s">
        <v>269</v>
      </c>
      <c r="D164" s="232" t="s">
        <v>139</v>
      </c>
      <c r="E164" s="233" t="s">
        <v>951</v>
      </c>
      <c r="F164" s="234" t="s">
        <v>952</v>
      </c>
      <c r="G164" s="235" t="s">
        <v>142</v>
      </c>
      <c r="H164" s="236">
        <v>5</v>
      </c>
      <c r="I164" s="237"/>
      <c r="J164" s="238">
        <f>ROUND(I164*H164,2)</f>
        <v>0</v>
      </c>
      <c r="K164" s="234" t="s">
        <v>143</v>
      </c>
      <c r="L164" s="41"/>
      <c r="M164" s="239" t="s">
        <v>1</v>
      </c>
      <c r="N164" s="240" t="s">
        <v>38</v>
      </c>
      <c r="O164" s="88"/>
      <c r="P164" s="241">
        <f>O164*H164</f>
        <v>0</v>
      </c>
      <c r="Q164" s="241">
        <v>0.10931</v>
      </c>
      <c r="R164" s="241">
        <f>Q164*H164</f>
        <v>0.54655</v>
      </c>
      <c r="S164" s="241">
        <v>0</v>
      </c>
      <c r="T164" s="242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43" t="s">
        <v>144</v>
      </c>
      <c r="AT164" s="243" t="s">
        <v>139</v>
      </c>
      <c r="AU164" s="243" t="s">
        <v>83</v>
      </c>
      <c r="AY164" s="14" t="s">
        <v>137</v>
      </c>
      <c r="BE164" s="244">
        <f>IF(N164="základní",J164,0)</f>
        <v>0</v>
      </c>
      <c r="BF164" s="244">
        <f>IF(N164="snížená",J164,0)</f>
        <v>0</v>
      </c>
      <c r="BG164" s="244">
        <f>IF(N164="zákl. přenesená",J164,0)</f>
        <v>0</v>
      </c>
      <c r="BH164" s="244">
        <f>IF(N164="sníž. přenesená",J164,0)</f>
        <v>0</v>
      </c>
      <c r="BI164" s="244">
        <f>IF(N164="nulová",J164,0)</f>
        <v>0</v>
      </c>
      <c r="BJ164" s="14" t="s">
        <v>81</v>
      </c>
      <c r="BK164" s="244">
        <f>ROUND(I164*H164,2)</f>
        <v>0</v>
      </c>
      <c r="BL164" s="14" t="s">
        <v>144</v>
      </c>
      <c r="BM164" s="243" t="s">
        <v>953</v>
      </c>
    </row>
    <row r="165" spans="1:65" s="2" customFormat="1" ht="21.75" customHeight="1">
      <c r="A165" s="35"/>
      <c r="B165" s="36"/>
      <c r="C165" s="249" t="s">
        <v>274</v>
      </c>
      <c r="D165" s="249" t="s">
        <v>225</v>
      </c>
      <c r="E165" s="250" t="s">
        <v>954</v>
      </c>
      <c r="F165" s="251" t="s">
        <v>955</v>
      </c>
      <c r="G165" s="252" t="s">
        <v>142</v>
      </c>
      <c r="H165" s="253">
        <v>5</v>
      </c>
      <c r="I165" s="254"/>
      <c r="J165" s="255">
        <f>ROUND(I165*H165,2)</f>
        <v>0</v>
      </c>
      <c r="K165" s="251" t="s">
        <v>143</v>
      </c>
      <c r="L165" s="256"/>
      <c r="M165" s="257" t="s">
        <v>1</v>
      </c>
      <c r="N165" s="258" t="s">
        <v>38</v>
      </c>
      <c r="O165" s="88"/>
      <c r="P165" s="241">
        <f>O165*H165</f>
        <v>0</v>
      </c>
      <c r="Q165" s="241">
        <v>0.0075</v>
      </c>
      <c r="R165" s="241">
        <f>Q165*H165</f>
        <v>0.0375</v>
      </c>
      <c r="S165" s="241">
        <v>0</v>
      </c>
      <c r="T165" s="242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3" t="s">
        <v>177</v>
      </c>
      <c r="AT165" s="243" t="s">
        <v>225</v>
      </c>
      <c r="AU165" s="243" t="s">
        <v>83</v>
      </c>
      <c r="AY165" s="14" t="s">
        <v>137</v>
      </c>
      <c r="BE165" s="244">
        <f>IF(N165="základní",J165,0)</f>
        <v>0</v>
      </c>
      <c r="BF165" s="244">
        <f>IF(N165="snížená",J165,0)</f>
        <v>0</v>
      </c>
      <c r="BG165" s="244">
        <f>IF(N165="zákl. přenesená",J165,0)</f>
        <v>0</v>
      </c>
      <c r="BH165" s="244">
        <f>IF(N165="sníž. přenesená",J165,0)</f>
        <v>0</v>
      </c>
      <c r="BI165" s="244">
        <f>IF(N165="nulová",J165,0)</f>
        <v>0</v>
      </c>
      <c r="BJ165" s="14" t="s">
        <v>81</v>
      </c>
      <c r="BK165" s="244">
        <f>ROUND(I165*H165,2)</f>
        <v>0</v>
      </c>
      <c r="BL165" s="14" t="s">
        <v>144</v>
      </c>
      <c r="BM165" s="243" t="s">
        <v>956</v>
      </c>
    </row>
    <row r="166" spans="1:65" s="2" customFormat="1" ht="21.75" customHeight="1">
      <c r="A166" s="35"/>
      <c r="B166" s="36"/>
      <c r="C166" s="232" t="s">
        <v>279</v>
      </c>
      <c r="D166" s="232" t="s">
        <v>139</v>
      </c>
      <c r="E166" s="233" t="s">
        <v>445</v>
      </c>
      <c r="F166" s="234" t="s">
        <v>446</v>
      </c>
      <c r="G166" s="235" t="s">
        <v>142</v>
      </c>
      <c r="H166" s="236">
        <v>2</v>
      </c>
      <c r="I166" s="237"/>
      <c r="J166" s="238">
        <f>ROUND(I166*H166,2)</f>
        <v>0</v>
      </c>
      <c r="K166" s="234" t="s">
        <v>153</v>
      </c>
      <c r="L166" s="41"/>
      <c r="M166" s="239" t="s">
        <v>1</v>
      </c>
      <c r="N166" s="240" t="s">
        <v>38</v>
      </c>
      <c r="O166" s="88"/>
      <c r="P166" s="241">
        <f>O166*H166</f>
        <v>0</v>
      </c>
      <c r="Q166" s="241">
        <v>0.0007</v>
      </c>
      <c r="R166" s="241">
        <f>Q166*H166</f>
        <v>0.0014</v>
      </c>
      <c r="S166" s="241">
        <v>0</v>
      </c>
      <c r="T166" s="24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3" t="s">
        <v>144</v>
      </c>
      <c r="AT166" s="243" t="s">
        <v>139</v>
      </c>
      <c r="AU166" s="243" t="s">
        <v>83</v>
      </c>
      <c r="AY166" s="14" t="s">
        <v>137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14" t="s">
        <v>81</v>
      </c>
      <c r="BK166" s="244">
        <f>ROUND(I166*H166,2)</f>
        <v>0</v>
      </c>
      <c r="BL166" s="14" t="s">
        <v>144</v>
      </c>
      <c r="BM166" s="243" t="s">
        <v>957</v>
      </c>
    </row>
    <row r="167" spans="1:65" s="2" customFormat="1" ht="21.75" customHeight="1">
      <c r="A167" s="35"/>
      <c r="B167" s="36"/>
      <c r="C167" s="249" t="s">
        <v>283</v>
      </c>
      <c r="D167" s="249" t="s">
        <v>225</v>
      </c>
      <c r="E167" s="250" t="s">
        <v>449</v>
      </c>
      <c r="F167" s="251" t="s">
        <v>958</v>
      </c>
      <c r="G167" s="252" t="s">
        <v>142</v>
      </c>
      <c r="H167" s="253">
        <v>1</v>
      </c>
      <c r="I167" s="254"/>
      <c r="J167" s="255">
        <f>ROUND(I167*H167,2)</f>
        <v>0</v>
      </c>
      <c r="K167" s="251" t="s">
        <v>153</v>
      </c>
      <c r="L167" s="256"/>
      <c r="M167" s="257" t="s">
        <v>1</v>
      </c>
      <c r="N167" s="258" t="s">
        <v>38</v>
      </c>
      <c r="O167" s="88"/>
      <c r="P167" s="241">
        <f>O167*H167</f>
        <v>0</v>
      </c>
      <c r="Q167" s="241">
        <v>0.0036</v>
      </c>
      <c r="R167" s="241">
        <f>Q167*H167</f>
        <v>0.0036</v>
      </c>
      <c r="S167" s="241">
        <v>0</v>
      </c>
      <c r="T167" s="242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3" t="s">
        <v>177</v>
      </c>
      <c r="AT167" s="243" t="s">
        <v>225</v>
      </c>
      <c r="AU167" s="243" t="s">
        <v>83</v>
      </c>
      <c r="AY167" s="14" t="s">
        <v>137</v>
      </c>
      <c r="BE167" s="244">
        <f>IF(N167="základní",J167,0)</f>
        <v>0</v>
      </c>
      <c r="BF167" s="244">
        <f>IF(N167="snížená",J167,0)</f>
        <v>0</v>
      </c>
      <c r="BG167" s="244">
        <f>IF(N167="zákl. přenesená",J167,0)</f>
        <v>0</v>
      </c>
      <c r="BH167" s="244">
        <f>IF(N167="sníž. přenesená",J167,0)</f>
        <v>0</v>
      </c>
      <c r="BI167" s="244">
        <f>IF(N167="nulová",J167,0)</f>
        <v>0</v>
      </c>
      <c r="BJ167" s="14" t="s">
        <v>81</v>
      </c>
      <c r="BK167" s="244">
        <f>ROUND(I167*H167,2)</f>
        <v>0</v>
      </c>
      <c r="BL167" s="14" t="s">
        <v>144</v>
      </c>
      <c r="BM167" s="243" t="s">
        <v>959</v>
      </c>
    </row>
    <row r="168" spans="1:65" s="2" customFormat="1" ht="21.75" customHeight="1">
      <c r="A168" s="35"/>
      <c r="B168" s="36"/>
      <c r="C168" s="249" t="s">
        <v>287</v>
      </c>
      <c r="D168" s="249" t="s">
        <v>225</v>
      </c>
      <c r="E168" s="250" t="s">
        <v>457</v>
      </c>
      <c r="F168" s="251" t="s">
        <v>458</v>
      </c>
      <c r="G168" s="252" t="s">
        <v>142</v>
      </c>
      <c r="H168" s="253">
        <v>1</v>
      </c>
      <c r="I168" s="254"/>
      <c r="J168" s="255">
        <f>ROUND(I168*H168,2)</f>
        <v>0</v>
      </c>
      <c r="K168" s="251" t="s">
        <v>143</v>
      </c>
      <c r="L168" s="256"/>
      <c r="M168" s="257" t="s">
        <v>1</v>
      </c>
      <c r="N168" s="258" t="s">
        <v>38</v>
      </c>
      <c r="O168" s="88"/>
      <c r="P168" s="241">
        <f>O168*H168</f>
        <v>0</v>
      </c>
      <c r="Q168" s="241">
        <v>0.0013</v>
      </c>
      <c r="R168" s="241">
        <f>Q168*H168</f>
        <v>0.0013</v>
      </c>
      <c r="S168" s="241">
        <v>0</v>
      </c>
      <c r="T168" s="242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3" t="s">
        <v>177</v>
      </c>
      <c r="AT168" s="243" t="s">
        <v>225</v>
      </c>
      <c r="AU168" s="243" t="s">
        <v>83</v>
      </c>
      <c r="AY168" s="14" t="s">
        <v>137</v>
      </c>
      <c r="BE168" s="244">
        <f>IF(N168="základní",J168,0)</f>
        <v>0</v>
      </c>
      <c r="BF168" s="244">
        <f>IF(N168="snížená",J168,0)</f>
        <v>0</v>
      </c>
      <c r="BG168" s="244">
        <f>IF(N168="zákl. přenesená",J168,0)</f>
        <v>0</v>
      </c>
      <c r="BH168" s="244">
        <f>IF(N168="sníž. přenesená",J168,0)</f>
        <v>0</v>
      </c>
      <c r="BI168" s="244">
        <f>IF(N168="nulová",J168,0)</f>
        <v>0</v>
      </c>
      <c r="BJ168" s="14" t="s">
        <v>81</v>
      </c>
      <c r="BK168" s="244">
        <f>ROUND(I168*H168,2)</f>
        <v>0</v>
      </c>
      <c r="BL168" s="14" t="s">
        <v>144</v>
      </c>
      <c r="BM168" s="243" t="s">
        <v>960</v>
      </c>
    </row>
    <row r="169" spans="1:65" s="2" customFormat="1" ht="21.75" customHeight="1">
      <c r="A169" s="35"/>
      <c r="B169" s="36"/>
      <c r="C169" s="232" t="s">
        <v>291</v>
      </c>
      <c r="D169" s="232" t="s">
        <v>139</v>
      </c>
      <c r="E169" s="233" t="s">
        <v>461</v>
      </c>
      <c r="F169" s="234" t="s">
        <v>462</v>
      </c>
      <c r="G169" s="235" t="s">
        <v>142</v>
      </c>
      <c r="H169" s="236">
        <v>2</v>
      </c>
      <c r="I169" s="237"/>
      <c r="J169" s="238">
        <f>ROUND(I169*H169,2)</f>
        <v>0</v>
      </c>
      <c r="K169" s="234" t="s">
        <v>153</v>
      </c>
      <c r="L169" s="41"/>
      <c r="M169" s="239" t="s">
        <v>1</v>
      </c>
      <c r="N169" s="240" t="s">
        <v>38</v>
      </c>
      <c r="O169" s="88"/>
      <c r="P169" s="241">
        <f>O169*H169</f>
        <v>0</v>
      </c>
      <c r="Q169" s="241">
        <v>0.11241</v>
      </c>
      <c r="R169" s="241">
        <f>Q169*H169</f>
        <v>0.22482</v>
      </c>
      <c r="S169" s="241">
        <v>0</v>
      </c>
      <c r="T169" s="242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3" t="s">
        <v>144</v>
      </c>
      <c r="AT169" s="243" t="s">
        <v>139</v>
      </c>
      <c r="AU169" s="243" t="s">
        <v>83</v>
      </c>
      <c r="AY169" s="14" t="s">
        <v>137</v>
      </c>
      <c r="BE169" s="244">
        <f>IF(N169="základní",J169,0)</f>
        <v>0</v>
      </c>
      <c r="BF169" s="244">
        <f>IF(N169="snížená",J169,0)</f>
        <v>0</v>
      </c>
      <c r="BG169" s="244">
        <f>IF(N169="zákl. přenesená",J169,0)</f>
        <v>0</v>
      </c>
      <c r="BH169" s="244">
        <f>IF(N169="sníž. přenesená",J169,0)</f>
        <v>0</v>
      </c>
      <c r="BI169" s="244">
        <f>IF(N169="nulová",J169,0)</f>
        <v>0</v>
      </c>
      <c r="BJ169" s="14" t="s">
        <v>81</v>
      </c>
      <c r="BK169" s="244">
        <f>ROUND(I169*H169,2)</f>
        <v>0</v>
      </c>
      <c r="BL169" s="14" t="s">
        <v>144</v>
      </c>
      <c r="BM169" s="243" t="s">
        <v>961</v>
      </c>
    </row>
    <row r="170" spans="1:65" s="2" customFormat="1" ht="16.5" customHeight="1">
      <c r="A170" s="35"/>
      <c r="B170" s="36"/>
      <c r="C170" s="249" t="s">
        <v>296</v>
      </c>
      <c r="D170" s="249" t="s">
        <v>225</v>
      </c>
      <c r="E170" s="250" t="s">
        <v>465</v>
      </c>
      <c r="F170" s="251" t="s">
        <v>466</v>
      </c>
      <c r="G170" s="252" t="s">
        <v>142</v>
      </c>
      <c r="H170" s="253">
        <v>2</v>
      </c>
      <c r="I170" s="254"/>
      <c r="J170" s="255">
        <f>ROUND(I170*H170,2)</f>
        <v>0</v>
      </c>
      <c r="K170" s="251" t="s">
        <v>153</v>
      </c>
      <c r="L170" s="256"/>
      <c r="M170" s="257" t="s">
        <v>1</v>
      </c>
      <c r="N170" s="258" t="s">
        <v>38</v>
      </c>
      <c r="O170" s="88"/>
      <c r="P170" s="241">
        <f>O170*H170</f>
        <v>0</v>
      </c>
      <c r="Q170" s="241">
        <v>0.0061</v>
      </c>
      <c r="R170" s="241">
        <f>Q170*H170</f>
        <v>0.0122</v>
      </c>
      <c r="S170" s="241">
        <v>0</v>
      </c>
      <c r="T170" s="242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3" t="s">
        <v>177</v>
      </c>
      <c r="AT170" s="243" t="s">
        <v>225</v>
      </c>
      <c r="AU170" s="243" t="s">
        <v>83</v>
      </c>
      <c r="AY170" s="14" t="s">
        <v>137</v>
      </c>
      <c r="BE170" s="244">
        <f>IF(N170="základní",J170,0)</f>
        <v>0</v>
      </c>
      <c r="BF170" s="244">
        <f>IF(N170="snížená",J170,0)</f>
        <v>0</v>
      </c>
      <c r="BG170" s="244">
        <f>IF(N170="zákl. přenesená",J170,0)</f>
        <v>0</v>
      </c>
      <c r="BH170" s="244">
        <f>IF(N170="sníž. přenesená",J170,0)</f>
        <v>0</v>
      </c>
      <c r="BI170" s="244">
        <f>IF(N170="nulová",J170,0)</f>
        <v>0</v>
      </c>
      <c r="BJ170" s="14" t="s">
        <v>81</v>
      </c>
      <c r="BK170" s="244">
        <f>ROUND(I170*H170,2)</f>
        <v>0</v>
      </c>
      <c r="BL170" s="14" t="s">
        <v>144</v>
      </c>
      <c r="BM170" s="243" t="s">
        <v>962</v>
      </c>
    </row>
    <row r="171" spans="1:65" s="2" customFormat="1" ht="16.5" customHeight="1">
      <c r="A171" s="35"/>
      <c r="B171" s="36"/>
      <c r="C171" s="249" t="s">
        <v>300</v>
      </c>
      <c r="D171" s="249" t="s">
        <v>225</v>
      </c>
      <c r="E171" s="250" t="s">
        <v>469</v>
      </c>
      <c r="F171" s="251" t="s">
        <v>470</v>
      </c>
      <c r="G171" s="252" t="s">
        <v>142</v>
      </c>
      <c r="H171" s="253">
        <v>2</v>
      </c>
      <c r="I171" s="254"/>
      <c r="J171" s="255">
        <f>ROUND(I171*H171,2)</f>
        <v>0</v>
      </c>
      <c r="K171" s="251" t="s">
        <v>153</v>
      </c>
      <c r="L171" s="256"/>
      <c r="M171" s="257" t="s">
        <v>1</v>
      </c>
      <c r="N171" s="258" t="s">
        <v>38</v>
      </c>
      <c r="O171" s="88"/>
      <c r="P171" s="241">
        <f>O171*H171</f>
        <v>0</v>
      </c>
      <c r="Q171" s="241">
        <v>0.003</v>
      </c>
      <c r="R171" s="241">
        <f>Q171*H171</f>
        <v>0.006</v>
      </c>
      <c r="S171" s="241">
        <v>0</v>
      </c>
      <c r="T171" s="242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3" t="s">
        <v>177</v>
      </c>
      <c r="AT171" s="243" t="s">
        <v>225</v>
      </c>
      <c r="AU171" s="243" t="s">
        <v>83</v>
      </c>
      <c r="AY171" s="14" t="s">
        <v>137</v>
      </c>
      <c r="BE171" s="244">
        <f>IF(N171="základní",J171,0)</f>
        <v>0</v>
      </c>
      <c r="BF171" s="244">
        <f>IF(N171="snížená",J171,0)</f>
        <v>0</v>
      </c>
      <c r="BG171" s="244">
        <f>IF(N171="zákl. přenesená",J171,0)</f>
        <v>0</v>
      </c>
      <c r="BH171" s="244">
        <f>IF(N171="sníž. přenesená",J171,0)</f>
        <v>0</v>
      </c>
      <c r="BI171" s="244">
        <f>IF(N171="nulová",J171,0)</f>
        <v>0</v>
      </c>
      <c r="BJ171" s="14" t="s">
        <v>81</v>
      </c>
      <c r="BK171" s="244">
        <f>ROUND(I171*H171,2)</f>
        <v>0</v>
      </c>
      <c r="BL171" s="14" t="s">
        <v>144</v>
      </c>
      <c r="BM171" s="243" t="s">
        <v>963</v>
      </c>
    </row>
    <row r="172" spans="1:65" s="2" customFormat="1" ht="16.5" customHeight="1">
      <c r="A172" s="35"/>
      <c r="B172" s="36"/>
      <c r="C172" s="249" t="s">
        <v>306</v>
      </c>
      <c r="D172" s="249" t="s">
        <v>225</v>
      </c>
      <c r="E172" s="250" t="s">
        <v>473</v>
      </c>
      <c r="F172" s="251" t="s">
        <v>474</v>
      </c>
      <c r="G172" s="252" t="s">
        <v>142</v>
      </c>
      <c r="H172" s="253">
        <v>2</v>
      </c>
      <c r="I172" s="254"/>
      <c r="J172" s="255">
        <f>ROUND(I172*H172,2)</f>
        <v>0</v>
      </c>
      <c r="K172" s="251" t="s">
        <v>153</v>
      </c>
      <c r="L172" s="256"/>
      <c r="M172" s="257" t="s">
        <v>1</v>
      </c>
      <c r="N172" s="258" t="s">
        <v>38</v>
      </c>
      <c r="O172" s="88"/>
      <c r="P172" s="241">
        <f>O172*H172</f>
        <v>0</v>
      </c>
      <c r="Q172" s="241">
        <v>0.0001</v>
      </c>
      <c r="R172" s="241">
        <f>Q172*H172</f>
        <v>0.0002</v>
      </c>
      <c r="S172" s="241">
        <v>0</v>
      </c>
      <c r="T172" s="242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3" t="s">
        <v>177</v>
      </c>
      <c r="AT172" s="243" t="s">
        <v>225</v>
      </c>
      <c r="AU172" s="243" t="s">
        <v>83</v>
      </c>
      <c r="AY172" s="14" t="s">
        <v>137</v>
      </c>
      <c r="BE172" s="244">
        <f>IF(N172="základní",J172,0)</f>
        <v>0</v>
      </c>
      <c r="BF172" s="244">
        <f>IF(N172="snížená",J172,0)</f>
        <v>0</v>
      </c>
      <c r="BG172" s="244">
        <f>IF(N172="zákl. přenesená",J172,0)</f>
        <v>0</v>
      </c>
      <c r="BH172" s="244">
        <f>IF(N172="sníž. přenesená",J172,0)</f>
        <v>0</v>
      </c>
      <c r="BI172" s="244">
        <f>IF(N172="nulová",J172,0)</f>
        <v>0</v>
      </c>
      <c r="BJ172" s="14" t="s">
        <v>81</v>
      </c>
      <c r="BK172" s="244">
        <f>ROUND(I172*H172,2)</f>
        <v>0</v>
      </c>
      <c r="BL172" s="14" t="s">
        <v>144</v>
      </c>
      <c r="BM172" s="243" t="s">
        <v>964</v>
      </c>
    </row>
    <row r="173" spans="1:65" s="2" customFormat="1" ht="16.5" customHeight="1">
      <c r="A173" s="35"/>
      <c r="B173" s="36"/>
      <c r="C173" s="249" t="s">
        <v>310</v>
      </c>
      <c r="D173" s="249" t="s">
        <v>225</v>
      </c>
      <c r="E173" s="250" t="s">
        <v>477</v>
      </c>
      <c r="F173" s="251" t="s">
        <v>478</v>
      </c>
      <c r="G173" s="252" t="s">
        <v>142</v>
      </c>
      <c r="H173" s="253">
        <v>4</v>
      </c>
      <c r="I173" s="254"/>
      <c r="J173" s="255">
        <f>ROUND(I173*H173,2)</f>
        <v>0</v>
      </c>
      <c r="K173" s="251" t="s">
        <v>153</v>
      </c>
      <c r="L173" s="256"/>
      <c r="M173" s="257" t="s">
        <v>1</v>
      </c>
      <c r="N173" s="258" t="s">
        <v>38</v>
      </c>
      <c r="O173" s="88"/>
      <c r="P173" s="241">
        <f>O173*H173</f>
        <v>0</v>
      </c>
      <c r="Q173" s="241">
        <v>0.00035</v>
      </c>
      <c r="R173" s="241">
        <f>Q173*H173</f>
        <v>0.0014</v>
      </c>
      <c r="S173" s="241">
        <v>0</v>
      </c>
      <c r="T173" s="242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3" t="s">
        <v>177</v>
      </c>
      <c r="AT173" s="243" t="s">
        <v>225</v>
      </c>
      <c r="AU173" s="243" t="s">
        <v>83</v>
      </c>
      <c r="AY173" s="14" t="s">
        <v>137</v>
      </c>
      <c r="BE173" s="244">
        <f>IF(N173="základní",J173,0)</f>
        <v>0</v>
      </c>
      <c r="BF173" s="244">
        <f>IF(N173="snížená",J173,0)</f>
        <v>0</v>
      </c>
      <c r="BG173" s="244">
        <f>IF(N173="zákl. přenesená",J173,0)</f>
        <v>0</v>
      </c>
      <c r="BH173" s="244">
        <f>IF(N173="sníž. přenesená",J173,0)</f>
        <v>0</v>
      </c>
      <c r="BI173" s="244">
        <f>IF(N173="nulová",J173,0)</f>
        <v>0</v>
      </c>
      <c r="BJ173" s="14" t="s">
        <v>81</v>
      </c>
      <c r="BK173" s="244">
        <f>ROUND(I173*H173,2)</f>
        <v>0</v>
      </c>
      <c r="BL173" s="14" t="s">
        <v>144</v>
      </c>
      <c r="BM173" s="243" t="s">
        <v>965</v>
      </c>
    </row>
    <row r="174" spans="1:65" s="2" customFormat="1" ht="21.75" customHeight="1">
      <c r="A174" s="35"/>
      <c r="B174" s="36"/>
      <c r="C174" s="232" t="s">
        <v>314</v>
      </c>
      <c r="D174" s="232" t="s">
        <v>139</v>
      </c>
      <c r="E174" s="233" t="s">
        <v>966</v>
      </c>
      <c r="F174" s="234" t="s">
        <v>967</v>
      </c>
      <c r="G174" s="235" t="s">
        <v>152</v>
      </c>
      <c r="H174" s="236">
        <v>57</v>
      </c>
      <c r="I174" s="237"/>
      <c r="J174" s="238">
        <f>ROUND(I174*H174,2)</f>
        <v>0</v>
      </c>
      <c r="K174" s="234" t="s">
        <v>143</v>
      </c>
      <c r="L174" s="41"/>
      <c r="M174" s="239" t="s">
        <v>1</v>
      </c>
      <c r="N174" s="240" t="s">
        <v>38</v>
      </c>
      <c r="O174" s="88"/>
      <c r="P174" s="241">
        <f>O174*H174</f>
        <v>0</v>
      </c>
      <c r="Q174" s="241">
        <v>4E-05</v>
      </c>
      <c r="R174" s="241">
        <f>Q174*H174</f>
        <v>0.0022800000000000003</v>
      </c>
      <c r="S174" s="241">
        <v>0</v>
      </c>
      <c r="T174" s="242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3" t="s">
        <v>144</v>
      </c>
      <c r="AT174" s="243" t="s">
        <v>139</v>
      </c>
      <c r="AU174" s="243" t="s">
        <v>83</v>
      </c>
      <c r="AY174" s="14" t="s">
        <v>137</v>
      </c>
      <c r="BE174" s="244">
        <f>IF(N174="základní",J174,0)</f>
        <v>0</v>
      </c>
      <c r="BF174" s="244">
        <f>IF(N174="snížená",J174,0)</f>
        <v>0</v>
      </c>
      <c r="BG174" s="244">
        <f>IF(N174="zákl. přenesená",J174,0)</f>
        <v>0</v>
      </c>
      <c r="BH174" s="244">
        <f>IF(N174="sníž. přenesená",J174,0)</f>
        <v>0</v>
      </c>
      <c r="BI174" s="244">
        <f>IF(N174="nulová",J174,0)</f>
        <v>0</v>
      </c>
      <c r="BJ174" s="14" t="s">
        <v>81</v>
      </c>
      <c r="BK174" s="244">
        <f>ROUND(I174*H174,2)</f>
        <v>0</v>
      </c>
      <c r="BL174" s="14" t="s">
        <v>144</v>
      </c>
      <c r="BM174" s="243" t="s">
        <v>968</v>
      </c>
    </row>
    <row r="175" spans="1:65" s="2" customFormat="1" ht="16.5" customHeight="1">
      <c r="A175" s="35"/>
      <c r="B175" s="36"/>
      <c r="C175" s="232" t="s">
        <v>318</v>
      </c>
      <c r="D175" s="232" t="s">
        <v>139</v>
      </c>
      <c r="E175" s="233" t="s">
        <v>969</v>
      </c>
      <c r="F175" s="234" t="s">
        <v>970</v>
      </c>
      <c r="G175" s="235" t="s">
        <v>152</v>
      </c>
      <c r="H175" s="236">
        <v>57</v>
      </c>
      <c r="I175" s="237"/>
      <c r="J175" s="238">
        <f>ROUND(I175*H175,2)</f>
        <v>0</v>
      </c>
      <c r="K175" s="234" t="s">
        <v>143</v>
      </c>
      <c r="L175" s="41"/>
      <c r="M175" s="239" t="s">
        <v>1</v>
      </c>
      <c r="N175" s="240" t="s">
        <v>38</v>
      </c>
      <c r="O175" s="88"/>
      <c r="P175" s="241">
        <f>O175*H175</f>
        <v>0</v>
      </c>
      <c r="Q175" s="241">
        <v>0</v>
      </c>
      <c r="R175" s="241">
        <f>Q175*H175</f>
        <v>0</v>
      </c>
      <c r="S175" s="241">
        <v>0</v>
      </c>
      <c r="T175" s="24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3" t="s">
        <v>144</v>
      </c>
      <c r="AT175" s="243" t="s">
        <v>139</v>
      </c>
      <c r="AU175" s="243" t="s">
        <v>83</v>
      </c>
      <c r="AY175" s="14" t="s">
        <v>137</v>
      </c>
      <c r="BE175" s="244">
        <f>IF(N175="základní",J175,0)</f>
        <v>0</v>
      </c>
      <c r="BF175" s="244">
        <f>IF(N175="snížená",J175,0)</f>
        <v>0</v>
      </c>
      <c r="BG175" s="244">
        <f>IF(N175="zákl. přenesená",J175,0)</f>
        <v>0</v>
      </c>
      <c r="BH175" s="244">
        <f>IF(N175="sníž. přenesená",J175,0)</f>
        <v>0</v>
      </c>
      <c r="BI175" s="244">
        <f>IF(N175="nulová",J175,0)</f>
        <v>0</v>
      </c>
      <c r="BJ175" s="14" t="s">
        <v>81</v>
      </c>
      <c r="BK175" s="244">
        <f>ROUND(I175*H175,2)</f>
        <v>0</v>
      </c>
      <c r="BL175" s="14" t="s">
        <v>144</v>
      </c>
      <c r="BM175" s="243" t="s">
        <v>971</v>
      </c>
    </row>
    <row r="176" spans="1:65" s="2" customFormat="1" ht="21.75" customHeight="1">
      <c r="A176" s="35"/>
      <c r="B176" s="36"/>
      <c r="C176" s="232" t="s">
        <v>322</v>
      </c>
      <c r="D176" s="232" t="s">
        <v>139</v>
      </c>
      <c r="E176" s="233" t="s">
        <v>489</v>
      </c>
      <c r="F176" s="234" t="s">
        <v>490</v>
      </c>
      <c r="G176" s="235" t="s">
        <v>152</v>
      </c>
      <c r="H176" s="236">
        <v>114.7</v>
      </c>
      <c r="I176" s="237"/>
      <c r="J176" s="238">
        <f>ROUND(I176*H176,2)</f>
        <v>0</v>
      </c>
      <c r="K176" s="234" t="s">
        <v>153</v>
      </c>
      <c r="L176" s="41"/>
      <c r="M176" s="239" t="s">
        <v>1</v>
      </c>
      <c r="N176" s="240" t="s">
        <v>38</v>
      </c>
      <c r="O176" s="88"/>
      <c r="P176" s="241">
        <f>O176*H176</f>
        <v>0</v>
      </c>
      <c r="Q176" s="241">
        <v>0.1554</v>
      </c>
      <c r="R176" s="241">
        <f>Q176*H176</f>
        <v>17.82438</v>
      </c>
      <c r="S176" s="241">
        <v>0</v>
      </c>
      <c r="T176" s="242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3" t="s">
        <v>144</v>
      </c>
      <c r="AT176" s="243" t="s">
        <v>139</v>
      </c>
      <c r="AU176" s="243" t="s">
        <v>83</v>
      </c>
      <c r="AY176" s="14" t="s">
        <v>137</v>
      </c>
      <c r="BE176" s="244">
        <f>IF(N176="základní",J176,0)</f>
        <v>0</v>
      </c>
      <c r="BF176" s="244">
        <f>IF(N176="snížená",J176,0)</f>
        <v>0</v>
      </c>
      <c r="BG176" s="244">
        <f>IF(N176="zákl. přenesená",J176,0)</f>
        <v>0</v>
      </c>
      <c r="BH176" s="244">
        <f>IF(N176="sníž. přenesená",J176,0)</f>
        <v>0</v>
      </c>
      <c r="BI176" s="244">
        <f>IF(N176="nulová",J176,0)</f>
        <v>0</v>
      </c>
      <c r="BJ176" s="14" t="s">
        <v>81</v>
      </c>
      <c r="BK176" s="244">
        <f>ROUND(I176*H176,2)</f>
        <v>0</v>
      </c>
      <c r="BL176" s="14" t="s">
        <v>144</v>
      </c>
      <c r="BM176" s="243" t="s">
        <v>972</v>
      </c>
    </row>
    <row r="177" spans="1:65" s="2" customFormat="1" ht="21.75" customHeight="1">
      <c r="A177" s="35"/>
      <c r="B177" s="36"/>
      <c r="C177" s="249" t="s">
        <v>326</v>
      </c>
      <c r="D177" s="249" t="s">
        <v>225</v>
      </c>
      <c r="E177" s="250" t="s">
        <v>493</v>
      </c>
      <c r="F177" s="251" t="s">
        <v>494</v>
      </c>
      <c r="G177" s="252" t="s">
        <v>142</v>
      </c>
      <c r="H177" s="253">
        <v>2</v>
      </c>
      <c r="I177" s="254"/>
      <c r="J177" s="255">
        <f>ROUND(I177*H177,2)</f>
        <v>0</v>
      </c>
      <c r="K177" s="251" t="s">
        <v>153</v>
      </c>
      <c r="L177" s="256"/>
      <c r="M177" s="257" t="s">
        <v>1</v>
      </c>
      <c r="N177" s="258" t="s">
        <v>38</v>
      </c>
      <c r="O177" s="88"/>
      <c r="P177" s="241">
        <f>O177*H177</f>
        <v>0</v>
      </c>
      <c r="Q177" s="241">
        <v>0.0483</v>
      </c>
      <c r="R177" s="241">
        <f>Q177*H177</f>
        <v>0.0966</v>
      </c>
      <c r="S177" s="241">
        <v>0</v>
      </c>
      <c r="T177" s="242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3" t="s">
        <v>177</v>
      </c>
      <c r="AT177" s="243" t="s">
        <v>225</v>
      </c>
      <c r="AU177" s="243" t="s">
        <v>83</v>
      </c>
      <c r="AY177" s="14" t="s">
        <v>137</v>
      </c>
      <c r="BE177" s="244">
        <f>IF(N177="základní",J177,0)</f>
        <v>0</v>
      </c>
      <c r="BF177" s="244">
        <f>IF(N177="snížená",J177,0)</f>
        <v>0</v>
      </c>
      <c r="BG177" s="244">
        <f>IF(N177="zákl. přenesená",J177,0)</f>
        <v>0</v>
      </c>
      <c r="BH177" s="244">
        <f>IF(N177="sníž. přenesená",J177,0)</f>
        <v>0</v>
      </c>
      <c r="BI177" s="244">
        <f>IF(N177="nulová",J177,0)</f>
        <v>0</v>
      </c>
      <c r="BJ177" s="14" t="s">
        <v>81</v>
      </c>
      <c r="BK177" s="244">
        <f>ROUND(I177*H177,2)</f>
        <v>0</v>
      </c>
      <c r="BL177" s="14" t="s">
        <v>144</v>
      </c>
      <c r="BM177" s="243" t="s">
        <v>973</v>
      </c>
    </row>
    <row r="178" spans="1:65" s="2" customFormat="1" ht="16.5" customHeight="1">
      <c r="A178" s="35"/>
      <c r="B178" s="36"/>
      <c r="C178" s="249" t="s">
        <v>330</v>
      </c>
      <c r="D178" s="249" t="s">
        <v>225</v>
      </c>
      <c r="E178" s="250" t="s">
        <v>497</v>
      </c>
      <c r="F178" s="251" t="s">
        <v>498</v>
      </c>
      <c r="G178" s="252" t="s">
        <v>142</v>
      </c>
      <c r="H178" s="253">
        <v>116</v>
      </c>
      <c r="I178" s="254"/>
      <c r="J178" s="255">
        <f>ROUND(I178*H178,2)</f>
        <v>0</v>
      </c>
      <c r="K178" s="251" t="s">
        <v>411</v>
      </c>
      <c r="L178" s="256"/>
      <c r="M178" s="257" t="s">
        <v>1</v>
      </c>
      <c r="N178" s="258" t="s">
        <v>38</v>
      </c>
      <c r="O178" s="88"/>
      <c r="P178" s="241">
        <f>O178*H178</f>
        <v>0</v>
      </c>
      <c r="Q178" s="241">
        <v>0.081</v>
      </c>
      <c r="R178" s="241">
        <f>Q178*H178</f>
        <v>9.396</v>
      </c>
      <c r="S178" s="241">
        <v>0</v>
      </c>
      <c r="T178" s="242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3" t="s">
        <v>177</v>
      </c>
      <c r="AT178" s="243" t="s">
        <v>225</v>
      </c>
      <c r="AU178" s="243" t="s">
        <v>83</v>
      </c>
      <c r="AY178" s="14" t="s">
        <v>137</v>
      </c>
      <c r="BE178" s="244">
        <f>IF(N178="základní",J178,0)</f>
        <v>0</v>
      </c>
      <c r="BF178" s="244">
        <f>IF(N178="snížená",J178,0)</f>
        <v>0</v>
      </c>
      <c r="BG178" s="244">
        <f>IF(N178="zákl. přenesená",J178,0)</f>
        <v>0</v>
      </c>
      <c r="BH178" s="244">
        <f>IF(N178="sníž. přenesená",J178,0)</f>
        <v>0</v>
      </c>
      <c r="BI178" s="244">
        <f>IF(N178="nulová",J178,0)</f>
        <v>0</v>
      </c>
      <c r="BJ178" s="14" t="s">
        <v>81</v>
      </c>
      <c r="BK178" s="244">
        <f>ROUND(I178*H178,2)</f>
        <v>0</v>
      </c>
      <c r="BL178" s="14" t="s">
        <v>144</v>
      </c>
      <c r="BM178" s="243" t="s">
        <v>974</v>
      </c>
    </row>
    <row r="179" spans="1:65" s="2" customFormat="1" ht="21.75" customHeight="1">
      <c r="A179" s="35"/>
      <c r="B179" s="36"/>
      <c r="C179" s="249" t="s">
        <v>335</v>
      </c>
      <c r="D179" s="249" t="s">
        <v>225</v>
      </c>
      <c r="E179" s="250" t="s">
        <v>501</v>
      </c>
      <c r="F179" s="251" t="s">
        <v>502</v>
      </c>
      <c r="G179" s="252" t="s">
        <v>142</v>
      </c>
      <c r="H179" s="253">
        <v>4</v>
      </c>
      <c r="I179" s="254"/>
      <c r="J179" s="255">
        <f>ROUND(I179*H179,2)</f>
        <v>0</v>
      </c>
      <c r="K179" s="251" t="s">
        <v>389</v>
      </c>
      <c r="L179" s="256"/>
      <c r="M179" s="257" t="s">
        <v>1</v>
      </c>
      <c r="N179" s="258" t="s">
        <v>38</v>
      </c>
      <c r="O179" s="88"/>
      <c r="P179" s="241">
        <f>O179*H179</f>
        <v>0</v>
      </c>
      <c r="Q179" s="241">
        <v>0.072</v>
      </c>
      <c r="R179" s="241">
        <f>Q179*H179</f>
        <v>0.288</v>
      </c>
      <c r="S179" s="241">
        <v>0</v>
      </c>
      <c r="T179" s="24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3" t="s">
        <v>177</v>
      </c>
      <c r="AT179" s="243" t="s">
        <v>225</v>
      </c>
      <c r="AU179" s="243" t="s">
        <v>83</v>
      </c>
      <c r="AY179" s="14" t="s">
        <v>137</v>
      </c>
      <c r="BE179" s="244">
        <f>IF(N179="základní",J179,0)</f>
        <v>0</v>
      </c>
      <c r="BF179" s="244">
        <f>IF(N179="snížená",J179,0)</f>
        <v>0</v>
      </c>
      <c r="BG179" s="244">
        <f>IF(N179="zákl. přenesená",J179,0)</f>
        <v>0</v>
      </c>
      <c r="BH179" s="244">
        <f>IF(N179="sníž. přenesená",J179,0)</f>
        <v>0</v>
      </c>
      <c r="BI179" s="244">
        <f>IF(N179="nulová",J179,0)</f>
        <v>0</v>
      </c>
      <c r="BJ179" s="14" t="s">
        <v>81</v>
      </c>
      <c r="BK179" s="244">
        <f>ROUND(I179*H179,2)</f>
        <v>0</v>
      </c>
      <c r="BL179" s="14" t="s">
        <v>144</v>
      </c>
      <c r="BM179" s="243" t="s">
        <v>975</v>
      </c>
    </row>
    <row r="180" spans="1:65" s="2" customFormat="1" ht="21.75" customHeight="1">
      <c r="A180" s="35"/>
      <c r="B180" s="36"/>
      <c r="C180" s="232" t="s">
        <v>339</v>
      </c>
      <c r="D180" s="232" t="s">
        <v>139</v>
      </c>
      <c r="E180" s="233" t="s">
        <v>505</v>
      </c>
      <c r="F180" s="234" t="s">
        <v>506</v>
      </c>
      <c r="G180" s="235" t="s">
        <v>152</v>
      </c>
      <c r="H180" s="236">
        <v>30.5</v>
      </c>
      <c r="I180" s="237"/>
      <c r="J180" s="238">
        <f>ROUND(I180*H180,2)</f>
        <v>0</v>
      </c>
      <c r="K180" s="234" t="s">
        <v>389</v>
      </c>
      <c r="L180" s="41"/>
      <c r="M180" s="239" t="s">
        <v>1</v>
      </c>
      <c r="N180" s="240" t="s">
        <v>38</v>
      </c>
      <c r="O180" s="88"/>
      <c r="P180" s="241">
        <f>O180*H180</f>
        <v>0</v>
      </c>
      <c r="Q180" s="241">
        <v>0.1295</v>
      </c>
      <c r="R180" s="241">
        <f>Q180*H180</f>
        <v>3.9497500000000003</v>
      </c>
      <c r="S180" s="241">
        <v>0</v>
      </c>
      <c r="T180" s="242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3" t="s">
        <v>144</v>
      </c>
      <c r="AT180" s="243" t="s">
        <v>139</v>
      </c>
      <c r="AU180" s="243" t="s">
        <v>83</v>
      </c>
      <c r="AY180" s="14" t="s">
        <v>137</v>
      </c>
      <c r="BE180" s="244">
        <f>IF(N180="základní",J180,0)</f>
        <v>0</v>
      </c>
      <c r="BF180" s="244">
        <f>IF(N180="snížená",J180,0)</f>
        <v>0</v>
      </c>
      <c r="BG180" s="244">
        <f>IF(N180="zákl. přenesená",J180,0)</f>
        <v>0</v>
      </c>
      <c r="BH180" s="244">
        <f>IF(N180="sníž. přenesená",J180,0)</f>
        <v>0</v>
      </c>
      <c r="BI180" s="244">
        <f>IF(N180="nulová",J180,0)</f>
        <v>0</v>
      </c>
      <c r="BJ180" s="14" t="s">
        <v>81</v>
      </c>
      <c r="BK180" s="244">
        <f>ROUND(I180*H180,2)</f>
        <v>0</v>
      </c>
      <c r="BL180" s="14" t="s">
        <v>144</v>
      </c>
      <c r="BM180" s="243" t="s">
        <v>976</v>
      </c>
    </row>
    <row r="181" spans="1:65" s="2" customFormat="1" ht="21.75" customHeight="1">
      <c r="A181" s="35"/>
      <c r="B181" s="36"/>
      <c r="C181" s="249" t="s">
        <v>343</v>
      </c>
      <c r="D181" s="249" t="s">
        <v>225</v>
      </c>
      <c r="E181" s="250" t="s">
        <v>509</v>
      </c>
      <c r="F181" s="251" t="s">
        <v>510</v>
      </c>
      <c r="G181" s="252" t="s">
        <v>142</v>
      </c>
      <c r="H181" s="253">
        <v>64</v>
      </c>
      <c r="I181" s="254"/>
      <c r="J181" s="255">
        <f>ROUND(I181*H181,2)</f>
        <v>0</v>
      </c>
      <c r="K181" s="251" t="s">
        <v>389</v>
      </c>
      <c r="L181" s="256"/>
      <c r="M181" s="257" t="s">
        <v>1</v>
      </c>
      <c r="N181" s="258" t="s">
        <v>38</v>
      </c>
      <c r="O181" s="88"/>
      <c r="P181" s="241">
        <f>O181*H181</f>
        <v>0</v>
      </c>
      <c r="Q181" s="241">
        <v>0.011</v>
      </c>
      <c r="R181" s="241">
        <f>Q181*H181</f>
        <v>0.704</v>
      </c>
      <c r="S181" s="241">
        <v>0</v>
      </c>
      <c r="T181" s="242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3" t="s">
        <v>177</v>
      </c>
      <c r="AT181" s="243" t="s">
        <v>225</v>
      </c>
      <c r="AU181" s="243" t="s">
        <v>83</v>
      </c>
      <c r="AY181" s="14" t="s">
        <v>137</v>
      </c>
      <c r="BE181" s="244">
        <f>IF(N181="základní",J181,0)</f>
        <v>0</v>
      </c>
      <c r="BF181" s="244">
        <f>IF(N181="snížená",J181,0)</f>
        <v>0</v>
      </c>
      <c r="BG181" s="244">
        <f>IF(N181="zákl. přenesená",J181,0)</f>
        <v>0</v>
      </c>
      <c r="BH181" s="244">
        <f>IF(N181="sníž. přenesená",J181,0)</f>
        <v>0</v>
      </c>
      <c r="BI181" s="244">
        <f>IF(N181="nulová",J181,0)</f>
        <v>0</v>
      </c>
      <c r="BJ181" s="14" t="s">
        <v>81</v>
      </c>
      <c r="BK181" s="244">
        <f>ROUND(I181*H181,2)</f>
        <v>0</v>
      </c>
      <c r="BL181" s="14" t="s">
        <v>144</v>
      </c>
      <c r="BM181" s="243" t="s">
        <v>977</v>
      </c>
    </row>
    <row r="182" spans="1:65" s="2" customFormat="1" ht="21.75" customHeight="1">
      <c r="A182" s="35"/>
      <c r="B182" s="36"/>
      <c r="C182" s="232" t="s">
        <v>347</v>
      </c>
      <c r="D182" s="232" t="s">
        <v>139</v>
      </c>
      <c r="E182" s="233" t="s">
        <v>823</v>
      </c>
      <c r="F182" s="234" t="s">
        <v>824</v>
      </c>
      <c r="G182" s="235" t="s">
        <v>152</v>
      </c>
      <c r="H182" s="236">
        <v>19</v>
      </c>
      <c r="I182" s="237"/>
      <c r="J182" s="238">
        <f>ROUND(I182*H182,2)</f>
        <v>0</v>
      </c>
      <c r="K182" s="234" t="s">
        <v>143</v>
      </c>
      <c r="L182" s="41"/>
      <c r="M182" s="239" t="s">
        <v>1</v>
      </c>
      <c r="N182" s="240" t="s">
        <v>38</v>
      </c>
      <c r="O182" s="88"/>
      <c r="P182" s="241">
        <f>O182*H182</f>
        <v>0</v>
      </c>
      <c r="Q182" s="241">
        <v>0.16849</v>
      </c>
      <c r="R182" s="241">
        <f>Q182*H182</f>
        <v>3.20131</v>
      </c>
      <c r="S182" s="241">
        <v>0</v>
      </c>
      <c r="T182" s="242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3" t="s">
        <v>144</v>
      </c>
      <c r="AT182" s="243" t="s">
        <v>139</v>
      </c>
      <c r="AU182" s="243" t="s">
        <v>83</v>
      </c>
      <c r="AY182" s="14" t="s">
        <v>137</v>
      </c>
      <c r="BE182" s="244">
        <f>IF(N182="základní",J182,0)</f>
        <v>0</v>
      </c>
      <c r="BF182" s="244">
        <f>IF(N182="snížená",J182,0)</f>
        <v>0</v>
      </c>
      <c r="BG182" s="244">
        <f>IF(N182="zákl. přenesená",J182,0)</f>
        <v>0</v>
      </c>
      <c r="BH182" s="244">
        <f>IF(N182="sníž. přenesená",J182,0)</f>
        <v>0</v>
      </c>
      <c r="BI182" s="244">
        <f>IF(N182="nulová",J182,0)</f>
        <v>0</v>
      </c>
      <c r="BJ182" s="14" t="s">
        <v>81</v>
      </c>
      <c r="BK182" s="244">
        <f>ROUND(I182*H182,2)</f>
        <v>0</v>
      </c>
      <c r="BL182" s="14" t="s">
        <v>144</v>
      </c>
      <c r="BM182" s="243" t="s">
        <v>978</v>
      </c>
    </row>
    <row r="183" spans="1:65" s="2" customFormat="1" ht="16.5" customHeight="1">
      <c r="A183" s="35"/>
      <c r="B183" s="36"/>
      <c r="C183" s="249" t="s">
        <v>351</v>
      </c>
      <c r="D183" s="249" t="s">
        <v>225</v>
      </c>
      <c r="E183" s="250" t="s">
        <v>826</v>
      </c>
      <c r="F183" s="251" t="s">
        <v>827</v>
      </c>
      <c r="G183" s="252" t="s">
        <v>152</v>
      </c>
      <c r="H183" s="253">
        <v>19</v>
      </c>
      <c r="I183" s="254"/>
      <c r="J183" s="255">
        <f>ROUND(I183*H183,2)</f>
        <v>0</v>
      </c>
      <c r="K183" s="251" t="s">
        <v>143</v>
      </c>
      <c r="L183" s="256"/>
      <c r="M183" s="257" t="s">
        <v>1</v>
      </c>
      <c r="N183" s="258" t="s">
        <v>38</v>
      </c>
      <c r="O183" s="88"/>
      <c r="P183" s="241">
        <f>O183*H183</f>
        <v>0</v>
      </c>
      <c r="Q183" s="241">
        <v>0.125</v>
      </c>
      <c r="R183" s="241">
        <f>Q183*H183</f>
        <v>2.375</v>
      </c>
      <c r="S183" s="241">
        <v>0</v>
      </c>
      <c r="T183" s="242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3" t="s">
        <v>177</v>
      </c>
      <c r="AT183" s="243" t="s">
        <v>225</v>
      </c>
      <c r="AU183" s="243" t="s">
        <v>83</v>
      </c>
      <c r="AY183" s="14" t="s">
        <v>137</v>
      </c>
      <c r="BE183" s="244">
        <f>IF(N183="základní",J183,0)</f>
        <v>0</v>
      </c>
      <c r="BF183" s="244">
        <f>IF(N183="snížená",J183,0)</f>
        <v>0</v>
      </c>
      <c r="BG183" s="244">
        <f>IF(N183="zákl. přenesená",J183,0)</f>
        <v>0</v>
      </c>
      <c r="BH183" s="244">
        <f>IF(N183="sníž. přenesená",J183,0)</f>
        <v>0</v>
      </c>
      <c r="BI183" s="244">
        <f>IF(N183="nulová",J183,0)</f>
        <v>0</v>
      </c>
      <c r="BJ183" s="14" t="s">
        <v>81</v>
      </c>
      <c r="BK183" s="244">
        <f>ROUND(I183*H183,2)</f>
        <v>0</v>
      </c>
      <c r="BL183" s="14" t="s">
        <v>144</v>
      </c>
      <c r="BM183" s="243" t="s">
        <v>979</v>
      </c>
    </row>
    <row r="184" spans="1:47" s="2" customFormat="1" ht="12">
      <c r="A184" s="35"/>
      <c r="B184" s="36"/>
      <c r="C184" s="37"/>
      <c r="D184" s="245" t="s">
        <v>159</v>
      </c>
      <c r="E184" s="37"/>
      <c r="F184" s="246" t="s">
        <v>829</v>
      </c>
      <c r="G184" s="37"/>
      <c r="H184" s="37"/>
      <c r="I184" s="141"/>
      <c r="J184" s="37"/>
      <c r="K184" s="37"/>
      <c r="L184" s="41"/>
      <c r="M184" s="247"/>
      <c r="N184" s="248"/>
      <c r="O184" s="88"/>
      <c r="P184" s="88"/>
      <c r="Q184" s="88"/>
      <c r="R184" s="88"/>
      <c r="S184" s="88"/>
      <c r="T184" s="89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4" t="s">
        <v>159</v>
      </c>
      <c r="AU184" s="14" t="s">
        <v>83</v>
      </c>
    </row>
    <row r="185" spans="1:65" s="2" customFormat="1" ht="16.5" customHeight="1">
      <c r="A185" s="35"/>
      <c r="B185" s="36"/>
      <c r="C185" s="232" t="s">
        <v>355</v>
      </c>
      <c r="D185" s="232" t="s">
        <v>139</v>
      </c>
      <c r="E185" s="233" t="s">
        <v>521</v>
      </c>
      <c r="F185" s="234" t="s">
        <v>522</v>
      </c>
      <c r="G185" s="235" t="s">
        <v>152</v>
      </c>
      <c r="H185" s="236">
        <v>41.5</v>
      </c>
      <c r="I185" s="237"/>
      <c r="J185" s="238">
        <f>ROUND(I185*H185,2)</f>
        <v>0</v>
      </c>
      <c r="K185" s="234" t="s">
        <v>153</v>
      </c>
      <c r="L185" s="41"/>
      <c r="M185" s="239" t="s">
        <v>1</v>
      </c>
      <c r="N185" s="240" t="s">
        <v>38</v>
      </c>
      <c r="O185" s="88"/>
      <c r="P185" s="241">
        <f>O185*H185</f>
        <v>0</v>
      </c>
      <c r="Q185" s="241">
        <v>0</v>
      </c>
      <c r="R185" s="241">
        <f>Q185*H185</f>
        <v>0</v>
      </c>
      <c r="S185" s="241">
        <v>0</v>
      </c>
      <c r="T185" s="242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3" t="s">
        <v>144</v>
      </c>
      <c r="AT185" s="243" t="s">
        <v>139</v>
      </c>
      <c r="AU185" s="243" t="s">
        <v>83</v>
      </c>
      <c r="AY185" s="14" t="s">
        <v>137</v>
      </c>
      <c r="BE185" s="244">
        <f>IF(N185="základní",J185,0)</f>
        <v>0</v>
      </c>
      <c r="BF185" s="244">
        <f>IF(N185="snížená",J185,0)</f>
        <v>0</v>
      </c>
      <c r="BG185" s="244">
        <f>IF(N185="zákl. přenesená",J185,0)</f>
        <v>0</v>
      </c>
      <c r="BH185" s="244">
        <f>IF(N185="sníž. přenesená",J185,0)</f>
        <v>0</v>
      </c>
      <c r="BI185" s="244">
        <f>IF(N185="nulová",J185,0)</f>
        <v>0</v>
      </c>
      <c r="BJ185" s="14" t="s">
        <v>81</v>
      </c>
      <c r="BK185" s="244">
        <f>ROUND(I185*H185,2)</f>
        <v>0</v>
      </c>
      <c r="BL185" s="14" t="s">
        <v>144</v>
      </c>
      <c r="BM185" s="243" t="s">
        <v>980</v>
      </c>
    </row>
    <row r="186" spans="1:65" s="2" customFormat="1" ht="21.75" customHeight="1">
      <c r="A186" s="35"/>
      <c r="B186" s="36"/>
      <c r="C186" s="232" t="s">
        <v>361</v>
      </c>
      <c r="D186" s="232" t="s">
        <v>139</v>
      </c>
      <c r="E186" s="233" t="s">
        <v>529</v>
      </c>
      <c r="F186" s="234" t="s">
        <v>530</v>
      </c>
      <c r="G186" s="235" t="s">
        <v>142</v>
      </c>
      <c r="H186" s="236">
        <v>2</v>
      </c>
      <c r="I186" s="237"/>
      <c r="J186" s="238">
        <f>ROUND(I186*H186,2)</f>
        <v>0</v>
      </c>
      <c r="K186" s="234" t="s">
        <v>153</v>
      </c>
      <c r="L186" s="41"/>
      <c r="M186" s="239" t="s">
        <v>1</v>
      </c>
      <c r="N186" s="240" t="s">
        <v>38</v>
      </c>
      <c r="O186" s="88"/>
      <c r="P186" s="241">
        <f>O186*H186</f>
        <v>0</v>
      </c>
      <c r="Q186" s="241">
        <v>0</v>
      </c>
      <c r="R186" s="241">
        <f>Q186*H186</f>
        <v>0</v>
      </c>
      <c r="S186" s="241">
        <v>0.082</v>
      </c>
      <c r="T186" s="242">
        <f>S186*H186</f>
        <v>0.164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43" t="s">
        <v>144</v>
      </c>
      <c r="AT186" s="243" t="s">
        <v>139</v>
      </c>
      <c r="AU186" s="243" t="s">
        <v>83</v>
      </c>
      <c r="AY186" s="14" t="s">
        <v>137</v>
      </c>
      <c r="BE186" s="244">
        <f>IF(N186="základní",J186,0)</f>
        <v>0</v>
      </c>
      <c r="BF186" s="244">
        <f>IF(N186="snížená",J186,0)</f>
        <v>0</v>
      </c>
      <c r="BG186" s="244">
        <f>IF(N186="zákl. přenesená",J186,0)</f>
        <v>0</v>
      </c>
      <c r="BH186" s="244">
        <f>IF(N186="sníž. přenesená",J186,0)</f>
        <v>0</v>
      </c>
      <c r="BI186" s="244">
        <f>IF(N186="nulová",J186,0)</f>
        <v>0</v>
      </c>
      <c r="BJ186" s="14" t="s">
        <v>81</v>
      </c>
      <c r="BK186" s="244">
        <f>ROUND(I186*H186,2)</f>
        <v>0</v>
      </c>
      <c r="BL186" s="14" t="s">
        <v>144</v>
      </c>
      <c r="BM186" s="243" t="s">
        <v>981</v>
      </c>
    </row>
    <row r="187" spans="1:65" s="2" customFormat="1" ht="21.75" customHeight="1">
      <c r="A187" s="35"/>
      <c r="B187" s="36"/>
      <c r="C187" s="232" t="s">
        <v>365</v>
      </c>
      <c r="D187" s="232" t="s">
        <v>139</v>
      </c>
      <c r="E187" s="233" t="s">
        <v>356</v>
      </c>
      <c r="F187" s="234" t="s">
        <v>357</v>
      </c>
      <c r="G187" s="235" t="s">
        <v>358</v>
      </c>
      <c r="H187" s="236">
        <v>10</v>
      </c>
      <c r="I187" s="237"/>
      <c r="J187" s="238">
        <f>ROUND(I187*H187,2)</f>
        <v>0</v>
      </c>
      <c r="K187" s="234" t="s">
        <v>1</v>
      </c>
      <c r="L187" s="41"/>
      <c r="M187" s="239" t="s">
        <v>1</v>
      </c>
      <c r="N187" s="240" t="s">
        <v>38</v>
      </c>
      <c r="O187" s="88"/>
      <c r="P187" s="241">
        <f>O187*H187</f>
        <v>0</v>
      </c>
      <c r="Q187" s="241">
        <v>0</v>
      </c>
      <c r="R187" s="241">
        <f>Q187*H187</f>
        <v>0</v>
      </c>
      <c r="S187" s="241">
        <v>0</v>
      </c>
      <c r="T187" s="242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3" t="s">
        <v>144</v>
      </c>
      <c r="AT187" s="243" t="s">
        <v>139</v>
      </c>
      <c r="AU187" s="243" t="s">
        <v>83</v>
      </c>
      <c r="AY187" s="14" t="s">
        <v>137</v>
      </c>
      <c r="BE187" s="244">
        <f>IF(N187="základní",J187,0)</f>
        <v>0</v>
      </c>
      <c r="BF187" s="244">
        <f>IF(N187="snížená",J187,0)</f>
        <v>0</v>
      </c>
      <c r="BG187" s="244">
        <f>IF(N187="zákl. přenesená",J187,0)</f>
        <v>0</v>
      </c>
      <c r="BH187" s="244">
        <f>IF(N187="sníž. přenesená",J187,0)</f>
        <v>0</v>
      </c>
      <c r="BI187" s="244">
        <f>IF(N187="nulová",J187,0)</f>
        <v>0</v>
      </c>
      <c r="BJ187" s="14" t="s">
        <v>81</v>
      </c>
      <c r="BK187" s="244">
        <f>ROUND(I187*H187,2)</f>
        <v>0</v>
      </c>
      <c r="BL187" s="14" t="s">
        <v>144</v>
      </c>
      <c r="BM187" s="243" t="s">
        <v>982</v>
      </c>
    </row>
    <row r="188" spans="1:63" s="12" customFormat="1" ht="22.8" customHeight="1">
      <c r="A188" s="12"/>
      <c r="B188" s="216"/>
      <c r="C188" s="217"/>
      <c r="D188" s="218" t="s">
        <v>72</v>
      </c>
      <c r="E188" s="230" t="s">
        <v>532</v>
      </c>
      <c r="F188" s="230" t="s">
        <v>533</v>
      </c>
      <c r="G188" s="217"/>
      <c r="H188" s="217"/>
      <c r="I188" s="220"/>
      <c r="J188" s="231">
        <f>BK188</f>
        <v>0</v>
      </c>
      <c r="K188" s="217"/>
      <c r="L188" s="222"/>
      <c r="M188" s="223"/>
      <c r="N188" s="224"/>
      <c r="O188" s="224"/>
      <c r="P188" s="225">
        <f>SUM(P189:P193)</f>
        <v>0</v>
      </c>
      <c r="Q188" s="224"/>
      <c r="R188" s="225">
        <f>SUM(R189:R193)</f>
        <v>0</v>
      </c>
      <c r="S188" s="224"/>
      <c r="T188" s="226">
        <f>SUM(T189:T193)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27" t="s">
        <v>81</v>
      </c>
      <c r="AT188" s="228" t="s">
        <v>72</v>
      </c>
      <c r="AU188" s="228" t="s">
        <v>81</v>
      </c>
      <c r="AY188" s="227" t="s">
        <v>137</v>
      </c>
      <c r="BK188" s="229">
        <f>SUM(BK189:BK193)</f>
        <v>0</v>
      </c>
    </row>
    <row r="189" spans="1:65" s="2" customFormat="1" ht="21.75" customHeight="1">
      <c r="A189" s="35"/>
      <c r="B189" s="36"/>
      <c r="C189" s="232" t="s">
        <v>371</v>
      </c>
      <c r="D189" s="232" t="s">
        <v>139</v>
      </c>
      <c r="E189" s="233" t="s">
        <v>838</v>
      </c>
      <c r="F189" s="234" t="s">
        <v>839</v>
      </c>
      <c r="G189" s="235" t="s">
        <v>207</v>
      </c>
      <c r="H189" s="236">
        <v>92.828</v>
      </c>
      <c r="I189" s="237"/>
      <c r="J189" s="238">
        <f>ROUND(I189*H189,2)</f>
        <v>0</v>
      </c>
      <c r="K189" s="234" t="s">
        <v>143</v>
      </c>
      <c r="L189" s="41"/>
      <c r="M189" s="239" t="s">
        <v>1</v>
      </c>
      <c r="N189" s="240" t="s">
        <v>38</v>
      </c>
      <c r="O189" s="88"/>
      <c r="P189" s="241">
        <f>O189*H189</f>
        <v>0</v>
      </c>
      <c r="Q189" s="241">
        <v>0</v>
      </c>
      <c r="R189" s="241">
        <f>Q189*H189</f>
        <v>0</v>
      </c>
      <c r="S189" s="241">
        <v>0</v>
      </c>
      <c r="T189" s="242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3" t="s">
        <v>144</v>
      </c>
      <c r="AT189" s="243" t="s">
        <v>139</v>
      </c>
      <c r="AU189" s="243" t="s">
        <v>83</v>
      </c>
      <c r="AY189" s="14" t="s">
        <v>137</v>
      </c>
      <c r="BE189" s="244">
        <f>IF(N189="základní",J189,0)</f>
        <v>0</v>
      </c>
      <c r="BF189" s="244">
        <f>IF(N189="snížená",J189,0)</f>
        <v>0</v>
      </c>
      <c r="BG189" s="244">
        <f>IF(N189="zákl. přenesená",J189,0)</f>
        <v>0</v>
      </c>
      <c r="BH189" s="244">
        <f>IF(N189="sníž. přenesená",J189,0)</f>
        <v>0</v>
      </c>
      <c r="BI189" s="244">
        <f>IF(N189="nulová",J189,0)</f>
        <v>0</v>
      </c>
      <c r="BJ189" s="14" t="s">
        <v>81</v>
      </c>
      <c r="BK189" s="244">
        <f>ROUND(I189*H189,2)</f>
        <v>0</v>
      </c>
      <c r="BL189" s="14" t="s">
        <v>144</v>
      </c>
      <c r="BM189" s="243" t="s">
        <v>983</v>
      </c>
    </row>
    <row r="190" spans="1:65" s="2" customFormat="1" ht="21.75" customHeight="1">
      <c r="A190" s="35"/>
      <c r="B190" s="36"/>
      <c r="C190" s="232" t="s">
        <v>376</v>
      </c>
      <c r="D190" s="232" t="s">
        <v>139</v>
      </c>
      <c r="E190" s="233" t="s">
        <v>841</v>
      </c>
      <c r="F190" s="234" t="s">
        <v>842</v>
      </c>
      <c r="G190" s="235" t="s">
        <v>207</v>
      </c>
      <c r="H190" s="236">
        <v>131.72</v>
      </c>
      <c r="I190" s="237"/>
      <c r="J190" s="238">
        <f>ROUND(I190*H190,2)</f>
        <v>0</v>
      </c>
      <c r="K190" s="234" t="s">
        <v>143</v>
      </c>
      <c r="L190" s="41"/>
      <c r="M190" s="239" t="s">
        <v>1</v>
      </c>
      <c r="N190" s="240" t="s">
        <v>38</v>
      </c>
      <c r="O190" s="88"/>
      <c r="P190" s="241">
        <f>O190*H190</f>
        <v>0</v>
      </c>
      <c r="Q190" s="241">
        <v>0</v>
      </c>
      <c r="R190" s="241">
        <f>Q190*H190</f>
        <v>0</v>
      </c>
      <c r="S190" s="241">
        <v>0</v>
      </c>
      <c r="T190" s="242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3" t="s">
        <v>144</v>
      </c>
      <c r="AT190" s="243" t="s">
        <v>139</v>
      </c>
      <c r="AU190" s="243" t="s">
        <v>83</v>
      </c>
      <c r="AY190" s="14" t="s">
        <v>137</v>
      </c>
      <c r="BE190" s="244">
        <f>IF(N190="základní",J190,0)</f>
        <v>0</v>
      </c>
      <c r="BF190" s="244">
        <f>IF(N190="snížená",J190,0)</f>
        <v>0</v>
      </c>
      <c r="BG190" s="244">
        <f>IF(N190="zákl. přenesená",J190,0)</f>
        <v>0</v>
      </c>
      <c r="BH190" s="244">
        <f>IF(N190="sníž. přenesená",J190,0)</f>
        <v>0</v>
      </c>
      <c r="BI190" s="244">
        <f>IF(N190="nulová",J190,0)</f>
        <v>0</v>
      </c>
      <c r="BJ190" s="14" t="s">
        <v>81</v>
      </c>
      <c r="BK190" s="244">
        <f>ROUND(I190*H190,2)</f>
        <v>0</v>
      </c>
      <c r="BL190" s="14" t="s">
        <v>144</v>
      </c>
      <c r="BM190" s="243" t="s">
        <v>984</v>
      </c>
    </row>
    <row r="191" spans="1:65" s="2" customFormat="1" ht="21.75" customHeight="1">
      <c r="A191" s="35"/>
      <c r="B191" s="36"/>
      <c r="C191" s="232" t="s">
        <v>381</v>
      </c>
      <c r="D191" s="232" t="s">
        <v>139</v>
      </c>
      <c r="E191" s="233" t="s">
        <v>535</v>
      </c>
      <c r="F191" s="234" t="s">
        <v>536</v>
      </c>
      <c r="G191" s="235" t="s">
        <v>207</v>
      </c>
      <c r="H191" s="236">
        <v>97.202</v>
      </c>
      <c r="I191" s="237"/>
      <c r="J191" s="238">
        <f>ROUND(I191*H191,2)</f>
        <v>0</v>
      </c>
      <c r="K191" s="234" t="s">
        <v>153</v>
      </c>
      <c r="L191" s="41"/>
      <c r="M191" s="239" t="s">
        <v>1</v>
      </c>
      <c r="N191" s="240" t="s">
        <v>38</v>
      </c>
      <c r="O191" s="88"/>
      <c r="P191" s="241">
        <f>O191*H191</f>
        <v>0</v>
      </c>
      <c r="Q191" s="241">
        <v>0</v>
      </c>
      <c r="R191" s="241">
        <f>Q191*H191</f>
        <v>0</v>
      </c>
      <c r="S191" s="241">
        <v>0</v>
      </c>
      <c r="T191" s="242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43" t="s">
        <v>144</v>
      </c>
      <c r="AT191" s="243" t="s">
        <v>139</v>
      </c>
      <c r="AU191" s="243" t="s">
        <v>83</v>
      </c>
      <c r="AY191" s="14" t="s">
        <v>137</v>
      </c>
      <c r="BE191" s="244">
        <f>IF(N191="základní",J191,0)</f>
        <v>0</v>
      </c>
      <c r="BF191" s="244">
        <f>IF(N191="snížená",J191,0)</f>
        <v>0</v>
      </c>
      <c r="BG191" s="244">
        <f>IF(N191="zákl. přenesená",J191,0)</f>
        <v>0</v>
      </c>
      <c r="BH191" s="244">
        <f>IF(N191="sníž. přenesená",J191,0)</f>
        <v>0</v>
      </c>
      <c r="BI191" s="244">
        <f>IF(N191="nulová",J191,0)</f>
        <v>0</v>
      </c>
      <c r="BJ191" s="14" t="s">
        <v>81</v>
      </c>
      <c r="BK191" s="244">
        <f>ROUND(I191*H191,2)</f>
        <v>0</v>
      </c>
      <c r="BL191" s="14" t="s">
        <v>144</v>
      </c>
      <c r="BM191" s="243" t="s">
        <v>985</v>
      </c>
    </row>
    <row r="192" spans="1:65" s="2" customFormat="1" ht="16.5" customHeight="1">
      <c r="A192" s="35"/>
      <c r="B192" s="36"/>
      <c r="C192" s="232" t="s">
        <v>386</v>
      </c>
      <c r="D192" s="232" t="s">
        <v>139</v>
      </c>
      <c r="E192" s="233" t="s">
        <v>539</v>
      </c>
      <c r="F192" s="234" t="s">
        <v>540</v>
      </c>
      <c r="G192" s="235" t="s">
        <v>207</v>
      </c>
      <c r="H192" s="236">
        <v>321.75</v>
      </c>
      <c r="I192" s="237"/>
      <c r="J192" s="238">
        <f>ROUND(I192*H192,2)</f>
        <v>0</v>
      </c>
      <c r="K192" s="234" t="s">
        <v>153</v>
      </c>
      <c r="L192" s="41"/>
      <c r="M192" s="239" t="s">
        <v>1</v>
      </c>
      <c r="N192" s="240" t="s">
        <v>38</v>
      </c>
      <c r="O192" s="88"/>
      <c r="P192" s="241">
        <f>O192*H192</f>
        <v>0</v>
      </c>
      <c r="Q192" s="241">
        <v>0</v>
      </c>
      <c r="R192" s="241">
        <f>Q192*H192</f>
        <v>0</v>
      </c>
      <c r="S192" s="241">
        <v>0</v>
      </c>
      <c r="T192" s="242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3" t="s">
        <v>144</v>
      </c>
      <c r="AT192" s="243" t="s">
        <v>139</v>
      </c>
      <c r="AU192" s="243" t="s">
        <v>83</v>
      </c>
      <c r="AY192" s="14" t="s">
        <v>137</v>
      </c>
      <c r="BE192" s="244">
        <f>IF(N192="základní",J192,0)</f>
        <v>0</v>
      </c>
      <c r="BF192" s="244">
        <f>IF(N192="snížená",J192,0)</f>
        <v>0</v>
      </c>
      <c r="BG192" s="244">
        <f>IF(N192="zákl. přenesená",J192,0)</f>
        <v>0</v>
      </c>
      <c r="BH192" s="244">
        <f>IF(N192="sníž. přenesená",J192,0)</f>
        <v>0</v>
      </c>
      <c r="BI192" s="244">
        <f>IF(N192="nulová",J192,0)</f>
        <v>0</v>
      </c>
      <c r="BJ192" s="14" t="s">
        <v>81</v>
      </c>
      <c r="BK192" s="244">
        <f>ROUND(I192*H192,2)</f>
        <v>0</v>
      </c>
      <c r="BL192" s="14" t="s">
        <v>144</v>
      </c>
      <c r="BM192" s="243" t="s">
        <v>986</v>
      </c>
    </row>
    <row r="193" spans="1:65" s="2" customFormat="1" ht="21.75" customHeight="1">
      <c r="A193" s="35"/>
      <c r="B193" s="36"/>
      <c r="C193" s="232" t="s">
        <v>392</v>
      </c>
      <c r="D193" s="232" t="s">
        <v>139</v>
      </c>
      <c r="E193" s="233" t="s">
        <v>543</v>
      </c>
      <c r="F193" s="234" t="s">
        <v>544</v>
      </c>
      <c r="G193" s="235" t="s">
        <v>207</v>
      </c>
      <c r="H193" s="236">
        <v>1287</v>
      </c>
      <c r="I193" s="237"/>
      <c r="J193" s="238">
        <f>ROUND(I193*H193,2)</f>
        <v>0</v>
      </c>
      <c r="K193" s="234" t="s">
        <v>153</v>
      </c>
      <c r="L193" s="41"/>
      <c r="M193" s="239" t="s">
        <v>1</v>
      </c>
      <c r="N193" s="240" t="s">
        <v>38</v>
      </c>
      <c r="O193" s="88"/>
      <c r="P193" s="241">
        <f>O193*H193</f>
        <v>0</v>
      </c>
      <c r="Q193" s="241">
        <v>0</v>
      </c>
      <c r="R193" s="241">
        <f>Q193*H193</f>
        <v>0</v>
      </c>
      <c r="S193" s="241">
        <v>0</v>
      </c>
      <c r="T193" s="242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3" t="s">
        <v>144</v>
      </c>
      <c r="AT193" s="243" t="s">
        <v>139</v>
      </c>
      <c r="AU193" s="243" t="s">
        <v>83</v>
      </c>
      <c r="AY193" s="14" t="s">
        <v>137</v>
      </c>
      <c r="BE193" s="244">
        <f>IF(N193="základní",J193,0)</f>
        <v>0</v>
      </c>
      <c r="BF193" s="244">
        <f>IF(N193="snížená",J193,0)</f>
        <v>0</v>
      </c>
      <c r="BG193" s="244">
        <f>IF(N193="zákl. přenesená",J193,0)</f>
        <v>0</v>
      </c>
      <c r="BH193" s="244">
        <f>IF(N193="sníž. přenesená",J193,0)</f>
        <v>0</v>
      </c>
      <c r="BI193" s="244">
        <f>IF(N193="nulová",J193,0)</f>
        <v>0</v>
      </c>
      <c r="BJ193" s="14" t="s">
        <v>81</v>
      </c>
      <c r="BK193" s="244">
        <f>ROUND(I193*H193,2)</f>
        <v>0</v>
      </c>
      <c r="BL193" s="14" t="s">
        <v>144</v>
      </c>
      <c r="BM193" s="243" t="s">
        <v>987</v>
      </c>
    </row>
    <row r="194" spans="1:63" s="12" customFormat="1" ht="22.8" customHeight="1">
      <c r="A194" s="12"/>
      <c r="B194" s="216"/>
      <c r="C194" s="217"/>
      <c r="D194" s="218" t="s">
        <v>72</v>
      </c>
      <c r="E194" s="230" t="s">
        <v>546</v>
      </c>
      <c r="F194" s="230" t="s">
        <v>547</v>
      </c>
      <c r="G194" s="217"/>
      <c r="H194" s="217"/>
      <c r="I194" s="220"/>
      <c r="J194" s="231">
        <f>BK194</f>
        <v>0</v>
      </c>
      <c r="K194" s="217"/>
      <c r="L194" s="222"/>
      <c r="M194" s="223"/>
      <c r="N194" s="224"/>
      <c r="O194" s="224"/>
      <c r="P194" s="225">
        <f>P195</f>
        <v>0</v>
      </c>
      <c r="Q194" s="224"/>
      <c r="R194" s="225">
        <f>R195</f>
        <v>0</v>
      </c>
      <c r="S194" s="224"/>
      <c r="T194" s="226">
        <f>T195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27" t="s">
        <v>81</v>
      </c>
      <c r="AT194" s="228" t="s">
        <v>72</v>
      </c>
      <c r="AU194" s="228" t="s">
        <v>81</v>
      </c>
      <c r="AY194" s="227" t="s">
        <v>137</v>
      </c>
      <c r="BK194" s="229">
        <f>BK195</f>
        <v>0</v>
      </c>
    </row>
    <row r="195" spans="1:65" s="2" customFormat="1" ht="21.75" customHeight="1">
      <c r="A195" s="35"/>
      <c r="B195" s="36"/>
      <c r="C195" s="232" t="s">
        <v>396</v>
      </c>
      <c r="D195" s="232" t="s">
        <v>139</v>
      </c>
      <c r="E195" s="233" t="s">
        <v>549</v>
      </c>
      <c r="F195" s="234" t="s">
        <v>550</v>
      </c>
      <c r="G195" s="235" t="s">
        <v>207</v>
      </c>
      <c r="H195" s="236">
        <v>343.838</v>
      </c>
      <c r="I195" s="237"/>
      <c r="J195" s="238">
        <f>ROUND(I195*H195,2)</f>
        <v>0</v>
      </c>
      <c r="K195" s="234" t="s">
        <v>153</v>
      </c>
      <c r="L195" s="41"/>
      <c r="M195" s="239" t="s">
        <v>1</v>
      </c>
      <c r="N195" s="240" t="s">
        <v>38</v>
      </c>
      <c r="O195" s="88"/>
      <c r="P195" s="241">
        <f>O195*H195</f>
        <v>0</v>
      </c>
      <c r="Q195" s="241">
        <v>0</v>
      </c>
      <c r="R195" s="241">
        <f>Q195*H195</f>
        <v>0</v>
      </c>
      <c r="S195" s="241">
        <v>0</v>
      </c>
      <c r="T195" s="242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3" t="s">
        <v>144</v>
      </c>
      <c r="AT195" s="243" t="s">
        <v>139</v>
      </c>
      <c r="AU195" s="243" t="s">
        <v>83</v>
      </c>
      <c r="AY195" s="14" t="s">
        <v>137</v>
      </c>
      <c r="BE195" s="244">
        <f>IF(N195="základní",J195,0)</f>
        <v>0</v>
      </c>
      <c r="BF195" s="244">
        <f>IF(N195="snížená",J195,0)</f>
        <v>0</v>
      </c>
      <c r="BG195" s="244">
        <f>IF(N195="zákl. přenesená",J195,0)</f>
        <v>0</v>
      </c>
      <c r="BH195" s="244">
        <f>IF(N195="sníž. přenesená",J195,0)</f>
        <v>0</v>
      </c>
      <c r="BI195" s="244">
        <f>IF(N195="nulová",J195,0)</f>
        <v>0</v>
      </c>
      <c r="BJ195" s="14" t="s">
        <v>81</v>
      </c>
      <c r="BK195" s="244">
        <f>ROUND(I195*H195,2)</f>
        <v>0</v>
      </c>
      <c r="BL195" s="14" t="s">
        <v>144</v>
      </c>
      <c r="BM195" s="243" t="s">
        <v>988</v>
      </c>
    </row>
    <row r="196" spans="1:63" s="12" customFormat="1" ht="25.9" customHeight="1">
      <c r="A196" s="12"/>
      <c r="B196" s="216"/>
      <c r="C196" s="217"/>
      <c r="D196" s="218" t="s">
        <v>72</v>
      </c>
      <c r="E196" s="219" t="s">
        <v>599</v>
      </c>
      <c r="F196" s="219" t="s">
        <v>600</v>
      </c>
      <c r="G196" s="217"/>
      <c r="H196" s="217"/>
      <c r="I196" s="220"/>
      <c r="J196" s="221">
        <f>BK196</f>
        <v>0</v>
      </c>
      <c r="K196" s="217"/>
      <c r="L196" s="222"/>
      <c r="M196" s="223"/>
      <c r="N196" s="224"/>
      <c r="O196" s="224"/>
      <c r="P196" s="225">
        <f>P197+P198+P204</f>
        <v>0</v>
      </c>
      <c r="Q196" s="224"/>
      <c r="R196" s="225">
        <f>R197+R198+R204</f>
        <v>0</v>
      </c>
      <c r="S196" s="224"/>
      <c r="T196" s="226">
        <f>T197+T198+T204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27" t="s">
        <v>161</v>
      </c>
      <c r="AT196" s="228" t="s">
        <v>72</v>
      </c>
      <c r="AU196" s="228" t="s">
        <v>73</v>
      </c>
      <c r="AY196" s="227" t="s">
        <v>137</v>
      </c>
      <c r="BK196" s="229">
        <f>BK197+BK198+BK204</f>
        <v>0</v>
      </c>
    </row>
    <row r="197" spans="1:65" s="2" customFormat="1" ht="16.5" customHeight="1">
      <c r="A197" s="35"/>
      <c r="B197" s="36"/>
      <c r="C197" s="232" t="s">
        <v>400</v>
      </c>
      <c r="D197" s="232" t="s">
        <v>139</v>
      </c>
      <c r="E197" s="233" t="s">
        <v>602</v>
      </c>
      <c r="F197" s="234" t="s">
        <v>603</v>
      </c>
      <c r="G197" s="235" t="s">
        <v>604</v>
      </c>
      <c r="H197" s="236">
        <v>2</v>
      </c>
      <c r="I197" s="237"/>
      <c r="J197" s="238">
        <f>ROUND(I197*H197,2)</f>
        <v>0</v>
      </c>
      <c r="K197" s="234" t="s">
        <v>605</v>
      </c>
      <c r="L197" s="41"/>
      <c r="M197" s="239" t="s">
        <v>1</v>
      </c>
      <c r="N197" s="240" t="s">
        <v>38</v>
      </c>
      <c r="O197" s="88"/>
      <c r="P197" s="241">
        <f>O197*H197</f>
        <v>0</v>
      </c>
      <c r="Q197" s="241">
        <v>0</v>
      </c>
      <c r="R197" s="241">
        <f>Q197*H197</f>
        <v>0</v>
      </c>
      <c r="S197" s="241">
        <v>0</v>
      </c>
      <c r="T197" s="242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43" t="s">
        <v>606</v>
      </c>
      <c r="AT197" s="243" t="s">
        <v>139</v>
      </c>
      <c r="AU197" s="243" t="s">
        <v>81</v>
      </c>
      <c r="AY197" s="14" t="s">
        <v>137</v>
      </c>
      <c r="BE197" s="244">
        <f>IF(N197="základní",J197,0)</f>
        <v>0</v>
      </c>
      <c r="BF197" s="244">
        <f>IF(N197="snížená",J197,0)</f>
        <v>0</v>
      </c>
      <c r="BG197" s="244">
        <f>IF(N197="zákl. přenesená",J197,0)</f>
        <v>0</v>
      </c>
      <c r="BH197" s="244">
        <f>IF(N197="sníž. přenesená",J197,0)</f>
        <v>0</v>
      </c>
      <c r="BI197" s="244">
        <f>IF(N197="nulová",J197,0)</f>
        <v>0</v>
      </c>
      <c r="BJ197" s="14" t="s">
        <v>81</v>
      </c>
      <c r="BK197" s="244">
        <f>ROUND(I197*H197,2)</f>
        <v>0</v>
      </c>
      <c r="BL197" s="14" t="s">
        <v>606</v>
      </c>
      <c r="BM197" s="243" t="s">
        <v>989</v>
      </c>
    </row>
    <row r="198" spans="1:63" s="12" customFormat="1" ht="22.8" customHeight="1">
      <c r="A198" s="12"/>
      <c r="B198" s="216"/>
      <c r="C198" s="217"/>
      <c r="D198" s="218" t="s">
        <v>72</v>
      </c>
      <c r="E198" s="230" t="s">
        <v>608</v>
      </c>
      <c r="F198" s="230" t="s">
        <v>609</v>
      </c>
      <c r="G198" s="217"/>
      <c r="H198" s="217"/>
      <c r="I198" s="220"/>
      <c r="J198" s="231">
        <f>BK198</f>
        <v>0</v>
      </c>
      <c r="K198" s="217"/>
      <c r="L198" s="222"/>
      <c r="M198" s="223"/>
      <c r="N198" s="224"/>
      <c r="O198" s="224"/>
      <c r="P198" s="225">
        <f>SUM(P199:P203)</f>
        <v>0</v>
      </c>
      <c r="Q198" s="224"/>
      <c r="R198" s="225">
        <f>SUM(R199:R203)</f>
        <v>0</v>
      </c>
      <c r="S198" s="224"/>
      <c r="T198" s="226">
        <f>SUM(T199:T203)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27" t="s">
        <v>161</v>
      </c>
      <c r="AT198" s="228" t="s">
        <v>72</v>
      </c>
      <c r="AU198" s="228" t="s">
        <v>81</v>
      </c>
      <c r="AY198" s="227" t="s">
        <v>137</v>
      </c>
      <c r="BK198" s="229">
        <f>SUM(BK199:BK203)</f>
        <v>0</v>
      </c>
    </row>
    <row r="199" spans="1:65" s="2" customFormat="1" ht="16.5" customHeight="1">
      <c r="A199" s="35"/>
      <c r="B199" s="36"/>
      <c r="C199" s="232" t="s">
        <v>404</v>
      </c>
      <c r="D199" s="232" t="s">
        <v>139</v>
      </c>
      <c r="E199" s="233" t="s">
        <v>611</v>
      </c>
      <c r="F199" s="234" t="s">
        <v>612</v>
      </c>
      <c r="G199" s="235" t="s">
        <v>604</v>
      </c>
      <c r="H199" s="236">
        <v>1</v>
      </c>
      <c r="I199" s="237"/>
      <c r="J199" s="238">
        <f>ROUND(I199*H199,2)</f>
        <v>0</v>
      </c>
      <c r="K199" s="234" t="s">
        <v>613</v>
      </c>
      <c r="L199" s="41"/>
      <c r="M199" s="239" t="s">
        <v>1</v>
      </c>
      <c r="N199" s="240" t="s">
        <v>38</v>
      </c>
      <c r="O199" s="88"/>
      <c r="P199" s="241">
        <f>O199*H199</f>
        <v>0</v>
      </c>
      <c r="Q199" s="241">
        <v>0</v>
      </c>
      <c r="R199" s="241">
        <f>Q199*H199</f>
        <v>0</v>
      </c>
      <c r="S199" s="241">
        <v>0</v>
      </c>
      <c r="T199" s="242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43" t="s">
        <v>606</v>
      </c>
      <c r="AT199" s="243" t="s">
        <v>139</v>
      </c>
      <c r="AU199" s="243" t="s">
        <v>83</v>
      </c>
      <c r="AY199" s="14" t="s">
        <v>137</v>
      </c>
      <c r="BE199" s="244">
        <f>IF(N199="základní",J199,0)</f>
        <v>0</v>
      </c>
      <c r="BF199" s="244">
        <f>IF(N199="snížená",J199,0)</f>
        <v>0</v>
      </c>
      <c r="BG199" s="244">
        <f>IF(N199="zákl. přenesená",J199,0)</f>
        <v>0</v>
      </c>
      <c r="BH199" s="244">
        <f>IF(N199="sníž. přenesená",J199,0)</f>
        <v>0</v>
      </c>
      <c r="BI199" s="244">
        <f>IF(N199="nulová",J199,0)</f>
        <v>0</v>
      </c>
      <c r="BJ199" s="14" t="s">
        <v>81</v>
      </c>
      <c r="BK199" s="244">
        <f>ROUND(I199*H199,2)</f>
        <v>0</v>
      </c>
      <c r="BL199" s="14" t="s">
        <v>606</v>
      </c>
      <c r="BM199" s="243" t="s">
        <v>990</v>
      </c>
    </row>
    <row r="200" spans="1:47" s="2" customFormat="1" ht="12">
      <c r="A200" s="35"/>
      <c r="B200" s="36"/>
      <c r="C200" s="37"/>
      <c r="D200" s="245" t="s">
        <v>159</v>
      </c>
      <c r="E200" s="37"/>
      <c r="F200" s="246" t="s">
        <v>615</v>
      </c>
      <c r="G200" s="37"/>
      <c r="H200" s="37"/>
      <c r="I200" s="141"/>
      <c r="J200" s="37"/>
      <c r="K200" s="37"/>
      <c r="L200" s="41"/>
      <c r="M200" s="247"/>
      <c r="N200" s="248"/>
      <c r="O200" s="88"/>
      <c r="P200" s="88"/>
      <c r="Q200" s="88"/>
      <c r="R200" s="88"/>
      <c r="S200" s="88"/>
      <c r="T200" s="89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4" t="s">
        <v>159</v>
      </c>
      <c r="AU200" s="14" t="s">
        <v>83</v>
      </c>
    </row>
    <row r="201" spans="1:65" s="2" customFormat="1" ht="21.75" customHeight="1">
      <c r="A201" s="35"/>
      <c r="B201" s="36"/>
      <c r="C201" s="232" t="s">
        <v>408</v>
      </c>
      <c r="D201" s="232" t="s">
        <v>139</v>
      </c>
      <c r="E201" s="233" t="s">
        <v>617</v>
      </c>
      <c r="F201" s="234" t="s">
        <v>618</v>
      </c>
      <c r="G201" s="235" t="s">
        <v>604</v>
      </c>
      <c r="H201" s="236">
        <v>1</v>
      </c>
      <c r="I201" s="237"/>
      <c r="J201" s="238">
        <f>ROUND(I201*H201,2)</f>
        <v>0</v>
      </c>
      <c r="K201" s="234" t="s">
        <v>1</v>
      </c>
      <c r="L201" s="41"/>
      <c r="M201" s="239" t="s">
        <v>1</v>
      </c>
      <c r="N201" s="240" t="s">
        <v>38</v>
      </c>
      <c r="O201" s="88"/>
      <c r="P201" s="241">
        <f>O201*H201</f>
        <v>0</v>
      </c>
      <c r="Q201" s="241">
        <v>0</v>
      </c>
      <c r="R201" s="241">
        <f>Q201*H201</f>
        <v>0</v>
      </c>
      <c r="S201" s="241">
        <v>0</v>
      </c>
      <c r="T201" s="242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43" t="s">
        <v>606</v>
      </c>
      <c r="AT201" s="243" t="s">
        <v>139</v>
      </c>
      <c r="AU201" s="243" t="s">
        <v>83</v>
      </c>
      <c r="AY201" s="14" t="s">
        <v>137</v>
      </c>
      <c r="BE201" s="244">
        <f>IF(N201="základní",J201,0)</f>
        <v>0</v>
      </c>
      <c r="BF201" s="244">
        <f>IF(N201="snížená",J201,0)</f>
        <v>0</v>
      </c>
      <c r="BG201" s="244">
        <f>IF(N201="zákl. přenesená",J201,0)</f>
        <v>0</v>
      </c>
      <c r="BH201" s="244">
        <f>IF(N201="sníž. přenesená",J201,0)</f>
        <v>0</v>
      </c>
      <c r="BI201" s="244">
        <f>IF(N201="nulová",J201,0)</f>
        <v>0</v>
      </c>
      <c r="BJ201" s="14" t="s">
        <v>81</v>
      </c>
      <c r="BK201" s="244">
        <f>ROUND(I201*H201,2)</f>
        <v>0</v>
      </c>
      <c r="BL201" s="14" t="s">
        <v>606</v>
      </c>
      <c r="BM201" s="243" t="s">
        <v>991</v>
      </c>
    </row>
    <row r="202" spans="1:65" s="2" customFormat="1" ht="21.75" customHeight="1">
      <c r="A202" s="35"/>
      <c r="B202" s="36"/>
      <c r="C202" s="232" t="s">
        <v>414</v>
      </c>
      <c r="D202" s="232" t="s">
        <v>139</v>
      </c>
      <c r="E202" s="233" t="s">
        <v>621</v>
      </c>
      <c r="F202" s="234" t="s">
        <v>622</v>
      </c>
      <c r="G202" s="235" t="s">
        <v>604</v>
      </c>
      <c r="H202" s="236">
        <v>1</v>
      </c>
      <c r="I202" s="237"/>
      <c r="J202" s="238">
        <f>ROUND(I202*H202,2)</f>
        <v>0</v>
      </c>
      <c r="K202" s="234" t="s">
        <v>1</v>
      </c>
      <c r="L202" s="41"/>
      <c r="M202" s="239" t="s">
        <v>1</v>
      </c>
      <c r="N202" s="240" t="s">
        <v>38</v>
      </c>
      <c r="O202" s="88"/>
      <c r="P202" s="241">
        <f>O202*H202</f>
        <v>0</v>
      </c>
      <c r="Q202" s="241">
        <v>0</v>
      </c>
      <c r="R202" s="241">
        <f>Q202*H202</f>
        <v>0</v>
      </c>
      <c r="S202" s="241">
        <v>0</v>
      </c>
      <c r="T202" s="242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43" t="s">
        <v>606</v>
      </c>
      <c r="AT202" s="243" t="s">
        <v>139</v>
      </c>
      <c r="AU202" s="243" t="s">
        <v>83</v>
      </c>
      <c r="AY202" s="14" t="s">
        <v>137</v>
      </c>
      <c r="BE202" s="244">
        <f>IF(N202="základní",J202,0)</f>
        <v>0</v>
      </c>
      <c r="BF202" s="244">
        <f>IF(N202="snížená",J202,0)</f>
        <v>0</v>
      </c>
      <c r="BG202" s="244">
        <f>IF(N202="zákl. přenesená",J202,0)</f>
        <v>0</v>
      </c>
      <c r="BH202" s="244">
        <f>IF(N202="sníž. přenesená",J202,0)</f>
        <v>0</v>
      </c>
      <c r="BI202" s="244">
        <f>IF(N202="nulová",J202,0)</f>
        <v>0</v>
      </c>
      <c r="BJ202" s="14" t="s">
        <v>81</v>
      </c>
      <c r="BK202" s="244">
        <f>ROUND(I202*H202,2)</f>
        <v>0</v>
      </c>
      <c r="BL202" s="14" t="s">
        <v>606</v>
      </c>
      <c r="BM202" s="243" t="s">
        <v>992</v>
      </c>
    </row>
    <row r="203" spans="1:65" s="2" customFormat="1" ht="21.75" customHeight="1">
      <c r="A203" s="35"/>
      <c r="B203" s="36"/>
      <c r="C203" s="232" t="s">
        <v>418</v>
      </c>
      <c r="D203" s="232" t="s">
        <v>139</v>
      </c>
      <c r="E203" s="233" t="s">
        <v>625</v>
      </c>
      <c r="F203" s="234" t="s">
        <v>626</v>
      </c>
      <c r="G203" s="235" t="s">
        <v>604</v>
      </c>
      <c r="H203" s="236">
        <v>1</v>
      </c>
      <c r="I203" s="237"/>
      <c r="J203" s="238">
        <f>ROUND(I203*H203,2)</f>
        <v>0</v>
      </c>
      <c r="K203" s="234" t="s">
        <v>613</v>
      </c>
      <c r="L203" s="41"/>
      <c r="M203" s="239" t="s">
        <v>1</v>
      </c>
      <c r="N203" s="240" t="s">
        <v>38</v>
      </c>
      <c r="O203" s="88"/>
      <c r="P203" s="241">
        <f>O203*H203</f>
        <v>0</v>
      </c>
      <c r="Q203" s="241">
        <v>0</v>
      </c>
      <c r="R203" s="241">
        <f>Q203*H203</f>
        <v>0</v>
      </c>
      <c r="S203" s="241">
        <v>0</v>
      </c>
      <c r="T203" s="242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43" t="s">
        <v>606</v>
      </c>
      <c r="AT203" s="243" t="s">
        <v>139</v>
      </c>
      <c r="AU203" s="243" t="s">
        <v>83</v>
      </c>
      <c r="AY203" s="14" t="s">
        <v>137</v>
      </c>
      <c r="BE203" s="244">
        <f>IF(N203="základní",J203,0)</f>
        <v>0</v>
      </c>
      <c r="BF203" s="244">
        <f>IF(N203="snížená",J203,0)</f>
        <v>0</v>
      </c>
      <c r="BG203" s="244">
        <f>IF(N203="zákl. přenesená",J203,0)</f>
        <v>0</v>
      </c>
      <c r="BH203" s="244">
        <f>IF(N203="sníž. přenesená",J203,0)</f>
        <v>0</v>
      </c>
      <c r="BI203" s="244">
        <f>IF(N203="nulová",J203,0)</f>
        <v>0</v>
      </c>
      <c r="BJ203" s="14" t="s">
        <v>81</v>
      </c>
      <c r="BK203" s="244">
        <f>ROUND(I203*H203,2)</f>
        <v>0</v>
      </c>
      <c r="BL203" s="14" t="s">
        <v>606</v>
      </c>
      <c r="BM203" s="243" t="s">
        <v>993</v>
      </c>
    </row>
    <row r="204" spans="1:63" s="12" customFormat="1" ht="22.8" customHeight="1">
      <c r="A204" s="12"/>
      <c r="B204" s="216"/>
      <c r="C204" s="217"/>
      <c r="D204" s="218" t="s">
        <v>72</v>
      </c>
      <c r="E204" s="230" t="s">
        <v>628</v>
      </c>
      <c r="F204" s="230" t="s">
        <v>629</v>
      </c>
      <c r="G204" s="217"/>
      <c r="H204" s="217"/>
      <c r="I204" s="220"/>
      <c r="J204" s="231">
        <f>BK204</f>
        <v>0</v>
      </c>
      <c r="K204" s="217"/>
      <c r="L204" s="222"/>
      <c r="M204" s="223"/>
      <c r="N204" s="224"/>
      <c r="O204" s="224"/>
      <c r="P204" s="225">
        <f>SUM(P205:P206)</f>
        <v>0</v>
      </c>
      <c r="Q204" s="224"/>
      <c r="R204" s="225">
        <f>SUM(R205:R206)</f>
        <v>0</v>
      </c>
      <c r="S204" s="224"/>
      <c r="T204" s="226">
        <f>SUM(T205:T206)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27" t="s">
        <v>161</v>
      </c>
      <c r="AT204" s="228" t="s">
        <v>72</v>
      </c>
      <c r="AU204" s="228" t="s">
        <v>81</v>
      </c>
      <c r="AY204" s="227" t="s">
        <v>137</v>
      </c>
      <c r="BK204" s="229">
        <f>SUM(BK205:BK206)</f>
        <v>0</v>
      </c>
    </row>
    <row r="205" spans="1:65" s="2" customFormat="1" ht="16.5" customHeight="1">
      <c r="A205" s="35"/>
      <c r="B205" s="36"/>
      <c r="C205" s="232" t="s">
        <v>422</v>
      </c>
      <c r="D205" s="232" t="s">
        <v>139</v>
      </c>
      <c r="E205" s="233" t="s">
        <v>631</v>
      </c>
      <c r="F205" s="234" t="s">
        <v>632</v>
      </c>
      <c r="G205" s="235" t="s">
        <v>604</v>
      </c>
      <c r="H205" s="236">
        <v>1</v>
      </c>
      <c r="I205" s="237"/>
      <c r="J205" s="238">
        <f>ROUND(I205*H205,2)</f>
        <v>0</v>
      </c>
      <c r="K205" s="234" t="s">
        <v>153</v>
      </c>
      <c r="L205" s="41"/>
      <c r="M205" s="239" t="s">
        <v>1</v>
      </c>
      <c r="N205" s="240" t="s">
        <v>38</v>
      </c>
      <c r="O205" s="88"/>
      <c r="P205" s="241">
        <f>O205*H205</f>
        <v>0</v>
      </c>
      <c r="Q205" s="241">
        <v>0</v>
      </c>
      <c r="R205" s="241">
        <f>Q205*H205</f>
        <v>0</v>
      </c>
      <c r="S205" s="241">
        <v>0</v>
      </c>
      <c r="T205" s="242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43" t="s">
        <v>606</v>
      </c>
      <c r="AT205" s="243" t="s">
        <v>139</v>
      </c>
      <c r="AU205" s="243" t="s">
        <v>83</v>
      </c>
      <c r="AY205" s="14" t="s">
        <v>137</v>
      </c>
      <c r="BE205" s="244">
        <f>IF(N205="základní",J205,0)</f>
        <v>0</v>
      </c>
      <c r="BF205" s="244">
        <f>IF(N205="snížená",J205,0)</f>
        <v>0</v>
      </c>
      <c r="BG205" s="244">
        <f>IF(N205="zákl. přenesená",J205,0)</f>
        <v>0</v>
      </c>
      <c r="BH205" s="244">
        <f>IF(N205="sníž. přenesená",J205,0)</f>
        <v>0</v>
      </c>
      <c r="BI205" s="244">
        <f>IF(N205="nulová",J205,0)</f>
        <v>0</v>
      </c>
      <c r="BJ205" s="14" t="s">
        <v>81</v>
      </c>
      <c r="BK205" s="244">
        <f>ROUND(I205*H205,2)</f>
        <v>0</v>
      </c>
      <c r="BL205" s="14" t="s">
        <v>606</v>
      </c>
      <c r="BM205" s="243" t="s">
        <v>994</v>
      </c>
    </row>
    <row r="206" spans="1:65" s="2" customFormat="1" ht="16.5" customHeight="1">
      <c r="A206" s="35"/>
      <c r="B206" s="36"/>
      <c r="C206" s="232" t="s">
        <v>427</v>
      </c>
      <c r="D206" s="232" t="s">
        <v>139</v>
      </c>
      <c r="E206" s="233" t="s">
        <v>635</v>
      </c>
      <c r="F206" s="234" t="s">
        <v>636</v>
      </c>
      <c r="G206" s="235" t="s">
        <v>604</v>
      </c>
      <c r="H206" s="236">
        <v>1</v>
      </c>
      <c r="I206" s="237"/>
      <c r="J206" s="238">
        <f>ROUND(I206*H206,2)</f>
        <v>0</v>
      </c>
      <c r="K206" s="234" t="s">
        <v>153</v>
      </c>
      <c r="L206" s="41"/>
      <c r="M206" s="259" t="s">
        <v>1</v>
      </c>
      <c r="N206" s="260" t="s">
        <v>38</v>
      </c>
      <c r="O206" s="261"/>
      <c r="P206" s="262">
        <f>O206*H206</f>
        <v>0</v>
      </c>
      <c r="Q206" s="262">
        <v>0</v>
      </c>
      <c r="R206" s="262">
        <f>Q206*H206</f>
        <v>0</v>
      </c>
      <c r="S206" s="262">
        <v>0</v>
      </c>
      <c r="T206" s="263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43" t="s">
        <v>606</v>
      </c>
      <c r="AT206" s="243" t="s">
        <v>139</v>
      </c>
      <c r="AU206" s="243" t="s">
        <v>83</v>
      </c>
      <c r="AY206" s="14" t="s">
        <v>137</v>
      </c>
      <c r="BE206" s="244">
        <f>IF(N206="základní",J206,0)</f>
        <v>0</v>
      </c>
      <c r="BF206" s="244">
        <f>IF(N206="snížená",J206,0)</f>
        <v>0</v>
      </c>
      <c r="BG206" s="244">
        <f>IF(N206="zákl. přenesená",J206,0)</f>
        <v>0</v>
      </c>
      <c r="BH206" s="244">
        <f>IF(N206="sníž. přenesená",J206,0)</f>
        <v>0</v>
      </c>
      <c r="BI206" s="244">
        <f>IF(N206="nulová",J206,0)</f>
        <v>0</v>
      </c>
      <c r="BJ206" s="14" t="s">
        <v>81</v>
      </c>
      <c r="BK206" s="244">
        <f>ROUND(I206*H206,2)</f>
        <v>0</v>
      </c>
      <c r="BL206" s="14" t="s">
        <v>606</v>
      </c>
      <c r="BM206" s="243" t="s">
        <v>995</v>
      </c>
    </row>
    <row r="207" spans="1:31" s="2" customFormat="1" ht="6.95" customHeight="1">
      <c r="A207" s="35"/>
      <c r="B207" s="63"/>
      <c r="C207" s="64"/>
      <c r="D207" s="64"/>
      <c r="E207" s="64"/>
      <c r="F207" s="64"/>
      <c r="G207" s="64"/>
      <c r="H207" s="64"/>
      <c r="I207" s="180"/>
      <c r="J207" s="64"/>
      <c r="K207" s="64"/>
      <c r="L207" s="41"/>
      <c r="M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</row>
  </sheetData>
  <sheetProtection password="CC35" sheet="1" objects="1" scenarios="1" formatColumns="0" formatRows="0" autoFilter="0"/>
  <autoFilter ref="C125:K206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95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83</v>
      </c>
    </row>
    <row r="4" spans="2:46" s="1" customFormat="1" ht="24.95" customHeight="1">
      <c r="B4" s="17"/>
      <c r="D4" s="137" t="s">
        <v>99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>Parkoviště u vodojemu na p.p.č. 1482/17, k.ú. Sokolov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100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996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16. 1. 2020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31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ROUND(J131,2)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ROUND((SUM(BE131:BE198)),2)</f>
        <v>0</v>
      </c>
      <c r="G33" s="35"/>
      <c r="H33" s="35"/>
      <c r="I33" s="159">
        <v>0.21</v>
      </c>
      <c r="J33" s="158">
        <f>ROUND(((SUM(BE131:BE198))*I33),2)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ROUND((SUM(BF131:BF198)),2)</f>
        <v>0</v>
      </c>
      <c r="G34" s="35"/>
      <c r="H34" s="35"/>
      <c r="I34" s="159">
        <v>0.15</v>
      </c>
      <c r="J34" s="158">
        <f>ROUND(((SUM(BF131:BF198))*I34),2)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ROUND((SUM(BG131:BG198)),2)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ROUND((SUM(BH131:BH198)),2)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ROUND((SUM(BI131:BI198)),2)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102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>Parkoviště u vodojemu na p.p.č. 1482/17, k.ú. Sokolov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100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202001015 - VO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16. 1. 2020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103</v>
      </c>
      <c r="D94" s="186"/>
      <c r="E94" s="186"/>
      <c r="F94" s="186"/>
      <c r="G94" s="186"/>
      <c r="H94" s="186"/>
      <c r="I94" s="187"/>
      <c r="J94" s="188" t="s">
        <v>104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105</v>
      </c>
      <c r="D96" s="37"/>
      <c r="E96" s="37"/>
      <c r="F96" s="37"/>
      <c r="G96" s="37"/>
      <c r="H96" s="37"/>
      <c r="I96" s="141"/>
      <c r="J96" s="107">
        <f>J131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106</v>
      </c>
    </row>
    <row r="97" spans="1:31" s="9" customFormat="1" ht="24.95" customHeight="1">
      <c r="A97" s="9"/>
      <c r="B97" s="190"/>
      <c r="C97" s="191"/>
      <c r="D97" s="192" t="s">
        <v>107</v>
      </c>
      <c r="E97" s="193"/>
      <c r="F97" s="193"/>
      <c r="G97" s="193"/>
      <c r="H97" s="193"/>
      <c r="I97" s="194"/>
      <c r="J97" s="195">
        <f>J132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997</v>
      </c>
      <c r="E98" s="200"/>
      <c r="F98" s="200"/>
      <c r="G98" s="200"/>
      <c r="H98" s="200"/>
      <c r="I98" s="201"/>
      <c r="J98" s="202">
        <f>J133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109</v>
      </c>
      <c r="E99" s="200"/>
      <c r="F99" s="200"/>
      <c r="G99" s="200"/>
      <c r="H99" s="200"/>
      <c r="I99" s="201"/>
      <c r="J99" s="202">
        <f>J141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98"/>
      <c r="D100" s="199" t="s">
        <v>110</v>
      </c>
      <c r="E100" s="200"/>
      <c r="F100" s="200"/>
      <c r="G100" s="200"/>
      <c r="H100" s="200"/>
      <c r="I100" s="201"/>
      <c r="J100" s="202">
        <f>J143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7"/>
      <c r="C101" s="198"/>
      <c r="D101" s="199" t="s">
        <v>111</v>
      </c>
      <c r="E101" s="200"/>
      <c r="F101" s="200"/>
      <c r="G101" s="200"/>
      <c r="H101" s="200"/>
      <c r="I101" s="201"/>
      <c r="J101" s="202">
        <f>J145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7"/>
      <c r="C102" s="198"/>
      <c r="D102" s="199" t="s">
        <v>112</v>
      </c>
      <c r="E102" s="200"/>
      <c r="F102" s="200"/>
      <c r="G102" s="200"/>
      <c r="H102" s="200"/>
      <c r="I102" s="201"/>
      <c r="J102" s="202">
        <f>J147</f>
        <v>0</v>
      </c>
      <c r="K102" s="198"/>
      <c r="L102" s="20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7"/>
      <c r="C103" s="198"/>
      <c r="D103" s="199" t="s">
        <v>639</v>
      </c>
      <c r="E103" s="200"/>
      <c r="F103" s="200"/>
      <c r="G103" s="200"/>
      <c r="H103" s="200"/>
      <c r="I103" s="201"/>
      <c r="J103" s="202">
        <f>J150</f>
        <v>0</v>
      </c>
      <c r="K103" s="198"/>
      <c r="L103" s="20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90"/>
      <c r="C104" s="191"/>
      <c r="D104" s="192" t="s">
        <v>116</v>
      </c>
      <c r="E104" s="193"/>
      <c r="F104" s="193"/>
      <c r="G104" s="193"/>
      <c r="H104" s="193"/>
      <c r="I104" s="194"/>
      <c r="J104" s="195">
        <f>J152</f>
        <v>0</v>
      </c>
      <c r="K104" s="191"/>
      <c r="L104" s="19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97"/>
      <c r="C105" s="198"/>
      <c r="D105" s="199" t="s">
        <v>873</v>
      </c>
      <c r="E105" s="200"/>
      <c r="F105" s="200"/>
      <c r="G105" s="200"/>
      <c r="H105" s="200"/>
      <c r="I105" s="201"/>
      <c r="J105" s="202">
        <f>J153</f>
        <v>0</v>
      </c>
      <c r="K105" s="198"/>
      <c r="L105" s="20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7"/>
      <c r="C106" s="198"/>
      <c r="D106" s="199" t="s">
        <v>640</v>
      </c>
      <c r="E106" s="200"/>
      <c r="F106" s="200"/>
      <c r="G106" s="200"/>
      <c r="H106" s="200"/>
      <c r="I106" s="201"/>
      <c r="J106" s="202">
        <f>J156</f>
        <v>0</v>
      </c>
      <c r="K106" s="198"/>
      <c r="L106" s="20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7"/>
      <c r="C107" s="198"/>
      <c r="D107" s="199" t="s">
        <v>998</v>
      </c>
      <c r="E107" s="200"/>
      <c r="F107" s="200"/>
      <c r="G107" s="200"/>
      <c r="H107" s="200"/>
      <c r="I107" s="201"/>
      <c r="J107" s="202">
        <f>J161</f>
        <v>0</v>
      </c>
      <c r="K107" s="198"/>
      <c r="L107" s="20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90"/>
      <c r="C108" s="191"/>
      <c r="D108" s="192" t="s">
        <v>999</v>
      </c>
      <c r="E108" s="193"/>
      <c r="F108" s="193"/>
      <c r="G108" s="193"/>
      <c r="H108" s="193"/>
      <c r="I108" s="194"/>
      <c r="J108" s="195">
        <f>J163</f>
        <v>0</v>
      </c>
      <c r="K108" s="191"/>
      <c r="L108" s="196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97"/>
      <c r="C109" s="198"/>
      <c r="D109" s="199" t="s">
        <v>1000</v>
      </c>
      <c r="E109" s="200"/>
      <c r="F109" s="200"/>
      <c r="G109" s="200"/>
      <c r="H109" s="200"/>
      <c r="I109" s="201"/>
      <c r="J109" s="202">
        <f>J164</f>
        <v>0</v>
      </c>
      <c r="K109" s="198"/>
      <c r="L109" s="20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7"/>
      <c r="C110" s="198"/>
      <c r="D110" s="199" t="s">
        <v>1001</v>
      </c>
      <c r="E110" s="200"/>
      <c r="F110" s="200"/>
      <c r="G110" s="200"/>
      <c r="H110" s="200"/>
      <c r="I110" s="201"/>
      <c r="J110" s="202">
        <f>J186</f>
        <v>0</v>
      </c>
      <c r="K110" s="198"/>
      <c r="L110" s="20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9" customFormat="1" ht="24.95" customHeight="1">
      <c r="A111" s="9"/>
      <c r="B111" s="190"/>
      <c r="C111" s="191"/>
      <c r="D111" s="192" t="s">
        <v>119</v>
      </c>
      <c r="E111" s="193"/>
      <c r="F111" s="193"/>
      <c r="G111" s="193"/>
      <c r="H111" s="193"/>
      <c r="I111" s="194"/>
      <c r="J111" s="195">
        <f>J191</f>
        <v>0</v>
      </c>
      <c r="K111" s="191"/>
      <c r="L111" s="196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2" customFormat="1" ht="21.8" customHeight="1">
      <c r="A112" s="35"/>
      <c r="B112" s="36"/>
      <c r="C112" s="37"/>
      <c r="D112" s="37"/>
      <c r="E112" s="37"/>
      <c r="F112" s="37"/>
      <c r="G112" s="37"/>
      <c r="H112" s="37"/>
      <c r="I112" s="141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63"/>
      <c r="C113" s="64"/>
      <c r="D113" s="64"/>
      <c r="E113" s="64"/>
      <c r="F113" s="64"/>
      <c r="G113" s="64"/>
      <c r="H113" s="64"/>
      <c r="I113" s="180"/>
      <c r="J113" s="64"/>
      <c r="K113" s="64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7" spans="1:31" s="2" customFormat="1" ht="6.95" customHeight="1">
      <c r="A117" s="35"/>
      <c r="B117" s="65"/>
      <c r="C117" s="66"/>
      <c r="D117" s="66"/>
      <c r="E117" s="66"/>
      <c r="F117" s="66"/>
      <c r="G117" s="66"/>
      <c r="H117" s="66"/>
      <c r="I117" s="183"/>
      <c r="J117" s="66"/>
      <c r="K117" s="66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24.95" customHeight="1">
      <c r="A118" s="35"/>
      <c r="B118" s="36"/>
      <c r="C118" s="20" t="s">
        <v>122</v>
      </c>
      <c r="D118" s="37"/>
      <c r="E118" s="37"/>
      <c r="F118" s="37"/>
      <c r="G118" s="37"/>
      <c r="H118" s="37"/>
      <c r="I118" s="141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141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29" t="s">
        <v>16</v>
      </c>
      <c r="D120" s="37"/>
      <c r="E120" s="37"/>
      <c r="F120" s="37"/>
      <c r="G120" s="37"/>
      <c r="H120" s="37"/>
      <c r="I120" s="141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>
      <c r="A121" s="35"/>
      <c r="B121" s="36"/>
      <c r="C121" s="37"/>
      <c r="D121" s="37"/>
      <c r="E121" s="184" t="str">
        <f>E7</f>
        <v>Parkoviště u vodojemu na p.p.č. 1482/17, k.ú. Sokolov</v>
      </c>
      <c r="F121" s="29"/>
      <c r="G121" s="29"/>
      <c r="H121" s="29"/>
      <c r="I121" s="141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29" t="s">
        <v>100</v>
      </c>
      <c r="D122" s="37"/>
      <c r="E122" s="37"/>
      <c r="F122" s="37"/>
      <c r="G122" s="37"/>
      <c r="H122" s="37"/>
      <c r="I122" s="141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6.5" customHeight="1">
      <c r="A123" s="35"/>
      <c r="B123" s="36"/>
      <c r="C123" s="37"/>
      <c r="D123" s="37"/>
      <c r="E123" s="73" t="str">
        <f>E9</f>
        <v>202001015 - VO</v>
      </c>
      <c r="F123" s="37"/>
      <c r="G123" s="37"/>
      <c r="H123" s="37"/>
      <c r="I123" s="141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141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29" t="s">
        <v>20</v>
      </c>
      <c r="D125" s="37"/>
      <c r="E125" s="37"/>
      <c r="F125" s="24" t="str">
        <f>F12</f>
        <v xml:space="preserve"> </v>
      </c>
      <c r="G125" s="37"/>
      <c r="H125" s="37"/>
      <c r="I125" s="144" t="s">
        <v>22</v>
      </c>
      <c r="J125" s="76" t="str">
        <f>IF(J12="","",J12)</f>
        <v>16. 1. 2020</v>
      </c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141"/>
      <c r="J126" s="37"/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15" customHeight="1">
      <c r="A127" s="35"/>
      <c r="B127" s="36"/>
      <c r="C127" s="29" t="s">
        <v>24</v>
      </c>
      <c r="D127" s="37"/>
      <c r="E127" s="37"/>
      <c r="F127" s="24" t="str">
        <f>E15</f>
        <v xml:space="preserve"> </v>
      </c>
      <c r="G127" s="37"/>
      <c r="H127" s="37"/>
      <c r="I127" s="144" t="s">
        <v>29</v>
      </c>
      <c r="J127" s="33" t="str">
        <f>E21</f>
        <v xml:space="preserve"> </v>
      </c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15" customHeight="1">
      <c r="A128" s="35"/>
      <c r="B128" s="36"/>
      <c r="C128" s="29" t="s">
        <v>27</v>
      </c>
      <c r="D128" s="37"/>
      <c r="E128" s="37"/>
      <c r="F128" s="24" t="str">
        <f>IF(E18="","",E18)</f>
        <v>Vyplň údaj</v>
      </c>
      <c r="G128" s="37"/>
      <c r="H128" s="37"/>
      <c r="I128" s="144" t="s">
        <v>31</v>
      </c>
      <c r="J128" s="33" t="str">
        <f>E24</f>
        <v xml:space="preserve"> </v>
      </c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0.3" customHeight="1">
      <c r="A129" s="35"/>
      <c r="B129" s="36"/>
      <c r="C129" s="37"/>
      <c r="D129" s="37"/>
      <c r="E129" s="37"/>
      <c r="F129" s="37"/>
      <c r="G129" s="37"/>
      <c r="H129" s="37"/>
      <c r="I129" s="141"/>
      <c r="J129" s="37"/>
      <c r="K129" s="37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11" customFormat="1" ht="29.25" customHeight="1">
      <c r="A130" s="204"/>
      <c r="B130" s="205"/>
      <c r="C130" s="206" t="s">
        <v>123</v>
      </c>
      <c r="D130" s="207" t="s">
        <v>58</v>
      </c>
      <c r="E130" s="207" t="s">
        <v>54</v>
      </c>
      <c r="F130" s="207" t="s">
        <v>55</v>
      </c>
      <c r="G130" s="207" t="s">
        <v>124</v>
      </c>
      <c r="H130" s="207" t="s">
        <v>125</v>
      </c>
      <c r="I130" s="208" t="s">
        <v>126</v>
      </c>
      <c r="J130" s="207" t="s">
        <v>104</v>
      </c>
      <c r="K130" s="209" t="s">
        <v>127</v>
      </c>
      <c r="L130" s="210"/>
      <c r="M130" s="97" t="s">
        <v>1</v>
      </c>
      <c r="N130" s="98" t="s">
        <v>37</v>
      </c>
      <c r="O130" s="98" t="s">
        <v>128</v>
      </c>
      <c r="P130" s="98" t="s">
        <v>129</v>
      </c>
      <c r="Q130" s="98" t="s">
        <v>130</v>
      </c>
      <c r="R130" s="98" t="s">
        <v>131</v>
      </c>
      <c r="S130" s="98" t="s">
        <v>132</v>
      </c>
      <c r="T130" s="99" t="s">
        <v>133</v>
      </c>
      <c r="U130" s="204"/>
      <c r="V130" s="204"/>
      <c r="W130" s="204"/>
      <c r="X130" s="204"/>
      <c r="Y130" s="204"/>
      <c r="Z130" s="204"/>
      <c r="AA130" s="204"/>
      <c r="AB130" s="204"/>
      <c r="AC130" s="204"/>
      <c r="AD130" s="204"/>
      <c r="AE130" s="204"/>
    </row>
    <row r="131" spans="1:63" s="2" customFormat="1" ht="22.8" customHeight="1">
      <c r="A131" s="35"/>
      <c r="B131" s="36"/>
      <c r="C131" s="104" t="s">
        <v>134</v>
      </c>
      <c r="D131" s="37"/>
      <c r="E131" s="37"/>
      <c r="F131" s="37"/>
      <c r="G131" s="37"/>
      <c r="H131" s="37"/>
      <c r="I131" s="141"/>
      <c r="J131" s="211">
        <f>BK131</f>
        <v>0</v>
      </c>
      <c r="K131" s="37"/>
      <c r="L131" s="41"/>
      <c r="M131" s="100"/>
      <c r="N131" s="212"/>
      <c r="O131" s="101"/>
      <c r="P131" s="213">
        <f>P132+P152+P163+P191</f>
        <v>0</v>
      </c>
      <c r="Q131" s="101"/>
      <c r="R131" s="213">
        <f>R132+R152+R163+R191</f>
        <v>62.3060982</v>
      </c>
      <c r="S131" s="101"/>
      <c r="T131" s="214">
        <f>T132+T152+T163+T191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72</v>
      </c>
      <c r="AU131" s="14" t="s">
        <v>106</v>
      </c>
      <c r="BK131" s="215">
        <f>BK132+BK152+BK163+BK191</f>
        <v>0</v>
      </c>
    </row>
    <row r="132" spans="1:63" s="12" customFormat="1" ht="25.9" customHeight="1">
      <c r="A132" s="12"/>
      <c r="B132" s="216"/>
      <c r="C132" s="217"/>
      <c r="D132" s="218" t="s">
        <v>72</v>
      </c>
      <c r="E132" s="219" t="s">
        <v>135</v>
      </c>
      <c r="F132" s="219" t="s">
        <v>136</v>
      </c>
      <c r="G132" s="217"/>
      <c r="H132" s="217"/>
      <c r="I132" s="220"/>
      <c r="J132" s="221">
        <f>BK132</f>
        <v>0</v>
      </c>
      <c r="K132" s="217"/>
      <c r="L132" s="222"/>
      <c r="M132" s="223"/>
      <c r="N132" s="224"/>
      <c r="O132" s="224"/>
      <c r="P132" s="225">
        <f>P133+P141+P143+P145+P147+P150</f>
        <v>0</v>
      </c>
      <c r="Q132" s="224"/>
      <c r="R132" s="225">
        <f>R133+R141+R143+R145+R147+R150</f>
        <v>22.453859</v>
      </c>
      <c r="S132" s="224"/>
      <c r="T132" s="226">
        <f>T133+T141+T143+T145+T147+T150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7" t="s">
        <v>81</v>
      </c>
      <c r="AT132" s="228" t="s">
        <v>72</v>
      </c>
      <c r="AU132" s="228" t="s">
        <v>73</v>
      </c>
      <c r="AY132" s="227" t="s">
        <v>137</v>
      </c>
      <c r="BK132" s="229">
        <f>BK133+BK141+BK143+BK145+BK147+BK150</f>
        <v>0</v>
      </c>
    </row>
    <row r="133" spans="1:63" s="12" customFormat="1" ht="22.8" customHeight="1">
      <c r="A133" s="12"/>
      <c r="B133" s="216"/>
      <c r="C133" s="217"/>
      <c r="D133" s="218" t="s">
        <v>72</v>
      </c>
      <c r="E133" s="230" t="s">
        <v>81</v>
      </c>
      <c r="F133" s="230" t="s">
        <v>1002</v>
      </c>
      <c r="G133" s="217"/>
      <c r="H133" s="217"/>
      <c r="I133" s="220"/>
      <c r="J133" s="231">
        <f>BK133</f>
        <v>0</v>
      </c>
      <c r="K133" s="217"/>
      <c r="L133" s="222"/>
      <c r="M133" s="223"/>
      <c r="N133" s="224"/>
      <c r="O133" s="224"/>
      <c r="P133" s="225">
        <f>SUM(P134:P140)</f>
        <v>0</v>
      </c>
      <c r="Q133" s="224"/>
      <c r="R133" s="225">
        <f>SUM(R134:R140)</f>
        <v>0</v>
      </c>
      <c r="S133" s="224"/>
      <c r="T133" s="226">
        <f>SUM(T134:T140)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7" t="s">
        <v>81</v>
      </c>
      <c r="AT133" s="228" t="s">
        <v>72</v>
      </c>
      <c r="AU133" s="228" t="s">
        <v>81</v>
      </c>
      <c r="AY133" s="227" t="s">
        <v>137</v>
      </c>
      <c r="BK133" s="229">
        <f>SUM(BK134:BK140)</f>
        <v>0</v>
      </c>
    </row>
    <row r="134" spans="1:65" s="2" customFormat="1" ht="21.75" customHeight="1">
      <c r="A134" s="35"/>
      <c r="B134" s="36"/>
      <c r="C134" s="232" t="s">
        <v>81</v>
      </c>
      <c r="D134" s="232" t="s">
        <v>139</v>
      </c>
      <c r="E134" s="233" t="s">
        <v>1003</v>
      </c>
      <c r="F134" s="234" t="s">
        <v>1004</v>
      </c>
      <c r="G134" s="235" t="s">
        <v>164</v>
      </c>
      <c r="H134" s="236">
        <v>9.39</v>
      </c>
      <c r="I134" s="237"/>
      <c r="J134" s="238">
        <f>ROUND(I134*H134,2)</f>
        <v>0</v>
      </c>
      <c r="K134" s="234" t="s">
        <v>153</v>
      </c>
      <c r="L134" s="41"/>
      <c r="M134" s="239" t="s">
        <v>1</v>
      </c>
      <c r="N134" s="240" t="s">
        <v>38</v>
      </c>
      <c r="O134" s="88"/>
      <c r="P134" s="241">
        <f>O134*H134</f>
        <v>0</v>
      </c>
      <c r="Q134" s="241">
        <v>0</v>
      </c>
      <c r="R134" s="241">
        <f>Q134*H134</f>
        <v>0</v>
      </c>
      <c r="S134" s="241">
        <v>0</v>
      </c>
      <c r="T134" s="24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3" t="s">
        <v>144</v>
      </c>
      <c r="AT134" s="243" t="s">
        <v>139</v>
      </c>
      <c r="AU134" s="243" t="s">
        <v>83</v>
      </c>
      <c r="AY134" s="14" t="s">
        <v>137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14" t="s">
        <v>81</v>
      </c>
      <c r="BK134" s="244">
        <f>ROUND(I134*H134,2)</f>
        <v>0</v>
      </c>
      <c r="BL134" s="14" t="s">
        <v>144</v>
      </c>
      <c r="BM134" s="243" t="s">
        <v>1005</v>
      </c>
    </row>
    <row r="135" spans="1:47" s="2" customFormat="1" ht="12">
      <c r="A135" s="35"/>
      <c r="B135" s="36"/>
      <c r="C135" s="37"/>
      <c r="D135" s="245" t="s">
        <v>159</v>
      </c>
      <c r="E135" s="37"/>
      <c r="F135" s="246" t="s">
        <v>1006</v>
      </c>
      <c r="G135" s="37"/>
      <c r="H135" s="37"/>
      <c r="I135" s="141"/>
      <c r="J135" s="37"/>
      <c r="K135" s="37"/>
      <c r="L135" s="41"/>
      <c r="M135" s="247"/>
      <c r="N135" s="248"/>
      <c r="O135" s="88"/>
      <c r="P135" s="88"/>
      <c r="Q135" s="88"/>
      <c r="R135" s="88"/>
      <c r="S135" s="88"/>
      <c r="T135" s="89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4" t="s">
        <v>159</v>
      </c>
      <c r="AU135" s="14" t="s">
        <v>83</v>
      </c>
    </row>
    <row r="136" spans="1:65" s="2" customFormat="1" ht="21.75" customHeight="1">
      <c r="A136" s="35"/>
      <c r="B136" s="36"/>
      <c r="C136" s="232" t="s">
        <v>83</v>
      </c>
      <c r="D136" s="232" t="s">
        <v>139</v>
      </c>
      <c r="E136" s="233" t="s">
        <v>1007</v>
      </c>
      <c r="F136" s="234" t="s">
        <v>1008</v>
      </c>
      <c r="G136" s="235" t="s">
        <v>164</v>
      </c>
      <c r="H136" s="236">
        <v>132.4</v>
      </c>
      <c r="I136" s="237"/>
      <c r="J136" s="238">
        <f>ROUND(I136*H136,2)</f>
        <v>0</v>
      </c>
      <c r="K136" s="234" t="s">
        <v>153</v>
      </c>
      <c r="L136" s="41"/>
      <c r="M136" s="239" t="s">
        <v>1</v>
      </c>
      <c r="N136" s="240" t="s">
        <v>38</v>
      </c>
      <c r="O136" s="88"/>
      <c r="P136" s="241">
        <f>O136*H136</f>
        <v>0</v>
      </c>
      <c r="Q136" s="241">
        <v>0</v>
      </c>
      <c r="R136" s="241">
        <f>Q136*H136</f>
        <v>0</v>
      </c>
      <c r="S136" s="241">
        <v>0</v>
      </c>
      <c r="T136" s="24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3" t="s">
        <v>144</v>
      </c>
      <c r="AT136" s="243" t="s">
        <v>139</v>
      </c>
      <c r="AU136" s="243" t="s">
        <v>83</v>
      </c>
      <c r="AY136" s="14" t="s">
        <v>137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14" t="s">
        <v>81</v>
      </c>
      <c r="BK136" s="244">
        <f>ROUND(I136*H136,2)</f>
        <v>0</v>
      </c>
      <c r="BL136" s="14" t="s">
        <v>144</v>
      </c>
      <c r="BM136" s="243" t="s">
        <v>1009</v>
      </c>
    </row>
    <row r="137" spans="1:47" s="2" customFormat="1" ht="12">
      <c r="A137" s="35"/>
      <c r="B137" s="36"/>
      <c r="C137" s="37"/>
      <c r="D137" s="245" t="s">
        <v>159</v>
      </c>
      <c r="E137" s="37"/>
      <c r="F137" s="246" t="s">
        <v>1010</v>
      </c>
      <c r="G137" s="37"/>
      <c r="H137" s="37"/>
      <c r="I137" s="141"/>
      <c r="J137" s="37"/>
      <c r="K137" s="37"/>
      <c r="L137" s="41"/>
      <c r="M137" s="247"/>
      <c r="N137" s="248"/>
      <c r="O137" s="88"/>
      <c r="P137" s="88"/>
      <c r="Q137" s="88"/>
      <c r="R137" s="88"/>
      <c r="S137" s="88"/>
      <c r="T137" s="89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4" t="s">
        <v>159</v>
      </c>
      <c r="AU137" s="14" t="s">
        <v>83</v>
      </c>
    </row>
    <row r="138" spans="1:65" s="2" customFormat="1" ht="21.75" customHeight="1">
      <c r="A138" s="35"/>
      <c r="B138" s="36"/>
      <c r="C138" s="232" t="s">
        <v>149</v>
      </c>
      <c r="D138" s="232" t="s">
        <v>139</v>
      </c>
      <c r="E138" s="233" t="s">
        <v>1011</v>
      </c>
      <c r="F138" s="234" t="s">
        <v>1012</v>
      </c>
      <c r="G138" s="235" t="s">
        <v>164</v>
      </c>
      <c r="H138" s="236">
        <v>70.9</v>
      </c>
      <c r="I138" s="237"/>
      <c r="J138" s="238">
        <f>ROUND(I138*H138,2)</f>
        <v>0</v>
      </c>
      <c r="K138" s="234" t="s">
        <v>153</v>
      </c>
      <c r="L138" s="41"/>
      <c r="M138" s="239" t="s">
        <v>1</v>
      </c>
      <c r="N138" s="240" t="s">
        <v>38</v>
      </c>
      <c r="O138" s="88"/>
      <c r="P138" s="241">
        <f>O138*H138</f>
        <v>0</v>
      </c>
      <c r="Q138" s="241">
        <v>0</v>
      </c>
      <c r="R138" s="241">
        <f>Q138*H138</f>
        <v>0</v>
      </c>
      <c r="S138" s="241">
        <v>0</v>
      </c>
      <c r="T138" s="24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3" t="s">
        <v>144</v>
      </c>
      <c r="AT138" s="243" t="s">
        <v>139</v>
      </c>
      <c r="AU138" s="243" t="s">
        <v>83</v>
      </c>
      <c r="AY138" s="14" t="s">
        <v>137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14" t="s">
        <v>81</v>
      </c>
      <c r="BK138" s="244">
        <f>ROUND(I138*H138,2)</f>
        <v>0</v>
      </c>
      <c r="BL138" s="14" t="s">
        <v>144</v>
      </c>
      <c r="BM138" s="243" t="s">
        <v>1013</v>
      </c>
    </row>
    <row r="139" spans="1:65" s="2" customFormat="1" ht="21.75" customHeight="1">
      <c r="A139" s="35"/>
      <c r="B139" s="36"/>
      <c r="C139" s="232" t="s">
        <v>144</v>
      </c>
      <c r="D139" s="232" t="s">
        <v>139</v>
      </c>
      <c r="E139" s="233" t="s">
        <v>1014</v>
      </c>
      <c r="F139" s="234" t="s">
        <v>1015</v>
      </c>
      <c r="G139" s="235" t="s">
        <v>164</v>
      </c>
      <c r="H139" s="236">
        <v>70.9</v>
      </c>
      <c r="I139" s="237"/>
      <c r="J139" s="238">
        <f>ROUND(I139*H139,2)</f>
        <v>0</v>
      </c>
      <c r="K139" s="234" t="s">
        <v>153</v>
      </c>
      <c r="L139" s="41"/>
      <c r="M139" s="239" t="s">
        <v>1</v>
      </c>
      <c r="N139" s="240" t="s">
        <v>38</v>
      </c>
      <c r="O139" s="88"/>
      <c r="P139" s="241">
        <f>O139*H139</f>
        <v>0</v>
      </c>
      <c r="Q139" s="241">
        <v>0</v>
      </c>
      <c r="R139" s="241">
        <f>Q139*H139</f>
        <v>0</v>
      </c>
      <c r="S139" s="241">
        <v>0</v>
      </c>
      <c r="T139" s="24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43" t="s">
        <v>144</v>
      </c>
      <c r="AT139" s="243" t="s">
        <v>139</v>
      </c>
      <c r="AU139" s="243" t="s">
        <v>83</v>
      </c>
      <c r="AY139" s="14" t="s">
        <v>137</v>
      </c>
      <c r="BE139" s="244">
        <f>IF(N139="základní",J139,0)</f>
        <v>0</v>
      </c>
      <c r="BF139" s="244">
        <f>IF(N139="snížená",J139,0)</f>
        <v>0</v>
      </c>
      <c r="BG139" s="244">
        <f>IF(N139="zákl. přenesená",J139,0)</f>
        <v>0</v>
      </c>
      <c r="BH139" s="244">
        <f>IF(N139="sníž. přenesená",J139,0)</f>
        <v>0</v>
      </c>
      <c r="BI139" s="244">
        <f>IF(N139="nulová",J139,0)</f>
        <v>0</v>
      </c>
      <c r="BJ139" s="14" t="s">
        <v>81</v>
      </c>
      <c r="BK139" s="244">
        <f>ROUND(I139*H139,2)</f>
        <v>0</v>
      </c>
      <c r="BL139" s="14" t="s">
        <v>144</v>
      </c>
      <c r="BM139" s="243" t="s">
        <v>1016</v>
      </c>
    </row>
    <row r="140" spans="1:65" s="2" customFormat="1" ht="21.75" customHeight="1">
      <c r="A140" s="35"/>
      <c r="B140" s="36"/>
      <c r="C140" s="232" t="s">
        <v>161</v>
      </c>
      <c r="D140" s="232" t="s">
        <v>139</v>
      </c>
      <c r="E140" s="233" t="s">
        <v>1017</v>
      </c>
      <c r="F140" s="234" t="s">
        <v>1018</v>
      </c>
      <c r="G140" s="235" t="s">
        <v>157</v>
      </c>
      <c r="H140" s="236">
        <v>154</v>
      </c>
      <c r="I140" s="237"/>
      <c r="J140" s="238">
        <f>ROUND(I140*H140,2)</f>
        <v>0</v>
      </c>
      <c r="K140" s="234" t="s">
        <v>153</v>
      </c>
      <c r="L140" s="41"/>
      <c r="M140" s="239" t="s">
        <v>1</v>
      </c>
      <c r="N140" s="240" t="s">
        <v>38</v>
      </c>
      <c r="O140" s="88"/>
      <c r="P140" s="241">
        <f>O140*H140</f>
        <v>0</v>
      </c>
      <c r="Q140" s="241">
        <v>0</v>
      </c>
      <c r="R140" s="241">
        <f>Q140*H140</f>
        <v>0</v>
      </c>
      <c r="S140" s="241">
        <v>0</v>
      </c>
      <c r="T140" s="24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43" t="s">
        <v>144</v>
      </c>
      <c r="AT140" s="243" t="s">
        <v>139</v>
      </c>
      <c r="AU140" s="243" t="s">
        <v>83</v>
      </c>
      <c r="AY140" s="14" t="s">
        <v>137</v>
      </c>
      <c r="BE140" s="244">
        <f>IF(N140="základní",J140,0)</f>
        <v>0</v>
      </c>
      <c r="BF140" s="244">
        <f>IF(N140="snížená",J140,0)</f>
        <v>0</v>
      </c>
      <c r="BG140" s="244">
        <f>IF(N140="zákl. přenesená",J140,0)</f>
        <v>0</v>
      </c>
      <c r="BH140" s="244">
        <f>IF(N140="sníž. přenesená",J140,0)</f>
        <v>0</v>
      </c>
      <c r="BI140" s="244">
        <f>IF(N140="nulová",J140,0)</f>
        <v>0</v>
      </c>
      <c r="BJ140" s="14" t="s">
        <v>81</v>
      </c>
      <c r="BK140" s="244">
        <f>ROUND(I140*H140,2)</f>
        <v>0</v>
      </c>
      <c r="BL140" s="14" t="s">
        <v>144</v>
      </c>
      <c r="BM140" s="243" t="s">
        <v>1019</v>
      </c>
    </row>
    <row r="141" spans="1:63" s="12" customFormat="1" ht="22.8" customHeight="1">
      <c r="A141" s="12"/>
      <c r="B141" s="216"/>
      <c r="C141" s="217"/>
      <c r="D141" s="218" t="s">
        <v>72</v>
      </c>
      <c r="E141" s="230" t="s">
        <v>83</v>
      </c>
      <c r="F141" s="230" t="s">
        <v>263</v>
      </c>
      <c r="G141" s="217"/>
      <c r="H141" s="217"/>
      <c r="I141" s="220"/>
      <c r="J141" s="231">
        <f>BK141</f>
        <v>0</v>
      </c>
      <c r="K141" s="217"/>
      <c r="L141" s="222"/>
      <c r="M141" s="223"/>
      <c r="N141" s="224"/>
      <c r="O141" s="224"/>
      <c r="P141" s="225">
        <f>P142</f>
        <v>0</v>
      </c>
      <c r="Q141" s="224"/>
      <c r="R141" s="225">
        <f>R142</f>
        <v>1.3538039999999998</v>
      </c>
      <c r="S141" s="224"/>
      <c r="T141" s="226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7" t="s">
        <v>81</v>
      </c>
      <c r="AT141" s="228" t="s">
        <v>72</v>
      </c>
      <c r="AU141" s="228" t="s">
        <v>81</v>
      </c>
      <c r="AY141" s="227" t="s">
        <v>137</v>
      </c>
      <c r="BK141" s="229">
        <f>BK142</f>
        <v>0</v>
      </c>
    </row>
    <row r="142" spans="1:65" s="2" customFormat="1" ht="16.5" customHeight="1">
      <c r="A142" s="35"/>
      <c r="B142" s="36"/>
      <c r="C142" s="232" t="s">
        <v>167</v>
      </c>
      <c r="D142" s="232" t="s">
        <v>139</v>
      </c>
      <c r="E142" s="233" t="s">
        <v>1020</v>
      </c>
      <c r="F142" s="234" t="s">
        <v>1021</v>
      </c>
      <c r="G142" s="235" t="s">
        <v>164</v>
      </c>
      <c r="H142" s="236">
        <v>0.6</v>
      </c>
      <c r="I142" s="237"/>
      <c r="J142" s="238">
        <f>ROUND(I142*H142,2)</f>
        <v>0</v>
      </c>
      <c r="K142" s="234" t="s">
        <v>153</v>
      </c>
      <c r="L142" s="41"/>
      <c r="M142" s="239" t="s">
        <v>1</v>
      </c>
      <c r="N142" s="240" t="s">
        <v>38</v>
      </c>
      <c r="O142" s="88"/>
      <c r="P142" s="241">
        <f>O142*H142</f>
        <v>0</v>
      </c>
      <c r="Q142" s="241">
        <v>2.25634</v>
      </c>
      <c r="R142" s="241">
        <f>Q142*H142</f>
        <v>1.3538039999999998</v>
      </c>
      <c r="S142" s="241">
        <v>0</v>
      </c>
      <c r="T142" s="24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43" t="s">
        <v>444</v>
      </c>
      <c r="AT142" s="243" t="s">
        <v>139</v>
      </c>
      <c r="AU142" s="243" t="s">
        <v>83</v>
      </c>
      <c r="AY142" s="14" t="s">
        <v>137</v>
      </c>
      <c r="BE142" s="244">
        <f>IF(N142="základní",J142,0)</f>
        <v>0</v>
      </c>
      <c r="BF142" s="244">
        <f>IF(N142="snížená",J142,0)</f>
        <v>0</v>
      </c>
      <c r="BG142" s="244">
        <f>IF(N142="zákl. přenesená",J142,0)</f>
        <v>0</v>
      </c>
      <c r="BH142" s="244">
        <f>IF(N142="sníž. přenesená",J142,0)</f>
        <v>0</v>
      </c>
      <c r="BI142" s="244">
        <f>IF(N142="nulová",J142,0)</f>
        <v>0</v>
      </c>
      <c r="BJ142" s="14" t="s">
        <v>81</v>
      </c>
      <c r="BK142" s="244">
        <f>ROUND(I142*H142,2)</f>
        <v>0</v>
      </c>
      <c r="BL142" s="14" t="s">
        <v>444</v>
      </c>
      <c r="BM142" s="243" t="s">
        <v>1022</v>
      </c>
    </row>
    <row r="143" spans="1:63" s="12" customFormat="1" ht="22.8" customHeight="1">
      <c r="A143" s="12"/>
      <c r="B143" s="216"/>
      <c r="C143" s="217"/>
      <c r="D143" s="218" t="s">
        <v>72</v>
      </c>
      <c r="E143" s="230" t="s">
        <v>149</v>
      </c>
      <c r="F143" s="230" t="s">
        <v>305</v>
      </c>
      <c r="G143" s="217"/>
      <c r="H143" s="217"/>
      <c r="I143" s="220"/>
      <c r="J143" s="231">
        <f>BK143</f>
        <v>0</v>
      </c>
      <c r="K143" s="217"/>
      <c r="L143" s="222"/>
      <c r="M143" s="223"/>
      <c r="N143" s="224"/>
      <c r="O143" s="224"/>
      <c r="P143" s="225">
        <f>P144</f>
        <v>0</v>
      </c>
      <c r="Q143" s="224"/>
      <c r="R143" s="225">
        <f>R144</f>
        <v>0.701855</v>
      </c>
      <c r="S143" s="224"/>
      <c r="T143" s="226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7" t="s">
        <v>81</v>
      </c>
      <c r="AT143" s="228" t="s">
        <v>72</v>
      </c>
      <c r="AU143" s="228" t="s">
        <v>81</v>
      </c>
      <c r="AY143" s="227" t="s">
        <v>137</v>
      </c>
      <c r="BK143" s="229">
        <f>BK144</f>
        <v>0</v>
      </c>
    </row>
    <row r="144" spans="1:65" s="2" customFormat="1" ht="21.75" customHeight="1">
      <c r="A144" s="35"/>
      <c r="B144" s="36"/>
      <c r="C144" s="232" t="s">
        <v>172</v>
      </c>
      <c r="D144" s="232" t="s">
        <v>139</v>
      </c>
      <c r="E144" s="233" t="s">
        <v>1023</v>
      </c>
      <c r="F144" s="234" t="s">
        <v>1024</v>
      </c>
      <c r="G144" s="235" t="s">
        <v>164</v>
      </c>
      <c r="H144" s="236">
        <v>0.385</v>
      </c>
      <c r="I144" s="237"/>
      <c r="J144" s="238">
        <f>ROUND(I144*H144,2)</f>
        <v>0</v>
      </c>
      <c r="K144" s="234" t="s">
        <v>143</v>
      </c>
      <c r="L144" s="41"/>
      <c r="M144" s="239" t="s">
        <v>1</v>
      </c>
      <c r="N144" s="240" t="s">
        <v>38</v>
      </c>
      <c r="O144" s="88"/>
      <c r="P144" s="241">
        <f>O144*H144</f>
        <v>0</v>
      </c>
      <c r="Q144" s="241">
        <v>1.823</v>
      </c>
      <c r="R144" s="241">
        <f>Q144*H144</f>
        <v>0.701855</v>
      </c>
      <c r="S144" s="241">
        <v>0</v>
      </c>
      <c r="T144" s="24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3" t="s">
        <v>144</v>
      </c>
      <c r="AT144" s="243" t="s">
        <v>139</v>
      </c>
      <c r="AU144" s="243" t="s">
        <v>83</v>
      </c>
      <c r="AY144" s="14" t="s">
        <v>137</v>
      </c>
      <c r="BE144" s="244">
        <f>IF(N144="základní",J144,0)</f>
        <v>0</v>
      </c>
      <c r="BF144" s="244">
        <f>IF(N144="snížená",J144,0)</f>
        <v>0</v>
      </c>
      <c r="BG144" s="244">
        <f>IF(N144="zákl. přenesená",J144,0)</f>
        <v>0</v>
      </c>
      <c r="BH144" s="244">
        <f>IF(N144="sníž. přenesená",J144,0)</f>
        <v>0</v>
      </c>
      <c r="BI144" s="244">
        <f>IF(N144="nulová",J144,0)</f>
        <v>0</v>
      </c>
      <c r="BJ144" s="14" t="s">
        <v>81</v>
      </c>
      <c r="BK144" s="244">
        <f>ROUND(I144*H144,2)</f>
        <v>0</v>
      </c>
      <c r="BL144" s="14" t="s">
        <v>144</v>
      </c>
      <c r="BM144" s="243" t="s">
        <v>1025</v>
      </c>
    </row>
    <row r="145" spans="1:63" s="12" customFormat="1" ht="22.8" customHeight="1">
      <c r="A145" s="12"/>
      <c r="B145" s="216"/>
      <c r="C145" s="217"/>
      <c r="D145" s="218" t="s">
        <v>72</v>
      </c>
      <c r="E145" s="230" t="s">
        <v>144</v>
      </c>
      <c r="F145" s="230" t="s">
        <v>360</v>
      </c>
      <c r="G145" s="217"/>
      <c r="H145" s="217"/>
      <c r="I145" s="220"/>
      <c r="J145" s="231">
        <f>BK145</f>
        <v>0</v>
      </c>
      <c r="K145" s="217"/>
      <c r="L145" s="222"/>
      <c r="M145" s="223"/>
      <c r="N145" s="224"/>
      <c r="O145" s="224"/>
      <c r="P145" s="225">
        <f>P146</f>
        <v>0</v>
      </c>
      <c r="Q145" s="224"/>
      <c r="R145" s="225">
        <f>R146</f>
        <v>4.78758</v>
      </c>
      <c r="S145" s="224"/>
      <c r="T145" s="226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7" t="s">
        <v>81</v>
      </c>
      <c r="AT145" s="228" t="s">
        <v>72</v>
      </c>
      <c r="AU145" s="228" t="s">
        <v>81</v>
      </c>
      <c r="AY145" s="227" t="s">
        <v>137</v>
      </c>
      <c r="BK145" s="229">
        <f>BK146</f>
        <v>0</v>
      </c>
    </row>
    <row r="146" spans="1:65" s="2" customFormat="1" ht="21.75" customHeight="1">
      <c r="A146" s="35"/>
      <c r="B146" s="36"/>
      <c r="C146" s="232" t="s">
        <v>177</v>
      </c>
      <c r="D146" s="232" t="s">
        <v>139</v>
      </c>
      <c r="E146" s="233" t="s">
        <v>1026</v>
      </c>
      <c r="F146" s="234" t="s">
        <v>1027</v>
      </c>
      <c r="G146" s="235" t="s">
        <v>157</v>
      </c>
      <c r="H146" s="236">
        <v>21</v>
      </c>
      <c r="I146" s="237"/>
      <c r="J146" s="238">
        <f>ROUND(I146*H146,2)</f>
        <v>0</v>
      </c>
      <c r="K146" s="234" t="s">
        <v>153</v>
      </c>
      <c r="L146" s="41"/>
      <c r="M146" s="239" t="s">
        <v>1</v>
      </c>
      <c r="N146" s="240" t="s">
        <v>38</v>
      </c>
      <c r="O146" s="88"/>
      <c r="P146" s="241">
        <f>O146*H146</f>
        <v>0</v>
      </c>
      <c r="Q146" s="241">
        <v>0.22798</v>
      </c>
      <c r="R146" s="241">
        <f>Q146*H146</f>
        <v>4.78758</v>
      </c>
      <c r="S146" s="241">
        <v>0</v>
      </c>
      <c r="T146" s="24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3" t="s">
        <v>144</v>
      </c>
      <c r="AT146" s="243" t="s">
        <v>139</v>
      </c>
      <c r="AU146" s="243" t="s">
        <v>83</v>
      </c>
      <c r="AY146" s="14" t="s">
        <v>137</v>
      </c>
      <c r="BE146" s="244">
        <f>IF(N146="základní",J146,0)</f>
        <v>0</v>
      </c>
      <c r="BF146" s="244">
        <f>IF(N146="snížená",J146,0)</f>
        <v>0</v>
      </c>
      <c r="BG146" s="244">
        <f>IF(N146="zákl. přenesená",J146,0)</f>
        <v>0</v>
      </c>
      <c r="BH146" s="244">
        <f>IF(N146="sníž. přenesená",J146,0)</f>
        <v>0</v>
      </c>
      <c r="BI146" s="244">
        <f>IF(N146="nulová",J146,0)</f>
        <v>0</v>
      </c>
      <c r="BJ146" s="14" t="s">
        <v>81</v>
      </c>
      <c r="BK146" s="244">
        <f>ROUND(I146*H146,2)</f>
        <v>0</v>
      </c>
      <c r="BL146" s="14" t="s">
        <v>144</v>
      </c>
      <c r="BM146" s="243" t="s">
        <v>1028</v>
      </c>
    </row>
    <row r="147" spans="1:63" s="12" customFormat="1" ht="22.8" customHeight="1">
      <c r="A147" s="12"/>
      <c r="B147" s="216"/>
      <c r="C147" s="217"/>
      <c r="D147" s="218" t="s">
        <v>72</v>
      </c>
      <c r="E147" s="230" t="s">
        <v>161</v>
      </c>
      <c r="F147" s="230" t="s">
        <v>370</v>
      </c>
      <c r="G147" s="217"/>
      <c r="H147" s="217"/>
      <c r="I147" s="220"/>
      <c r="J147" s="231">
        <f>BK147</f>
        <v>0</v>
      </c>
      <c r="K147" s="217"/>
      <c r="L147" s="222"/>
      <c r="M147" s="223"/>
      <c r="N147" s="224"/>
      <c r="O147" s="224"/>
      <c r="P147" s="225">
        <f>SUM(P148:P149)</f>
        <v>0</v>
      </c>
      <c r="Q147" s="224"/>
      <c r="R147" s="225">
        <f>SUM(R148:R149)</f>
        <v>5.31606</v>
      </c>
      <c r="S147" s="224"/>
      <c r="T147" s="226">
        <f>SUM(T148:T149)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7" t="s">
        <v>81</v>
      </c>
      <c r="AT147" s="228" t="s">
        <v>72</v>
      </c>
      <c r="AU147" s="228" t="s">
        <v>81</v>
      </c>
      <c r="AY147" s="227" t="s">
        <v>137</v>
      </c>
      <c r="BK147" s="229">
        <f>SUM(BK148:BK149)</f>
        <v>0</v>
      </c>
    </row>
    <row r="148" spans="1:65" s="2" customFormat="1" ht="21.75" customHeight="1">
      <c r="A148" s="35"/>
      <c r="B148" s="36"/>
      <c r="C148" s="232" t="s">
        <v>182</v>
      </c>
      <c r="D148" s="232" t="s">
        <v>139</v>
      </c>
      <c r="E148" s="233" t="s">
        <v>1029</v>
      </c>
      <c r="F148" s="234" t="s">
        <v>1030</v>
      </c>
      <c r="G148" s="235" t="s">
        <v>157</v>
      </c>
      <c r="H148" s="236">
        <v>41</v>
      </c>
      <c r="I148" s="237"/>
      <c r="J148" s="238">
        <f>ROUND(I148*H148,2)</f>
        <v>0</v>
      </c>
      <c r="K148" s="234" t="s">
        <v>143</v>
      </c>
      <c r="L148" s="41"/>
      <c r="M148" s="239" t="s">
        <v>1</v>
      </c>
      <c r="N148" s="240" t="s">
        <v>38</v>
      </c>
      <c r="O148" s="88"/>
      <c r="P148" s="241">
        <f>O148*H148</f>
        <v>0</v>
      </c>
      <c r="Q148" s="241">
        <v>0.12966</v>
      </c>
      <c r="R148" s="241">
        <f>Q148*H148</f>
        <v>5.31606</v>
      </c>
      <c r="S148" s="241">
        <v>0</v>
      </c>
      <c r="T148" s="24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3" t="s">
        <v>144</v>
      </c>
      <c r="AT148" s="243" t="s">
        <v>139</v>
      </c>
      <c r="AU148" s="243" t="s">
        <v>83</v>
      </c>
      <c r="AY148" s="14" t="s">
        <v>137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14" t="s">
        <v>81</v>
      </c>
      <c r="BK148" s="244">
        <f>ROUND(I148*H148,2)</f>
        <v>0</v>
      </c>
      <c r="BL148" s="14" t="s">
        <v>144</v>
      </c>
      <c r="BM148" s="243" t="s">
        <v>1031</v>
      </c>
    </row>
    <row r="149" spans="1:47" s="2" customFormat="1" ht="12">
      <c r="A149" s="35"/>
      <c r="B149" s="36"/>
      <c r="C149" s="37"/>
      <c r="D149" s="245" t="s">
        <v>159</v>
      </c>
      <c r="E149" s="37"/>
      <c r="F149" s="246" t="s">
        <v>1032</v>
      </c>
      <c r="G149" s="37"/>
      <c r="H149" s="37"/>
      <c r="I149" s="141"/>
      <c r="J149" s="37"/>
      <c r="K149" s="37"/>
      <c r="L149" s="41"/>
      <c r="M149" s="247"/>
      <c r="N149" s="248"/>
      <c r="O149" s="88"/>
      <c r="P149" s="88"/>
      <c r="Q149" s="88"/>
      <c r="R149" s="88"/>
      <c r="S149" s="88"/>
      <c r="T149" s="89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159</v>
      </c>
      <c r="AU149" s="14" t="s">
        <v>83</v>
      </c>
    </row>
    <row r="150" spans="1:63" s="12" customFormat="1" ht="22.8" customHeight="1">
      <c r="A150" s="12"/>
      <c r="B150" s="216"/>
      <c r="C150" s="217"/>
      <c r="D150" s="218" t="s">
        <v>72</v>
      </c>
      <c r="E150" s="230" t="s">
        <v>177</v>
      </c>
      <c r="F150" s="230" t="s">
        <v>765</v>
      </c>
      <c r="G150" s="217"/>
      <c r="H150" s="217"/>
      <c r="I150" s="220"/>
      <c r="J150" s="231">
        <f>BK150</f>
        <v>0</v>
      </c>
      <c r="K150" s="217"/>
      <c r="L150" s="222"/>
      <c r="M150" s="223"/>
      <c r="N150" s="224"/>
      <c r="O150" s="224"/>
      <c r="P150" s="225">
        <f>P151</f>
        <v>0</v>
      </c>
      <c r="Q150" s="224"/>
      <c r="R150" s="225">
        <f>R151</f>
        <v>10.29456</v>
      </c>
      <c r="S150" s="224"/>
      <c r="T150" s="226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7" t="s">
        <v>81</v>
      </c>
      <c r="AT150" s="228" t="s">
        <v>72</v>
      </c>
      <c r="AU150" s="228" t="s">
        <v>81</v>
      </c>
      <c r="AY150" s="227" t="s">
        <v>137</v>
      </c>
      <c r="BK150" s="229">
        <f>BK151</f>
        <v>0</v>
      </c>
    </row>
    <row r="151" spans="1:65" s="2" customFormat="1" ht="21.75" customHeight="1">
      <c r="A151" s="35"/>
      <c r="B151" s="36"/>
      <c r="C151" s="232" t="s">
        <v>187</v>
      </c>
      <c r="D151" s="232" t="s">
        <v>139</v>
      </c>
      <c r="E151" s="233" t="s">
        <v>1033</v>
      </c>
      <c r="F151" s="234" t="s">
        <v>1034</v>
      </c>
      <c r="G151" s="235" t="s">
        <v>152</v>
      </c>
      <c r="H151" s="236">
        <v>72</v>
      </c>
      <c r="I151" s="237"/>
      <c r="J151" s="238">
        <f>ROUND(I151*H151,2)</f>
        <v>0</v>
      </c>
      <c r="K151" s="234" t="s">
        <v>143</v>
      </c>
      <c r="L151" s="41"/>
      <c r="M151" s="239" t="s">
        <v>1</v>
      </c>
      <c r="N151" s="240" t="s">
        <v>38</v>
      </c>
      <c r="O151" s="88"/>
      <c r="P151" s="241">
        <f>O151*H151</f>
        <v>0</v>
      </c>
      <c r="Q151" s="241">
        <v>0.14298</v>
      </c>
      <c r="R151" s="241">
        <f>Q151*H151</f>
        <v>10.29456</v>
      </c>
      <c r="S151" s="241">
        <v>0</v>
      </c>
      <c r="T151" s="24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3" t="s">
        <v>144</v>
      </c>
      <c r="AT151" s="243" t="s">
        <v>139</v>
      </c>
      <c r="AU151" s="243" t="s">
        <v>83</v>
      </c>
      <c r="AY151" s="14" t="s">
        <v>137</v>
      </c>
      <c r="BE151" s="244">
        <f>IF(N151="základní",J151,0)</f>
        <v>0</v>
      </c>
      <c r="BF151" s="244">
        <f>IF(N151="snížená",J151,0)</f>
        <v>0</v>
      </c>
      <c r="BG151" s="244">
        <f>IF(N151="zákl. přenesená",J151,0)</f>
        <v>0</v>
      </c>
      <c r="BH151" s="244">
        <f>IF(N151="sníž. přenesená",J151,0)</f>
        <v>0</v>
      </c>
      <c r="BI151" s="244">
        <f>IF(N151="nulová",J151,0)</f>
        <v>0</v>
      </c>
      <c r="BJ151" s="14" t="s">
        <v>81</v>
      </c>
      <c r="BK151" s="244">
        <f>ROUND(I151*H151,2)</f>
        <v>0</v>
      </c>
      <c r="BL151" s="14" t="s">
        <v>144</v>
      </c>
      <c r="BM151" s="243" t="s">
        <v>1035</v>
      </c>
    </row>
    <row r="152" spans="1:63" s="12" customFormat="1" ht="25.9" customHeight="1">
      <c r="A152" s="12"/>
      <c r="B152" s="216"/>
      <c r="C152" s="217"/>
      <c r="D152" s="218" t="s">
        <v>72</v>
      </c>
      <c r="E152" s="219" t="s">
        <v>552</v>
      </c>
      <c r="F152" s="219" t="s">
        <v>553</v>
      </c>
      <c r="G152" s="217"/>
      <c r="H152" s="217"/>
      <c r="I152" s="220"/>
      <c r="J152" s="221">
        <f>BK152</f>
        <v>0</v>
      </c>
      <c r="K152" s="217"/>
      <c r="L152" s="222"/>
      <c r="M152" s="223"/>
      <c r="N152" s="224"/>
      <c r="O152" s="224"/>
      <c r="P152" s="225">
        <f>P153+P156+P161</f>
        <v>0</v>
      </c>
      <c r="Q152" s="224"/>
      <c r="R152" s="225">
        <f>R153+R156+R161</f>
        <v>0.0457592</v>
      </c>
      <c r="S152" s="224"/>
      <c r="T152" s="226">
        <f>T153+T156+T161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7" t="s">
        <v>83</v>
      </c>
      <c r="AT152" s="228" t="s">
        <v>72</v>
      </c>
      <c r="AU152" s="228" t="s">
        <v>73</v>
      </c>
      <c r="AY152" s="227" t="s">
        <v>137</v>
      </c>
      <c r="BK152" s="229">
        <f>BK153+BK156+BK161</f>
        <v>0</v>
      </c>
    </row>
    <row r="153" spans="1:63" s="12" customFormat="1" ht="22.8" customHeight="1">
      <c r="A153" s="12"/>
      <c r="B153" s="216"/>
      <c r="C153" s="217"/>
      <c r="D153" s="218" t="s">
        <v>72</v>
      </c>
      <c r="E153" s="230" t="s">
        <v>906</v>
      </c>
      <c r="F153" s="230" t="s">
        <v>907</v>
      </c>
      <c r="G153" s="217"/>
      <c r="H153" s="217"/>
      <c r="I153" s="220"/>
      <c r="J153" s="231">
        <f>BK153</f>
        <v>0</v>
      </c>
      <c r="K153" s="217"/>
      <c r="L153" s="222"/>
      <c r="M153" s="223"/>
      <c r="N153" s="224"/>
      <c r="O153" s="224"/>
      <c r="P153" s="225">
        <f>SUM(P154:P155)</f>
        <v>0</v>
      </c>
      <c r="Q153" s="224"/>
      <c r="R153" s="225">
        <f>SUM(R154:R155)</f>
        <v>0.014703999999999998</v>
      </c>
      <c r="S153" s="224"/>
      <c r="T153" s="226">
        <f>SUM(T154:T155)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7" t="s">
        <v>83</v>
      </c>
      <c r="AT153" s="228" t="s">
        <v>72</v>
      </c>
      <c r="AU153" s="228" t="s">
        <v>81</v>
      </c>
      <c r="AY153" s="227" t="s">
        <v>137</v>
      </c>
      <c r="BK153" s="229">
        <f>SUM(BK154:BK155)</f>
        <v>0</v>
      </c>
    </row>
    <row r="154" spans="1:65" s="2" customFormat="1" ht="21.75" customHeight="1">
      <c r="A154" s="35"/>
      <c r="B154" s="36"/>
      <c r="C154" s="232" t="s">
        <v>192</v>
      </c>
      <c r="D154" s="232" t="s">
        <v>139</v>
      </c>
      <c r="E154" s="233" t="s">
        <v>1036</v>
      </c>
      <c r="F154" s="234" t="s">
        <v>1037</v>
      </c>
      <c r="G154" s="235" t="s">
        <v>157</v>
      </c>
      <c r="H154" s="236">
        <v>2.26</v>
      </c>
      <c r="I154" s="237"/>
      <c r="J154" s="238">
        <f>ROUND(I154*H154,2)</f>
        <v>0</v>
      </c>
      <c r="K154" s="234" t="s">
        <v>143</v>
      </c>
      <c r="L154" s="41"/>
      <c r="M154" s="239" t="s">
        <v>1</v>
      </c>
      <c r="N154" s="240" t="s">
        <v>38</v>
      </c>
      <c r="O154" s="88"/>
      <c r="P154" s="241">
        <f>O154*H154</f>
        <v>0</v>
      </c>
      <c r="Q154" s="241">
        <v>0.0004</v>
      </c>
      <c r="R154" s="241">
        <f>Q154*H154</f>
        <v>0.000904</v>
      </c>
      <c r="S154" s="241">
        <v>0</v>
      </c>
      <c r="T154" s="24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43" t="s">
        <v>209</v>
      </c>
      <c r="AT154" s="243" t="s">
        <v>139</v>
      </c>
      <c r="AU154" s="243" t="s">
        <v>83</v>
      </c>
      <c r="AY154" s="14" t="s">
        <v>137</v>
      </c>
      <c r="BE154" s="244">
        <f>IF(N154="základní",J154,0)</f>
        <v>0</v>
      </c>
      <c r="BF154" s="244">
        <f>IF(N154="snížená",J154,0)</f>
        <v>0</v>
      </c>
      <c r="BG154" s="244">
        <f>IF(N154="zákl. přenesená",J154,0)</f>
        <v>0</v>
      </c>
      <c r="BH154" s="244">
        <f>IF(N154="sníž. přenesená",J154,0)</f>
        <v>0</v>
      </c>
      <c r="BI154" s="244">
        <f>IF(N154="nulová",J154,0)</f>
        <v>0</v>
      </c>
      <c r="BJ154" s="14" t="s">
        <v>81</v>
      </c>
      <c r="BK154" s="244">
        <f>ROUND(I154*H154,2)</f>
        <v>0</v>
      </c>
      <c r="BL154" s="14" t="s">
        <v>209</v>
      </c>
      <c r="BM154" s="243" t="s">
        <v>1038</v>
      </c>
    </row>
    <row r="155" spans="1:65" s="2" customFormat="1" ht="16.5" customHeight="1">
      <c r="A155" s="35"/>
      <c r="B155" s="36"/>
      <c r="C155" s="249" t="s">
        <v>197</v>
      </c>
      <c r="D155" s="249" t="s">
        <v>225</v>
      </c>
      <c r="E155" s="250" t="s">
        <v>1039</v>
      </c>
      <c r="F155" s="251" t="s">
        <v>1040</v>
      </c>
      <c r="G155" s="252" t="s">
        <v>157</v>
      </c>
      <c r="H155" s="253">
        <v>2.875</v>
      </c>
      <c r="I155" s="254"/>
      <c r="J155" s="255">
        <f>ROUND(I155*H155,2)</f>
        <v>0</v>
      </c>
      <c r="K155" s="251" t="s">
        <v>1</v>
      </c>
      <c r="L155" s="256"/>
      <c r="M155" s="257" t="s">
        <v>1</v>
      </c>
      <c r="N155" s="258" t="s">
        <v>38</v>
      </c>
      <c r="O155" s="88"/>
      <c r="P155" s="241">
        <f>O155*H155</f>
        <v>0</v>
      </c>
      <c r="Q155" s="241">
        <v>0.0048</v>
      </c>
      <c r="R155" s="241">
        <f>Q155*H155</f>
        <v>0.013799999999999998</v>
      </c>
      <c r="S155" s="241">
        <v>0</v>
      </c>
      <c r="T155" s="24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3" t="s">
        <v>300</v>
      </c>
      <c r="AT155" s="243" t="s">
        <v>225</v>
      </c>
      <c r="AU155" s="243" t="s">
        <v>83</v>
      </c>
      <c r="AY155" s="14" t="s">
        <v>137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14" t="s">
        <v>81</v>
      </c>
      <c r="BK155" s="244">
        <f>ROUND(I155*H155,2)</f>
        <v>0</v>
      </c>
      <c r="BL155" s="14" t="s">
        <v>209</v>
      </c>
      <c r="BM155" s="243" t="s">
        <v>1041</v>
      </c>
    </row>
    <row r="156" spans="1:63" s="12" customFormat="1" ht="22.8" customHeight="1">
      <c r="A156" s="12"/>
      <c r="B156" s="216"/>
      <c r="C156" s="217"/>
      <c r="D156" s="218" t="s">
        <v>72</v>
      </c>
      <c r="E156" s="230" t="s">
        <v>848</v>
      </c>
      <c r="F156" s="230" t="s">
        <v>849</v>
      </c>
      <c r="G156" s="217"/>
      <c r="H156" s="217"/>
      <c r="I156" s="220"/>
      <c r="J156" s="231">
        <f>BK156</f>
        <v>0</v>
      </c>
      <c r="K156" s="217"/>
      <c r="L156" s="222"/>
      <c r="M156" s="223"/>
      <c r="N156" s="224"/>
      <c r="O156" s="224"/>
      <c r="P156" s="225">
        <f>SUM(P157:P160)</f>
        <v>0</v>
      </c>
      <c r="Q156" s="224"/>
      <c r="R156" s="225">
        <f>SUM(R157:R160)</f>
        <v>0.022</v>
      </c>
      <c r="S156" s="224"/>
      <c r="T156" s="226">
        <f>SUM(T157:T160)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7" t="s">
        <v>83</v>
      </c>
      <c r="AT156" s="228" t="s">
        <v>72</v>
      </c>
      <c r="AU156" s="228" t="s">
        <v>81</v>
      </c>
      <c r="AY156" s="227" t="s">
        <v>137</v>
      </c>
      <c r="BK156" s="229">
        <f>SUM(BK157:BK160)</f>
        <v>0</v>
      </c>
    </row>
    <row r="157" spans="1:65" s="2" customFormat="1" ht="21.75" customHeight="1">
      <c r="A157" s="35"/>
      <c r="B157" s="36"/>
      <c r="C157" s="232" t="s">
        <v>199</v>
      </c>
      <c r="D157" s="232" t="s">
        <v>139</v>
      </c>
      <c r="E157" s="233" t="s">
        <v>1042</v>
      </c>
      <c r="F157" s="234" t="s">
        <v>1043</v>
      </c>
      <c r="G157" s="235" t="s">
        <v>142</v>
      </c>
      <c r="H157" s="236">
        <v>1</v>
      </c>
      <c r="I157" s="237"/>
      <c r="J157" s="238">
        <f>ROUND(I157*H157,2)</f>
        <v>0</v>
      </c>
      <c r="K157" s="234" t="s">
        <v>143</v>
      </c>
      <c r="L157" s="41"/>
      <c r="M157" s="239" t="s">
        <v>1</v>
      </c>
      <c r="N157" s="240" t="s">
        <v>38</v>
      </c>
      <c r="O157" s="88"/>
      <c r="P157" s="241">
        <f>O157*H157</f>
        <v>0</v>
      </c>
      <c r="Q157" s="241">
        <v>0</v>
      </c>
      <c r="R157" s="241">
        <f>Q157*H157</f>
        <v>0</v>
      </c>
      <c r="S157" s="241">
        <v>0</v>
      </c>
      <c r="T157" s="24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43" t="s">
        <v>209</v>
      </c>
      <c r="AT157" s="243" t="s">
        <v>139</v>
      </c>
      <c r="AU157" s="243" t="s">
        <v>83</v>
      </c>
      <c r="AY157" s="14" t="s">
        <v>137</v>
      </c>
      <c r="BE157" s="244">
        <f>IF(N157="základní",J157,0)</f>
        <v>0</v>
      </c>
      <c r="BF157" s="244">
        <f>IF(N157="snížená",J157,0)</f>
        <v>0</v>
      </c>
      <c r="BG157" s="244">
        <f>IF(N157="zákl. přenesená",J157,0)</f>
        <v>0</v>
      </c>
      <c r="BH157" s="244">
        <f>IF(N157="sníž. přenesená",J157,0)</f>
        <v>0</v>
      </c>
      <c r="BI157" s="244">
        <f>IF(N157="nulová",J157,0)</f>
        <v>0</v>
      </c>
      <c r="BJ157" s="14" t="s">
        <v>81</v>
      </c>
      <c r="BK157" s="244">
        <f>ROUND(I157*H157,2)</f>
        <v>0</v>
      </c>
      <c r="BL157" s="14" t="s">
        <v>209</v>
      </c>
      <c r="BM157" s="243" t="s">
        <v>1044</v>
      </c>
    </row>
    <row r="158" spans="1:65" s="2" customFormat="1" ht="16.5" customHeight="1">
      <c r="A158" s="35"/>
      <c r="B158" s="36"/>
      <c r="C158" s="232" t="s">
        <v>203</v>
      </c>
      <c r="D158" s="232" t="s">
        <v>139</v>
      </c>
      <c r="E158" s="233" t="s">
        <v>1045</v>
      </c>
      <c r="F158" s="234" t="s">
        <v>1046</v>
      </c>
      <c r="G158" s="235" t="s">
        <v>729</v>
      </c>
      <c r="H158" s="236">
        <v>16</v>
      </c>
      <c r="I158" s="237"/>
      <c r="J158" s="238">
        <f>ROUND(I158*H158,2)</f>
        <v>0</v>
      </c>
      <c r="K158" s="234" t="s">
        <v>1</v>
      </c>
      <c r="L158" s="41"/>
      <c r="M158" s="239" t="s">
        <v>1</v>
      </c>
      <c r="N158" s="240" t="s">
        <v>38</v>
      </c>
      <c r="O158" s="88"/>
      <c r="P158" s="241">
        <f>O158*H158</f>
        <v>0</v>
      </c>
      <c r="Q158" s="241">
        <v>0</v>
      </c>
      <c r="R158" s="241">
        <f>Q158*H158</f>
        <v>0</v>
      </c>
      <c r="S158" s="241">
        <v>0</v>
      </c>
      <c r="T158" s="24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3" t="s">
        <v>209</v>
      </c>
      <c r="AT158" s="243" t="s">
        <v>139</v>
      </c>
      <c r="AU158" s="243" t="s">
        <v>83</v>
      </c>
      <c r="AY158" s="14" t="s">
        <v>137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14" t="s">
        <v>81</v>
      </c>
      <c r="BK158" s="244">
        <f>ROUND(I158*H158,2)</f>
        <v>0</v>
      </c>
      <c r="BL158" s="14" t="s">
        <v>209</v>
      </c>
      <c r="BM158" s="243" t="s">
        <v>1047</v>
      </c>
    </row>
    <row r="159" spans="1:65" s="2" customFormat="1" ht="16.5" customHeight="1">
      <c r="A159" s="35"/>
      <c r="B159" s="36"/>
      <c r="C159" s="232" t="s">
        <v>8</v>
      </c>
      <c r="D159" s="232" t="s">
        <v>139</v>
      </c>
      <c r="E159" s="233" t="s">
        <v>1048</v>
      </c>
      <c r="F159" s="234" t="s">
        <v>1049</v>
      </c>
      <c r="G159" s="235" t="s">
        <v>729</v>
      </c>
      <c r="H159" s="236">
        <v>200</v>
      </c>
      <c r="I159" s="237"/>
      <c r="J159" s="238">
        <f>ROUND(I159*H159,2)</f>
        <v>0</v>
      </c>
      <c r="K159" s="234" t="s">
        <v>1</v>
      </c>
      <c r="L159" s="41"/>
      <c r="M159" s="239" t="s">
        <v>1</v>
      </c>
      <c r="N159" s="240" t="s">
        <v>38</v>
      </c>
      <c r="O159" s="88"/>
      <c r="P159" s="241">
        <f>O159*H159</f>
        <v>0</v>
      </c>
      <c r="Q159" s="241">
        <v>0</v>
      </c>
      <c r="R159" s="241">
        <f>Q159*H159</f>
        <v>0</v>
      </c>
      <c r="S159" s="241">
        <v>0</v>
      </c>
      <c r="T159" s="24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3" t="s">
        <v>209</v>
      </c>
      <c r="AT159" s="243" t="s">
        <v>139</v>
      </c>
      <c r="AU159" s="243" t="s">
        <v>83</v>
      </c>
      <c r="AY159" s="14" t="s">
        <v>137</v>
      </c>
      <c r="BE159" s="244">
        <f>IF(N159="základní",J159,0)</f>
        <v>0</v>
      </c>
      <c r="BF159" s="244">
        <f>IF(N159="snížená",J159,0)</f>
        <v>0</v>
      </c>
      <c r="BG159" s="244">
        <f>IF(N159="zákl. přenesená",J159,0)</f>
        <v>0</v>
      </c>
      <c r="BH159" s="244">
        <f>IF(N159="sníž. přenesená",J159,0)</f>
        <v>0</v>
      </c>
      <c r="BI159" s="244">
        <f>IF(N159="nulová",J159,0)</f>
        <v>0</v>
      </c>
      <c r="BJ159" s="14" t="s">
        <v>81</v>
      </c>
      <c r="BK159" s="244">
        <f>ROUND(I159*H159,2)</f>
        <v>0</v>
      </c>
      <c r="BL159" s="14" t="s">
        <v>209</v>
      </c>
      <c r="BM159" s="243" t="s">
        <v>1050</v>
      </c>
    </row>
    <row r="160" spans="1:65" s="2" customFormat="1" ht="16.5" customHeight="1">
      <c r="A160" s="35"/>
      <c r="B160" s="36"/>
      <c r="C160" s="249" t="s">
        <v>209</v>
      </c>
      <c r="D160" s="249" t="s">
        <v>225</v>
      </c>
      <c r="E160" s="250" t="s">
        <v>1051</v>
      </c>
      <c r="F160" s="251" t="s">
        <v>1052</v>
      </c>
      <c r="G160" s="252" t="s">
        <v>142</v>
      </c>
      <c r="H160" s="253">
        <v>1</v>
      </c>
      <c r="I160" s="254"/>
      <c r="J160" s="255">
        <f>ROUND(I160*H160,2)</f>
        <v>0</v>
      </c>
      <c r="K160" s="251" t="s">
        <v>143</v>
      </c>
      <c r="L160" s="256"/>
      <c r="M160" s="257" t="s">
        <v>1</v>
      </c>
      <c r="N160" s="258" t="s">
        <v>38</v>
      </c>
      <c r="O160" s="88"/>
      <c r="P160" s="241">
        <f>O160*H160</f>
        <v>0</v>
      </c>
      <c r="Q160" s="241">
        <v>0.022</v>
      </c>
      <c r="R160" s="241">
        <f>Q160*H160</f>
        <v>0.022</v>
      </c>
      <c r="S160" s="241">
        <v>0</v>
      </c>
      <c r="T160" s="24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3" t="s">
        <v>300</v>
      </c>
      <c r="AT160" s="243" t="s">
        <v>225</v>
      </c>
      <c r="AU160" s="243" t="s">
        <v>83</v>
      </c>
      <c r="AY160" s="14" t="s">
        <v>137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14" t="s">
        <v>81</v>
      </c>
      <c r="BK160" s="244">
        <f>ROUND(I160*H160,2)</f>
        <v>0</v>
      </c>
      <c r="BL160" s="14" t="s">
        <v>209</v>
      </c>
      <c r="BM160" s="243" t="s">
        <v>1053</v>
      </c>
    </row>
    <row r="161" spans="1:63" s="12" customFormat="1" ht="22.8" customHeight="1">
      <c r="A161" s="12"/>
      <c r="B161" s="216"/>
      <c r="C161" s="217"/>
      <c r="D161" s="218" t="s">
        <v>72</v>
      </c>
      <c r="E161" s="230" t="s">
        <v>1054</v>
      </c>
      <c r="F161" s="230" t="s">
        <v>1055</v>
      </c>
      <c r="G161" s="217"/>
      <c r="H161" s="217"/>
      <c r="I161" s="220"/>
      <c r="J161" s="231">
        <f>BK161</f>
        <v>0</v>
      </c>
      <c r="K161" s="217"/>
      <c r="L161" s="222"/>
      <c r="M161" s="223"/>
      <c r="N161" s="224"/>
      <c r="O161" s="224"/>
      <c r="P161" s="225">
        <f>P162</f>
        <v>0</v>
      </c>
      <c r="Q161" s="224"/>
      <c r="R161" s="225">
        <f>R162</f>
        <v>0.0090552</v>
      </c>
      <c r="S161" s="224"/>
      <c r="T161" s="226">
        <f>T162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7" t="s">
        <v>83</v>
      </c>
      <c r="AT161" s="228" t="s">
        <v>72</v>
      </c>
      <c r="AU161" s="228" t="s">
        <v>81</v>
      </c>
      <c r="AY161" s="227" t="s">
        <v>137</v>
      </c>
      <c r="BK161" s="229">
        <f>BK162</f>
        <v>0</v>
      </c>
    </row>
    <row r="162" spans="1:65" s="2" customFormat="1" ht="21.75" customHeight="1">
      <c r="A162" s="35"/>
      <c r="B162" s="36"/>
      <c r="C162" s="232" t="s">
        <v>211</v>
      </c>
      <c r="D162" s="232" t="s">
        <v>139</v>
      </c>
      <c r="E162" s="233" t="s">
        <v>1056</v>
      </c>
      <c r="F162" s="234" t="s">
        <v>1057</v>
      </c>
      <c r="G162" s="235" t="s">
        <v>157</v>
      </c>
      <c r="H162" s="236">
        <v>1.54</v>
      </c>
      <c r="I162" s="237"/>
      <c r="J162" s="238">
        <f>ROUND(I162*H162,2)</f>
        <v>0</v>
      </c>
      <c r="K162" s="234" t="s">
        <v>143</v>
      </c>
      <c r="L162" s="41"/>
      <c r="M162" s="239" t="s">
        <v>1</v>
      </c>
      <c r="N162" s="240" t="s">
        <v>38</v>
      </c>
      <c r="O162" s="88"/>
      <c r="P162" s="241">
        <f>O162*H162</f>
        <v>0</v>
      </c>
      <c r="Q162" s="241">
        <v>0.00588</v>
      </c>
      <c r="R162" s="241">
        <f>Q162*H162</f>
        <v>0.0090552</v>
      </c>
      <c r="S162" s="241">
        <v>0</v>
      </c>
      <c r="T162" s="24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3" t="s">
        <v>209</v>
      </c>
      <c r="AT162" s="243" t="s">
        <v>139</v>
      </c>
      <c r="AU162" s="243" t="s">
        <v>83</v>
      </c>
      <c r="AY162" s="14" t="s">
        <v>137</v>
      </c>
      <c r="BE162" s="244">
        <f>IF(N162="základní",J162,0)</f>
        <v>0</v>
      </c>
      <c r="BF162" s="244">
        <f>IF(N162="snížená",J162,0)</f>
        <v>0</v>
      </c>
      <c r="BG162" s="244">
        <f>IF(N162="zákl. přenesená",J162,0)</f>
        <v>0</v>
      </c>
      <c r="BH162" s="244">
        <f>IF(N162="sníž. přenesená",J162,0)</f>
        <v>0</v>
      </c>
      <c r="BI162" s="244">
        <f>IF(N162="nulová",J162,0)</f>
        <v>0</v>
      </c>
      <c r="BJ162" s="14" t="s">
        <v>81</v>
      </c>
      <c r="BK162" s="244">
        <f>ROUND(I162*H162,2)</f>
        <v>0</v>
      </c>
      <c r="BL162" s="14" t="s">
        <v>209</v>
      </c>
      <c r="BM162" s="243" t="s">
        <v>1058</v>
      </c>
    </row>
    <row r="163" spans="1:63" s="12" customFormat="1" ht="25.9" customHeight="1">
      <c r="A163" s="12"/>
      <c r="B163" s="216"/>
      <c r="C163" s="217"/>
      <c r="D163" s="218" t="s">
        <v>72</v>
      </c>
      <c r="E163" s="219" t="s">
        <v>225</v>
      </c>
      <c r="F163" s="219" t="s">
        <v>1059</v>
      </c>
      <c r="G163" s="217"/>
      <c r="H163" s="217"/>
      <c r="I163" s="220"/>
      <c r="J163" s="221">
        <f>BK163</f>
        <v>0</v>
      </c>
      <c r="K163" s="217"/>
      <c r="L163" s="222"/>
      <c r="M163" s="223"/>
      <c r="N163" s="224"/>
      <c r="O163" s="224"/>
      <c r="P163" s="225">
        <f>P164+P186</f>
        <v>0</v>
      </c>
      <c r="Q163" s="224"/>
      <c r="R163" s="225">
        <f>R164+R186</f>
        <v>39.80648</v>
      </c>
      <c r="S163" s="224"/>
      <c r="T163" s="226">
        <f>T164+T186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27" t="s">
        <v>149</v>
      </c>
      <c r="AT163" s="228" t="s">
        <v>72</v>
      </c>
      <c r="AU163" s="228" t="s">
        <v>73</v>
      </c>
      <c r="AY163" s="227" t="s">
        <v>137</v>
      </c>
      <c r="BK163" s="229">
        <f>BK164+BK186</f>
        <v>0</v>
      </c>
    </row>
    <row r="164" spans="1:63" s="12" customFormat="1" ht="22.8" customHeight="1">
      <c r="A164" s="12"/>
      <c r="B164" s="216"/>
      <c r="C164" s="217"/>
      <c r="D164" s="218" t="s">
        <v>72</v>
      </c>
      <c r="E164" s="230" t="s">
        <v>1060</v>
      </c>
      <c r="F164" s="230" t="s">
        <v>1061</v>
      </c>
      <c r="G164" s="217"/>
      <c r="H164" s="217"/>
      <c r="I164" s="220"/>
      <c r="J164" s="231">
        <f>BK164</f>
        <v>0</v>
      </c>
      <c r="K164" s="217"/>
      <c r="L164" s="222"/>
      <c r="M164" s="223"/>
      <c r="N164" s="224"/>
      <c r="O164" s="224"/>
      <c r="P164" s="225">
        <f>SUM(P165:P185)</f>
        <v>0</v>
      </c>
      <c r="Q164" s="224"/>
      <c r="R164" s="225">
        <f>SUM(R165:R185)</f>
        <v>1.70832</v>
      </c>
      <c r="S164" s="224"/>
      <c r="T164" s="226">
        <f>SUM(T165:T185)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27" t="s">
        <v>149</v>
      </c>
      <c r="AT164" s="228" t="s">
        <v>72</v>
      </c>
      <c r="AU164" s="228" t="s">
        <v>81</v>
      </c>
      <c r="AY164" s="227" t="s">
        <v>137</v>
      </c>
      <c r="BK164" s="229">
        <f>SUM(BK165:BK185)</f>
        <v>0</v>
      </c>
    </row>
    <row r="165" spans="1:65" s="2" customFormat="1" ht="16.5" customHeight="1">
      <c r="A165" s="35"/>
      <c r="B165" s="36"/>
      <c r="C165" s="232" t="s">
        <v>215</v>
      </c>
      <c r="D165" s="232" t="s">
        <v>139</v>
      </c>
      <c r="E165" s="233" t="s">
        <v>1062</v>
      </c>
      <c r="F165" s="234" t="s">
        <v>1063</v>
      </c>
      <c r="G165" s="235" t="s">
        <v>1064</v>
      </c>
      <c r="H165" s="236">
        <v>0.63</v>
      </c>
      <c r="I165" s="237"/>
      <c r="J165" s="238">
        <f>ROUND(I165*H165,2)</f>
        <v>0</v>
      </c>
      <c r="K165" s="234" t="s">
        <v>1</v>
      </c>
      <c r="L165" s="41"/>
      <c r="M165" s="239" t="s">
        <v>1</v>
      </c>
      <c r="N165" s="240" t="s">
        <v>38</v>
      </c>
      <c r="O165" s="88"/>
      <c r="P165" s="241">
        <f>O165*H165</f>
        <v>0</v>
      </c>
      <c r="Q165" s="241">
        <v>0</v>
      </c>
      <c r="R165" s="241">
        <f>Q165*H165</f>
        <v>0</v>
      </c>
      <c r="S165" s="241">
        <v>0</v>
      </c>
      <c r="T165" s="242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3" t="s">
        <v>444</v>
      </c>
      <c r="AT165" s="243" t="s">
        <v>139</v>
      </c>
      <c r="AU165" s="243" t="s">
        <v>83</v>
      </c>
      <c r="AY165" s="14" t="s">
        <v>137</v>
      </c>
      <c r="BE165" s="244">
        <f>IF(N165="základní",J165,0)</f>
        <v>0</v>
      </c>
      <c r="BF165" s="244">
        <f>IF(N165="snížená",J165,0)</f>
        <v>0</v>
      </c>
      <c r="BG165" s="244">
        <f>IF(N165="zákl. přenesená",J165,0)</f>
        <v>0</v>
      </c>
      <c r="BH165" s="244">
        <f>IF(N165="sníž. přenesená",J165,0)</f>
        <v>0</v>
      </c>
      <c r="BI165" s="244">
        <f>IF(N165="nulová",J165,0)</f>
        <v>0</v>
      </c>
      <c r="BJ165" s="14" t="s">
        <v>81</v>
      </c>
      <c r="BK165" s="244">
        <f>ROUND(I165*H165,2)</f>
        <v>0</v>
      </c>
      <c r="BL165" s="14" t="s">
        <v>444</v>
      </c>
      <c r="BM165" s="243" t="s">
        <v>1065</v>
      </c>
    </row>
    <row r="166" spans="1:65" s="2" customFormat="1" ht="16.5" customHeight="1">
      <c r="A166" s="35"/>
      <c r="B166" s="36"/>
      <c r="C166" s="249" t="s">
        <v>219</v>
      </c>
      <c r="D166" s="249" t="s">
        <v>225</v>
      </c>
      <c r="E166" s="250" t="s">
        <v>1066</v>
      </c>
      <c r="F166" s="251" t="s">
        <v>1067</v>
      </c>
      <c r="G166" s="252" t="s">
        <v>152</v>
      </c>
      <c r="H166" s="253">
        <v>530</v>
      </c>
      <c r="I166" s="254"/>
      <c r="J166" s="255">
        <f>ROUND(I166*H166,2)</f>
        <v>0</v>
      </c>
      <c r="K166" s="251" t="s">
        <v>1</v>
      </c>
      <c r="L166" s="256"/>
      <c r="M166" s="257" t="s">
        <v>1</v>
      </c>
      <c r="N166" s="258" t="s">
        <v>38</v>
      </c>
      <c r="O166" s="88"/>
      <c r="P166" s="241">
        <f>O166*H166</f>
        <v>0</v>
      </c>
      <c r="Q166" s="241">
        <v>0.000634</v>
      </c>
      <c r="R166" s="241">
        <f>Q166*H166</f>
        <v>0.33602</v>
      </c>
      <c r="S166" s="241">
        <v>0</v>
      </c>
      <c r="T166" s="24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3" t="s">
        <v>1068</v>
      </c>
      <c r="AT166" s="243" t="s">
        <v>225</v>
      </c>
      <c r="AU166" s="243" t="s">
        <v>83</v>
      </c>
      <c r="AY166" s="14" t="s">
        <v>137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14" t="s">
        <v>81</v>
      </c>
      <c r="BK166" s="244">
        <f>ROUND(I166*H166,2)</f>
        <v>0</v>
      </c>
      <c r="BL166" s="14" t="s">
        <v>1068</v>
      </c>
      <c r="BM166" s="243" t="s">
        <v>1069</v>
      </c>
    </row>
    <row r="167" spans="1:65" s="2" customFormat="1" ht="16.5" customHeight="1">
      <c r="A167" s="35"/>
      <c r="B167" s="36"/>
      <c r="C167" s="249" t="s">
        <v>224</v>
      </c>
      <c r="D167" s="249" t="s">
        <v>225</v>
      </c>
      <c r="E167" s="250" t="s">
        <v>1070</v>
      </c>
      <c r="F167" s="251" t="s">
        <v>1071</v>
      </c>
      <c r="G167" s="252" t="s">
        <v>152</v>
      </c>
      <c r="H167" s="253">
        <v>100</v>
      </c>
      <c r="I167" s="254"/>
      <c r="J167" s="255">
        <f>ROUND(I167*H167,2)</f>
        <v>0</v>
      </c>
      <c r="K167" s="251" t="s">
        <v>1</v>
      </c>
      <c r="L167" s="256"/>
      <c r="M167" s="257" t="s">
        <v>1</v>
      </c>
      <c r="N167" s="258" t="s">
        <v>38</v>
      </c>
      <c r="O167" s="88"/>
      <c r="P167" s="241">
        <f>O167*H167</f>
        <v>0</v>
      </c>
      <c r="Q167" s="241">
        <v>0.000117</v>
      </c>
      <c r="R167" s="241">
        <f>Q167*H167</f>
        <v>0.0117</v>
      </c>
      <c r="S167" s="241">
        <v>0</v>
      </c>
      <c r="T167" s="242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3" t="s">
        <v>1068</v>
      </c>
      <c r="AT167" s="243" t="s">
        <v>225</v>
      </c>
      <c r="AU167" s="243" t="s">
        <v>83</v>
      </c>
      <c r="AY167" s="14" t="s">
        <v>137</v>
      </c>
      <c r="BE167" s="244">
        <f>IF(N167="základní",J167,0)</f>
        <v>0</v>
      </c>
      <c r="BF167" s="244">
        <f>IF(N167="snížená",J167,0)</f>
        <v>0</v>
      </c>
      <c r="BG167" s="244">
        <f>IF(N167="zákl. přenesená",J167,0)</f>
        <v>0</v>
      </c>
      <c r="BH167" s="244">
        <f>IF(N167="sníž. přenesená",J167,0)</f>
        <v>0</v>
      </c>
      <c r="BI167" s="244">
        <f>IF(N167="nulová",J167,0)</f>
        <v>0</v>
      </c>
      <c r="BJ167" s="14" t="s">
        <v>81</v>
      </c>
      <c r="BK167" s="244">
        <f>ROUND(I167*H167,2)</f>
        <v>0</v>
      </c>
      <c r="BL167" s="14" t="s">
        <v>1068</v>
      </c>
      <c r="BM167" s="243" t="s">
        <v>1072</v>
      </c>
    </row>
    <row r="168" spans="1:65" s="2" customFormat="1" ht="21.75" customHeight="1">
      <c r="A168" s="35"/>
      <c r="B168" s="36"/>
      <c r="C168" s="232" t="s">
        <v>7</v>
      </c>
      <c r="D168" s="232" t="s">
        <v>139</v>
      </c>
      <c r="E168" s="233" t="s">
        <v>1073</v>
      </c>
      <c r="F168" s="234" t="s">
        <v>1074</v>
      </c>
      <c r="G168" s="235" t="s">
        <v>142</v>
      </c>
      <c r="H168" s="236">
        <v>16</v>
      </c>
      <c r="I168" s="237"/>
      <c r="J168" s="238">
        <f>ROUND(I168*H168,2)</f>
        <v>0</v>
      </c>
      <c r="K168" s="234" t="s">
        <v>1</v>
      </c>
      <c r="L168" s="41"/>
      <c r="M168" s="239" t="s">
        <v>1</v>
      </c>
      <c r="N168" s="240" t="s">
        <v>38</v>
      </c>
      <c r="O168" s="88"/>
      <c r="P168" s="241">
        <f>O168*H168</f>
        <v>0</v>
      </c>
      <c r="Q168" s="241">
        <v>0</v>
      </c>
      <c r="R168" s="241">
        <f>Q168*H168</f>
        <v>0</v>
      </c>
      <c r="S168" s="241">
        <v>0</v>
      </c>
      <c r="T168" s="242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3" t="s">
        <v>444</v>
      </c>
      <c r="AT168" s="243" t="s">
        <v>139</v>
      </c>
      <c r="AU168" s="243" t="s">
        <v>83</v>
      </c>
      <c r="AY168" s="14" t="s">
        <v>137</v>
      </c>
      <c r="BE168" s="244">
        <f>IF(N168="základní",J168,0)</f>
        <v>0</v>
      </c>
      <c r="BF168" s="244">
        <f>IF(N168="snížená",J168,0)</f>
        <v>0</v>
      </c>
      <c r="BG168" s="244">
        <f>IF(N168="zákl. přenesená",J168,0)</f>
        <v>0</v>
      </c>
      <c r="BH168" s="244">
        <f>IF(N168="sníž. přenesená",J168,0)</f>
        <v>0</v>
      </c>
      <c r="BI168" s="244">
        <f>IF(N168="nulová",J168,0)</f>
        <v>0</v>
      </c>
      <c r="BJ168" s="14" t="s">
        <v>81</v>
      </c>
      <c r="BK168" s="244">
        <f>ROUND(I168*H168,2)</f>
        <v>0</v>
      </c>
      <c r="BL168" s="14" t="s">
        <v>444</v>
      </c>
      <c r="BM168" s="243" t="s">
        <v>1075</v>
      </c>
    </row>
    <row r="169" spans="1:65" s="2" customFormat="1" ht="16.5" customHeight="1">
      <c r="A169" s="35"/>
      <c r="B169" s="36"/>
      <c r="C169" s="249" t="s">
        <v>246</v>
      </c>
      <c r="D169" s="249" t="s">
        <v>225</v>
      </c>
      <c r="E169" s="250" t="s">
        <v>1076</v>
      </c>
      <c r="F169" s="251" t="s">
        <v>1077</v>
      </c>
      <c r="G169" s="252" t="s">
        <v>729</v>
      </c>
      <c r="H169" s="253">
        <v>16</v>
      </c>
      <c r="I169" s="254"/>
      <c r="J169" s="255">
        <f>ROUND(I169*H169,2)</f>
        <v>0</v>
      </c>
      <c r="K169" s="251" t="s">
        <v>1</v>
      </c>
      <c r="L169" s="256"/>
      <c r="M169" s="257" t="s">
        <v>1</v>
      </c>
      <c r="N169" s="258" t="s">
        <v>38</v>
      </c>
      <c r="O169" s="88"/>
      <c r="P169" s="241">
        <f>O169*H169</f>
        <v>0</v>
      </c>
      <c r="Q169" s="241">
        <v>0</v>
      </c>
      <c r="R169" s="241">
        <f>Q169*H169</f>
        <v>0</v>
      </c>
      <c r="S169" s="241">
        <v>0</v>
      </c>
      <c r="T169" s="242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3" t="s">
        <v>1078</v>
      </c>
      <c r="AT169" s="243" t="s">
        <v>225</v>
      </c>
      <c r="AU169" s="243" t="s">
        <v>83</v>
      </c>
      <c r="AY169" s="14" t="s">
        <v>137</v>
      </c>
      <c r="BE169" s="244">
        <f>IF(N169="základní",J169,0)</f>
        <v>0</v>
      </c>
      <c r="BF169" s="244">
        <f>IF(N169="snížená",J169,0)</f>
        <v>0</v>
      </c>
      <c r="BG169" s="244">
        <f>IF(N169="zákl. přenesená",J169,0)</f>
        <v>0</v>
      </c>
      <c r="BH169" s="244">
        <f>IF(N169="sníž. přenesená",J169,0)</f>
        <v>0</v>
      </c>
      <c r="BI169" s="244">
        <f>IF(N169="nulová",J169,0)</f>
        <v>0</v>
      </c>
      <c r="BJ169" s="14" t="s">
        <v>81</v>
      </c>
      <c r="BK169" s="244">
        <f>ROUND(I169*H169,2)</f>
        <v>0</v>
      </c>
      <c r="BL169" s="14" t="s">
        <v>444</v>
      </c>
      <c r="BM169" s="243" t="s">
        <v>1079</v>
      </c>
    </row>
    <row r="170" spans="1:65" s="2" customFormat="1" ht="16.5" customHeight="1">
      <c r="A170" s="35"/>
      <c r="B170" s="36"/>
      <c r="C170" s="249" t="s">
        <v>251</v>
      </c>
      <c r="D170" s="249" t="s">
        <v>225</v>
      </c>
      <c r="E170" s="250" t="s">
        <v>1080</v>
      </c>
      <c r="F170" s="251" t="s">
        <v>1081</v>
      </c>
      <c r="G170" s="252" t="s">
        <v>142</v>
      </c>
      <c r="H170" s="253">
        <v>7</v>
      </c>
      <c r="I170" s="254"/>
      <c r="J170" s="255">
        <f>ROUND(I170*H170,2)</f>
        <v>0</v>
      </c>
      <c r="K170" s="251" t="s">
        <v>1</v>
      </c>
      <c r="L170" s="256"/>
      <c r="M170" s="257" t="s">
        <v>1</v>
      </c>
      <c r="N170" s="258" t="s">
        <v>38</v>
      </c>
      <c r="O170" s="88"/>
      <c r="P170" s="241">
        <f>O170*H170</f>
        <v>0</v>
      </c>
      <c r="Q170" s="241">
        <v>0.097</v>
      </c>
      <c r="R170" s="241">
        <f>Q170*H170</f>
        <v>0.679</v>
      </c>
      <c r="S170" s="241">
        <v>0</v>
      </c>
      <c r="T170" s="242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43" t="s">
        <v>1068</v>
      </c>
      <c r="AT170" s="243" t="s">
        <v>225</v>
      </c>
      <c r="AU170" s="243" t="s">
        <v>83</v>
      </c>
      <c r="AY170" s="14" t="s">
        <v>137</v>
      </c>
      <c r="BE170" s="244">
        <f>IF(N170="základní",J170,0)</f>
        <v>0</v>
      </c>
      <c r="BF170" s="244">
        <f>IF(N170="snížená",J170,0)</f>
        <v>0</v>
      </c>
      <c r="BG170" s="244">
        <f>IF(N170="zákl. přenesená",J170,0)</f>
        <v>0</v>
      </c>
      <c r="BH170" s="244">
        <f>IF(N170="sníž. přenesená",J170,0)</f>
        <v>0</v>
      </c>
      <c r="BI170" s="244">
        <f>IF(N170="nulová",J170,0)</f>
        <v>0</v>
      </c>
      <c r="BJ170" s="14" t="s">
        <v>81</v>
      </c>
      <c r="BK170" s="244">
        <f>ROUND(I170*H170,2)</f>
        <v>0</v>
      </c>
      <c r="BL170" s="14" t="s">
        <v>1068</v>
      </c>
      <c r="BM170" s="243" t="s">
        <v>1082</v>
      </c>
    </row>
    <row r="171" spans="1:65" s="2" customFormat="1" ht="16.5" customHeight="1">
      <c r="A171" s="35"/>
      <c r="B171" s="36"/>
      <c r="C171" s="249" t="s">
        <v>264</v>
      </c>
      <c r="D171" s="249" t="s">
        <v>225</v>
      </c>
      <c r="E171" s="250" t="s">
        <v>1083</v>
      </c>
      <c r="F171" s="251" t="s">
        <v>1084</v>
      </c>
      <c r="G171" s="252" t="s">
        <v>142</v>
      </c>
      <c r="H171" s="253">
        <v>9</v>
      </c>
      <c r="I171" s="254"/>
      <c r="J171" s="255">
        <f>ROUND(I171*H171,2)</f>
        <v>0</v>
      </c>
      <c r="K171" s="251" t="s">
        <v>1</v>
      </c>
      <c r="L171" s="256"/>
      <c r="M171" s="257" t="s">
        <v>1</v>
      </c>
      <c r="N171" s="258" t="s">
        <v>38</v>
      </c>
      <c r="O171" s="88"/>
      <c r="P171" s="241">
        <f>O171*H171</f>
        <v>0</v>
      </c>
      <c r="Q171" s="241">
        <v>0.052</v>
      </c>
      <c r="R171" s="241">
        <f>Q171*H171</f>
        <v>0.46799999999999997</v>
      </c>
      <c r="S171" s="241">
        <v>0</v>
      </c>
      <c r="T171" s="242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3" t="s">
        <v>1068</v>
      </c>
      <c r="AT171" s="243" t="s">
        <v>225</v>
      </c>
      <c r="AU171" s="243" t="s">
        <v>83</v>
      </c>
      <c r="AY171" s="14" t="s">
        <v>137</v>
      </c>
      <c r="BE171" s="244">
        <f>IF(N171="základní",J171,0)</f>
        <v>0</v>
      </c>
      <c r="BF171" s="244">
        <f>IF(N171="snížená",J171,0)</f>
        <v>0</v>
      </c>
      <c r="BG171" s="244">
        <f>IF(N171="zákl. přenesená",J171,0)</f>
        <v>0</v>
      </c>
      <c r="BH171" s="244">
        <f>IF(N171="sníž. přenesená",J171,0)</f>
        <v>0</v>
      </c>
      <c r="BI171" s="244">
        <f>IF(N171="nulová",J171,0)</f>
        <v>0</v>
      </c>
      <c r="BJ171" s="14" t="s">
        <v>81</v>
      </c>
      <c r="BK171" s="244">
        <f>ROUND(I171*H171,2)</f>
        <v>0</v>
      </c>
      <c r="BL171" s="14" t="s">
        <v>1068</v>
      </c>
      <c r="BM171" s="243" t="s">
        <v>1085</v>
      </c>
    </row>
    <row r="172" spans="1:65" s="2" customFormat="1" ht="16.5" customHeight="1">
      <c r="A172" s="35"/>
      <c r="B172" s="36"/>
      <c r="C172" s="232" t="s">
        <v>269</v>
      </c>
      <c r="D172" s="232" t="s">
        <v>139</v>
      </c>
      <c r="E172" s="233" t="s">
        <v>1086</v>
      </c>
      <c r="F172" s="234" t="s">
        <v>1087</v>
      </c>
      <c r="G172" s="235" t="s">
        <v>142</v>
      </c>
      <c r="H172" s="236">
        <v>16</v>
      </c>
      <c r="I172" s="237"/>
      <c r="J172" s="238">
        <f>ROUND(I172*H172,2)</f>
        <v>0</v>
      </c>
      <c r="K172" s="234" t="s">
        <v>1</v>
      </c>
      <c r="L172" s="41"/>
      <c r="M172" s="239" t="s">
        <v>1</v>
      </c>
      <c r="N172" s="240" t="s">
        <v>38</v>
      </c>
      <c r="O172" s="88"/>
      <c r="P172" s="241">
        <f>O172*H172</f>
        <v>0</v>
      </c>
      <c r="Q172" s="241">
        <v>0</v>
      </c>
      <c r="R172" s="241">
        <f>Q172*H172</f>
        <v>0</v>
      </c>
      <c r="S172" s="241">
        <v>0</v>
      </c>
      <c r="T172" s="242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43" t="s">
        <v>444</v>
      </c>
      <c r="AT172" s="243" t="s">
        <v>139</v>
      </c>
      <c r="AU172" s="243" t="s">
        <v>83</v>
      </c>
      <c r="AY172" s="14" t="s">
        <v>137</v>
      </c>
      <c r="BE172" s="244">
        <f>IF(N172="základní",J172,0)</f>
        <v>0</v>
      </c>
      <c r="BF172" s="244">
        <f>IF(N172="snížená",J172,0)</f>
        <v>0</v>
      </c>
      <c r="BG172" s="244">
        <f>IF(N172="zákl. přenesená",J172,0)</f>
        <v>0</v>
      </c>
      <c r="BH172" s="244">
        <f>IF(N172="sníž. přenesená",J172,0)</f>
        <v>0</v>
      </c>
      <c r="BI172" s="244">
        <f>IF(N172="nulová",J172,0)</f>
        <v>0</v>
      </c>
      <c r="BJ172" s="14" t="s">
        <v>81</v>
      </c>
      <c r="BK172" s="244">
        <f>ROUND(I172*H172,2)</f>
        <v>0</v>
      </c>
      <c r="BL172" s="14" t="s">
        <v>444</v>
      </c>
      <c r="BM172" s="243" t="s">
        <v>1088</v>
      </c>
    </row>
    <row r="173" spans="1:65" s="2" customFormat="1" ht="16.5" customHeight="1">
      <c r="A173" s="35"/>
      <c r="B173" s="36"/>
      <c r="C173" s="249" t="s">
        <v>274</v>
      </c>
      <c r="D173" s="249" t="s">
        <v>225</v>
      </c>
      <c r="E173" s="250" t="s">
        <v>1089</v>
      </c>
      <c r="F173" s="251" t="s">
        <v>1090</v>
      </c>
      <c r="G173" s="252" t="s">
        <v>142</v>
      </c>
      <c r="H173" s="253">
        <v>16</v>
      </c>
      <c r="I173" s="254"/>
      <c r="J173" s="255">
        <f>ROUND(I173*H173,2)</f>
        <v>0</v>
      </c>
      <c r="K173" s="251" t="s">
        <v>1</v>
      </c>
      <c r="L173" s="256"/>
      <c r="M173" s="257" t="s">
        <v>1</v>
      </c>
      <c r="N173" s="258" t="s">
        <v>38</v>
      </c>
      <c r="O173" s="88"/>
      <c r="P173" s="241">
        <f>O173*H173</f>
        <v>0</v>
      </c>
      <c r="Q173" s="241">
        <v>0</v>
      </c>
      <c r="R173" s="241">
        <f>Q173*H173</f>
        <v>0</v>
      </c>
      <c r="S173" s="241">
        <v>0</v>
      </c>
      <c r="T173" s="242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43" t="s">
        <v>1078</v>
      </c>
      <c r="AT173" s="243" t="s">
        <v>225</v>
      </c>
      <c r="AU173" s="243" t="s">
        <v>83</v>
      </c>
      <c r="AY173" s="14" t="s">
        <v>137</v>
      </c>
      <c r="BE173" s="244">
        <f>IF(N173="základní",J173,0)</f>
        <v>0</v>
      </c>
      <c r="BF173" s="244">
        <f>IF(N173="snížená",J173,0)</f>
        <v>0</v>
      </c>
      <c r="BG173" s="244">
        <f>IF(N173="zákl. přenesená",J173,0)</f>
        <v>0</v>
      </c>
      <c r="BH173" s="244">
        <f>IF(N173="sníž. přenesená",J173,0)</f>
        <v>0</v>
      </c>
      <c r="BI173" s="244">
        <f>IF(N173="nulová",J173,0)</f>
        <v>0</v>
      </c>
      <c r="BJ173" s="14" t="s">
        <v>81</v>
      </c>
      <c r="BK173" s="244">
        <f>ROUND(I173*H173,2)</f>
        <v>0</v>
      </c>
      <c r="BL173" s="14" t="s">
        <v>444</v>
      </c>
      <c r="BM173" s="243" t="s">
        <v>1091</v>
      </c>
    </row>
    <row r="174" spans="1:65" s="2" customFormat="1" ht="16.5" customHeight="1">
      <c r="A174" s="35"/>
      <c r="B174" s="36"/>
      <c r="C174" s="249" t="s">
        <v>279</v>
      </c>
      <c r="D174" s="249" t="s">
        <v>225</v>
      </c>
      <c r="E174" s="250" t="s">
        <v>1092</v>
      </c>
      <c r="F174" s="251" t="s">
        <v>1093</v>
      </c>
      <c r="G174" s="252" t="s">
        <v>228</v>
      </c>
      <c r="H174" s="253">
        <v>204</v>
      </c>
      <c r="I174" s="254"/>
      <c r="J174" s="255">
        <f>ROUND(I174*H174,2)</f>
        <v>0</v>
      </c>
      <c r="K174" s="251" t="s">
        <v>1</v>
      </c>
      <c r="L174" s="256"/>
      <c r="M174" s="257" t="s">
        <v>1</v>
      </c>
      <c r="N174" s="258" t="s">
        <v>38</v>
      </c>
      <c r="O174" s="88"/>
      <c r="P174" s="241">
        <f>O174*H174</f>
        <v>0</v>
      </c>
      <c r="Q174" s="241">
        <v>0.001</v>
      </c>
      <c r="R174" s="241">
        <f>Q174*H174</f>
        <v>0.20400000000000001</v>
      </c>
      <c r="S174" s="241">
        <v>0</v>
      </c>
      <c r="T174" s="242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43" t="s">
        <v>1068</v>
      </c>
      <c r="AT174" s="243" t="s">
        <v>225</v>
      </c>
      <c r="AU174" s="243" t="s">
        <v>83</v>
      </c>
      <c r="AY174" s="14" t="s">
        <v>137</v>
      </c>
      <c r="BE174" s="244">
        <f>IF(N174="základní",J174,0)</f>
        <v>0</v>
      </c>
      <c r="BF174" s="244">
        <f>IF(N174="snížená",J174,0)</f>
        <v>0</v>
      </c>
      <c r="BG174" s="244">
        <f>IF(N174="zákl. přenesená",J174,0)</f>
        <v>0</v>
      </c>
      <c r="BH174" s="244">
        <f>IF(N174="sníž. přenesená",J174,0)</f>
        <v>0</v>
      </c>
      <c r="BI174" s="244">
        <f>IF(N174="nulová",J174,0)</f>
        <v>0</v>
      </c>
      <c r="BJ174" s="14" t="s">
        <v>81</v>
      </c>
      <c r="BK174" s="244">
        <f>ROUND(I174*H174,2)</f>
        <v>0</v>
      </c>
      <c r="BL174" s="14" t="s">
        <v>1068</v>
      </c>
      <c r="BM174" s="243" t="s">
        <v>1094</v>
      </c>
    </row>
    <row r="175" spans="1:65" s="2" customFormat="1" ht="21.75" customHeight="1">
      <c r="A175" s="35"/>
      <c r="B175" s="36"/>
      <c r="C175" s="232" t="s">
        <v>283</v>
      </c>
      <c r="D175" s="232" t="s">
        <v>139</v>
      </c>
      <c r="E175" s="233" t="s">
        <v>1095</v>
      </c>
      <c r="F175" s="234" t="s">
        <v>1096</v>
      </c>
      <c r="G175" s="235" t="s">
        <v>152</v>
      </c>
      <c r="H175" s="236">
        <v>520</v>
      </c>
      <c r="I175" s="237"/>
      <c r="J175" s="238">
        <f>ROUND(I175*H175,2)</f>
        <v>0</v>
      </c>
      <c r="K175" s="234" t="s">
        <v>1</v>
      </c>
      <c r="L175" s="41"/>
      <c r="M175" s="239" t="s">
        <v>1</v>
      </c>
      <c r="N175" s="240" t="s">
        <v>38</v>
      </c>
      <c r="O175" s="88"/>
      <c r="P175" s="241">
        <f>O175*H175</f>
        <v>0</v>
      </c>
      <c r="Q175" s="241">
        <v>0</v>
      </c>
      <c r="R175" s="241">
        <f>Q175*H175</f>
        <v>0</v>
      </c>
      <c r="S175" s="241">
        <v>0</v>
      </c>
      <c r="T175" s="24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43" t="s">
        <v>444</v>
      </c>
      <c r="AT175" s="243" t="s">
        <v>139</v>
      </c>
      <c r="AU175" s="243" t="s">
        <v>83</v>
      </c>
      <c r="AY175" s="14" t="s">
        <v>137</v>
      </c>
      <c r="BE175" s="244">
        <f>IF(N175="základní",J175,0)</f>
        <v>0</v>
      </c>
      <c r="BF175" s="244">
        <f>IF(N175="snížená",J175,0)</f>
        <v>0</v>
      </c>
      <c r="BG175" s="244">
        <f>IF(N175="zákl. přenesená",J175,0)</f>
        <v>0</v>
      </c>
      <c r="BH175" s="244">
        <f>IF(N175="sníž. přenesená",J175,0)</f>
        <v>0</v>
      </c>
      <c r="BI175" s="244">
        <f>IF(N175="nulová",J175,0)</f>
        <v>0</v>
      </c>
      <c r="BJ175" s="14" t="s">
        <v>81</v>
      </c>
      <c r="BK175" s="244">
        <f>ROUND(I175*H175,2)</f>
        <v>0</v>
      </c>
      <c r="BL175" s="14" t="s">
        <v>444</v>
      </c>
      <c r="BM175" s="243" t="s">
        <v>1097</v>
      </c>
    </row>
    <row r="176" spans="1:65" s="2" customFormat="1" ht="16.5" customHeight="1">
      <c r="A176" s="35"/>
      <c r="B176" s="36"/>
      <c r="C176" s="232" t="s">
        <v>287</v>
      </c>
      <c r="D176" s="232" t="s">
        <v>139</v>
      </c>
      <c r="E176" s="233" t="s">
        <v>1098</v>
      </c>
      <c r="F176" s="234" t="s">
        <v>1099</v>
      </c>
      <c r="G176" s="235" t="s">
        <v>729</v>
      </c>
      <c r="H176" s="236">
        <v>34</v>
      </c>
      <c r="I176" s="237"/>
      <c r="J176" s="238">
        <f>ROUND(I176*H176,2)</f>
        <v>0</v>
      </c>
      <c r="K176" s="234" t="s">
        <v>1</v>
      </c>
      <c r="L176" s="41"/>
      <c r="M176" s="239" t="s">
        <v>1</v>
      </c>
      <c r="N176" s="240" t="s">
        <v>38</v>
      </c>
      <c r="O176" s="88"/>
      <c r="P176" s="241">
        <f>O176*H176</f>
        <v>0</v>
      </c>
      <c r="Q176" s="241">
        <v>0</v>
      </c>
      <c r="R176" s="241">
        <f>Q176*H176</f>
        <v>0</v>
      </c>
      <c r="S176" s="241">
        <v>0</v>
      </c>
      <c r="T176" s="242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43" t="s">
        <v>444</v>
      </c>
      <c r="AT176" s="243" t="s">
        <v>139</v>
      </c>
      <c r="AU176" s="243" t="s">
        <v>83</v>
      </c>
      <c r="AY176" s="14" t="s">
        <v>137</v>
      </c>
      <c r="BE176" s="244">
        <f>IF(N176="základní",J176,0)</f>
        <v>0</v>
      </c>
      <c r="BF176" s="244">
        <f>IF(N176="snížená",J176,0)</f>
        <v>0</v>
      </c>
      <c r="BG176" s="244">
        <f>IF(N176="zákl. přenesená",J176,0)</f>
        <v>0</v>
      </c>
      <c r="BH176" s="244">
        <f>IF(N176="sníž. přenesená",J176,0)</f>
        <v>0</v>
      </c>
      <c r="BI176" s="244">
        <f>IF(N176="nulová",J176,0)</f>
        <v>0</v>
      </c>
      <c r="BJ176" s="14" t="s">
        <v>81</v>
      </c>
      <c r="BK176" s="244">
        <f>ROUND(I176*H176,2)</f>
        <v>0</v>
      </c>
      <c r="BL176" s="14" t="s">
        <v>444</v>
      </c>
      <c r="BM176" s="243" t="s">
        <v>1100</v>
      </c>
    </row>
    <row r="177" spans="1:65" s="2" customFormat="1" ht="16.5" customHeight="1">
      <c r="A177" s="35"/>
      <c r="B177" s="36"/>
      <c r="C177" s="249" t="s">
        <v>291</v>
      </c>
      <c r="D177" s="249" t="s">
        <v>225</v>
      </c>
      <c r="E177" s="250" t="s">
        <v>1101</v>
      </c>
      <c r="F177" s="251" t="s">
        <v>1102</v>
      </c>
      <c r="G177" s="252" t="s">
        <v>142</v>
      </c>
      <c r="H177" s="253">
        <v>34</v>
      </c>
      <c r="I177" s="254"/>
      <c r="J177" s="255">
        <f>ROUND(I177*H177,2)</f>
        <v>0</v>
      </c>
      <c r="K177" s="251" t="s">
        <v>1</v>
      </c>
      <c r="L177" s="256"/>
      <c r="M177" s="257" t="s">
        <v>1</v>
      </c>
      <c r="N177" s="258" t="s">
        <v>38</v>
      </c>
      <c r="O177" s="88"/>
      <c r="P177" s="241">
        <f>O177*H177</f>
        <v>0</v>
      </c>
      <c r="Q177" s="241">
        <v>0.00016</v>
      </c>
      <c r="R177" s="241">
        <f>Q177*H177</f>
        <v>0.00544</v>
      </c>
      <c r="S177" s="241">
        <v>0</v>
      </c>
      <c r="T177" s="242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43" t="s">
        <v>1068</v>
      </c>
      <c r="AT177" s="243" t="s">
        <v>225</v>
      </c>
      <c r="AU177" s="243" t="s">
        <v>83</v>
      </c>
      <c r="AY177" s="14" t="s">
        <v>137</v>
      </c>
      <c r="BE177" s="244">
        <f>IF(N177="základní",J177,0)</f>
        <v>0</v>
      </c>
      <c r="BF177" s="244">
        <f>IF(N177="snížená",J177,0)</f>
        <v>0</v>
      </c>
      <c r="BG177" s="244">
        <f>IF(N177="zákl. přenesená",J177,0)</f>
        <v>0</v>
      </c>
      <c r="BH177" s="244">
        <f>IF(N177="sníž. přenesená",J177,0)</f>
        <v>0</v>
      </c>
      <c r="BI177" s="244">
        <f>IF(N177="nulová",J177,0)</f>
        <v>0</v>
      </c>
      <c r="BJ177" s="14" t="s">
        <v>81</v>
      </c>
      <c r="BK177" s="244">
        <f>ROUND(I177*H177,2)</f>
        <v>0</v>
      </c>
      <c r="BL177" s="14" t="s">
        <v>1068</v>
      </c>
      <c r="BM177" s="243" t="s">
        <v>1103</v>
      </c>
    </row>
    <row r="178" spans="1:65" s="2" customFormat="1" ht="16.5" customHeight="1">
      <c r="A178" s="35"/>
      <c r="B178" s="36"/>
      <c r="C178" s="249" t="s">
        <v>296</v>
      </c>
      <c r="D178" s="249" t="s">
        <v>225</v>
      </c>
      <c r="E178" s="250" t="s">
        <v>1104</v>
      </c>
      <c r="F178" s="251" t="s">
        <v>1105</v>
      </c>
      <c r="G178" s="252" t="s">
        <v>142</v>
      </c>
      <c r="H178" s="253">
        <v>16</v>
      </c>
      <c r="I178" s="254"/>
      <c r="J178" s="255">
        <f>ROUND(I178*H178,2)</f>
        <v>0</v>
      </c>
      <c r="K178" s="251" t="s">
        <v>1</v>
      </c>
      <c r="L178" s="256"/>
      <c r="M178" s="257" t="s">
        <v>1</v>
      </c>
      <c r="N178" s="258" t="s">
        <v>38</v>
      </c>
      <c r="O178" s="88"/>
      <c r="P178" s="241">
        <f>O178*H178</f>
        <v>0</v>
      </c>
      <c r="Q178" s="241">
        <v>0.00026</v>
      </c>
      <c r="R178" s="241">
        <f>Q178*H178</f>
        <v>0.00416</v>
      </c>
      <c r="S178" s="241">
        <v>0</v>
      </c>
      <c r="T178" s="242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43" t="s">
        <v>1068</v>
      </c>
      <c r="AT178" s="243" t="s">
        <v>225</v>
      </c>
      <c r="AU178" s="243" t="s">
        <v>83</v>
      </c>
      <c r="AY178" s="14" t="s">
        <v>137</v>
      </c>
      <c r="BE178" s="244">
        <f>IF(N178="základní",J178,0)</f>
        <v>0</v>
      </c>
      <c r="BF178" s="244">
        <f>IF(N178="snížená",J178,0)</f>
        <v>0</v>
      </c>
      <c r="BG178" s="244">
        <f>IF(N178="zákl. přenesená",J178,0)</f>
        <v>0</v>
      </c>
      <c r="BH178" s="244">
        <f>IF(N178="sníž. přenesená",J178,0)</f>
        <v>0</v>
      </c>
      <c r="BI178" s="244">
        <f>IF(N178="nulová",J178,0)</f>
        <v>0</v>
      </c>
      <c r="BJ178" s="14" t="s">
        <v>81</v>
      </c>
      <c r="BK178" s="244">
        <f>ROUND(I178*H178,2)</f>
        <v>0</v>
      </c>
      <c r="BL178" s="14" t="s">
        <v>1068</v>
      </c>
      <c r="BM178" s="243" t="s">
        <v>1106</v>
      </c>
    </row>
    <row r="179" spans="1:65" s="2" customFormat="1" ht="21.75" customHeight="1">
      <c r="A179" s="35"/>
      <c r="B179" s="36"/>
      <c r="C179" s="232" t="s">
        <v>300</v>
      </c>
      <c r="D179" s="232" t="s">
        <v>139</v>
      </c>
      <c r="E179" s="233" t="s">
        <v>1107</v>
      </c>
      <c r="F179" s="234" t="s">
        <v>1108</v>
      </c>
      <c r="G179" s="235" t="s">
        <v>142</v>
      </c>
      <c r="H179" s="236">
        <v>1</v>
      </c>
      <c r="I179" s="237"/>
      <c r="J179" s="238">
        <f>ROUND(I179*H179,2)</f>
        <v>0</v>
      </c>
      <c r="K179" s="234" t="s">
        <v>1</v>
      </c>
      <c r="L179" s="41"/>
      <c r="M179" s="239" t="s">
        <v>1</v>
      </c>
      <c r="N179" s="240" t="s">
        <v>38</v>
      </c>
      <c r="O179" s="88"/>
      <c r="P179" s="241">
        <f>O179*H179</f>
        <v>0</v>
      </c>
      <c r="Q179" s="241">
        <v>0</v>
      </c>
      <c r="R179" s="241">
        <f>Q179*H179</f>
        <v>0</v>
      </c>
      <c r="S179" s="241">
        <v>0</v>
      </c>
      <c r="T179" s="24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43" t="s">
        <v>444</v>
      </c>
      <c r="AT179" s="243" t="s">
        <v>139</v>
      </c>
      <c r="AU179" s="243" t="s">
        <v>83</v>
      </c>
      <c r="AY179" s="14" t="s">
        <v>137</v>
      </c>
      <c r="BE179" s="244">
        <f>IF(N179="základní",J179,0)</f>
        <v>0</v>
      </c>
      <c r="BF179" s="244">
        <f>IF(N179="snížená",J179,0)</f>
        <v>0</v>
      </c>
      <c r="BG179" s="244">
        <f>IF(N179="zákl. přenesená",J179,0)</f>
        <v>0</v>
      </c>
      <c r="BH179" s="244">
        <f>IF(N179="sníž. přenesená",J179,0)</f>
        <v>0</v>
      </c>
      <c r="BI179" s="244">
        <f>IF(N179="nulová",J179,0)</f>
        <v>0</v>
      </c>
      <c r="BJ179" s="14" t="s">
        <v>81</v>
      </c>
      <c r="BK179" s="244">
        <f>ROUND(I179*H179,2)</f>
        <v>0</v>
      </c>
      <c r="BL179" s="14" t="s">
        <v>444</v>
      </c>
      <c r="BM179" s="243" t="s">
        <v>1109</v>
      </c>
    </row>
    <row r="180" spans="1:65" s="2" customFormat="1" ht="21.75" customHeight="1">
      <c r="A180" s="35"/>
      <c r="B180" s="36"/>
      <c r="C180" s="232" t="s">
        <v>306</v>
      </c>
      <c r="D180" s="232" t="s">
        <v>139</v>
      </c>
      <c r="E180" s="233" t="s">
        <v>1110</v>
      </c>
      <c r="F180" s="234" t="s">
        <v>1111</v>
      </c>
      <c r="G180" s="235" t="s">
        <v>142</v>
      </c>
      <c r="H180" s="236">
        <v>1</v>
      </c>
      <c r="I180" s="237"/>
      <c r="J180" s="238">
        <f>ROUND(I180*H180,2)</f>
        <v>0</v>
      </c>
      <c r="K180" s="234" t="s">
        <v>1</v>
      </c>
      <c r="L180" s="41"/>
      <c r="M180" s="239" t="s">
        <v>1</v>
      </c>
      <c r="N180" s="240" t="s">
        <v>38</v>
      </c>
      <c r="O180" s="88"/>
      <c r="P180" s="241">
        <f>O180*H180</f>
        <v>0</v>
      </c>
      <c r="Q180" s="241">
        <v>0</v>
      </c>
      <c r="R180" s="241">
        <f>Q180*H180</f>
        <v>0</v>
      </c>
      <c r="S180" s="241">
        <v>0</v>
      </c>
      <c r="T180" s="242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43" t="s">
        <v>444</v>
      </c>
      <c r="AT180" s="243" t="s">
        <v>139</v>
      </c>
      <c r="AU180" s="243" t="s">
        <v>83</v>
      </c>
      <c r="AY180" s="14" t="s">
        <v>137</v>
      </c>
      <c r="BE180" s="244">
        <f>IF(N180="základní",J180,0)</f>
        <v>0</v>
      </c>
      <c r="BF180" s="244">
        <f>IF(N180="snížená",J180,0)</f>
        <v>0</v>
      </c>
      <c r="BG180" s="244">
        <f>IF(N180="zákl. přenesená",J180,0)</f>
        <v>0</v>
      </c>
      <c r="BH180" s="244">
        <f>IF(N180="sníž. přenesená",J180,0)</f>
        <v>0</v>
      </c>
      <c r="BI180" s="244">
        <f>IF(N180="nulová",J180,0)</f>
        <v>0</v>
      </c>
      <c r="BJ180" s="14" t="s">
        <v>81</v>
      </c>
      <c r="BK180" s="244">
        <f>ROUND(I180*H180,2)</f>
        <v>0</v>
      </c>
      <c r="BL180" s="14" t="s">
        <v>444</v>
      </c>
      <c r="BM180" s="243" t="s">
        <v>1112</v>
      </c>
    </row>
    <row r="181" spans="1:65" s="2" customFormat="1" ht="21.75" customHeight="1">
      <c r="A181" s="35"/>
      <c r="B181" s="36"/>
      <c r="C181" s="232" t="s">
        <v>310</v>
      </c>
      <c r="D181" s="232" t="s">
        <v>139</v>
      </c>
      <c r="E181" s="233" t="s">
        <v>1113</v>
      </c>
      <c r="F181" s="234" t="s">
        <v>1114</v>
      </c>
      <c r="G181" s="235" t="s">
        <v>142</v>
      </c>
      <c r="H181" s="236">
        <v>3</v>
      </c>
      <c r="I181" s="237"/>
      <c r="J181" s="238">
        <f>ROUND(I181*H181,2)</f>
        <v>0</v>
      </c>
      <c r="K181" s="234" t="s">
        <v>1</v>
      </c>
      <c r="L181" s="41"/>
      <c r="M181" s="239" t="s">
        <v>1</v>
      </c>
      <c r="N181" s="240" t="s">
        <v>38</v>
      </c>
      <c r="O181" s="88"/>
      <c r="P181" s="241">
        <f>O181*H181</f>
        <v>0</v>
      </c>
      <c r="Q181" s="241">
        <v>0</v>
      </c>
      <c r="R181" s="241">
        <f>Q181*H181</f>
        <v>0</v>
      </c>
      <c r="S181" s="241">
        <v>0</v>
      </c>
      <c r="T181" s="242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43" t="s">
        <v>444</v>
      </c>
      <c r="AT181" s="243" t="s">
        <v>139</v>
      </c>
      <c r="AU181" s="243" t="s">
        <v>83</v>
      </c>
      <c r="AY181" s="14" t="s">
        <v>137</v>
      </c>
      <c r="BE181" s="244">
        <f>IF(N181="základní",J181,0)</f>
        <v>0</v>
      </c>
      <c r="BF181" s="244">
        <f>IF(N181="snížená",J181,0)</f>
        <v>0</v>
      </c>
      <c r="BG181" s="244">
        <f>IF(N181="zákl. přenesená",J181,0)</f>
        <v>0</v>
      </c>
      <c r="BH181" s="244">
        <f>IF(N181="sníž. přenesená",J181,0)</f>
        <v>0</v>
      </c>
      <c r="BI181" s="244">
        <f>IF(N181="nulová",J181,0)</f>
        <v>0</v>
      </c>
      <c r="BJ181" s="14" t="s">
        <v>81</v>
      </c>
      <c r="BK181" s="244">
        <f>ROUND(I181*H181,2)</f>
        <v>0</v>
      </c>
      <c r="BL181" s="14" t="s">
        <v>444</v>
      </c>
      <c r="BM181" s="243" t="s">
        <v>1115</v>
      </c>
    </row>
    <row r="182" spans="1:65" s="2" customFormat="1" ht="16.5" customHeight="1">
      <c r="A182" s="35"/>
      <c r="B182" s="36"/>
      <c r="C182" s="232" t="s">
        <v>314</v>
      </c>
      <c r="D182" s="232" t="s">
        <v>139</v>
      </c>
      <c r="E182" s="233" t="s">
        <v>1116</v>
      </c>
      <c r="F182" s="234" t="s">
        <v>1117</v>
      </c>
      <c r="G182" s="235" t="s">
        <v>142</v>
      </c>
      <c r="H182" s="236">
        <v>16</v>
      </c>
      <c r="I182" s="237"/>
      <c r="J182" s="238">
        <f>ROUND(I182*H182,2)</f>
        <v>0</v>
      </c>
      <c r="K182" s="234" t="s">
        <v>1</v>
      </c>
      <c r="L182" s="41"/>
      <c r="M182" s="239" t="s">
        <v>1</v>
      </c>
      <c r="N182" s="240" t="s">
        <v>38</v>
      </c>
      <c r="O182" s="88"/>
      <c r="P182" s="241">
        <f>O182*H182</f>
        <v>0</v>
      </c>
      <c r="Q182" s="241">
        <v>0</v>
      </c>
      <c r="R182" s="241">
        <f>Q182*H182</f>
        <v>0</v>
      </c>
      <c r="S182" s="241">
        <v>0</v>
      </c>
      <c r="T182" s="242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43" t="s">
        <v>444</v>
      </c>
      <c r="AT182" s="243" t="s">
        <v>139</v>
      </c>
      <c r="AU182" s="243" t="s">
        <v>83</v>
      </c>
      <c r="AY182" s="14" t="s">
        <v>137</v>
      </c>
      <c r="BE182" s="244">
        <f>IF(N182="základní",J182,0)</f>
        <v>0</v>
      </c>
      <c r="BF182" s="244">
        <f>IF(N182="snížená",J182,0)</f>
        <v>0</v>
      </c>
      <c r="BG182" s="244">
        <f>IF(N182="zákl. přenesená",J182,0)</f>
        <v>0</v>
      </c>
      <c r="BH182" s="244">
        <f>IF(N182="sníž. přenesená",J182,0)</f>
        <v>0</v>
      </c>
      <c r="BI182" s="244">
        <f>IF(N182="nulová",J182,0)</f>
        <v>0</v>
      </c>
      <c r="BJ182" s="14" t="s">
        <v>81</v>
      </c>
      <c r="BK182" s="244">
        <f>ROUND(I182*H182,2)</f>
        <v>0</v>
      </c>
      <c r="BL182" s="14" t="s">
        <v>444</v>
      </c>
      <c r="BM182" s="243" t="s">
        <v>1118</v>
      </c>
    </row>
    <row r="183" spans="1:65" s="2" customFormat="1" ht="21.75" customHeight="1">
      <c r="A183" s="35"/>
      <c r="B183" s="36"/>
      <c r="C183" s="232" t="s">
        <v>318</v>
      </c>
      <c r="D183" s="232" t="s">
        <v>139</v>
      </c>
      <c r="E183" s="233" t="s">
        <v>1119</v>
      </c>
      <c r="F183" s="234" t="s">
        <v>1120</v>
      </c>
      <c r="G183" s="235" t="s">
        <v>142</v>
      </c>
      <c r="H183" s="236">
        <v>2</v>
      </c>
      <c r="I183" s="237"/>
      <c r="J183" s="238">
        <f>ROUND(I183*H183,2)</f>
        <v>0</v>
      </c>
      <c r="K183" s="234" t="s">
        <v>1</v>
      </c>
      <c r="L183" s="41"/>
      <c r="M183" s="239" t="s">
        <v>1</v>
      </c>
      <c r="N183" s="240" t="s">
        <v>38</v>
      </c>
      <c r="O183" s="88"/>
      <c r="P183" s="241">
        <f>O183*H183</f>
        <v>0</v>
      </c>
      <c r="Q183" s="241">
        <v>0</v>
      </c>
      <c r="R183" s="241">
        <f>Q183*H183</f>
        <v>0</v>
      </c>
      <c r="S183" s="241">
        <v>0</v>
      </c>
      <c r="T183" s="242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43" t="s">
        <v>444</v>
      </c>
      <c r="AT183" s="243" t="s">
        <v>139</v>
      </c>
      <c r="AU183" s="243" t="s">
        <v>83</v>
      </c>
      <c r="AY183" s="14" t="s">
        <v>137</v>
      </c>
      <c r="BE183" s="244">
        <f>IF(N183="základní",J183,0)</f>
        <v>0</v>
      </c>
      <c r="BF183" s="244">
        <f>IF(N183="snížená",J183,0)</f>
        <v>0</v>
      </c>
      <c r="BG183" s="244">
        <f>IF(N183="zákl. přenesená",J183,0)</f>
        <v>0</v>
      </c>
      <c r="BH183" s="244">
        <f>IF(N183="sníž. přenesená",J183,0)</f>
        <v>0</v>
      </c>
      <c r="BI183" s="244">
        <f>IF(N183="nulová",J183,0)</f>
        <v>0</v>
      </c>
      <c r="BJ183" s="14" t="s">
        <v>81</v>
      </c>
      <c r="BK183" s="244">
        <f>ROUND(I183*H183,2)</f>
        <v>0</v>
      </c>
      <c r="BL183" s="14" t="s">
        <v>444</v>
      </c>
      <c r="BM183" s="243" t="s">
        <v>1121</v>
      </c>
    </row>
    <row r="184" spans="1:65" s="2" customFormat="1" ht="21.75" customHeight="1">
      <c r="A184" s="35"/>
      <c r="B184" s="36"/>
      <c r="C184" s="232" t="s">
        <v>322</v>
      </c>
      <c r="D184" s="232" t="s">
        <v>139</v>
      </c>
      <c r="E184" s="233" t="s">
        <v>1122</v>
      </c>
      <c r="F184" s="234" t="s">
        <v>1123</v>
      </c>
      <c r="G184" s="235" t="s">
        <v>142</v>
      </c>
      <c r="H184" s="236">
        <v>14</v>
      </c>
      <c r="I184" s="237"/>
      <c r="J184" s="238">
        <f>ROUND(I184*H184,2)</f>
        <v>0</v>
      </c>
      <c r="K184" s="234" t="s">
        <v>1</v>
      </c>
      <c r="L184" s="41"/>
      <c r="M184" s="239" t="s">
        <v>1</v>
      </c>
      <c r="N184" s="240" t="s">
        <v>38</v>
      </c>
      <c r="O184" s="88"/>
      <c r="P184" s="241">
        <f>O184*H184</f>
        <v>0</v>
      </c>
      <c r="Q184" s="241">
        <v>0</v>
      </c>
      <c r="R184" s="241">
        <f>Q184*H184</f>
        <v>0</v>
      </c>
      <c r="S184" s="241">
        <v>0</v>
      </c>
      <c r="T184" s="242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43" t="s">
        <v>444</v>
      </c>
      <c r="AT184" s="243" t="s">
        <v>139</v>
      </c>
      <c r="AU184" s="243" t="s">
        <v>83</v>
      </c>
      <c r="AY184" s="14" t="s">
        <v>137</v>
      </c>
      <c r="BE184" s="244">
        <f>IF(N184="základní",J184,0)</f>
        <v>0</v>
      </c>
      <c r="BF184" s="244">
        <f>IF(N184="snížená",J184,0)</f>
        <v>0</v>
      </c>
      <c r="BG184" s="244">
        <f>IF(N184="zákl. přenesená",J184,0)</f>
        <v>0</v>
      </c>
      <c r="BH184" s="244">
        <f>IF(N184="sníž. přenesená",J184,0)</f>
        <v>0</v>
      </c>
      <c r="BI184" s="244">
        <f>IF(N184="nulová",J184,0)</f>
        <v>0</v>
      </c>
      <c r="BJ184" s="14" t="s">
        <v>81</v>
      </c>
      <c r="BK184" s="244">
        <f>ROUND(I184*H184,2)</f>
        <v>0</v>
      </c>
      <c r="BL184" s="14" t="s">
        <v>444</v>
      </c>
      <c r="BM184" s="243" t="s">
        <v>1124</v>
      </c>
    </row>
    <row r="185" spans="1:65" s="2" customFormat="1" ht="16.5" customHeight="1">
      <c r="A185" s="35"/>
      <c r="B185" s="36"/>
      <c r="C185" s="232" t="s">
        <v>326</v>
      </c>
      <c r="D185" s="232" t="s">
        <v>139</v>
      </c>
      <c r="E185" s="233" t="s">
        <v>1125</v>
      </c>
      <c r="F185" s="234" t="s">
        <v>1126</v>
      </c>
      <c r="G185" s="235" t="s">
        <v>604</v>
      </c>
      <c r="H185" s="236">
        <v>1</v>
      </c>
      <c r="I185" s="237"/>
      <c r="J185" s="238">
        <f>ROUND(I185*H185,2)</f>
        <v>0</v>
      </c>
      <c r="K185" s="234" t="s">
        <v>1</v>
      </c>
      <c r="L185" s="41"/>
      <c r="M185" s="239" t="s">
        <v>1</v>
      </c>
      <c r="N185" s="240" t="s">
        <v>38</v>
      </c>
      <c r="O185" s="88"/>
      <c r="P185" s="241">
        <f>O185*H185</f>
        <v>0</v>
      </c>
      <c r="Q185" s="241">
        <v>0</v>
      </c>
      <c r="R185" s="241">
        <f>Q185*H185</f>
        <v>0</v>
      </c>
      <c r="S185" s="241">
        <v>0</v>
      </c>
      <c r="T185" s="242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43" t="s">
        <v>444</v>
      </c>
      <c r="AT185" s="243" t="s">
        <v>139</v>
      </c>
      <c r="AU185" s="243" t="s">
        <v>83</v>
      </c>
      <c r="AY185" s="14" t="s">
        <v>137</v>
      </c>
      <c r="BE185" s="244">
        <f>IF(N185="základní",J185,0)</f>
        <v>0</v>
      </c>
      <c r="BF185" s="244">
        <f>IF(N185="snížená",J185,0)</f>
        <v>0</v>
      </c>
      <c r="BG185" s="244">
        <f>IF(N185="zákl. přenesená",J185,0)</f>
        <v>0</v>
      </c>
      <c r="BH185" s="244">
        <f>IF(N185="sníž. přenesená",J185,0)</f>
        <v>0</v>
      </c>
      <c r="BI185" s="244">
        <f>IF(N185="nulová",J185,0)</f>
        <v>0</v>
      </c>
      <c r="BJ185" s="14" t="s">
        <v>81</v>
      </c>
      <c r="BK185" s="244">
        <f>ROUND(I185*H185,2)</f>
        <v>0</v>
      </c>
      <c r="BL185" s="14" t="s">
        <v>444</v>
      </c>
      <c r="BM185" s="243" t="s">
        <v>1127</v>
      </c>
    </row>
    <row r="186" spans="1:63" s="12" customFormat="1" ht="22.8" customHeight="1">
      <c r="A186" s="12"/>
      <c r="B186" s="216"/>
      <c r="C186" s="217"/>
      <c r="D186" s="218" t="s">
        <v>72</v>
      </c>
      <c r="E186" s="230" t="s">
        <v>1128</v>
      </c>
      <c r="F186" s="230" t="s">
        <v>1129</v>
      </c>
      <c r="G186" s="217"/>
      <c r="H186" s="217"/>
      <c r="I186" s="220"/>
      <c r="J186" s="231">
        <f>BK186</f>
        <v>0</v>
      </c>
      <c r="K186" s="217"/>
      <c r="L186" s="222"/>
      <c r="M186" s="223"/>
      <c r="N186" s="224"/>
      <c r="O186" s="224"/>
      <c r="P186" s="225">
        <f>SUM(P187:P190)</f>
        <v>0</v>
      </c>
      <c r="Q186" s="224"/>
      <c r="R186" s="225">
        <f>SUM(R187:R190)</f>
        <v>38.09816</v>
      </c>
      <c r="S186" s="224"/>
      <c r="T186" s="226">
        <f>SUM(T187:T190)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27" t="s">
        <v>149</v>
      </c>
      <c r="AT186" s="228" t="s">
        <v>72</v>
      </c>
      <c r="AU186" s="228" t="s">
        <v>81</v>
      </c>
      <c r="AY186" s="227" t="s">
        <v>137</v>
      </c>
      <c r="BK186" s="229">
        <f>SUM(BK187:BK190)</f>
        <v>0</v>
      </c>
    </row>
    <row r="187" spans="1:65" s="2" customFormat="1" ht="16.5" customHeight="1">
      <c r="A187" s="35"/>
      <c r="B187" s="36"/>
      <c r="C187" s="232" t="s">
        <v>330</v>
      </c>
      <c r="D187" s="232" t="s">
        <v>139</v>
      </c>
      <c r="E187" s="233" t="s">
        <v>1130</v>
      </c>
      <c r="F187" s="234" t="s">
        <v>1131</v>
      </c>
      <c r="G187" s="235" t="s">
        <v>152</v>
      </c>
      <c r="H187" s="236">
        <v>48</v>
      </c>
      <c r="I187" s="237"/>
      <c r="J187" s="238">
        <f>ROUND(I187*H187,2)</f>
        <v>0</v>
      </c>
      <c r="K187" s="234" t="s">
        <v>1</v>
      </c>
      <c r="L187" s="41"/>
      <c r="M187" s="239" t="s">
        <v>1</v>
      </c>
      <c r="N187" s="240" t="s">
        <v>38</v>
      </c>
      <c r="O187" s="88"/>
      <c r="P187" s="241">
        <f>O187*H187</f>
        <v>0</v>
      </c>
      <c r="Q187" s="241">
        <v>0</v>
      </c>
      <c r="R187" s="241">
        <f>Q187*H187</f>
        <v>0</v>
      </c>
      <c r="S187" s="241">
        <v>0</v>
      </c>
      <c r="T187" s="242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43" t="s">
        <v>444</v>
      </c>
      <c r="AT187" s="243" t="s">
        <v>139</v>
      </c>
      <c r="AU187" s="243" t="s">
        <v>83</v>
      </c>
      <c r="AY187" s="14" t="s">
        <v>137</v>
      </c>
      <c r="BE187" s="244">
        <f>IF(N187="základní",J187,0)</f>
        <v>0</v>
      </c>
      <c r="BF187" s="244">
        <f>IF(N187="snížená",J187,0)</f>
        <v>0</v>
      </c>
      <c r="BG187" s="244">
        <f>IF(N187="zákl. přenesená",J187,0)</f>
        <v>0</v>
      </c>
      <c r="BH187" s="244">
        <f>IF(N187="sníž. přenesená",J187,0)</f>
        <v>0</v>
      </c>
      <c r="BI187" s="244">
        <f>IF(N187="nulová",J187,0)</f>
        <v>0</v>
      </c>
      <c r="BJ187" s="14" t="s">
        <v>81</v>
      </c>
      <c r="BK187" s="244">
        <f>ROUND(I187*H187,2)</f>
        <v>0</v>
      </c>
      <c r="BL187" s="14" t="s">
        <v>444</v>
      </c>
      <c r="BM187" s="243" t="s">
        <v>1132</v>
      </c>
    </row>
    <row r="188" spans="1:65" s="2" customFormat="1" ht="16.5" customHeight="1">
      <c r="A188" s="35"/>
      <c r="B188" s="36"/>
      <c r="C188" s="249" t="s">
        <v>335</v>
      </c>
      <c r="D188" s="249" t="s">
        <v>225</v>
      </c>
      <c r="E188" s="250" t="s">
        <v>1122</v>
      </c>
      <c r="F188" s="251" t="s">
        <v>1133</v>
      </c>
      <c r="G188" s="252" t="s">
        <v>729</v>
      </c>
      <c r="H188" s="253">
        <v>6</v>
      </c>
      <c r="I188" s="254"/>
      <c r="J188" s="255">
        <f>ROUND(I188*H188,2)</f>
        <v>0</v>
      </c>
      <c r="K188" s="251" t="s">
        <v>1</v>
      </c>
      <c r="L188" s="256"/>
      <c r="M188" s="257" t="s">
        <v>1</v>
      </c>
      <c r="N188" s="258" t="s">
        <v>38</v>
      </c>
      <c r="O188" s="88"/>
      <c r="P188" s="241">
        <f>O188*H188</f>
        <v>0</v>
      </c>
      <c r="Q188" s="241">
        <v>0</v>
      </c>
      <c r="R188" s="241">
        <f>Q188*H188</f>
        <v>0</v>
      </c>
      <c r="S188" s="241">
        <v>0</v>
      </c>
      <c r="T188" s="242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43" t="s">
        <v>1078</v>
      </c>
      <c r="AT188" s="243" t="s">
        <v>225</v>
      </c>
      <c r="AU188" s="243" t="s">
        <v>83</v>
      </c>
      <c r="AY188" s="14" t="s">
        <v>137</v>
      </c>
      <c r="BE188" s="244">
        <f>IF(N188="základní",J188,0)</f>
        <v>0</v>
      </c>
      <c r="BF188" s="244">
        <f>IF(N188="snížená",J188,0)</f>
        <v>0</v>
      </c>
      <c r="BG188" s="244">
        <f>IF(N188="zákl. přenesená",J188,0)</f>
        <v>0</v>
      </c>
      <c r="BH188" s="244">
        <f>IF(N188="sníž. přenesená",J188,0)</f>
        <v>0</v>
      </c>
      <c r="BI188" s="244">
        <f>IF(N188="nulová",J188,0)</f>
        <v>0</v>
      </c>
      <c r="BJ188" s="14" t="s">
        <v>81</v>
      </c>
      <c r="BK188" s="244">
        <f>ROUND(I188*H188,2)</f>
        <v>0</v>
      </c>
      <c r="BL188" s="14" t="s">
        <v>444</v>
      </c>
      <c r="BM188" s="243" t="s">
        <v>1134</v>
      </c>
    </row>
    <row r="189" spans="1:65" s="2" customFormat="1" ht="21.75" customHeight="1">
      <c r="A189" s="35"/>
      <c r="B189" s="36"/>
      <c r="C189" s="232" t="s">
        <v>339</v>
      </c>
      <c r="D189" s="232" t="s">
        <v>139</v>
      </c>
      <c r="E189" s="233" t="s">
        <v>1135</v>
      </c>
      <c r="F189" s="234" t="s">
        <v>1136</v>
      </c>
      <c r="G189" s="235" t="s">
        <v>152</v>
      </c>
      <c r="H189" s="236">
        <v>488</v>
      </c>
      <c r="I189" s="237"/>
      <c r="J189" s="238">
        <f>ROUND(I189*H189,2)</f>
        <v>0</v>
      </c>
      <c r="K189" s="234" t="s">
        <v>1</v>
      </c>
      <c r="L189" s="41"/>
      <c r="M189" s="239" t="s">
        <v>1</v>
      </c>
      <c r="N189" s="240" t="s">
        <v>38</v>
      </c>
      <c r="O189" s="88"/>
      <c r="P189" s="241">
        <f>O189*H189</f>
        <v>0</v>
      </c>
      <c r="Q189" s="241">
        <v>0.07807</v>
      </c>
      <c r="R189" s="241">
        <f>Q189*H189</f>
        <v>38.09816</v>
      </c>
      <c r="S189" s="241">
        <v>0</v>
      </c>
      <c r="T189" s="242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43" t="s">
        <v>444</v>
      </c>
      <c r="AT189" s="243" t="s">
        <v>139</v>
      </c>
      <c r="AU189" s="243" t="s">
        <v>83</v>
      </c>
      <c r="AY189" s="14" t="s">
        <v>137</v>
      </c>
      <c r="BE189" s="244">
        <f>IF(N189="základní",J189,0)</f>
        <v>0</v>
      </c>
      <c r="BF189" s="244">
        <f>IF(N189="snížená",J189,0)</f>
        <v>0</v>
      </c>
      <c r="BG189" s="244">
        <f>IF(N189="zákl. přenesená",J189,0)</f>
        <v>0</v>
      </c>
      <c r="BH189" s="244">
        <f>IF(N189="sníž. přenesená",J189,0)</f>
        <v>0</v>
      </c>
      <c r="BI189" s="244">
        <f>IF(N189="nulová",J189,0)</f>
        <v>0</v>
      </c>
      <c r="BJ189" s="14" t="s">
        <v>81</v>
      </c>
      <c r="BK189" s="244">
        <f>ROUND(I189*H189,2)</f>
        <v>0</v>
      </c>
      <c r="BL189" s="14" t="s">
        <v>444</v>
      </c>
      <c r="BM189" s="243" t="s">
        <v>1137</v>
      </c>
    </row>
    <row r="190" spans="1:65" s="2" customFormat="1" ht="16.5" customHeight="1">
      <c r="A190" s="35"/>
      <c r="B190" s="36"/>
      <c r="C190" s="249" t="s">
        <v>343</v>
      </c>
      <c r="D190" s="249" t="s">
        <v>225</v>
      </c>
      <c r="E190" s="250" t="s">
        <v>1138</v>
      </c>
      <c r="F190" s="251" t="s">
        <v>1139</v>
      </c>
      <c r="G190" s="252" t="s">
        <v>152</v>
      </c>
      <c r="H190" s="253">
        <v>488</v>
      </c>
      <c r="I190" s="254"/>
      <c r="J190" s="255">
        <f>ROUND(I190*H190,2)</f>
        <v>0</v>
      </c>
      <c r="K190" s="251" t="s">
        <v>1</v>
      </c>
      <c r="L190" s="256"/>
      <c r="M190" s="257" t="s">
        <v>1</v>
      </c>
      <c r="N190" s="258" t="s">
        <v>38</v>
      </c>
      <c r="O190" s="88"/>
      <c r="P190" s="241">
        <f>O190*H190</f>
        <v>0</v>
      </c>
      <c r="Q190" s="241">
        <v>0</v>
      </c>
      <c r="R190" s="241">
        <f>Q190*H190</f>
        <v>0</v>
      </c>
      <c r="S190" s="241">
        <v>0</v>
      </c>
      <c r="T190" s="242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43" t="s">
        <v>1078</v>
      </c>
      <c r="AT190" s="243" t="s">
        <v>225</v>
      </c>
      <c r="AU190" s="243" t="s">
        <v>83</v>
      </c>
      <c r="AY190" s="14" t="s">
        <v>137</v>
      </c>
      <c r="BE190" s="244">
        <f>IF(N190="základní",J190,0)</f>
        <v>0</v>
      </c>
      <c r="BF190" s="244">
        <f>IF(N190="snížená",J190,0)</f>
        <v>0</v>
      </c>
      <c r="BG190" s="244">
        <f>IF(N190="zákl. přenesená",J190,0)</f>
        <v>0</v>
      </c>
      <c r="BH190" s="244">
        <f>IF(N190="sníž. přenesená",J190,0)</f>
        <v>0</v>
      </c>
      <c r="BI190" s="244">
        <f>IF(N190="nulová",J190,0)</f>
        <v>0</v>
      </c>
      <c r="BJ190" s="14" t="s">
        <v>81</v>
      </c>
      <c r="BK190" s="244">
        <f>ROUND(I190*H190,2)</f>
        <v>0</v>
      </c>
      <c r="BL190" s="14" t="s">
        <v>444</v>
      </c>
      <c r="BM190" s="243" t="s">
        <v>1140</v>
      </c>
    </row>
    <row r="191" spans="1:63" s="12" customFormat="1" ht="25.9" customHeight="1">
      <c r="A191" s="12"/>
      <c r="B191" s="216"/>
      <c r="C191" s="217"/>
      <c r="D191" s="218" t="s">
        <v>72</v>
      </c>
      <c r="E191" s="219" t="s">
        <v>599</v>
      </c>
      <c r="F191" s="219" t="s">
        <v>600</v>
      </c>
      <c r="G191" s="217"/>
      <c r="H191" s="217"/>
      <c r="I191" s="220"/>
      <c r="J191" s="221">
        <f>BK191</f>
        <v>0</v>
      </c>
      <c r="K191" s="217"/>
      <c r="L191" s="222"/>
      <c r="M191" s="223"/>
      <c r="N191" s="224"/>
      <c r="O191" s="224"/>
      <c r="P191" s="225">
        <f>SUM(P192:P198)</f>
        <v>0</v>
      </c>
      <c r="Q191" s="224"/>
      <c r="R191" s="225">
        <f>SUM(R192:R198)</f>
        <v>0</v>
      </c>
      <c r="S191" s="224"/>
      <c r="T191" s="226">
        <f>SUM(T192:T198)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27" t="s">
        <v>161</v>
      </c>
      <c r="AT191" s="228" t="s">
        <v>72</v>
      </c>
      <c r="AU191" s="228" t="s">
        <v>73</v>
      </c>
      <c r="AY191" s="227" t="s">
        <v>137</v>
      </c>
      <c r="BK191" s="229">
        <f>SUM(BK192:BK198)</f>
        <v>0</v>
      </c>
    </row>
    <row r="192" spans="1:65" s="2" customFormat="1" ht="16.5" customHeight="1">
      <c r="A192" s="35"/>
      <c r="B192" s="36"/>
      <c r="C192" s="232" t="s">
        <v>347</v>
      </c>
      <c r="D192" s="232" t="s">
        <v>139</v>
      </c>
      <c r="E192" s="233" t="s">
        <v>611</v>
      </c>
      <c r="F192" s="234" t="s">
        <v>612</v>
      </c>
      <c r="G192" s="235" t="s">
        <v>604</v>
      </c>
      <c r="H192" s="236">
        <v>1</v>
      </c>
      <c r="I192" s="237"/>
      <c r="J192" s="238">
        <f>ROUND(I192*H192,2)</f>
        <v>0</v>
      </c>
      <c r="K192" s="234" t="s">
        <v>613</v>
      </c>
      <c r="L192" s="41"/>
      <c r="M192" s="239" t="s">
        <v>1</v>
      </c>
      <c r="N192" s="240" t="s">
        <v>38</v>
      </c>
      <c r="O192" s="88"/>
      <c r="P192" s="241">
        <f>O192*H192</f>
        <v>0</v>
      </c>
      <c r="Q192" s="241">
        <v>0</v>
      </c>
      <c r="R192" s="241">
        <f>Q192*H192</f>
        <v>0</v>
      </c>
      <c r="S192" s="241">
        <v>0</v>
      </c>
      <c r="T192" s="242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43" t="s">
        <v>606</v>
      </c>
      <c r="AT192" s="243" t="s">
        <v>139</v>
      </c>
      <c r="AU192" s="243" t="s">
        <v>81</v>
      </c>
      <c r="AY192" s="14" t="s">
        <v>137</v>
      </c>
      <c r="BE192" s="244">
        <f>IF(N192="základní",J192,0)</f>
        <v>0</v>
      </c>
      <c r="BF192" s="244">
        <f>IF(N192="snížená",J192,0)</f>
        <v>0</v>
      </c>
      <c r="BG192" s="244">
        <f>IF(N192="zákl. přenesená",J192,0)</f>
        <v>0</v>
      </c>
      <c r="BH192" s="244">
        <f>IF(N192="sníž. přenesená",J192,0)</f>
        <v>0</v>
      </c>
      <c r="BI192" s="244">
        <f>IF(N192="nulová",J192,0)</f>
        <v>0</v>
      </c>
      <c r="BJ192" s="14" t="s">
        <v>81</v>
      </c>
      <c r="BK192" s="244">
        <f>ROUND(I192*H192,2)</f>
        <v>0</v>
      </c>
      <c r="BL192" s="14" t="s">
        <v>606</v>
      </c>
      <c r="BM192" s="243" t="s">
        <v>1141</v>
      </c>
    </row>
    <row r="193" spans="1:65" s="2" customFormat="1" ht="21.75" customHeight="1">
      <c r="A193" s="35"/>
      <c r="B193" s="36"/>
      <c r="C193" s="232" t="s">
        <v>351</v>
      </c>
      <c r="D193" s="232" t="s">
        <v>139</v>
      </c>
      <c r="E193" s="233" t="s">
        <v>1142</v>
      </c>
      <c r="F193" s="234" t="s">
        <v>618</v>
      </c>
      <c r="G193" s="235" t="s">
        <v>604</v>
      </c>
      <c r="H193" s="236">
        <v>1</v>
      </c>
      <c r="I193" s="237"/>
      <c r="J193" s="238">
        <f>ROUND(I193*H193,2)</f>
        <v>0</v>
      </c>
      <c r="K193" s="234" t="s">
        <v>605</v>
      </c>
      <c r="L193" s="41"/>
      <c r="M193" s="239" t="s">
        <v>1</v>
      </c>
      <c r="N193" s="240" t="s">
        <v>38</v>
      </c>
      <c r="O193" s="88"/>
      <c r="P193" s="241">
        <f>O193*H193</f>
        <v>0</v>
      </c>
      <c r="Q193" s="241">
        <v>0</v>
      </c>
      <c r="R193" s="241">
        <f>Q193*H193</f>
        <v>0</v>
      </c>
      <c r="S193" s="241">
        <v>0</v>
      </c>
      <c r="T193" s="242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43" t="s">
        <v>606</v>
      </c>
      <c r="AT193" s="243" t="s">
        <v>139</v>
      </c>
      <c r="AU193" s="243" t="s">
        <v>81</v>
      </c>
      <c r="AY193" s="14" t="s">
        <v>137</v>
      </c>
      <c r="BE193" s="244">
        <f>IF(N193="základní",J193,0)</f>
        <v>0</v>
      </c>
      <c r="BF193" s="244">
        <f>IF(N193="snížená",J193,0)</f>
        <v>0</v>
      </c>
      <c r="BG193" s="244">
        <f>IF(N193="zákl. přenesená",J193,0)</f>
        <v>0</v>
      </c>
      <c r="BH193" s="244">
        <f>IF(N193="sníž. přenesená",J193,0)</f>
        <v>0</v>
      </c>
      <c r="BI193" s="244">
        <f>IF(N193="nulová",J193,0)</f>
        <v>0</v>
      </c>
      <c r="BJ193" s="14" t="s">
        <v>81</v>
      </c>
      <c r="BK193" s="244">
        <f>ROUND(I193*H193,2)</f>
        <v>0</v>
      </c>
      <c r="BL193" s="14" t="s">
        <v>606</v>
      </c>
      <c r="BM193" s="243" t="s">
        <v>1143</v>
      </c>
    </row>
    <row r="194" spans="1:65" s="2" customFormat="1" ht="21.75" customHeight="1">
      <c r="A194" s="35"/>
      <c r="B194" s="36"/>
      <c r="C194" s="232" t="s">
        <v>355</v>
      </c>
      <c r="D194" s="232" t="s">
        <v>139</v>
      </c>
      <c r="E194" s="233" t="s">
        <v>625</v>
      </c>
      <c r="F194" s="234" t="s">
        <v>626</v>
      </c>
      <c r="G194" s="235" t="s">
        <v>604</v>
      </c>
      <c r="H194" s="236">
        <v>1</v>
      </c>
      <c r="I194" s="237"/>
      <c r="J194" s="238">
        <f>ROUND(I194*H194,2)</f>
        <v>0</v>
      </c>
      <c r="K194" s="234" t="s">
        <v>613</v>
      </c>
      <c r="L194" s="41"/>
      <c r="M194" s="239" t="s">
        <v>1</v>
      </c>
      <c r="N194" s="240" t="s">
        <v>38</v>
      </c>
      <c r="O194" s="88"/>
      <c r="P194" s="241">
        <f>O194*H194</f>
        <v>0</v>
      </c>
      <c r="Q194" s="241">
        <v>0</v>
      </c>
      <c r="R194" s="241">
        <f>Q194*H194</f>
        <v>0</v>
      </c>
      <c r="S194" s="241">
        <v>0</v>
      </c>
      <c r="T194" s="242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43" t="s">
        <v>606</v>
      </c>
      <c r="AT194" s="243" t="s">
        <v>139</v>
      </c>
      <c r="AU194" s="243" t="s">
        <v>81</v>
      </c>
      <c r="AY194" s="14" t="s">
        <v>137</v>
      </c>
      <c r="BE194" s="244">
        <f>IF(N194="základní",J194,0)</f>
        <v>0</v>
      </c>
      <c r="BF194" s="244">
        <f>IF(N194="snížená",J194,0)</f>
        <v>0</v>
      </c>
      <c r="BG194" s="244">
        <f>IF(N194="zákl. přenesená",J194,0)</f>
        <v>0</v>
      </c>
      <c r="BH194" s="244">
        <f>IF(N194="sníž. přenesená",J194,0)</f>
        <v>0</v>
      </c>
      <c r="BI194" s="244">
        <f>IF(N194="nulová",J194,0)</f>
        <v>0</v>
      </c>
      <c r="BJ194" s="14" t="s">
        <v>81</v>
      </c>
      <c r="BK194" s="244">
        <f>ROUND(I194*H194,2)</f>
        <v>0</v>
      </c>
      <c r="BL194" s="14" t="s">
        <v>606</v>
      </c>
      <c r="BM194" s="243" t="s">
        <v>1144</v>
      </c>
    </row>
    <row r="195" spans="1:65" s="2" customFormat="1" ht="16.5" customHeight="1">
      <c r="A195" s="35"/>
      <c r="B195" s="36"/>
      <c r="C195" s="232" t="s">
        <v>361</v>
      </c>
      <c r="D195" s="232" t="s">
        <v>139</v>
      </c>
      <c r="E195" s="233" t="s">
        <v>1145</v>
      </c>
      <c r="F195" s="234" t="s">
        <v>629</v>
      </c>
      <c r="G195" s="235" t="s">
        <v>604</v>
      </c>
      <c r="H195" s="236">
        <v>1</v>
      </c>
      <c r="I195" s="237"/>
      <c r="J195" s="238">
        <f>ROUND(I195*H195,2)</f>
        <v>0</v>
      </c>
      <c r="K195" s="234" t="s">
        <v>613</v>
      </c>
      <c r="L195" s="41"/>
      <c r="M195" s="239" t="s">
        <v>1</v>
      </c>
      <c r="N195" s="240" t="s">
        <v>38</v>
      </c>
      <c r="O195" s="88"/>
      <c r="P195" s="241">
        <f>O195*H195</f>
        <v>0</v>
      </c>
      <c r="Q195" s="241">
        <v>0</v>
      </c>
      <c r="R195" s="241">
        <f>Q195*H195</f>
        <v>0</v>
      </c>
      <c r="S195" s="241">
        <v>0</v>
      </c>
      <c r="T195" s="242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43" t="s">
        <v>606</v>
      </c>
      <c r="AT195" s="243" t="s">
        <v>139</v>
      </c>
      <c r="AU195" s="243" t="s">
        <v>81</v>
      </c>
      <c r="AY195" s="14" t="s">
        <v>137</v>
      </c>
      <c r="BE195" s="244">
        <f>IF(N195="základní",J195,0)</f>
        <v>0</v>
      </c>
      <c r="BF195" s="244">
        <f>IF(N195="snížená",J195,0)</f>
        <v>0</v>
      </c>
      <c r="BG195" s="244">
        <f>IF(N195="zákl. přenesená",J195,0)</f>
        <v>0</v>
      </c>
      <c r="BH195" s="244">
        <f>IF(N195="sníž. přenesená",J195,0)</f>
        <v>0</v>
      </c>
      <c r="BI195" s="244">
        <f>IF(N195="nulová",J195,0)</f>
        <v>0</v>
      </c>
      <c r="BJ195" s="14" t="s">
        <v>81</v>
      </c>
      <c r="BK195" s="244">
        <f>ROUND(I195*H195,2)</f>
        <v>0</v>
      </c>
      <c r="BL195" s="14" t="s">
        <v>606</v>
      </c>
      <c r="BM195" s="243" t="s">
        <v>1146</v>
      </c>
    </row>
    <row r="196" spans="1:65" s="2" customFormat="1" ht="16.5" customHeight="1">
      <c r="A196" s="35"/>
      <c r="B196" s="36"/>
      <c r="C196" s="232" t="s">
        <v>365</v>
      </c>
      <c r="D196" s="232" t="s">
        <v>139</v>
      </c>
      <c r="E196" s="233" t="s">
        <v>1147</v>
      </c>
      <c r="F196" s="234" t="s">
        <v>1148</v>
      </c>
      <c r="G196" s="235" t="s">
        <v>604</v>
      </c>
      <c r="H196" s="236">
        <v>1</v>
      </c>
      <c r="I196" s="237"/>
      <c r="J196" s="238">
        <f>ROUND(I196*H196,2)</f>
        <v>0</v>
      </c>
      <c r="K196" s="234" t="s">
        <v>389</v>
      </c>
      <c r="L196" s="41"/>
      <c r="M196" s="239" t="s">
        <v>1</v>
      </c>
      <c r="N196" s="240" t="s">
        <v>38</v>
      </c>
      <c r="O196" s="88"/>
      <c r="P196" s="241">
        <f>O196*H196</f>
        <v>0</v>
      </c>
      <c r="Q196" s="241">
        <v>0</v>
      </c>
      <c r="R196" s="241">
        <f>Q196*H196</f>
        <v>0</v>
      </c>
      <c r="S196" s="241">
        <v>0</v>
      </c>
      <c r="T196" s="242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43" t="s">
        <v>606</v>
      </c>
      <c r="AT196" s="243" t="s">
        <v>139</v>
      </c>
      <c r="AU196" s="243" t="s">
        <v>81</v>
      </c>
      <c r="AY196" s="14" t="s">
        <v>137</v>
      </c>
      <c r="BE196" s="244">
        <f>IF(N196="základní",J196,0)</f>
        <v>0</v>
      </c>
      <c r="BF196" s="244">
        <f>IF(N196="snížená",J196,0)</f>
        <v>0</v>
      </c>
      <c r="BG196" s="244">
        <f>IF(N196="zákl. přenesená",J196,0)</f>
        <v>0</v>
      </c>
      <c r="BH196" s="244">
        <f>IF(N196="sníž. přenesená",J196,0)</f>
        <v>0</v>
      </c>
      <c r="BI196" s="244">
        <f>IF(N196="nulová",J196,0)</f>
        <v>0</v>
      </c>
      <c r="BJ196" s="14" t="s">
        <v>81</v>
      </c>
      <c r="BK196" s="244">
        <f>ROUND(I196*H196,2)</f>
        <v>0</v>
      </c>
      <c r="BL196" s="14" t="s">
        <v>606</v>
      </c>
      <c r="BM196" s="243" t="s">
        <v>1149</v>
      </c>
    </row>
    <row r="197" spans="1:47" s="2" customFormat="1" ht="12">
      <c r="A197" s="35"/>
      <c r="B197" s="36"/>
      <c r="C197" s="37"/>
      <c r="D197" s="245" t="s">
        <v>159</v>
      </c>
      <c r="E197" s="37"/>
      <c r="F197" s="246" t="s">
        <v>1150</v>
      </c>
      <c r="G197" s="37"/>
      <c r="H197" s="37"/>
      <c r="I197" s="141"/>
      <c r="J197" s="37"/>
      <c r="K197" s="37"/>
      <c r="L197" s="41"/>
      <c r="M197" s="247"/>
      <c r="N197" s="248"/>
      <c r="O197" s="88"/>
      <c r="P197" s="88"/>
      <c r="Q197" s="88"/>
      <c r="R197" s="88"/>
      <c r="S197" s="88"/>
      <c r="T197" s="89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4" t="s">
        <v>159</v>
      </c>
      <c r="AU197" s="14" t="s">
        <v>81</v>
      </c>
    </row>
    <row r="198" spans="1:65" s="2" customFormat="1" ht="21.75" customHeight="1">
      <c r="A198" s="35"/>
      <c r="B198" s="36"/>
      <c r="C198" s="232" t="s">
        <v>371</v>
      </c>
      <c r="D198" s="232" t="s">
        <v>139</v>
      </c>
      <c r="E198" s="233" t="s">
        <v>1151</v>
      </c>
      <c r="F198" s="234" t="s">
        <v>1152</v>
      </c>
      <c r="G198" s="235" t="s">
        <v>604</v>
      </c>
      <c r="H198" s="236">
        <v>1</v>
      </c>
      <c r="I198" s="237"/>
      <c r="J198" s="238">
        <f>ROUND(I198*H198,2)</f>
        <v>0</v>
      </c>
      <c r="K198" s="234" t="s">
        <v>613</v>
      </c>
      <c r="L198" s="41"/>
      <c r="M198" s="259" t="s">
        <v>1</v>
      </c>
      <c r="N198" s="260" t="s">
        <v>38</v>
      </c>
      <c r="O198" s="261"/>
      <c r="P198" s="262">
        <f>O198*H198</f>
        <v>0</v>
      </c>
      <c r="Q198" s="262">
        <v>0</v>
      </c>
      <c r="R198" s="262">
        <f>Q198*H198</f>
        <v>0</v>
      </c>
      <c r="S198" s="262">
        <v>0</v>
      </c>
      <c r="T198" s="263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43" t="s">
        <v>606</v>
      </c>
      <c r="AT198" s="243" t="s">
        <v>139</v>
      </c>
      <c r="AU198" s="243" t="s">
        <v>81</v>
      </c>
      <c r="AY198" s="14" t="s">
        <v>137</v>
      </c>
      <c r="BE198" s="244">
        <f>IF(N198="základní",J198,0)</f>
        <v>0</v>
      </c>
      <c r="BF198" s="244">
        <f>IF(N198="snížená",J198,0)</f>
        <v>0</v>
      </c>
      <c r="BG198" s="244">
        <f>IF(N198="zákl. přenesená",J198,0)</f>
        <v>0</v>
      </c>
      <c r="BH198" s="244">
        <f>IF(N198="sníž. přenesená",J198,0)</f>
        <v>0</v>
      </c>
      <c r="BI198" s="244">
        <f>IF(N198="nulová",J198,0)</f>
        <v>0</v>
      </c>
      <c r="BJ198" s="14" t="s">
        <v>81</v>
      </c>
      <c r="BK198" s="244">
        <f>ROUND(I198*H198,2)</f>
        <v>0</v>
      </c>
      <c r="BL198" s="14" t="s">
        <v>606</v>
      </c>
      <c r="BM198" s="243" t="s">
        <v>1153</v>
      </c>
    </row>
    <row r="199" spans="1:31" s="2" customFormat="1" ht="6.95" customHeight="1">
      <c r="A199" s="35"/>
      <c r="B199" s="63"/>
      <c r="C199" s="64"/>
      <c r="D199" s="64"/>
      <c r="E199" s="64"/>
      <c r="F199" s="64"/>
      <c r="G199" s="64"/>
      <c r="H199" s="64"/>
      <c r="I199" s="180"/>
      <c r="J199" s="64"/>
      <c r="K199" s="64"/>
      <c r="L199" s="41"/>
      <c r="M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</row>
  </sheetData>
  <sheetProtection password="CC35" sheet="1" objects="1" scenarios="1" formatColumns="0" formatRows="0" autoFilter="0"/>
  <autoFilter ref="C130:K198"/>
  <mergeCells count="9">
    <mergeCell ref="E7:H7"/>
    <mergeCell ref="E9:H9"/>
    <mergeCell ref="E18:H18"/>
    <mergeCell ref="E27:H27"/>
    <mergeCell ref="E85:H85"/>
    <mergeCell ref="E87:H87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3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98</v>
      </c>
    </row>
    <row r="3" spans="2:46" s="1" customFormat="1" ht="6.95" customHeight="1">
      <c r="B3" s="134"/>
      <c r="C3" s="135"/>
      <c r="D3" s="135"/>
      <c r="E3" s="135"/>
      <c r="F3" s="135"/>
      <c r="G3" s="135"/>
      <c r="H3" s="135"/>
      <c r="I3" s="136"/>
      <c r="J3" s="135"/>
      <c r="K3" s="135"/>
      <c r="L3" s="17"/>
      <c r="AT3" s="14" t="s">
        <v>83</v>
      </c>
    </row>
    <row r="4" spans="2:46" s="1" customFormat="1" ht="24.95" customHeight="1">
      <c r="B4" s="17"/>
      <c r="D4" s="137" t="s">
        <v>99</v>
      </c>
      <c r="I4" s="133"/>
      <c r="L4" s="17"/>
      <c r="M4" s="138" t="s">
        <v>10</v>
      </c>
      <c r="AT4" s="14" t="s">
        <v>4</v>
      </c>
    </row>
    <row r="5" spans="2:12" s="1" customFormat="1" ht="6.95" customHeight="1">
      <c r="B5" s="17"/>
      <c r="I5" s="133"/>
      <c r="L5" s="17"/>
    </row>
    <row r="6" spans="2:12" s="1" customFormat="1" ht="12" customHeight="1">
      <c r="B6" s="17"/>
      <c r="D6" s="139" t="s">
        <v>16</v>
      </c>
      <c r="I6" s="133"/>
      <c r="L6" s="17"/>
    </row>
    <row r="7" spans="2:12" s="1" customFormat="1" ht="16.5" customHeight="1">
      <c r="B7" s="17"/>
      <c r="E7" s="140" t="str">
        <f>'Rekapitulace stavby'!K6</f>
        <v>Parkoviště u vodojemu na p.p.č. 1482/17, k.ú. Sokolov</v>
      </c>
      <c r="F7" s="139"/>
      <c r="G7" s="139"/>
      <c r="H7" s="139"/>
      <c r="I7" s="133"/>
      <c r="L7" s="17"/>
    </row>
    <row r="8" spans="1:31" s="2" customFormat="1" ht="12" customHeight="1">
      <c r="A8" s="35"/>
      <c r="B8" s="41"/>
      <c r="C8" s="35"/>
      <c r="D8" s="139" t="s">
        <v>100</v>
      </c>
      <c r="E8" s="35"/>
      <c r="F8" s="35"/>
      <c r="G8" s="35"/>
      <c r="H8" s="35"/>
      <c r="I8" s="141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42" t="s">
        <v>1154</v>
      </c>
      <c r="F9" s="35"/>
      <c r="G9" s="35"/>
      <c r="H9" s="35"/>
      <c r="I9" s="141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141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9" t="s">
        <v>18</v>
      </c>
      <c r="E11" s="35"/>
      <c r="F11" s="143" t="s">
        <v>1</v>
      </c>
      <c r="G11" s="35"/>
      <c r="H11" s="35"/>
      <c r="I11" s="144" t="s">
        <v>19</v>
      </c>
      <c r="J11" s="143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9" t="s">
        <v>20</v>
      </c>
      <c r="E12" s="35"/>
      <c r="F12" s="143" t="s">
        <v>21</v>
      </c>
      <c r="G12" s="35"/>
      <c r="H12" s="35"/>
      <c r="I12" s="144" t="s">
        <v>22</v>
      </c>
      <c r="J12" s="145" t="str">
        <f>'Rekapitulace stavby'!AN8</f>
        <v>16. 1. 2020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141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9" t="s">
        <v>24</v>
      </c>
      <c r="E14" s="35"/>
      <c r="F14" s="35"/>
      <c r="G14" s="35"/>
      <c r="H14" s="35"/>
      <c r="I14" s="144" t="s">
        <v>25</v>
      </c>
      <c r="J14" s="143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3" t="str">
        <f>IF('Rekapitulace stavby'!E11="","",'Rekapitulace stavby'!E11)</f>
        <v xml:space="preserve"> </v>
      </c>
      <c r="F15" s="35"/>
      <c r="G15" s="35"/>
      <c r="H15" s="35"/>
      <c r="I15" s="144" t="s">
        <v>26</v>
      </c>
      <c r="J15" s="143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141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44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3"/>
      <c r="G18" s="143"/>
      <c r="H18" s="143"/>
      <c r="I18" s="144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141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44" t="s">
        <v>25</v>
      </c>
      <c r="J20" s="143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3" t="str">
        <f>IF('Rekapitulace stavby'!E17="","",'Rekapitulace stavby'!E17)</f>
        <v xml:space="preserve"> </v>
      </c>
      <c r="F21" s="35"/>
      <c r="G21" s="35"/>
      <c r="H21" s="35"/>
      <c r="I21" s="144" t="s">
        <v>26</v>
      </c>
      <c r="J21" s="143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141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9" t="s">
        <v>31</v>
      </c>
      <c r="E23" s="35"/>
      <c r="F23" s="35"/>
      <c r="G23" s="35"/>
      <c r="H23" s="35"/>
      <c r="I23" s="144" t="s">
        <v>25</v>
      </c>
      <c r="J23" s="143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3" t="str">
        <f>IF('Rekapitulace stavby'!E20="","",'Rekapitulace stavby'!E20)</f>
        <v xml:space="preserve"> </v>
      </c>
      <c r="F24" s="35"/>
      <c r="G24" s="35"/>
      <c r="H24" s="35"/>
      <c r="I24" s="144" t="s">
        <v>26</v>
      </c>
      <c r="J24" s="143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141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9" t="s">
        <v>32</v>
      </c>
      <c r="E26" s="35"/>
      <c r="F26" s="35"/>
      <c r="G26" s="35"/>
      <c r="H26" s="35"/>
      <c r="I26" s="141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9"/>
      <c r="J27" s="146"/>
      <c r="K27" s="146"/>
      <c r="L27" s="150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141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51"/>
      <c r="E29" s="151"/>
      <c r="F29" s="151"/>
      <c r="G29" s="151"/>
      <c r="H29" s="151"/>
      <c r="I29" s="152"/>
      <c r="J29" s="151"/>
      <c r="K29" s="15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53" t="s">
        <v>33</v>
      </c>
      <c r="E30" s="35"/>
      <c r="F30" s="35"/>
      <c r="G30" s="35"/>
      <c r="H30" s="35"/>
      <c r="I30" s="141"/>
      <c r="J30" s="154">
        <f>ROUND(J127,2)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51"/>
      <c r="E31" s="151"/>
      <c r="F31" s="151"/>
      <c r="G31" s="151"/>
      <c r="H31" s="151"/>
      <c r="I31" s="152"/>
      <c r="J31" s="151"/>
      <c r="K31" s="151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55" t="s">
        <v>35</v>
      </c>
      <c r="G32" s="35"/>
      <c r="H32" s="35"/>
      <c r="I32" s="156" t="s">
        <v>34</v>
      </c>
      <c r="J32" s="15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7" t="s">
        <v>37</v>
      </c>
      <c r="E33" s="139" t="s">
        <v>38</v>
      </c>
      <c r="F33" s="158">
        <f>ROUND((SUM(BE127:BE171)),2)</f>
        <v>0</v>
      </c>
      <c r="G33" s="35"/>
      <c r="H33" s="35"/>
      <c r="I33" s="159">
        <v>0.21</v>
      </c>
      <c r="J33" s="158">
        <f>ROUND(((SUM(BE127:BE171))*I33),2)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9" t="s">
        <v>39</v>
      </c>
      <c r="F34" s="158">
        <f>ROUND((SUM(BF127:BF171)),2)</f>
        <v>0</v>
      </c>
      <c r="G34" s="35"/>
      <c r="H34" s="35"/>
      <c r="I34" s="159">
        <v>0.15</v>
      </c>
      <c r="J34" s="158">
        <f>ROUND(((SUM(BF127:BF171))*I34),2)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9" t="s">
        <v>40</v>
      </c>
      <c r="F35" s="158">
        <f>ROUND((SUM(BG127:BG171)),2)</f>
        <v>0</v>
      </c>
      <c r="G35" s="35"/>
      <c r="H35" s="35"/>
      <c r="I35" s="159">
        <v>0.21</v>
      </c>
      <c r="J35" s="158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9" t="s">
        <v>41</v>
      </c>
      <c r="F36" s="158">
        <f>ROUND((SUM(BH127:BH171)),2)</f>
        <v>0</v>
      </c>
      <c r="G36" s="35"/>
      <c r="H36" s="35"/>
      <c r="I36" s="159">
        <v>0.15</v>
      </c>
      <c r="J36" s="158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9" t="s">
        <v>42</v>
      </c>
      <c r="F37" s="158">
        <f>ROUND((SUM(BI127:BI171)),2)</f>
        <v>0</v>
      </c>
      <c r="G37" s="35"/>
      <c r="H37" s="35"/>
      <c r="I37" s="159">
        <v>0</v>
      </c>
      <c r="J37" s="158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141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60"/>
      <c r="D39" s="161" t="s">
        <v>43</v>
      </c>
      <c r="E39" s="162"/>
      <c r="F39" s="162"/>
      <c r="G39" s="163" t="s">
        <v>44</v>
      </c>
      <c r="H39" s="164" t="s">
        <v>45</v>
      </c>
      <c r="I39" s="165"/>
      <c r="J39" s="166">
        <f>SUM(J30:J37)</f>
        <v>0</v>
      </c>
      <c r="K39" s="167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141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I41" s="133"/>
      <c r="L41" s="17"/>
    </row>
    <row r="42" spans="2:12" s="1" customFormat="1" ht="14.4" customHeight="1">
      <c r="B42" s="17"/>
      <c r="I42" s="133"/>
      <c r="L42" s="17"/>
    </row>
    <row r="43" spans="2:12" s="1" customFormat="1" ht="14.4" customHeight="1">
      <c r="B43" s="17"/>
      <c r="I43" s="133"/>
      <c r="L43" s="17"/>
    </row>
    <row r="44" spans="2:12" s="1" customFormat="1" ht="14.4" customHeight="1">
      <c r="B44" s="17"/>
      <c r="I44" s="133"/>
      <c r="L44" s="17"/>
    </row>
    <row r="45" spans="2:12" s="1" customFormat="1" ht="14.4" customHeight="1">
      <c r="B45" s="17"/>
      <c r="I45" s="133"/>
      <c r="L45" s="17"/>
    </row>
    <row r="46" spans="2:12" s="1" customFormat="1" ht="14.4" customHeight="1">
      <c r="B46" s="17"/>
      <c r="I46" s="133"/>
      <c r="L46" s="17"/>
    </row>
    <row r="47" spans="2:12" s="1" customFormat="1" ht="14.4" customHeight="1">
      <c r="B47" s="17"/>
      <c r="I47" s="133"/>
      <c r="L47" s="17"/>
    </row>
    <row r="48" spans="2:12" s="1" customFormat="1" ht="14.4" customHeight="1">
      <c r="B48" s="17"/>
      <c r="I48" s="133"/>
      <c r="L48" s="17"/>
    </row>
    <row r="49" spans="2:12" s="1" customFormat="1" ht="14.4" customHeight="1">
      <c r="B49" s="17"/>
      <c r="I49" s="133"/>
      <c r="L49" s="17"/>
    </row>
    <row r="50" spans="2:12" s="2" customFormat="1" ht="14.4" customHeight="1">
      <c r="B50" s="60"/>
      <c r="D50" s="168" t="s">
        <v>46</v>
      </c>
      <c r="E50" s="169"/>
      <c r="F50" s="169"/>
      <c r="G50" s="168" t="s">
        <v>47</v>
      </c>
      <c r="H50" s="169"/>
      <c r="I50" s="170"/>
      <c r="J50" s="169"/>
      <c r="K50" s="169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71" t="s">
        <v>48</v>
      </c>
      <c r="E61" s="172"/>
      <c r="F61" s="173" t="s">
        <v>49</v>
      </c>
      <c r="G61" s="171" t="s">
        <v>48</v>
      </c>
      <c r="H61" s="172"/>
      <c r="I61" s="174"/>
      <c r="J61" s="175" t="s">
        <v>49</v>
      </c>
      <c r="K61" s="172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8" t="s">
        <v>50</v>
      </c>
      <c r="E65" s="176"/>
      <c r="F65" s="176"/>
      <c r="G65" s="168" t="s">
        <v>51</v>
      </c>
      <c r="H65" s="176"/>
      <c r="I65" s="177"/>
      <c r="J65" s="176"/>
      <c r="K65" s="17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71" t="s">
        <v>48</v>
      </c>
      <c r="E76" s="172"/>
      <c r="F76" s="173" t="s">
        <v>49</v>
      </c>
      <c r="G76" s="171" t="s">
        <v>48</v>
      </c>
      <c r="H76" s="172"/>
      <c r="I76" s="174"/>
      <c r="J76" s="175" t="s">
        <v>49</v>
      </c>
      <c r="K76" s="172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8"/>
      <c r="C77" s="179"/>
      <c r="D77" s="179"/>
      <c r="E77" s="179"/>
      <c r="F77" s="179"/>
      <c r="G77" s="179"/>
      <c r="H77" s="179"/>
      <c r="I77" s="180"/>
      <c r="J77" s="179"/>
      <c r="K77" s="179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81"/>
      <c r="C81" s="182"/>
      <c r="D81" s="182"/>
      <c r="E81" s="182"/>
      <c r="F81" s="182"/>
      <c r="G81" s="182"/>
      <c r="H81" s="182"/>
      <c r="I81" s="183"/>
      <c r="J81" s="182"/>
      <c r="K81" s="182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102</v>
      </c>
      <c r="D82" s="37"/>
      <c r="E82" s="37"/>
      <c r="F82" s="37"/>
      <c r="G82" s="37"/>
      <c r="H82" s="37"/>
      <c r="I82" s="141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41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41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84" t="str">
        <f>E7</f>
        <v>Parkoviště u vodojemu na p.p.č. 1482/17, k.ú. Sokolov</v>
      </c>
      <c r="F85" s="29"/>
      <c r="G85" s="29"/>
      <c r="H85" s="29"/>
      <c r="I85" s="141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100</v>
      </c>
      <c r="D86" s="37"/>
      <c r="E86" s="37"/>
      <c r="F86" s="37"/>
      <c r="G86" s="37"/>
      <c r="H86" s="37"/>
      <c r="I86" s="141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202001016 - NN</v>
      </c>
      <c r="F87" s="37"/>
      <c r="G87" s="37"/>
      <c r="H87" s="37"/>
      <c r="I87" s="141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41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144" t="s">
        <v>22</v>
      </c>
      <c r="J89" s="76" t="str">
        <f>IF(J12="","",J12)</f>
        <v>16. 1. 2020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141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144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144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41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85" t="s">
        <v>103</v>
      </c>
      <c r="D94" s="186"/>
      <c r="E94" s="186"/>
      <c r="F94" s="186"/>
      <c r="G94" s="186"/>
      <c r="H94" s="186"/>
      <c r="I94" s="187"/>
      <c r="J94" s="188" t="s">
        <v>104</v>
      </c>
      <c r="K94" s="186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141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89" t="s">
        <v>105</v>
      </c>
      <c r="D96" s="37"/>
      <c r="E96" s="37"/>
      <c r="F96" s="37"/>
      <c r="G96" s="37"/>
      <c r="H96" s="37"/>
      <c r="I96" s="141"/>
      <c r="J96" s="107">
        <f>J127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106</v>
      </c>
    </row>
    <row r="97" spans="1:31" s="9" customFormat="1" ht="24.95" customHeight="1">
      <c r="A97" s="9"/>
      <c r="B97" s="190"/>
      <c r="C97" s="191"/>
      <c r="D97" s="192" t="s">
        <v>107</v>
      </c>
      <c r="E97" s="193"/>
      <c r="F97" s="193"/>
      <c r="G97" s="193"/>
      <c r="H97" s="193"/>
      <c r="I97" s="194"/>
      <c r="J97" s="195">
        <f>J128</f>
        <v>0</v>
      </c>
      <c r="K97" s="191"/>
      <c r="L97" s="196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7"/>
      <c r="C98" s="198"/>
      <c r="D98" s="199" t="s">
        <v>997</v>
      </c>
      <c r="E98" s="200"/>
      <c r="F98" s="200"/>
      <c r="G98" s="200"/>
      <c r="H98" s="200"/>
      <c r="I98" s="201"/>
      <c r="J98" s="202">
        <f>J129</f>
        <v>0</v>
      </c>
      <c r="K98" s="198"/>
      <c r="L98" s="20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7"/>
      <c r="C99" s="198"/>
      <c r="D99" s="199" t="s">
        <v>111</v>
      </c>
      <c r="E99" s="200"/>
      <c r="F99" s="200"/>
      <c r="G99" s="200"/>
      <c r="H99" s="200"/>
      <c r="I99" s="201"/>
      <c r="J99" s="202">
        <f>J135</f>
        <v>0</v>
      </c>
      <c r="K99" s="198"/>
      <c r="L99" s="20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7"/>
      <c r="C100" s="198"/>
      <c r="D100" s="199" t="s">
        <v>112</v>
      </c>
      <c r="E100" s="200"/>
      <c r="F100" s="200"/>
      <c r="G100" s="200"/>
      <c r="H100" s="200"/>
      <c r="I100" s="201"/>
      <c r="J100" s="202">
        <f>J137</f>
        <v>0</v>
      </c>
      <c r="K100" s="198"/>
      <c r="L100" s="20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7"/>
      <c r="C101" s="198"/>
      <c r="D101" s="199" t="s">
        <v>639</v>
      </c>
      <c r="E101" s="200"/>
      <c r="F101" s="200"/>
      <c r="G101" s="200"/>
      <c r="H101" s="200"/>
      <c r="I101" s="201"/>
      <c r="J101" s="202">
        <f>J140</f>
        <v>0</v>
      </c>
      <c r="K101" s="198"/>
      <c r="L101" s="20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90"/>
      <c r="C102" s="191"/>
      <c r="D102" s="192" t="s">
        <v>116</v>
      </c>
      <c r="E102" s="193"/>
      <c r="F102" s="193"/>
      <c r="G102" s="193"/>
      <c r="H102" s="193"/>
      <c r="I102" s="194"/>
      <c r="J102" s="195">
        <f>J142</f>
        <v>0</v>
      </c>
      <c r="K102" s="191"/>
      <c r="L102" s="19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97"/>
      <c r="C103" s="198"/>
      <c r="D103" s="199" t="s">
        <v>640</v>
      </c>
      <c r="E103" s="200"/>
      <c r="F103" s="200"/>
      <c r="G103" s="200"/>
      <c r="H103" s="200"/>
      <c r="I103" s="201"/>
      <c r="J103" s="202">
        <f>J143</f>
        <v>0</v>
      </c>
      <c r="K103" s="198"/>
      <c r="L103" s="20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90"/>
      <c r="C104" s="191"/>
      <c r="D104" s="192" t="s">
        <v>999</v>
      </c>
      <c r="E104" s="193"/>
      <c r="F104" s="193"/>
      <c r="G104" s="193"/>
      <c r="H104" s="193"/>
      <c r="I104" s="194"/>
      <c r="J104" s="195">
        <f>J153</f>
        <v>0</v>
      </c>
      <c r="K104" s="191"/>
      <c r="L104" s="196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97"/>
      <c r="C105" s="198"/>
      <c r="D105" s="199" t="s">
        <v>1000</v>
      </c>
      <c r="E105" s="200"/>
      <c r="F105" s="200"/>
      <c r="G105" s="200"/>
      <c r="H105" s="200"/>
      <c r="I105" s="201"/>
      <c r="J105" s="202">
        <f>J154</f>
        <v>0</v>
      </c>
      <c r="K105" s="198"/>
      <c r="L105" s="20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7"/>
      <c r="C106" s="198"/>
      <c r="D106" s="199" t="s">
        <v>1001</v>
      </c>
      <c r="E106" s="200"/>
      <c r="F106" s="200"/>
      <c r="G106" s="200"/>
      <c r="H106" s="200"/>
      <c r="I106" s="201"/>
      <c r="J106" s="202">
        <f>J157</f>
        <v>0</v>
      </c>
      <c r="K106" s="198"/>
      <c r="L106" s="20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90"/>
      <c r="C107" s="191"/>
      <c r="D107" s="192" t="s">
        <v>119</v>
      </c>
      <c r="E107" s="193"/>
      <c r="F107" s="193"/>
      <c r="G107" s="193"/>
      <c r="H107" s="193"/>
      <c r="I107" s="194"/>
      <c r="J107" s="195">
        <f>J164</f>
        <v>0</v>
      </c>
      <c r="K107" s="191"/>
      <c r="L107" s="196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2" customFormat="1" ht="21.8" customHeight="1">
      <c r="A108" s="35"/>
      <c r="B108" s="36"/>
      <c r="C108" s="37"/>
      <c r="D108" s="37"/>
      <c r="E108" s="37"/>
      <c r="F108" s="37"/>
      <c r="G108" s="37"/>
      <c r="H108" s="37"/>
      <c r="I108" s="141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63"/>
      <c r="C109" s="64"/>
      <c r="D109" s="64"/>
      <c r="E109" s="64"/>
      <c r="F109" s="64"/>
      <c r="G109" s="64"/>
      <c r="H109" s="64"/>
      <c r="I109" s="180"/>
      <c r="J109" s="64"/>
      <c r="K109" s="64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pans="1:31" s="2" customFormat="1" ht="6.95" customHeight="1">
      <c r="A113" s="35"/>
      <c r="B113" s="65"/>
      <c r="C113" s="66"/>
      <c r="D113" s="66"/>
      <c r="E113" s="66"/>
      <c r="F113" s="66"/>
      <c r="G113" s="66"/>
      <c r="H113" s="66"/>
      <c r="I113" s="183"/>
      <c r="J113" s="66"/>
      <c r="K113" s="66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4.95" customHeight="1">
      <c r="A114" s="35"/>
      <c r="B114" s="36"/>
      <c r="C114" s="20" t="s">
        <v>122</v>
      </c>
      <c r="D114" s="37"/>
      <c r="E114" s="37"/>
      <c r="F114" s="37"/>
      <c r="G114" s="37"/>
      <c r="H114" s="37"/>
      <c r="I114" s="141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141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29" t="s">
        <v>16</v>
      </c>
      <c r="D116" s="37"/>
      <c r="E116" s="37"/>
      <c r="F116" s="37"/>
      <c r="G116" s="37"/>
      <c r="H116" s="37"/>
      <c r="I116" s="141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184" t="str">
        <f>E7</f>
        <v>Parkoviště u vodojemu na p.p.č. 1482/17, k.ú. Sokolov</v>
      </c>
      <c r="F117" s="29"/>
      <c r="G117" s="29"/>
      <c r="H117" s="29"/>
      <c r="I117" s="141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100</v>
      </c>
      <c r="D118" s="37"/>
      <c r="E118" s="37"/>
      <c r="F118" s="37"/>
      <c r="G118" s="37"/>
      <c r="H118" s="37"/>
      <c r="I118" s="141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73" t="str">
        <f>E9</f>
        <v>202001016 - NN</v>
      </c>
      <c r="F119" s="37"/>
      <c r="G119" s="37"/>
      <c r="H119" s="37"/>
      <c r="I119" s="141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141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29" t="s">
        <v>20</v>
      </c>
      <c r="D121" s="37"/>
      <c r="E121" s="37"/>
      <c r="F121" s="24" t="str">
        <f>F12</f>
        <v xml:space="preserve"> </v>
      </c>
      <c r="G121" s="37"/>
      <c r="H121" s="37"/>
      <c r="I121" s="144" t="s">
        <v>22</v>
      </c>
      <c r="J121" s="76" t="str">
        <f>IF(J12="","",J12)</f>
        <v>16. 1. 2020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141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15" customHeight="1">
      <c r="A123" s="35"/>
      <c r="B123" s="36"/>
      <c r="C123" s="29" t="s">
        <v>24</v>
      </c>
      <c r="D123" s="37"/>
      <c r="E123" s="37"/>
      <c r="F123" s="24" t="str">
        <f>E15</f>
        <v xml:space="preserve"> </v>
      </c>
      <c r="G123" s="37"/>
      <c r="H123" s="37"/>
      <c r="I123" s="144" t="s">
        <v>29</v>
      </c>
      <c r="J123" s="33" t="str">
        <f>E21</f>
        <v xml:space="preserve"> </v>
      </c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15" customHeight="1">
      <c r="A124" s="35"/>
      <c r="B124" s="36"/>
      <c r="C124" s="29" t="s">
        <v>27</v>
      </c>
      <c r="D124" s="37"/>
      <c r="E124" s="37"/>
      <c r="F124" s="24" t="str">
        <f>IF(E18="","",E18)</f>
        <v>Vyplň údaj</v>
      </c>
      <c r="G124" s="37"/>
      <c r="H124" s="37"/>
      <c r="I124" s="144" t="s">
        <v>31</v>
      </c>
      <c r="J124" s="33" t="str">
        <f>E24</f>
        <v xml:space="preserve"> </v>
      </c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0.3" customHeight="1">
      <c r="A125" s="35"/>
      <c r="B125" s="36"/>
      <c r="C125" s="37"/>
      <c r="D125" s="37"/>
      <c r="E125" s="37"/>
      <c r="F125" s="37"/>
      <c r="G125" s="37"/>
      <c r="H125" s="37"/>
      <c r="I125" s="141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11" customFormat="1" ht="29.25" customHeight="1">
      <c r="A126" s="204"/>
      <c r="B126" s="205"/>
      <c r="C126" s="206" t="s">
        <v>123</v>
      </c>
      <c r="D126" s="207" t="s">
        <v>58</v>
      </c>
      <c r="E126" s="207" t="s">
        <v>54</v>
      </c>
      <c r="F126" s="207" t="s">
        <v>55</v>
      </c>
      <c r="G126" s="207" t="s">
        <v>124</v>
      </c>
      <c r="H126" s="207" t="s">
        <v>125</v>
      </c>
      <c r="I126" s="208" t="s">
        <v>126</v>
      </c>
      <c r="J126" s="207" t="s">
        <v>104</v>
      </c>
      <c r="K126" s="209" t="s">
        <v>127</v>
      </c>
      <c r="L126" s="210"/>
      <c r="M126" s="97" t="s">
        <v>1</v>
      </c>
      <c r="N126" s="98" t="s">
        <v>37</v>
      </c>
      <c r="O126" s="98" t="s">
        <v>128</v>
      </c>
      <c r="P126" s="98" t="s">
        <v>129</v>
      </c>
      <c r="Q126" s="98" t="s">
        <v>130</v>
      </c>
      <c r="R126" s="98" t="s">
        <v>131</v>
      </c>
      <c r="S126" s="98" t="s">
        <v>132</v>
      </c>
      <c r="T126" s="99" t="s">
        <v>133</v>
      </c>
      <c r="U126" s="204"/>
      <c r="V126" s="204"/>
      <c r="W126" s="204"/>
      <c r="X126" s="204"/>
      <c r="Y126" s="204"/>
      <c r="Z126" s="204"/>
      <c r="AA126" s="204"/>
      <c r="AB126" s="204"/>
      <c r="AC126" s="204"/>
      <c r="AD126" s="204"/>
      <c r="AE126" s="204"/>
    </row>
    <row r="127" spans="1:63" s="2" customFormat="1" ht="22.8" customHeight="1">
      <c r="A127" s="35"/>
      <c r="B127" s="36"/>
      <c r="C127" s="104" t="s">
        <v>134</v>
      </c>
      <c r="D127" s="37"/>
      <c r="E127" s="37"/>
      <c r="F127" s="37"/>
      <c r="G127" s="37"/>
      <c r="H127" s="37"/>
      <c r="I127" s="141"/>
      <c r="J127" s="211">
        <f>BK127</f>
        <v>0</v>
      </c>
      <c r="K127" s="37"/>
      <c r="L127" s="41"/>
      <c r="M127" s="100"/>
      <c r="N127" s="212"/>
      <c r="O127" s="101"/>
      <c r="P127" s="213">
        <f>P128+P142+P153+P164</f>
        <v>0</v>
      </c>
      <c r="Q127" s="101"/>
      <c r="R127" s="213">
        <f>R128+R142+R153+R164</f>
        <v>1.9535435999999997</v>
      </c>
      <c r="S127" s="101"/>
      <c r="T127" s="214">
        <f>T128+T142+T153+T164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72</v>
      </c>
      <c r="AU127" s="14" t="s">
        <v>106</v>
      </c>
      <c r="BK127" s="215">
        <f>BK128+BK142+BK153+BK164</f>
        <v>0</v>
      </c>
    </row>
    <row r="128" spans="1:63" s="12" customFormat="1" ht="25.9" customHeight="1">
      <c r="A128" s="12"/>
      <c r="B128" s="216"/>
      <c r="C128" s="217"/>
      <c r="D128" s="218" t="s">
        <v>72</v>
      </c>
      <c r="E128" s="219" t="s">
        <v>135</v>
      </c>
      <c r="F128" s="219" t="s">
        <v>136</v>
      </c>
      <c r="G128" s="217"/>
      <c r="H128" s="217"/>
      <c r="I128" s="220"/>
      <c r="J128" s="221">
        <f>BK128</f>
        <v>0</v>
      </c>
      <c r="K128" s="217"/>
      <c r="L128" s="222"/>
      <c r="M128" s="223"/>
      <c r="N128" s="224"/>
      <c r="O128" s="224"/>
      <c r="P128" s="225">
        <f>P129+P135+P137+P140</f>
        <v>0</v>
      </c>
      <c r="Q128" s="224"/>
      <c r="R128" s="225">
        <f>R129+R135+R137+R140</f>
        <v>0.7767035999999999</v>
      </c>
      <c r="S128" s="224"/>
      <c r="T128" s="226">
        <f>T129+T135+T137+T140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7" t="s">
        <v>81</v>
      </c>
      <c r="AT128" s="228" t="s">
        <v>72</v>
      </c>
      <c r="AU128" s="228" t="s">
        <v>73</v>
      </c>
      <c r="AY128" s="227" t="s">
        <v>137</v>
      </c>
      <c r="BK128" s="229">
        <f>BK129+BK135+BK137+BK140</f>
        <v>0</v>
      </c>
    </row>
    <row r="129" spans="1:63" s="12" customFormat="1" ht="22.8" customHeight="1">
      <c r="A129" s="12"/>
      <c r="B129" s="216"/>
      <c r="C129" s="217"/>
      <c r="D129" s="218" t="s">
        <v>72</v>
      </c>
      <c r="E129" s="230" t="s">
        <v>81</v>
      </c>
      <c r="F129" s="230" t="s">
        <v>1002</v>
      </c>
      <c r="G129" s="217"/>
      <c r="H129" s="217"/>
      <c r="I129" s="220"/>
      <c r="J129" s="231">
        <f>BK129</f>
        <v>0</v>
      </c>
      <c r="K129" s="217"/>
      <c r="L129" s="222"/>
      <c r="M129" s="223"/>
      <c r="N129" s="224"/>
      <c r="O129" s="224"/>
      <c r="P129" s="225">
        <f>SUM(P130:P134)</f>
        <v>0</v>
      </c>
      <c r="Q129" s="224"/>
      <c r="R129" s="225">
        <f>SUM(R130:R134)</f>
        <v>0</v>
      </c>
      <c r="S129" s="224"/>
      <c r="T129" s="226">
        <f>SUM(T130:T134)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7" t="s">
        <v>81</v>
      </c>
      <c r="AT129" s="228" t="s">
        <v>72</v>
      </c>
      <c r="AU129" s="228" t="s">
        <v>81</v>
      </c>
      <c r="AY129" s="227" t="s">
        <v>137</v>
      </c>
      <c r="BK129" s="229">
        <f>SUM(BK130:BK134)</f>
        <v>0</v>
      </c>
    </row>
    <row r="130" spans="1:65" s="2" customFormat="1" ht="21.75" customHeight="1">
      <c r="A130" s="35"/>
      <c r="B130" s="36"/>
      <c r="C130" s="232" t="s">
        <v>81</v>
      </c>
      <c r="D130" s="232" t="s">
        <v>139</v>
      </c>
      <c r="E130" s="233" t="s">
        <v>1007</v>
      </c>
      <c r="F130" s="234" t="s">
        <v>1008</v>
      </c>
      <c r="G130" s="235" t="s">
        <v>164</v>
      </c>
      <c r="H130" s="236">
        <v>4.32</v>
      </c>
      <c r="I130" s="237"/>
      <c r="J130" s="238">
        <f>ROUND(I130*H130,2)</f>
        <v>0</v>
      </c>
      <c r="K130" s="234" t="s">
        <v>153</v>
      </c>
      <c r="L130" s="41"/>
      <c r="M130" s="239" t="s">
        <v>1</v>
      </c>
      <c r="N130" s="240" t="s">
        <v>38</v>
      </c>
      <c r="O130" s="88"/>
      <c r="P130" s="241">
        <f>O130*H130</f>
        <v>0</v>
      </c>
      <c r="Q130" s="241">
        <v>0</v>
      </c>
      <c r="R130" s="241">
        <f>Q130*H130</f>
        <v>0</v>
      </c>
      <c r="S130" s="241">
        <v>0</v>
      </c>
      <c r="T130" s="24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43" t="s">
        <v>144</v>
      </c>
      <c r="AT130" s="243" t="s">
        <v>139</v>
      </c>
      <c r="AU130" s="243" t="s">
        <v>83</v>
      </c>
      <c r="AY130" s="14" t="s">
        <v>137</v>
      </c>
      <c r="BE130" s="244">
        <f>IF(N130="základní",J130,0)</f>
        <v>0</v>
      </c>
      <c r="BF130" s="244">
        <f>IF(N130="snížená",J130,0)</f>
        <v>0</v>
      </c>
      <c r="BG130" s="244">
        <f>IF(N130="zákl. přenesená",J130,0)</f>
        <v>0</v>
      </c>
      <c r="BH130" s="244">
        <f>IF(N130="sníž. přenesená",J130,0)</f>
        <v>0</v>
      </c>
      <c r="BI130" s="244">
        <f>IF(N130="nulová",J130,0)</f>
        <v>0</v>
      </c>
      <c r="BJ130" s="14" t="s">
        <v>81</v>
      </c>
      <c r="BK130" s="244">
        <f>ROUND(I130*H130,2)</f>
        <v>0</v>
      </c>
      <c r="BL130" s="14" t="s">
        <v>144</v>
      </c>
      <c r="BM130" s="243" t="s">
        <v>1155</v>
      </c>
    </row>
    <row r="131" spans="1:47" s="2" customFormat="1" ht="12">
      <c r="A131" s="35"/>
      <c r="B131" s="36"/>
      <c r="C131" s="37"/>
      <c r="D131" s="245" t="s">
        <v>159</v>
      </c>
      <c r="E131" s="37"/>
      <c r="F131" s="246" t="s">
        <v>1156</v>
      </c>
      <c r="G131" s="37"/>
      <c r="H131" s="37"/>
      <c r="I131" s="141"/>
      <c r="J131" s="37"/>
      <c r="K131" s="37"/>
      <c r="L131" s="41"/>
      <c r="M131" s="247"/>
      <c r="N131" s="248"/>
      <c r="O131" s="88"/>
      <c r="P131" s="88"/>
      <c r="Q131" s="88"/>
      <c r="R131" s="88"/>
      <c r="S131" s="88"/>
      <c r="T131" s="89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159</v>
      </c>
      <c r="AU131" s="14" t="s">
        <v>83</v>
      </c>
    </row>
    <row r="132" spans="1:65" s="2" customFormat="1" ht="21.75" customHeight="1">
      <c r="A132" s="35"/>
      <c r="B132" s="36"/>
      <c r="C132" s="232" t="s">
        <v>83</v>
      </c>
      <c r="D132" s="232" t="s">
        <v>139</v>
      </c>
      <c r="E132" s="233" t="s">
        <v>1011</v>
      </c>
      <c r="F132" s="234" t="s">
        <v>1012</v>
      </c>
      <c r="G132" s="235" t="s">
        <v>164</v>
      </c>
      <c r="H132" s="236">
        <v>4.32</v>
      </c>
      <c r="I132" s="237"/>
      <c r="J132" s="238">
        <f>ROUND(I132*H132,2)</f>
        <v>0</v>
      </c>
      <c r="K132" s="234" t="s">
        <v>153</v>
      </c>
      <c r="L132" s="41"/>
      <c r="M132" s="239" t="s">
        <v>1</v>
      </c>
      <c r="N132" s="240" t="s">
        <v>38</v>
      </c>
      <c r="O132" s="88"/>
      <c r="P132" s="241">
        <f>O132*H132</f>
        <v>0</v>
      </c>
      <c r="Q132" s="241">
        <v>0</v>
      </c>
      <c r="R132" s="241">
        <f>Q132*H132</f>
        <v>0</v>
      </c>
      <c r="S132" s="241">
        <v>0</v>
      </c>
      <c r="T132" s="24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43" t="s">
        <v>144</v>
      </c>
      <c r="AT132" s="243" t="s">
        <v>139</v>
      </c>
      <c r="AU132" s="243" t="s">
        <v>83</v>
      </c>
      <c r="AY132" s="14" t="s">
        <v>137</v>
      </c>
      <c r="BE132" s="244">
        <f>IF(N132="základní",J132,0)</f>
        <v>0</v>
      </c>
      <c r="BF132" s="244">
        <f>IF(N132="snížená",J132,0)</f>
        <v>0</v>
      </c>
      <c r="BG132" s="244">
        <f>IF(N132="zákl. přenesená",J132,0)</f>
        <v>0</v>
      </c>
      <c r="BH132" s="244">
        <f>IF(N132="sníž. přenesená",J132,0)</f>
        <v>0</v>
      </c>
      <c r="BI132" s="244">
        <f>IF(N132="nulová",J132,0)</f>
        <v>0</v>
      </c>
      <c r="BJ132" s="14" t="s">
        <v>81</v>
      </c>
      <c r="BK132" s="244">
        <f>ROUND(I132*H132,2)</f>
        <v>0</v>
      </c>
      <c r="BL132" s="14" t="s">
        <v>144</v>
      </c>
      <c r="BM132" s="243" t="s">
        <v>1157</v>
      </c>
    </row>
    <row r="133" spans="1:65" s="2" customFormat="1" ht="21.75" customHeight="1">
      <c r="A133" s="35"/>
      <c r="B133" s="36"/>
      <c r="C133" s="232" t="s">
        <v>149</v>
      </c>
      <c r="D133" s="232" t="s">
        <v>139</v>
      </c>
      <c r="E133" s="233" t="s">
        <v>1014</v>
      </c>
      <c r="F133" s="234" t="s">
        <v>1015</v>
      </c>
      <c r="G133" s="235" t="s">
        <v>164</v>
      </c>
      <c r="H133" s="236">
        <v>4.32</v>
      </c>
      <c r="I133" s="237"/>
      <c r="J133" s="238">
        <f>ROUND(I133*H133,2)</f>
        <v>0</v>
      </c>
      <c r="K133" s="234" t="s">
        <v>153</v>
      </c>
      <c r="L133" s="41"/>
      <c r="M133" s="239" t="s">
        <v>1</v>
      </c>
      <c r="N133" s="240" t="s">
        <v>38</v>
      </c>
      <c r="O133" s="88"/>
      <c r="P133" s="241">
        <f>O133*H133</f>
        <v>0</v>
      </c>
      <c r="Q133" s="241">
        <v>0</v>
      </c>
      <c r="R133" s="241">
        <f>Q133*H133</f>
        <v>0</v>
      </c>
      <c r="S133" s="241">
        <v>0</v>
      </c>
      <c r="T133" s="24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43" t="s">
        <v>144</v>
      </c>
      <c r="AT133" s="243" t="s">
        <v>139</v>
      </c>
      <c r="AU133" s="243" t="s">
        <v>83</v>
      </c>
      <c r="AY133" s="14" t="s">
        <v>137</v>
      </c>
      <c r="BE133" s="244">
        <f>IF(N133="základní",J133,0)</f>
        <v>0</v>
      </c>
      <c r="BF133" s="244">
        <f>IF(N133="snížená",J133,0)</f>
        <v>0</v>
      </c>
      <c r="BG133" s="244">
        <f>IF(N133="zákl. přenesená",J133,0)</f>
        <v>0</v>
      </c>
      <c r="BH133" s="244">
        <f>IF(N133="sníž. přenesená",J133,0)</f>
        <v>0</v>
      </c>
      <c r="BI133" s="244">
        <f>IF(N133="nulová",J133,0)</f>
        <v>0</v>
      </c>
      <c r="BJ133" s="14" t="s">
        <v>81</v>
      </c>
      <c r="BK133" s="244">
        <f>ROUND(I133*H133,2)</f>
        <v>0</v>
      </c>
      <c r="BL133" s="14" t="s">
        <v>144</v>
      </c>
      <c r="BM133" s="243" t="s">
        <v>1158</v>
      </c>
    </row>
    <row r="134" spans="1:65" s="2" customFormat="1" ht="21.75" customHeight="1">
      <c r="A134" s="35"/>
      <c r="B134" s="36"/>
      <c r="C134" s="232" t="s">
        <v>144</v>
      </c>
      <c r="D134" s="232" t="s">
        <v>139</v>
      </c>
      <c r="E134" s="233" t="s">
        <v>1017</v>
      </c>
      <c r="F134" s="234" t="s">
        <v>1018</v>
      </c>
      <c r="G134" s="235" t="s">
        <v>157</v>
      </c>
      <c r="H134" s="236">
        <v>3.15</v>
      </c>
      <c r="I134" s="237"/>
      <c r="J134" s="238">
        <f>ROUND(I134*H134,2)</f>
        <v>0</v>
      </c>
      <c r="K134" s="234" t="s">
        <v>153</v>
      </c>
      <c r="L134" s="41"/>
      <c r="M134" s="239" t="s">
        <v>1</v>
      </c>
      <c r="N134" s="240" t="s">
        <v>38</v>
      </c>
      <c r="O134" s="88"/>
      <c r="P134" s="241">
        <f>O134*H134</f>
        <v>0</v>
      </c>
      <c r="Q134" s="241">
        <v>0</v>
      </c>
      <c r="R134" s="241">
        <f>Q134*H134</f>
        <v>0</v>
      </c>
      <c r="S134" s="241">
        <v>0</v>
      </c>
      <c r="T134" s="242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43" t="s">
        <v>144</v>
      </c>
      <c r="AT134" s="243" t="s">
        <v>139</v>
      </c>
      <c r="AU134" s="243" t="s">
        <v>83</v>
      </c>
      <c r="AY134" s="14" t="s">
        <v>137</v>
      </c>
      <c r="BE134" s="244">
        <f>IF(N134="základní",J134,0)</f>
        <v>0</v>
      </c>
      <c r="BF134" s="244">
        <f>IF(N134="snížená",J134,0)</f>
        <v>0</v>
      </c>
      <c r="BG134" s="244">
        <f>IF(N134="zákl. přenesená",J134,0)</f>
        <v>0</v>
      </c>
      <c r="BH134" s="244">
        <f>IF(N134="sníž. přenesená",J134,0)</f>
        <v>0</v>
      </c>
      <c r="BI134" s="244">
        <f>IF(N134="nulová",J134,0)</f>
        <v>0</v>
      </c>
      <c r="BJ134" s="14" t="s">
        <v>81</v>
      </c>
      <c r="BK134" s="244">
        <f>ROUND(I134*H134,2)</f>
        <v>0</v>
      </c>
      <c r="BL134" s="14" t="s">
        <v>144</v>
      </c>
      <c r="BM134" s="243" t="s">
        <v>1159</v>
      </c>
    </row>
    <row r="135" spans="1:63" s="12" customFormat="1" ht="22.8" customHeight="1">
      <c r="A135" s="12"/>
      <c r="B135" s="216"/>
      <c r="C135" s="217"/>
      <c r="D135" s="218" t="s">
        <v>72</v>
      </c>
      <c r="E135" s="230" t="s">
        <v>144</v>
      </c>
      <c r="F135" s="230" t="s">
        <v>360</v>
      </c>
      <c r="G135" s="217"/>
      <c r="H135" s="217"/>
      <c r="I135" s="220"/>
      <c r="J135" s="231">
        <f>BK135</f>
        <v>0</v>
      </c>
      <c r="K135" s="217"/>
      <c r="L135" s="222"/>
      <c r="M135" s="223"/>
      <c r="N135" s="224"/>
      <c r="O135" s="224"/>
      <c r="P135" s="225">
        <f>P136</f>
        <v>0</v>
      </c>
      <c r="Q135" s="224"/>
      <c r="R135" s="225">
        <f>R136</f>
        <v>0.34197</v>
      </c>
      <c r="S135" s="224"/>
      <c r="T135" s="226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7" t="s">
        <v>81</v>
      </c>
      <c r="AT135" s="228" t="s">
        <v>72</v>
      </c>
      <c r="AU135" s="228" t="s">
        <v>81</v>
      </c>
      <c r="AY135" s="227" t="s">
        <v>137</v>
      </c>
      <c r="BK135" s="229">
        <f>BK136</f>
        <v>0</v>
      </c>
    </row>
    <row r="136" spans="1:65" s="2" customFormat="1" ht="21.75" customHeight="1">
      <c r="A136" s="35"/>
      <c r="B136" s="36"/>
      <c r="C136" s="232" t="s">
        <v>161</v>
      </c>
      <c r="D136" s="232" t="s">
        <v>139</v>
      </c>
      <c r="E136" s="233" t="s">
        <v>1026</v>
      </c>
      <c r="F136" s="234" t="s">
        <v>1027</v>
      </c>
      <c r="G136" s="235" t="s">
        <v>157</v>
      </c>
      <c r="H136" s="236">
        <v>1.5</v>
      </c>
      <c r="I136" s="237"/>
      <c r="J136" s="238">
        <f>ROUND(I136*H136,2)</f>
        <v>0</v>
      </c>
      <c r="K136" s="234" t="s">
        <v>153</v>
      </c>
      <c r="L136" s="41"/>
      <c r="M136" s="239" t="s">
        <v>1</v>
      </c>
      <c r="N136" s="240" t="s">
        <v>38</v>
      </c>
      <c r="O136" s="88"/>
      <c r="P136" s="241">
        <f>O136*H136</f>
        <v>0</v>
      </c>
      <c r="Q136" s="241">
        <v>0.22798</v>
      </c>
      <c r="R136" s="241">
        <f>Q136*H136</f>
        <v>0.34197</v>
      </c>
      <c r="S136" s="241">
        <v>0</v>
      </c>
      <c r="T136" s="242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43" t="s">
        <v>144</v>
      </c>
      <c r="AT136" s="243" t="s">
        <v>139</v>
      </c>
      <c r="AU136" s="243" t="s">
        <v>83</v>
      </c>
      <c r="AY136" s="14" t="s">
        <v>137</v>
      </c>
      <c r="BE136" s="244">
        <f>IF(N136="základní",J136,0)</f>
        <v>0</v>
      </c>
      <c r="BF136" s="244">
        <f>IF(N136="snížená",J136,0)</f>
        <v>0</v>
      </c>
      <c r="BG136" s="244">
        <f>IF(N136="zákl. přenesená",J136,0)</f>
        <v>0</v>
      </c>
      <c r="BH136" s="244">
        <f>IF(N136="sníž. přenesená",J136,0)</f>
        <v>0</v>
      </c>
      <c r="BI136" s="244">
        <f>IF(N136="nulová",J136,0)</f>
        <v>0</v>
      </c>
      <c r="BJ136" s="14" t="s">
        <v>81</v>
      </c>
      <c r="BK136" s="244">
        <f>ROUND(I136*H136,2)</f>
        <v>0</v>
      </c>
      <c r="BL136" s="14" t="s">
        <v>144</v>
      </c>
      <c r="BM136" s="243" t="s">
        <v>1160</v>
      </c>
    </row>
    <row r="137" spans="1:63" s="12" customFormat="1" ht="22.8" customHeight="1">
      <c r="A137" s="12"/>
      <c r="B137" s="216"/>
      <c r="C137" s="217"/>
      <c r="D137" s="218" t="s">
        <v>72</v>
      </c>
      <c r="E137" s="230" t="s">
        <v>161</v>
      </c>
      <c r="F137" s="230" t="s">
        <v>370</v>
      </c>
      <c r="G137" s="217"/>
      <c r="H137" s="217"/>
      <c r="I137" s="220"/>
      <c r="J137" s="231">
        <f>BK137</f>
        <v>0</v>
      </c>
      <c r="K137" s="217"/>
      <c r="L137" s="222"/>
      <c r="M137" s="223"/>
      <c r="N137" s="224"/>
      <c r="O137" s="224"/>
      <c r="P137" s="225">
        <f>SUM(P138:P139)</f>
        <v>0</v>
      </c>
      <c r="Q137" s="224"/>
      <c r="R137" s="225">
        <f>SUM(R138:R139)</f>
        <v>0.38898</v>
      </c>
      <c r="S137" s="224"/>
      <c r="T137" s="226">
        <f>SUM(T138:T139)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7" t="s">
        <v>81</v>
      </c>
      <c r="AT137" s="228" t="s">
        <v>72</v>
      </c>
      <c r="AU137" s="228" t="s">
        <v>81</v>
      </c>
      <c r="AY137" s="227" t="s">
        <v>137</v>
      </c>
      <c r="BK137" s="229">
        <f>SUM(BK138:BK139)</f>
        <v>0</v>
      </c>
    </row>
    <row r="138" spans="1:65" s="2" customFormat="1" ht="21.75" customHeight="1">
      <c r="A138" s="35"/>
      <c r="B138" s="36"/>
      <c r="C138" s="232" t="s">
        <v>167</v>
      </c>
      <c r="D138" s="232" t="s">
        <v>139</v>
      </c>
      <c r="E138" s="233" t="s">
        <v>1029</v>
      </c>
      <c r="F138" s="234" t="s">
        <v>1030</v>
      </c>
      <c r="G138" s="235" t="s">
        <v>157</v>
      </c>
      <c r="H138" s="236">
        <v>3</v>
      </c>
      <c r="I138" s="237"/>
      <c r="J138" s="238">
        <f>ROUND(I138*H138,2)</f>
        <v>0</v>
      </c>
      <c r="K138" s="234" t="s">
        <v>143</v>
      </c>
      <c r="L138" s="41"/>
      <c r="M138" s="239" t="s">
        <v>1</v>
      </c>
      <c r="N138" s="240" t="s">
        <v>38</v>
      </c>
      <c r="O138" s="88"/>
      <c r="P138" s="241">
        <f>O138*H138</f>
        <v>0</v>
      </c>
      <c r="Q138" s="241">
        <v>0.12966</v>
      </c>
      <c r="R138" s="241">
        <f>Q138*H138</f>
        <v>0.38898</v>
      </c>
      <c r="S138" s="241">
        <v>0</v>
      </c>
      <c r="T138" s="24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43" t="s">
        <v>144</v>
      </c>
      <c r="AT138" s="243" t="s">
        <v>139</v>
      </c>
      <c r="AU138" s="243" t="s">
        <v>83</v>
      </c>
      <c r="AY138" s="14" t="s">
        <v>137</v>
      </c>
      <c r="BE138" s="244">
        <f>IF(N138="základní",J138,0)</f>
        <v>0</v>
      </c>
      <c r="BF138" s="244">
        <f>IF(N138="snížená",J138,0)</f>
        <v>0</v>
      </c>
      <c r="BG138" s="244">
        <f>IF(N138="zákl. přenesená",J138,0)</f>
        <v>0</v>
      </c>
      <c r="BH138" s="244">
        <f>IF(N138="sníž. přenesená",J138,0)</f>
        <v>0</v>
      </c>
      <c r="BI138" s="244">
        <f>IF(N138="nulová",J138,0)</f>
        <v>0</v>
      </c>
      <c r="BJ138" s="14" t="s">
        <v>81</v>
      </c>
      <c r="BK138" s="244">
        <f>ROUND(I138*H138,2)</f>
        <v>0</v>
      </c>
      <c r="BL138" s="14" t="s">
        <v>144</v>
      </c>
      <c r="BM138" s="243" t="s">
        <v>1161</v>
      </c>
    </row>
    <row r="139" spans="1:47" s="2" customFormat="1" ht="12">
      <c r="A139" s="35"/>
      <c r="B139" s="36"/>
      <c r="C139" s="37"/>
      <c r="D139" s="245" t="s">
        <v>159</v>
      </c>
      <c r="E139" s="37"/>
      <c r="F139" s="246" t="s">
        <v>1032</v>
      </c>
      <c r="G139" s="37"/>
      <c r="H139" s="37"/>
      <c r="I139" s="141"/>
      <c r="J139" s="37"/>
      <c r="K139" s="37"/>
      <c r="L139" s="41"/>
      <c r="M139" s="247"/>
      <c r="N139" s="248"/>
      <c r="O139" s="88"/>
      <c r="P139" s="88"/>
      <c r="Q139" s="88"/>
      <c r="R139" s="88"/>
      <c r="S139" s="88"/>
      <c r="T139" s="89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4" t="s">
        <v>159</v>
      </c>
      <c r="AU139" s="14" t="s">
        <v>83</v>
      </c>
    </row>
    <row r="140" spans="1:63" s="12" customFormat="1" ht="22.8" customHeight="1">
      <c r="A140" s="12"/>
      <c r="B140" s="216"/>
      <c r="C140" s="217"/>
      <c r="D140" s="218" t="s">
        <v>72</v>
      </c>
      <c r="E140" s="230" t="s">
        <v>177</v>
      </c>
      <c r="F140" s="230" t="s">
        <v>765</v>
      </c>
      <c r="G140" s="217"/>
      <c r="H140" s="217"/>
      <c r="I140" s="220"/>
      <c r="J140" s="231">
        <f>BK140</f>
        <v>0</v>
      </c>
      <c r="K140" s="217"/>
      <c r="L140" s="222"/>
      <c r="M140" s="223"/>
      <c r="N140" s="224"/>
      <c r="O140" s="224"/>
      <c r="P140" s="225">
        <f>P141</f>
        <v>0</v>
      </c>
      <c r="Q140" s="224"/>
      <c r="R140" s="225">
        <f>R141</f>
        <v>0.0457536</v>
      </c>
      <c r="S140" s="224"/>
      <c r="T140" s="226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7" t="s">
        <v>81</v>
      </c>
      <c r="AT140" s="228" t="s">
        <v>72</v>
      </c>
      <c r="AU140" s="228" t="s">
        <v>81</v>
      </c>
      <c r="AY140" s="227" t="s">
        <v>137</v>
      </c>
      <c r="BK140" s="229">
        <f>BK141</f>
        <v>0</v>
      </c>
    </row>
    <row r="141" spans="1:65" s="2" customFormat="1" ht="21.75" customHeight="1">
      <c r="A141" s="35"/>
      <c r="B141" s="36"/>
      <c r="C141" s="232" t="s">
        <v>172</v>
      </c>
      <c r="D141" s="232" t="s">
        <v>139</v>
      </c>
      <c r="E141" s="233" t="s">
        <v>1033</v>
      </c>
      <c r="F141" s="234" t="s">
        <v>1034</v>
      </c>
      <c r="G141" s="235" t="s">
        <v>152</v>
      </c>
      <c r="H141" s="236">
        <v>0.32</v>
      </c>
      <c r="I141" s="237"/>
      <c r="J141" s="238">
        <f>ROUND(I141*H141,2)</f>
        <v>0</v>
      </c>
      <c r="K141" s="234" t="s">
        <v>143</v>
      </c>
      <c r="L141" s="41"/>
      <c r="M141" s="239" t="s">
        <v>1</v>
      </c>
      <c r="N141" s="240" t="s">
        <v>38</v>
      </c>
      <c r="O141" s="88"/>
      <c r="P141" s="241">
        <f>O141*H141</f>
        <v>0</v>
      </c>
      <c r="Q141" s="241">
        <v>0.14298</v>
      </c>
      <c r="R141" s="241">
        <f>Q141*H141</f>
        <v>0.0457536</v>
      </c>
      <c r="S141" s="241">
        <v>0</v>
      </c>
      <c r="T141" s="24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43" t="s">
        <v>144</v>
      </c>
      <c r="AT141" s="243" t="s">
        <v>139</v>
      </c>
      <c r="AU141" s="243" t="s">
        <v>83</v>
      </c>
      <c r="AY141" s="14" t="s">
        <v>137</v>
      </c>
      <c r="BE141" s="244">
        <f>IF(N141="základní",J141,0)</f>
        <v>0</v>
      </c>
      <c r="BF141" s="244">
        <f>IF(N141="snížená",J141,0)</f>
        <v>0</v>
      </c>
      <c r="BG141" s="244">
        <f>IF(N141="zákl. přenesená",J141,0)</f>
        <v>0</v>
      </c>
      <c r="BH141" s="244">
        <f>IF(N141="sníž. přenesená",J141,0)</f>
        <v>0</v>
      </c>
      <c r="BI141" s="244">
        <f>IF(N141="nulová",J141,0)</f>
        <v>0</v>
      </c>
      <c r="BJ141" s="14" t="s">
        <v>81</v>
      </c>
      <c r="BK141" s="244">
        <f>ROUND(I141*H141,2)</f>
        <v>0</v>
      </c>
      <c r="BL141" s="14" t="s">
        <v>144</v>
      </c>
      <c r="BM141" s="243" t="s">
        <v>1162</v>
      </c>
    </row>
    <row r="142" spans="1:63" s="12" customFormat="1" ht="25.9" customHeight="1">
      <c r="A142" s="12"/>
      <c r="B142" s="216"/>
      <c r="C142" s="217"/>
      <c r="D142" s="218" t="s">
        <v>72</v>
      </c>
      <c r="E142" s="219" t="s">
        <v>552</v>
      </c>
      <c r="F142" s="219" t="s">
        <v>553</v>
      </c>
      <c r="G142" s="217"/>
      <c r="H142" s="217"/>
      <c r="I142" s="220"/>
      <c r="J142" s="221">
        <f>BK142</f>
        <v>0</v>
      </c>
      <c r="K142" s="217"/>
      <c r="L142" s="222"/>
      <c r="M142" s="223"/>
      <c r="N142" s="224"/>
      <c r="O142" s="224"/>
      <c r="P142" s="225">
        <f>P143</f>
        <v>0</v>
      </c>
      <c r="Q142" s="224"/>
      <c r="R142" s="225">
        <f>R143</f>
        <v>0.00579</v>
      </c>
      <c r="S142" s="224"/>
      <c r="T142" s="226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7" t="s">
        <v>83</v>
      </c>
      <c r="AT142" s="228" t="s">
        <v>72</v>
      </c>
      <c r="AU142" s="228" t="s">
        <v>73</v>
      </c>
      <c r="AY142" s="227" t="s">
        <v>137</v>
      </c>
      <c r="BK142" s="229">
        <f>BK143</f>
        <v>0</v>
      </c>
    </row>
    <row r="143" spans="1:63" s="12" customFormat="1" ht="22.8" customHeight="1">
      <c r="A143" s="12"/>
      <c r="B143" s="216"/>
      <c r="C143" s="217"/>
      <c r="D143" s="218" t="s">
        <v>72</v>
      </c>
      <c r="E143" s="230" t="s">
        <v>848</v>
      </c>
      <c r="F143" s="230" t="s">
        <v>849</v>
      </c>
      <c r="G143" s="217"/>
      <c r="H143" s="217"/>
      <c r="I143" s="220"/>
      <c r="J143" s="231">
        <f>BK143</f>
        <v>0</v>
      </c>
      <c r="K143" s="217"/>
      <c r="L143" s="222"/>
      <c r="M143" s="223"/>
      <c r="N143" s="224"/>
      <c r="O143" s="224"/>
      <c r="P143" s="225">
        <f>SUM(P144:P152)</f>
        <v>0</v>
      </c>
      <c r="Q143" s="224"/>
      <c r="R143" s="225">
        <f>SUM(R144:R152)</f>
        <v>0.00579</v>
      </c>
      <c r="S143" s="224"/>
      <c r="T143" s="226">
        <f>SUM(T144:T152)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7" t="s">
        <v>83</v>
      </c>
      <c r="AT143" s="228" t="s">
        <v>72</v>
      </c>
      <c r="AU143" s="228" t="s">
        <v>81</v>
      </c>
      <c r="AY143" s="227" t="s">
        <v>137</v>
      </c>
      <c r="BK143" s="229">
        <f>SUM(BK144:BK152)</f>
        <v>0</v>
      </c>
    </row>
    <row r="144" spans="1:65" s="2" customFormat="1" ht="21.75" customHeight="1">
      <c r="A144" s="35"/>
      <c r="B144" s="36"/>
      <c r="C144" s="232" t="s">
        <v>177</v>
      </c>
      <c r="D144" s="232" t="s">
        <v>139</v>
      </c>
      <c r="E144" s="233" t="s">
        <v>1163</v>
      </c>
      <c r="F144" s="234" t="s">
        <v>1164</v>
      </c>
      <c r="G144" s="235" t="s">
        <v>152</v>
      </c>
      <c r="H144" s="236">
        <v>30</v>
      </c>
      <c r="I144" s="237"/>
      <c r="J144" s="238">
        <f>ROUND(I144*H144,2)</f>
        <v>0</v>
      </c>
      <c r="K144" s="234" t="s">
        <v>143</v>
      </c>
      <c r="L144" s="41"/>
      <c r="M144" s="239" t="s">
        <v>1</v>
      </c>
      <c r="N144" s="240" t="s">
        <v>38</v>
      </c>
      <c r="O144" s="88"/>
      <c r="P144" s="241">
        <f>O144*H144</f>
        <v>0</v>
      </c>
      <c r="Q144" s="241">
        <v>0</v>
      </c>
      <c r="R144" s="241">
        <f>Q144*H144</f>
        <v>0</v>
      </c>
      <c r="S144" s="241">
        <v>0</v>
      </c>
      <c r="T144" s="242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43" t="s">
        <v>209</v>
      </c>
      <c r="AT144" s="243" t="s">
        <v>139</v>
      </c>
      <c r="AU144" s="243" t="s">
        <v>83</v>
      </c>
      <c r="AY144" s="14" t="s">
        <v>137</v>
      </c>
      <c r="BE144" s="244">
        <f>IF(N144="základní",J144,0)</f>
        <v>0</v>
      </c>
      <c r="BF144" s="244">
        <f>IF(N144="snížená",J144,0)</f>
        <v>0</v>
      </c>
      <c r="BG144" s="244">
        <f>IF(N144="zákl. přenesená",J144,0)</f>
        <v>0</v>
      </c>
      <c r="BH144" s="244">
        <f>IF(N144="sníž. přenesená",J144,0)</f>
        <v>0</v>
      </c>
      <c r="BI144" s="244">
        <f>IF(N144="nulová",J144,0)</f>
        <v>0</v>
      </c>
      <c r="BJ144" s="14" t="s">
        <v>81</v>
      </c>
      <c r="BK144" s="244">
        <f>ROUND(I144*H144,2)</f>
        <v>0</v>
      </c>
      <c r="BL144" s="14" t="s">
        <v>209</v>
      </c>
      <c r="BM144" s="243" t="s">
        <v>1165</v>
      </c>
    </row>
    <row r="145" spans="1:65" s="2" customFormat="1" ht="16.5" customHeight="1">
      <c r="A145" s="35"/>
      <c r="B145" s="36"/>
      <c r="C145" s="249" t="s">
        <v>182</v>
      </c>
      <c r="D145" s="249" t="s">
        <v>225</v>
      </c>
      <c r="E145" s="250" t="s">
        <v>1166</v>
      </c>
      <c r="F145" s="251" t="s">
        <v>1167</v>
      </c>
      <c r="G145" s="252" t="s">
        <v>152</v>
      </c>
      <c r="H145" s="253">
        <v>30</v>
      </c>
      <c r="I145" s="254"/>
      <c r="J145" s="255">
        <f>ROUND(I145*H145,2)</f>
        <v>0</v>
      </c>
      <c r="K145" s="251" t="s">
        <v>143</v>
      </c>
      <c r="L145" s="256"/>
      <c r="M145" s="257" t="s">
        <v>1</v>
      </c>
      <c r="N145" s="258" t="s">
        <v>38</v>
      </c>
      <c r="O145" s="88"/>
      <c r="P145" s="241">
        <f>O145*H145</f>
        <v>0</v>
      </c>
      <c r="Q145" s="241">
        <v>0.00012</v>
      </c>
      <c r="R145" s="241">
        <f>Q145*H145</f>
        <v>0.0036</v>
      </c>
      <c r="S145" s="241">
        <v>0</v>
      </c>
      <c r="T145" s="24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43" t="s">
        <v>300</v>
      </c>
      <c r="AT145" s="243" t="s">
        <v>225</v>
      </c>
      <c r="AU145" s="243" t="s">
        <v>83</v>
      </c>
      <c r="AY145" s="14" t="s">
        <v>137</v>
      </c>
      <c r="BE145" s="244">
        <f>IF(N145="základní",J145,0)</f>
        <v>0</v>
      </c>
      <c r="BF145" s="244">
        <f>IF(N145="snížená",J145,0)</f>
        <v>0</v>
      </c>
      <c r="BG145" s="244">
        <f>IF(N145="zákl. přenesená",J145,0)</f>
        <v>0</v>
      </c>
      <c r="BH145" s="244">
        <f>IF(N145="sníž. přenesená",J145,0)</f>
        <v>0</v>
      </c>
      <c r="BI145" s="244">
        <f>IF(N145="nulová",J145,0)</f>
        <v>0</v>
      </c>
      <c r="BJ145" s="14" t="s">
        <v>81</v>
      </c>
      <c r="BK145" s="244">
        <f>ROUND(I145*H145,2)</f>
        <v>0</v>
      </c>
      <c r="BL145" s="14" t="s">
        <v>209</v>
      </c>
      <c r="BM145" s="243" t="s">
        <v>1168</v>
      </c>
    </row>
    <row r="146" spans="1:65" s="2" customFormat="1" ht="21.75" customHeight="1">
      <c r="A146" s="35"/>
      <c r="B146" s="36"/>
      <c r="C146" s="232" t="s">
        <v>187</v>
      </c>
      <c r="D146" s="232" t="s">
        <v>139</v>
      </c>
      <c r="E146" s="233" t="s">
        <v>1163</v>
      </c>
      <c r="F146" s="234" t="s">
        <v>1164</v>
      </c>
      <c r="G146" s="235" t="s">
        <v>152</v>
      </c>
      <c r="H146" s="236">
        <v>5</v>
      </c>
      <c r="I146" s="237"/>
      <c r="J146" s="238">
        <f>ROUND(I146*H146,2)</f>
        <v>0</v>
      </c>
      <c r="K146" s="234" t="s">
        <v>143</v>
      </c>
      <c r="L146" s="41"/>
      <c r="M146" s="239" t="s">
        <v>1</v>
      </c>
      <c r="N146" s="240" t="s">
        <v>38</v>
      </c>
      <c r="O146" s="88"/>
      <c r="P146" s="241">
        <f>O146*H146</f>
        <v>0</v>
      </c>
      <c r="Q146" s="241">
        <v>0</v>
      </c>
      <c r="R146" s="241">
        <f>Q146*H146</f>
        <v>0</v>
      </c>
      <c r="S146" s="241">
        <v>0</v>
      </c>
      <c r="T146" s="24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43" t="s">
        <v>209</v>
      </c>
      <c r="AT146" s="243" t="s">
        <v>139</v>
      </c>
      <c r="AU146" s="243" t="s">
        <v>83</v>
      </c>
      <c r="AY146" s="14" t="s">
        <v>137</v>
      </c>
      <c r="BE146" s="244">
        <f>IF(N146="základní",J146,0)</f>
        <v>0</v>
      </c>
      <c r="BF146" s="244">
        <f>IF(N146="snížená",J146,0)</f>
        <v>0</v>
      </c>
      <c r="BG146" s="244">
        <f>IF(N146="zákl. přenesená",J146,0)</f>
        <v>0</v>
      </c>
      <c r="BH146" s="244">
        <f>IF(N146="sníž. přenesená",J146,0)</f>
        <v>0</v>
      </c>
      <c r="BI146" s="244">
        <f>IF(N146="nulová",J146,0)</f>
        <v>0</v>
      </c>
      <c r="BJ146" s="14" t="s">
        <v>81</v>
      </c>
      <c r="BK146" s="244">
        <f>ROUND(I146*H146,2)</f>
        <v>0</v>
      </c>
      <c r="BL146" s="14" t="s">
        <v>209</v>
      </c>
      <c r="BM146" s="243" t="s">
        <v>1169</v>
      </c>
    </row>
    <row r="147" spans="1:65" s="2" customFormat="1" ht="16.5" customHeight="1">
      <c r="A147" s="35"/>
      <c r="B147" s="36"/>
      <c r="C147" s="249" t="s">
        <v>192</v>
      </c>
      <c r="D147" s="249" t="s">
        <v>225</v>
      </c>
      <c r="E147" s="250" t="s">
        <v>1170</v>
      </c>
      <c r="F147" s="251" t="s">
        <v>1171</v>
      </c>
      <c r="G147" s="252" t="s">
        <v>152</v>
      </c>
      <c r="H147" s="253">
        <v>5</v>
      </c>
      <c r="I147" s="254"/>
      <c r="J147" s="255">
        <f>ROUND(I147*H147,2)</f>
        <v>0</v>
      </c>
      <c r="K147" s="251" t="s">
        <v>143</v>
      </c>
      <c r="L147" s="256"/>
      <c r="M147" s="257" t="s">
        <v>1</v>
      </c>
      <c r="N147" s="258" t="s">
        <v>38</v>
      </c>
      <c r="O147" s="88"/>
      <c r="P147" s="241">
        <f>O147*H147</f>
        <v>0</v>
      </c>
      <c r="Q147" s="241">
        <v>0.00017</v>
      </c>
      <c r="R147" s="241">
        <f>Q147*H147</f>
        <v>0.0008500000000000001</v>
      </c>
      <c r="S147" s="241">
        <v>0</v>
      </c>
      <c r="T147" s="242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43" t="s">
        <v>300</v>
      </c>
      <c r="AT147" s="243" t="s">
        <v>225</v>
      </c>
      <c r="AU147" s="243" t="s">
        <v>83</v>
      </c>
      <c r="AY147" s="14" t="s">
        <v>137</v>
      </c>
      <c r="BE147" s="244">
        <f>IF(N147="základní",J147,0)</f>
        <v>0</v>
      </c>
      <c r="BF147" s="244">
        <f>IF(N147="snížená",J147,0)</f>
        <v>0</v>
      </c>
      <c r="BG147" s="244">
        <f>IF(N147="zákl. přenesená",J147,0)</f>
        <v>0</v>
      </c>
      <c r="BH147" s="244">
        <f>IF(N147="sníž. přenesená",J147,0)</f>
        <v>0</v>
      </c>
      <c r="BI147" s="244">
        <f>IF(N147="nulová",J147,0)</f>
        <v>0</v>
      </c>
      <c r="BJ147" s="14" t="s">
        <v>81</v>
      </c>
      <c r="BK147" s="244">
        <f>ROUND(I147*H147,2)</f>
        <v>0</v>
      </c>
      <c r="BL147" s="14" t="s">
        <v>209</v>
      </c>
      <c r="BM147" s="243" t="s">
        <v>1172</v>
      </c>
    </row>
    <row r="148" spans="1:65" s="2" customFormat="1" ht="16.5" customHeight="1">
      <c r="A148" s="35"/>
      <c r="B148" s="36"/>
      <c r="C148" s="232" t="s">
        <v>197</v>
      </c>
      <c r="D148" s="232" t="s">
        <v>139</v>
      </c>
      <c r="E148" s="233" t="s">
        <v>1173</v>
      </c>
      <c r="F148" s="234" t="s">
        <v>1174</v>
      </c>
      <c r="G148" s="235" t="s">
        <v>142</v>
      </c>
      <c r="H148" s="236">
        <v>18</v>
      </c>
      <c r="I148" s="237"/>
      <c r="J148" s="238">
        <f>ROUND(I148*H148,2)</f>
        <v>0</v>
      </c>
      <c r="K148" s="234" t="s">
        <v>143</v>
      </c>
      <c r="L148" s="41"/>
      <c r="M148" s="239" t="s">
        <v>1</v>
      </c>
      <c r="N148" s="240" t="s">
        <v>38</v>
      </c>
      <c r="O148" s="88"/>
      <c r="P148" s="241">
        <f>O148*H148</f>
        <v>0</v>
      </c>
      <c r="Q148" s="241">
        <v>0</v>
      </c>
      <c r="R148" s="241">
        <f>Q148*H148</f>
        <v>0</v>
      </c>
      <c r="S148" s="241">
        <v>0</v>
      </c>
      <c r="T148" s="242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43" t="s">
        <v>209</v>
      </c>
      <c r="AT148" s="243" t="s">
        <v>139</v>
      </c>
      <c r="AU148" s="243" t="s">
        <v>83</v>
      </c>
      <c r="AY148" s="14" t="s">
        <v>137</v>
      </c>
      <c r="BE148" s="244">
        <f>IF(N148="základní",J148,0)</f>
        <v>0</v>
      </c>
      <c r="BF148" s="244">
        <f>IF(N148="snížená",J148,0)</f>
        <v>0</v>
      </c>
      <c r="BG148" s="244">
        <f>IF(N148="zákl. přenesená",J148,0)</f>
        <v>0</v>
      </c>
      <c r="BH148" s="244">
        <f>IF(N148="sníž. přenesená",J148,0)</f>
        <v>0</v>
      </c>
      <c r="BI148" s="244">
        <f>IF(N148="nulová",J148,0)</f>
        <v>0</v>
      </c>
      <c r="BJ148" s="14" t="s">
        <v>81</v>
      </c>
      <c r="BK148" s="244">
        <f>ROUND(I148*H148,2)</f>
        <v>0</v>
      </c>
      <c r="BL148" s="14" t="s">
        <v>209</v>
      </c>
      <c r="BM148" s="243" t="s">
        <v>1175</v>
      </c>
    </row>
    <row r="149" spans="1:65" s="2" customFormat="1" ht="16.5" customHeight="1">
      <c r="A149" s="35"/>
      <c r="B149" s="36"/>
      <c r="C149" s="232" t="s">
        <v>199</v>
      </c>
      <c r="D149" s="232" t="s">
        <v>139</v>
      </c>
      <c r="E149" s="233" t="s">
        <v>1176</v>
      </c>
      <c r="F149" s="234" t="s">
        <v>1177</v>
      </c>
      <c r="G149" s="235" t="s">
        <v>142</v>
      </c>
      <c r="H149" s="236">
        <v>1</v>
      </c>
      <c r="I149" s="237"/>
      <c r="J149" s="238">
        <f>ROUND(I149*H149,2)</f>
        <v>0</v>
      </c>
      <c r="K149" s="234" t="s">
        <v>143</v>
      </c>
      <c r="L149" s="41"/>
      <c r="M149" s="239" t="s">
        <v>1</v>
      </c>
      <c r="N149" s="240" t="s">
        <v>38</v>
      </c>
      <c r="O149" s="88"/>
      <c r="P149" s="241">
        <f>O149*H149</f>
        <v>0</v>
      </c>
      <c r="Q149" s="241">
        <v>0</v>
      </c>
      <c r="R149" s="241">
        <f>Q149*H149</f>
        <v>0</v>
      </c>
      <c r="S149" s="241">
        <v>0</v>
      </c>
      <c r="T149" s="24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43" t="s">
        <v>209</v>
      </c>
      <c r="AT149" s="243" t="s">
        <v>139</v>
      </c>
      <c r="AU149" s="243" t="s">
        <v>83</v>
      </c>
      <c r="AY149" s="14" t="s">
        <v>137</v>
      </c>
      <c r="BE149" s="244">
        <f>IF(N149="základní",J149,0)</f>
        <v>0</v>
      </c>
      <c r="BF149" s="244">
        <f>IF(N149="snížená",J149,0)</f>
        <v>0</v>
      </c>
      <c r="BG149" s="244">
        <f>IF(N149="zákl. přenesená",J149,0)</f>
        <v>0</v>
      </c>
      <c r="BH149" s="244">
        <f>IF(N149="sníž. přenesená",J149,0)</f>
        <v>0</v>
      </c>
      <c r="BI149" s="244">
        <f>IF(N149="nulová",J149,0)</f>
        <v>0</v>
      </c>
      <c r="BJ149" s="14" t="s">
        <v>81</v>
      </c>
      <c r="BK149" s="244">
        <f>ROUND(I149*H149,2)</f>
        <v>0</v>
      </c>
      <c r="BL149" s="14" t="s">
        <v>209</v>
      </c>
      <c r="BM149" s="243" t="s">
        <v>1178</v>
      </c>
    </row>
    <row r="150" spans="1:65" s="2" customFormat="1" ht="16.5" customHeight="1">
      <c r="A150" s="35"/>
      <c r="B150" s="36"/>
      <c r="C150" s="249" t="s">
        <v>203</v>
      </c>
      <c r="D150" s="249" t="s">
        <v>225</v>
      </c>
      <c r="E150" s="250" t="s">
        <v>1179</v>
      </c>
      <c r="F150" s="251" t="s">
        <v>1180</v>
      </c>
      <c r="G150" s="252" t="s">
        <v>142</v>
      </c>
      <c r="H150" s="253">
        <v>1</v>
      </c>
      <c r="I150" s="254"/>
      <c r="J150" s="255">
        <f>ROUND(I150*H150,2)</f>
        <v>0</v>
      </c>
      <c r="K150" s="251" t="s">
        <v>143</v>
      </c>
      <c r="L150" s="256"/>
      <c r="M150" s="257" t="s">
        <v>1</v>
      </c>
      <c r="N150" s="258" t="s">
        <v>38</v>
      </c>
      <c r="O150" s="88"/>
      <c r="P150" s="241">
        <f>O150*H150</f>
        <v>0</v>
      </c>
      <c r="Q150" s="241">
        <v>0.0004</v>
      </c>
      <c r="R150" s="241">
        <f>Q150*H150</f>
        <v>0.0004</v>
      </c>
      <c r="S150" s="241">
        <v>0</v>
      </c>
      <c r="T150" s="24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43" t="s">
        <v>300</v>
      </c>
      <c r="AT150" s="243" t="s">
        <v>225</v>
      </c>
      <c r="AU150" s="243" t="s">
        <v>83</v>
      </c>
      <c r="AY150" s="14" t="s">
        <v>137</v>
      </c>
      <c r="BE150" s="244">
        <f>IF(N150="základní",J150,0)</f>
        <v>0</v>
      </c>
      <c r="BF150" s="244">
        <f>IF(N150="snížená",J150,0)</f>
        <v>0</v>
      </c>
      <c r="BG150" s="244">
        <f>IF(N150="zákl. přenesená",J150,0)</f>
        <v>0</v>
      </c>
      <c r="BH150" s="244">
        <f>IF(N150="sníž. přenesená",J150,0)</f>
        <v>0</v>
      </c>
      <c r="BI150" s="244">
        <f>IF(N150="nulová",J150,0)</f>
        <v>0</v>
      </c>
      <c r="BJ150" s="14" t="s">
        <v>81</v>
      </c>
      <c r="BK150" s="244">
        <f>ROUND(I150*H150,2)</f>
        <v>0</v>
      </c>
      <c r="BL150" s="14" t="s">
        <v>209</v>
      </c>
      <c r="BM150" s="243" t="s">
        <v>1181</v>
      </c>
    </row>
    <row r="151" spans="1:65" s="2" customFormat="1" ht="21.75" customHeight="1">
      <c r="A151" s="35"/>
      <c r="B151" s="36"/>
      <c r="C151" s="232" t="s">
        <v>8</v>
      </c>
      <c r="D151" s="232" t="s">
        <v>139</v>
      </c>
      <c r="E151" s="233" t="s">
        <v>1182</v>
      </c>
      <c r="F151" s="234" t="s">
        <v>1183</v>
      </c>
      <c r="G151" s="235" t="s">
        <v>142</v>
      </c>
      <c r="H151" s="236">
        <v>2</v>
      </c>
      <c r="I151" s="237"/>
      <c r="J151" s="238">
        <f>ROUND(I151*H151,2)</f>
        <v>0</v>
      </c>
      <c r="K151" s="234" t="s">
        <v>143</v>
      </c>
      <c r="L151" s="41"/>
      <c r="M151" s="239" t="s">
        <v>1</v>
      </c>
      <c r="N151" s="240" t="s">
        <v>38</v>
      </c>
      <c r="O151" s="88"/>
      <c r="P151" s="241">
        <f>O151*H151</f>
        <v>0</v>
      </c>
      <c r="Q151" s="241">
        <v>0</v>
      </c>
      <c r="R151" s="241">
        <f>Q151*H151</f>
        <v>0</v>
      </c>
      <c r="S151" s="241">
        <v>0</v>
      </c>
      <c r="T151" s="24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43" t="s">
        <v>209</v>
      </c>
      <c r="AT151" s="243" t="s">
        <v>139</v>
      </c>
      <c r="AU151" s="243" t="s">
        <v>83</v>
      </c>
      <c r="AY151" s="14" t="s">
        <v>137</v>
      </c>
      <c r="BE151" s="244">
        <f>IF(N151="základní",J151,0)</f>
        <v>0</v>
      </c>
      <c r="BF151" s="244">
        <f>IF(N151="snížená",J151,0)</f>
        <v>0</v>
      </c>
      <c r="BG151" s="244">
        <f>IF(N151="zákl. přenesená",J151,0)</f>
        <v>0</v>
      </c>
      <c r="BH151" s="244">
        <f>IF(N151="sníž. přenesená",J151,0)</f>
        <v>0</v>
      </c>
      <c r="BI151" s="244">
        <f>IF(N151="nulová",J151,0)</f>
        <v>0</v>
      </c>
      <c r="BJ151" s="14" t="s">
        <v>81</v>
      </c>
      <c r="BK151" s="244">
        <f>ROUND(I151*H151,2)</f>
        <v>0</v>
      </c>
      <c r="BL151" s="14" t="s">
        <v>209</v>
      </c>
      <c r="BM151" s="243" t="s">
        <v>1184</v>
      </c>
    </row>
    <row r="152" spans="1:65" s="2" customFormat="1" ht="21.75" customHeight="1">
      <c r="A152" s="35"/>
      <c r="B152" s="36"/>
      <c r="C152" s="249" t="s">
        <v>209</v>
      </c>
      <c r="D152" s="249" t="s">
        <v>225</v>
      </c>
      <c r="E152" s="250" t="s">
        <v>1185</v>
      </c>
      <c r="F152" s="251" t="s">
        <v>1186</v>
      </c>
      <c r="G152" s="252" t="s">
        <v>142</v>
      </c>
      <c r="H152" s="253">
        <v>2</v>
      </c>
      <c r="I152" s="254"/>
      <c r="J152" s="255">
        <f>ROUND(I152*H152,2)</f>
        <v>0</v>
      </c>
      <c r="K152" s="251" t="s">
        <v>143</v>
      </c>
      <c r="L152" s="256"/>
      <c r="M152" s="257" t="s">
        <v>1</v>
      </c>
      <c r="N152" s="258" t="s">
        <v>38</v>
      </c>
      <c r="O152" s="88"/>
      <c r="P152" s="241">
        <f>O152*H152</f>
        <v>0</v>
      </c>
      <c r="Q152" s="241">
        <v>0.00047</v>
      </c>
      <c r="R152" s="241">
        <f>Q152*H152</f>
        <v>0.00094</v>
      </c>
      <c r="S152" s="241">
        <v>0</v>
      </c>
      <c r="T152" s="24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43" t="s">
        <v>300</v>
      </c>
      <c r="AT152" s="243" t="s">
        <v>225</v>
      </c>
      <c r="AU152" s="243" t="s">
        <v>83</v>
      </c>
      <c r="AY152" s="14" t="s">
        <v>137</v>
      </c>
      <c r="BE152" s="244">
        <f>IF(N152="základní",J152,0)</f>
        <v>0</v>
      </c>
      <c r="BF152" s="244">
        <f>IF(N152="snížená",J152,0)</f>
        <v>0</v>
      </c>
      <c r="BG152" s="244">
        <f>IF(N152="zákl. přenesená",J152,0)</f>
        <v>0</v>
      </c>
      <c r="BH152" s="244">
        <f>IF(N152="sníž. přenesená",J152,0)</f>
        <v>0</v>
      </c>
      <c r="BI152" s="244">
        <f>IF(N152="nulová",J152,0)</f>
        <v>0</v>
      </c>
      <c r="BJ152" s="14" t="s">
        <v>81</v>
      </c>
      <c r="BK152" s="244">
        <f>ROUND(I152*H152,2)</f>
        <v>0</v>
      </c>
      <c r="BL152" s="14" t="s">
        <v>209</v>
      </c>
      <c r="BM152" s="243" t="s">
        <v>1187</v>
      </c>
    </row>
    <row r="153" spans="1:63" s="12" customFormat="1" ht="25.9" customHeight="1">
      <c r="A153" s="12"/>
      <c r="B153" s="216"/>
      <c r="C153" s="217"/>
      <c r="D153" s="218" t="s">
        <v>72</v>
      </c>
      <c r="E153" s="219" t="s">
        <v>225</v>
      </c>
      <c r="F153" s="219" t="s">
        <v>1059</v>
      </c>
      <c r="G153" s="217"/>
      <c r="H153" s="217"/>
      <c r="I153" s="220"/>
      <c r="J153" s="221">
        <f>BK153</f>
        <v>0</v>
      </c>
      <c r="K153" s="217"/>
      <c r="L153" s="222"/>
      <c r="M153" s="223"/>
      <c r="N153" s="224"/>
      <c r="O153" s="224"/>
      <c r="P153" s="225">
        <f>P154+P157</f>
        <v>0</v>
      </c>
      <c r="Q153" s="224"/>
      <c r="R153" s="225">
        <f>R154+R157</f>
        <v>1.17105</v>
      </c>
      <c r="S153" s="224"/>
      <c r="T153" s="226">
        <f>T154+T157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7" t="s">
        <v>149</v>
      </c>
      <c r="AT153" s="228" t="s">
        <v>72</v>
      </c>
      <c r="AU153" s="228" t="s">
        <v>73</v>
      </c>
      <c r="AY153" s="227" t="s">
        <v>137</v>
      </c>
      <c r="BK153" s="229">
        <f>BK154+BK157</f>
        <v>0</v>
      </c>
    </row>
    <row r="154" spans="1:63" s="12" customFormat="1" ht="22.8" customHeight="1">
      <c r="A154" s="12"/>
      <c r="B154" s="216"/>
      <c r="C154" s="217"/>
      <c r="D154" s="218" t="s">
        <v>72</v>
      </c>
      <c r="E154" s="230" t="s">
        <v>1060</v>
      </c>
      <c r="F154" s="230" t="s">
        <v>1061</v>
      </c>
      <c r="G154" s="217"/>
      <c r="H154" s="217"/>
      <c r="I154" s="220"/>
      <c r="J154" s="231">
        <f>BK154</f>
        <v>0</v>
      </c>
      <c r="K154" s="217"/>
      <c r="L154" s="222"/>
      <c r="M154" s="223"/>
      <c r="N154" s="224"/>
      <c r="O154" s="224"/>
      <c r="P154" s="225">
        <f>SUM(P155:P156)</f>
        <v>0</v>
      </c>
      <c r="Q154" s="224"/>
      <c r="R154" s="225">
        <f>SUM(R155:R156)</f>
        <v>0</v>
      </c>
      <c r="S154" s="224"/>
      <c r="T154" s="226">
        <f>SUM(T155:T156)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7" t="s">
        <v>149</v>
      </c>
      <c r="AT154" s="228" t="s">
        <v>72</v>
      </c>
      <c r="AU154" s="228" t="s">
        <v>81</v>
      </c>
      <c r="AY154" s="227" t="s">
        <v>137</v>
      </c>
      <c r="BK154" s="229">
        <f>SUM(BK155:BK156)</f>
        <v>0</v>
      </c>
    </row>
    <row r="155" spans="1:65" s="2" customFormat="1" ht="21.75" customHeight="1">
      <c r="A155" s="35"/>
      <c r="B155" s="36"/>
      <c r="C155" s="232" t="s">
        <v>211</v>
      </c>
      <c r="D155" s="232" t="s">
        <v>139</v>
      </c>
      <c r="E155" s="233" t="s">
        <v>1107</v>
      </c>
      <c r="F155" s="234" t="s">
        <v>1108</v>
      </c>
      <c r="G155" s="235" t="s">
        <v>142</v>
      </c>
      <c r="H155" s="236">
        <v>1</v>
      </c>
      <c r="I155" s="237"/>
      <c r="J155" s="238">
        <f>ROUND(I155*H155,2)</f>
        <v>0</v>
      </c>
      <c r="K155" s="234" t="s">
        <v>1</v>
      </c>
      <c r="L155" s="41"/>
      <c r="M155" s="239" t="s">
        <v>1</v>
      </c>
      <c r="N155" s="240" t="s">
        <v>38</v>
      </c>
      <c r="O155" s="88"/>
      <c r="P155" s="241">
        <f>O155*H155</f>
        <v>0</v>
      </c>
      <c r="Q155" s="241">
        <v>0</v>
      </c>
      <c r="R155" s="241">
        <f>Q155*H155</f>
        <v>0</v>
      </c>
      <c r="S155" s="241">
        <v>0</v>
      </c>
      <c r="T155" s="24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43" t="s">
        <v>444</v>
      </c>
      <c r="AT155" s="243" t="s">
        <v>139</v>
      </c>
      <c r="AU155" s="243" t="s">
        <v>83</v>
      </c>
      <c r="AY155" s="14" t="s">
        <v>137</v>
      </c>
      <c r="BE155" s="244">
        <f>IF(N155="základní",J155,0)</f>
        <v>0</v>
      </c>
      <c r="BF155" s="244">
        <f>IF(N155="snížená",J155,0)</f>
        <v>0</v>
      </c>
      <c r="BG155" s="244">
        <f>IF(N155="zákl. přenesená",J155,0)</f>
        <v>0</v>
      </c>
      <c r="BH155" s="244">
        <f>IF(N155="sníž. přenesená",J155,0)</f>
        <v>0</v>
      </c>
      <c r="BI155" s="244">
        <f>IF(N155="nulová",J155,0)</f>
        <v>0</v>
      </c>
      <c r="BJ155" s="14" t="s">
        <v>81</v>
      </c>
      <c r="BK155" s="244">
        <f>ROUND(I155*H155,2)</f>
        <v>0</v>
      </c>
      <c r="BL155" s="14" t="s">
        <v>444</v>
      </c>
      <c r="BM155" s="243" t="s">
        <v>1188</v>
      </c>
    </row>
    <row r="156" spans="1:65" s="2" customFormat="1" ht="16.5" customHeight="1">
      <c r="A156" s="35"/>
      <c r="B156" s="36"/>
      <c r="C156" s="232" t="s">
        <v>215</v>
      </c>
      <c r="D156" s="232" t="s">
        <v>139</v>
      </c>
      <c r="E156" s="233" t="s">
        <v>1125</v>
      </c>
      <c r="F156" s="234" t="s">
        <v>1126</v>
      </c>
      <c r="G156" s="235" t="s">
        <v>604</v>
      </c>
      <c r="H156" s="236">
        <v>1</v>
      </c>
      <c r="I156" s="237"/>
      <c r="J156" s="238">
        <f>ROUND(I156*H156,2)</f>
        <v>0</v>
      </c>
      <c r="K156" s="234" t="s">
        <v>1</v>
      </c>
      <c r="L156" s="41"/>
      <c r="M156" s="239" t="s">
        <v>1</v>
      </c>
      <c r="N156" s="240" t="s">
        <v>38</v>
      </c>
      <c r="O156" s="88"/>
      <c r="P156" s="241">
        <f>O156*H156</f>
        <v>0</v>
      </c>
      <c r="Q156" s="241">
        <v>0</v>
      </c>
      <c r="R156" s="241">
        <f>Q156*H156</f>
        <v>0</v>
      </c>
      <c r="S156" s="241">
        <v>0</v>
      </c>
      <c r="T156" s="24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43" t="s">
        <v>444</v>
      </c>
      <c r="AT156" s="243" t="s">
        <v>139</v>
      </c>
      <c r="AU156" s="243" t="s">
        <v>83</v>
      </c>
      <c r="AY156" s="14" t="s">
        <v>137</v>
      </c>
      <c r="BE156" s="244">
        <f>IF(N156="základní",J156,0)</f>
        <v>0</v>
      </c>
      <c r="BF156" s="244">
        <f>IF(N156="snížená",J156,0)</f>
        <v>0</v>
      </c>
      <c r="BG156" s="244">
        <f>IF(N156="zákl. přenesená",J156,0)</f>
        <v>0</v>
      </c>
      <c r="BH156" s="244">
        <f>IF(N156="sníž. přenesená",J156,0)</f>
        <v>0</v>
      </c>
      <c r="BI156" s="244">
        <f>IF(N156="nulová",J156,0)</f>
        <v>0</v>
      </c>
      <c r="BJ156" s="14" t="s">
        <v>81</v>
      </c>
      <c r="BK156" s="244">
        <f>ROUND(I156*H156,2)</f>
        <v>0</v>
      </c>
      <c r="BL156" s="14" t="s">
        <v>444</v>
      </c>
      <c r="BM156" s="243" t="s">
        <v>1189</v>
      </c>
    </row>
    <row r="157" spans="1:63" s="12" customFormat="1" ht="22.8" customHeight="1">
      <c r="A157" s="12"/>
      <c r="B157" s="216"/>
      <c r="C157" s="217"/>
      <c r="D157" s="218" t="s">
        <v>72</v>
      </c>
      <c r="E157" s="230" t="s">
        <v>1128</v>
      </c>
      <c r="F157" s="230" t="s">
        <v>1129</v>
      </c>
      <c r="G157" s="217"/>
      <c r="H157" s="217"/>
      <c r="I157" s="220"/>
      <c r="J157" s="231">
        <f>BK157</f>
        <v>0</v>
      </c>
      <c r="K157" s="217"/>
      <c r="L157" s="222"/>
      <c r="M157" s="223"/>
      <c r="N157" s="224"/>
      <c r="O157" s="224"/>
      <c r="P157" s="225">
        <f>SUM(P158:P163)</f>
        <v>0</v>
      </c>
      <c r="Q157" s="224"/>
      <c r="R157" s="225">
        <f>SUM(R158:R163)</f>
        <v>1.17105</v>
      </c>
      <c r="S157" s="224"/>
      <c r="T157" s="226">
        <f>SUM(T158:T163)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7" t="s">
        <v>149</v>
      </c>
      <c r="AT157" s="228" t="s">
        <v>72</v>
      </c>
      <c r="AU157" s="228" t="s">
        <v>81</v>
      </c>
      <c r="AY157" s="227" t="s">
        <v>137</v>
      </c>
      <c r="BK157" s="229">
        <f>SUM(BK158:BK163)</f>
        <v>0</v>
      </c>
    </row>
    <row r="158" spans="1:65" s="2" customFormat="1" ht="16.5" customHeight="1">
      <c r="A158" s="35"/>
      <c r="B158" s="36"/>
      <c r="C158" s="232" t="s">
        <v>219</v>
      </c>
      <c r="D158" s="232" t="s">
        <v>139</v>
      </c>
      <c r="E158" s="233" t="s">
        <v>1190</v>
      </c>
      <c r="F158" s="234" t="s">
        <v>1191</v>
      </c>
      <c r="G158" s="235" t="s">
        <v>152</v>
      </c>
      <c r="H158" s="236">
        <v>6</v>
      </c>
      <c r="I158" s="237"/>
      <c r="J158" s="238">
        <f>ROUND(I158*H158,2)</f>
        <v>0</v>
      </c>
      <c r="K158" s="234" t="s">
        <v>1</v>
      </c>
      <c r="L158" s="41"/>
      <c r="M158" s="239" t="s">
        <v>1</v>
      </c>
      <c r="N158" s="240" t="s">
        <v>38</v>
      </c>
      <c r="O158" s="88"/>
      <c r="P158" s="241">
        <f>O158*H158</f>
        <v>0</v>
      </c>
      <c r="Q158" s="241">
        <v>0</v>
      </c>
      <c r="R158" s="241">
        <f>Q158*H158</f>
        <v>0</v>
      </c>
      <c r="S158" s="241">
        <v>0</v>
      </c>
      <c r="T158" s="24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43" t="s">
        <v>444</v>
      </c>
      <c r="AT158" s="243" t="s">
        <v>139</v>
      </c>
      <c r="AU158" s="243" t="s">
        <v>83</v>
      </c>
      <c r="AY158" s="14" t="s">
        <v>137</v>
      </c>
      <c r="BE158" s="244">
        <f>IF(N158="základní",J158,0)</f>
        <v>0</v>
      </c>
      <c r="BF158" s="244">
        <f>IF(N158="snížená",J158,0)</f>
        <v>0</v>
      </c>
      <c r="BG158" s="244">
        <f>IF(N158="zákl. přenesená",J158,0)</f>
        <v>0</v>
      </c>
      <c r="BH158" s="244">
        <f>IF(N158="sníž. přenesená",J158,0)</f>
        <v>0</v>
      </c>
      <c r="BI158" s="244">
        <f>IF(N158="nulová",J158,0)</f>
        <v>0</v>
      </c>
      <c r="BJ158" s="14" t="s">
        <v>81</v>
      </c>
      <c r="BK158" s="244">
        <f>ROUND(I158*H158,2)</f>
        <v>0</v>
      </c>
      <c r="BL158" s="14" t="s">
        <v>444</v>
      </c>
      <c r="BM158" s="243" t="s">
        <v>1192</v>
      </c>
    </row>
    <row r="159" spans="1:65" s="2" customFormat="1" ht="16.5" customHeight="1">
      <c r="A159" s="35"/>
      <c r="B159" s="36"/>
      <c r="C159" s="249" t="s">
        <v>224</v>
      </c>
      <c r="D159" s="249" t="s">
        <v>225</v>
      </c>
      <c r="E159" s="250" t="s">
        <v>1193</v>
      </c>
      <c r="F159" s="251" t="s">
        <v>1194</v>
      </c>
      <c r="G159" s="252" t="s">
        <v>152</v>
      </c>
      <c r="H159" s="253">
        <v>6</v>
      </c>
      <c r="I159" s="254"/>
      <c r="J159" s="255">
        <f>ROUND(I159*H159,2)</f>
        <v>0</v>
      </c>
      <c r="K159" s="251" t="s">
        <v>1</v>
      </c>
      <c r="L159" s="256"/>
      <c r="M159" s="257" t="s">
        <v>1</v>
      </c>
      <c r="N159" s="258" t="s">
        <v>38</v>
      </c>
      <c r="O159" s="88"/>
      <c r="P159" s="241">
        <f>O159*H159</f>
        <v>0</v>
      </c>
      <c r="Q159" s="241">
        <v>0</v>
      </c>
      <c r="R159" s="241">
        <f>Q159*H159</f>
        <v>0</v>
      </c>
      <c r="S159" s="241">
        <v>0</v>
      </c>
      <c r="T159" s="24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43" t="s">
        <v>1078</v>
      </c>
      <c r="AT159" s="243" t="s">
        <v>225</v>
      </c>
      <c r="AU159" s="243" t="s">
        <v>83</v>
      </c>
      <c r="AY159" s="14" t="s">
        <v>137</v>
      </c>
      <c r="BE159" s="244">
        <f>IF(N159="základní",J159,0)</f>
        <v>0</v>
      </c>
      <c r="BF159" s="244">
        <f>IF(N159="snížená",J159,0)</f>
        <v>0</v>
      </c>
      <c r="BG159" s="244">
        <f>IF(N159="zákl. přenesená",J159,0)</f>
        <v>0</v>
      </c>
      <c r="BH159" s="244">
        <f>IF(N159="sníž. přenesená",J159,0)</f>
        <v>0</v>
      </c>
      <c r="BI159" s="244">
        <f>IF(N159="nulová",J159,0)</f>
        <v>0</v>
      </c>
      <c r="BJ159" s="14" t="s">
        <v>81</v>
      </c>
      <c r="BK159" s="244">
        <f>ROUND(I159*H159,2)</f>
        <v>0</v>
      </c>
      <c r="BL159" s="14" t="s">
        <v>444</v>
      </c>
      <c r="BM159" s="243" t="s">
        <v>1195</v>
      </c>
    </row>
    <row r="160" spans="1:65" s="2" customFormat="1" ht="16.5" customHeight="1">
      <c r="A160" s="35"/>
      <c r="B160" s="36"/>
      <c r="C160" s="232" t="s">
        <v>7</v>
      </c>
      <c r="D160" s="232" t="s">
        <v>139</v>
      </c>
      <c r="E160" s="233" t="s">
        <v>1196</v>
      </c>
      <c r="F160" s="234" t="s">
        <v>1197</v>
      </c>
      <c r="G160" s="235" t="s">
        <v>152</v>
      </c>
      <c r="H160" s="236">
        <v>30</v>
      </c>
      <c r="I160" s="237"/>
      <c r="J160" s="238">
        <f>ROUND(I160*H160,2)</f>
        <v>0</v>
      </c>
      <c r="K160" s="234" t="s">
        <v>1</v>
      </c>
      <c r="L160" s="41"/>
      <c r="M160" s="239" t="s">
        <v>1</v>
      </c>
      <c r="N160" s="240" t="s">
        <v>38</v>
      </c>
      <c r="O160" s="88"/>
      <c r="P160" s="241">
        <f>O160*H160</f>
        <v>0</v>
      </c>
      <c r="Q160" s="241">
        <v>0</v>
      </c>
      <c r="R160" s="241">
        <f>Q160*H160</f>
        <v>0</v>
      </c>
      <c r="S160" s="241">
        <v>0</v>
      </c>
      <c r="T160" s="24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43" t="s">
        <v>444</v>
      </c>
      <c r="AT160" s="243" t="s">
        <v>139</v>
      </c>
      <c r="AU160" s="243" t="s">
        <v>83</v>
      </c>
      <c r="AY160" s="14" t="s">
        <v>137</v>
      </c>
      <c r="BE160" s="244">
        <f>IF(N160="základní",J160,0)</f>
        <v>0</v>
      </c>
      <c r="BF160" s="244">
        <f>IF(N160="snížená",J160,0)</f>
        <v>0</v>
      </c>
      <c r="BG160" s="244">
        <f>IF(N160="zákl. přenesená",J160,0)</f>
        <v>0</v>
      </c>
      <c r="BH160" s="244">
        <f>IF(N160="sníž. přenesená",J160,0)</f>
        <v>0</v>
      </c>
      <c r="BI160" s="244">
        <f>IF(N160="nulová",J160,0)</f>
        <v>0</v>
      </c>
      <c r="BJ160" s="14" t="s">
        <v>81</v>
      </c>
      <c r="BK160" s="244">
        <f>ROUND(I160*H160,2)</f>
        <v>0</v>
      </c>
      <c r="BL160" s="14" t="s">
        <v>444</v>
      </c>
      <c r="BM160" s="243" t="s">
        <v>1198</v>
      </c>
    </row>
    <row r="161" spans="1:65" s="2" customFormat="1" ht="16.5" customHeight="1">
      <c r="A161" s="35"/>
      <c r="B161" s="36"/>
      <c r="C161" s="249" t="s">
        <v>246</v>
      </c>
      <c r="D161" s="249" t="s">
        <v>225</v>
      </c>
      <c r="E161" s="250" t="s">
        <v>1116</v>
      </c>
      <c r="F161" s="251" t="s">
        <v>1199</v>
      </c>
      <c r="G161" s="252" t="s">
        <v>729</v>
      </c>
      <c r="H161" s="253">
        <v>30</v>
      </c>
      <c r="I161" s="254"/>
      <c r="J161" s="255">
        <f>ROUND(I161*H161,2)</f>
        <v>0</v>
      </c>
      <c r="K161" s="251" t="s">
        <v>1</v>
      </c>
      <c r="L161" s="256"/>
      <c r="M161" s="257" t="s">
        <v>1</v>
      </c>
      <c r="N161" s="258" t="s">
        <v>38</v>
      </c>
      <c r="O161" s="88"/>
      <c r="P161" s="241">
        <f>O161*H161</f>
        <v>0</v>
      </c>
      <c r="Q161" s="241">
        <v>0</v>
      </c>
      <c r="R161" s="241">
        <f>Q161*H161</f>
        <v>0</v>
      </c>
      <c r="S161" s="241">
        <v>0</v>
      </c>
      <c r="T161" s="24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43" t="s">
        <v>1078</v>
      </c>
      <c r="AT161" s="243" t="s">
        <v>225</v>
      </c>
      <c r="AU161" s="243" t="s">
        <v>83</v>
      </c>
      <c r="AY161" s="14" t="s">
        <v>137</v>
      </c>
      <c r="BE161" s="244">
        <f>IF(N161="základní",J161,0)</f>
        <v>0</v>
      </c>
      <c r="BF161" s="244">
        <f>IF(N161="snížená",J161,0)</f>
        <v>0</v>
      </c>
      <c r="BG161" s="244">
        <f>IF(N161="zákl. přenesená",J161,0)</f>
        <v>0</v>
      </c>
      <c r="BH161" s="244">
        <f>IF(N161="sníž. přenesená",J161,0)</f>
        <v>0</v>
      </c>
      <c r="BI161" s="244">
        <f>IF(N161="nulová",J161,0)</f>
        <v>0</v>
      </c>
      <c r="BJ161" s="14" t="s">
        <v>81</v>
      </c>
      <c r="BK161" s="244">
        <f>ROUND(I161*H161,2)</f>
        <v>0</v>
      </c>
      <c r="BL161" s="14" t="s">
        <v>444</v>
      </c>
      <c r="BM161" s="243" t="s">
        <v>1200</v>
      </c>
    </row>
    <row r="162" spans="1:65" s="2" customFormat="1" ht="21.75" customHeight="1">
      <c r="A162" s="35"/>
      <c r="B162" s="36"/>
      <c r="C162" s="232" t="s">
        <v>251</v>
      </c>
      <c r="D162" s="232" t="s">
        <v>139</v>
      </c>
      <c r="E162" s="233" t="s">
        <v>1135</v>
      </c>
      <c r="F162" s="234" t="s">
        <v>1136</v>
      </c>
      <c r="G162" s="235" t="s">
        <v>152</v>
      </c>
      <c r="H162" s="236">
        <v>15</v>
      </c>
      <c r="I162" s="237"/>
      <c r="J162" s="238">
        <f>ROUND(I162*H162,2)</f>
        <v>0</v>
      </c>
      <c r="K162" s="234" t="s">
        <v>1</v>
      </c>
      <c r="L162" s="41"/>
      <c r="M162" s="239" t="s">
        <v>1</v>
      </c>
      <c r="N162" s="240" t="s">
        <v>38</v>
      </c>
      <c r="O162" s="88"/>
      <c r="P162" s="241">
        <f>O162*H162</f>
        <v>0</v>
      </c>
      <c r="Q162" s="241">
        <v>0.07807</v>
      </c>
      <c r="R162" s="241">
        <f>Q162*H162</f>
        <v>1.17105</v>
      </c>
      <c r="S162" s="241">
        <v>0</v>
      </c>
      <c r="T162" s="24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43" t="s">
        <v>444</v>
      </c>
      <c r="AT162" s="243" t="s">
        <v>139</v>
      </c>
      <c r="AU162" s="243" t="s">
        <v>83</v>
      </c>
      <c r="AY162" s="14" t="s">
        <v>137</v>
      </c>
      <c r="BE162" s="244">
        <f>IF(N162="základní",J162,0)</f>
        <v>0</v>
      </c>
      <c r="BF162" s="244">
        <f>IF(N162="snížená",J162,0)</f>
        <v>0</v>
      </c>
      <c r="BG162" s="244">
        <f>IF(N162="zákl. přenesená",J162,0)</f>
        <v>0</v>
      </c>
      <c r="BH162" s="244">
        <f>IF(N162="sníž. přenesená",J162,0)</f>
        <v>0</v>
      </c>
      <c r="BI162" s="244">
        <f>IF(N162="nulová",J162,0)</f>
        <v>0</v>
      </c>
      <c r="BJ162" s="14" t="s">
        <v>81</v>
      </c>
      <c r="BK162" s="244">
        <f>ROUND(I162*H162,2)</f>
        <v>0</v>
      </c>
      <c r="BL162" s="14" t="s">
        <v>444</v>
      </c>
      <c r="BM162" s="243" t="s">
        <v>1201</v>
      </c>
    </row>
    <row r="163" spans="1:65" s="2" customFormat="1" ht="16.5" customHeight="1">
      <c r="A163" s="35"/>
      <c r="B163" s="36"/>
      <c r="C163" s="249" t="s">
        <v>264</v>
      </c>
      <c r="D163" s="249" t="s">
        <v>225</v>
      </c>
      <c r="E163" s="250" t="s">
        <v>1138</v>
      </c>
      <c r="F163" s="251" t="s">
        <v>1139</v>
      </c>
      <c r="G163" s="252" t="s">
        <v>152</v>
      </c>
      <c r="H163" s="253">
        <v>15</v>
      </c>
      <c r="I163" s="254"/>
      <c r="J163" s="255">
        <f>ROUND(I163*H163,2)</f>
        <v>0</v>
      </c>
      <c r="K163" s="251" t="s">
        <v>1</v>
      </c>
      <c r="L163" s="256"/>
      <c r="M163" s="257" t="s">
        <v>1</v>
      </c>
      <c r="N163" s="258" t="s">
        <v>38</v>
      </c>
      <c r="O163" s="88"/>
      <c r="P163" s="241">
        <f>O163*H163</f>
        <v>0</v>
      </c>
      <c r="Q163" s="241">
        <v>0</v>
      </c>
      <c r="R163" s="241">
        <f>Q163*H163</f>
        <v>0</v>
      </c>
      <c r="S163" s="241">
        <v>0</v>
      </c>
      <c r="T163" s="24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43" t="s">
        <v>1078</v>
      </c>
      <c r="AT163" s="243" t="s">
        <v>225</v>
      </c>
      <c r="AU163" s="243" t="s">
        <v>83</v>
      </c>
      <c r="AY163" s="14" t="s">
        <v>137</v>
      </c>
      <c r="BE163" s="244">
        <f>IF(N163="základní",J163,0)</f>
        <v>0</v>
      </c>
      <c r="BF163" s="244">
        <f>IF(N163="snížená",J163,0)</f>
        <v>0</v>
      </c>
      <c r="BG163" s="244">
        <f>IF(N163="zákl. přenesená",J163,0)</f>
        <v>0</v>
      </c>
      <c r="BH163" s="244">
        <f>IF(N163="sníž. přenesená",J163,0)</f>
        <v>0</v>
      </c>
      <c r="BI163" s="244">
        <f>IF(N163="nulová",J163,0)</f>
        <v>0</v>
      </c>
      <c r="BJ163" s="14" t="s">
        <v>81</v>
      </c>
      <c r="BK163" s="244">
        <f>ROUND(I163*H163,2)</f>
        <v>0</v>
      </c>
      <c r="BL163" s="14" t="s">
        <v>444</v>
      </c>
      <c r="BM163" s="243" t="s">
        <v>1202</v>
      </c>
    </row>
    <row r="164" spans="1:63" s="12" customFormat="1" ht="25.9" customHeight="1">
      <c r="A164" s="12"/>
      <c r="B164" s="216"/>
      <c r="C164" s="217"/>
      <c r="D164" s="218" t="s">
        <v>72</v>
      </c>
      <c r="E164" s="219" t="s">
        <v>599</v>
      </c>
      <c r="F164" s="219" t="s">
        <v>600</v>
      </c>
      <c r="G164" s="217"/>
      <c r="H164" s="217"/>
      <c r="I164" s="220"/>
      <c r="J164" s="221">
        <f>BK164</f>
        <v>0</v>
      </c>
      <c r="K164" s="217"/>
      <c r="L164" s="222"/>
      <c r="M164" s="223"/>
      <c r="N164" s="224"/>
      <c r="O164" s="224"/>
      <c r="P164" s="225">
        <f>SUM(P165:P171)</f>
        <v>0</v>
      </c>
      <c r="Q164" s="224"/>
      <c r="R164" s="225">
        <f>SUM(R165:R171)</f>
        <v>0</v>
      </c>
      <c r="S164" s="224"/>
      <c r="T164" s="226">
        <f>SUM(T165:T171)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27" t="s">
        <v>161</v>
      </c>
      <c r="AT164" s="228" t="s">
        <v>72</v>
      </c>
      <c r="AU164" s="228" t="s">
        <v>73</v>
      </c>
      <c r="AY164" s="227" t="s">
        <v>137</v>
      </c>
      <c r="BK164" s="229">
        <f>SUM(BK165:BK171)</f>
        <v>0</v>
      </c>
    </row>
    <row r="165" spans="1:65" s="2" customFormat="1" ht="16.5" customHeight="1">
      <c r="A165" s="35"/>
      <c r="B165" s="36"/>
      <c r="C165" s="232" t="s">
        <v>269</v>
      </c>
      <c r="D165" s="232" t="s">
        <v>139</v>
      </c>
      <c r="E165" s="233" t="s">
        <v>611</v>
      </c>
      <c r="F165" s="234" t="s">
        <v>612</v>
      </c>
      <c r="G165" s="235" t="s">
        <v>604</v>
      </c>
      <c r="H165" s="236">
        <v>1</v>
      </c>
      <c r="I165" s="237"/>
      <c r="J165" s="238">
        <f>ROUND(I165*H165,2)</f>
        <v>0</v>
      </c>
      <c r="K165" s="234" t="s">
        <v>613</v>
      </c>
      <c r="L165" s="41"/>
      <c r="M165" s="239" t="s">
        <v>1</v>
      </c>
      <c r="N165" s="240" t="s">
        <v>38</v>
      </c>
      <c r="O165" s="88"/>
      <c r="P165" s="241">
        <f>O165*H165</f>
        <v>0</v>
      </c>
      <c r="Q165" s="241">
        <v>0</v>
      </c>
      <c r="R165" s="241">
        <f>Q165*H165</f>
        <v>0</v>
      </c>
      <c r="S165" s="241">
        <v>0</v>
      </c>
      <c r="T165" s="242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43" t="s">
        <v>606</v>
      </c>
      <c r="AT165" s="243" t="s">
        <v>139</v>
      </c>
      <c r="AU165" s="243" t="s">
        <v>81</v>
      </c>
      <c r="AY165" s="14" t="s">
        <v>137</v>
      </c>
      <c r="BE165" s="244">
        <f>IF(N165="základní",J165,0)</f>
        <v>0</v>
      </c>
      <c r="BF165" s="244">
        <f>IF(N165="snížená",J165,0)</f>
        <v>0</v>
      </c>
      <c r="BG165" s="244">
        <f>IF(N165="zákl. přenesená",J165,0)</f>
        <v>0</v>
      </c>
      <c r="BH165" s="244">
        <f>IF(N165="sníž. přenesená",J165,0)</f>
        <v>0</v>
      </c>
      <c r="BI165" s="244">
        <f>IF(N165="nulová",J165,0)</f>
        <v>0</v>
      </c>
      <c r="BJ165" s="14" t="s">
        <v>81</v>
      </c>
      <c r="BK165" s="244">
        <f>ROUND(I165*H165,2)</f>
        <v>0</v>
      </c>
      <c r="BL165" s="14" t="s">
        <v>606</v>
      </c>
      <c r="BM165" s="243" t="s">
        <v>1203</v>
      </c>
    </row>
    <row r="166" spans="1:65" s="2" customFormat="1" ht="21.75" customHeight="1">
      <c r="A166" s="35"/>
      <c r="B166" s="36"/>
      <c r="C166" s="232" t="s">
        <v>274</v>
      </c>
      <c r="D166" s="232" t="s">
        <v>139</v>
      </c>
      <c r="E166" s="233" t="s">
        <v>1142</v>
      </c>
      <c r="F166" s="234" t="s">
        <v>618</v>
      </c>
      <c r="G166" s="235" t="s">
        <v>604</v>
      </c>
      <c r="H166" s="236">
        <v>1</v>
      </c>
      <c r="I166" s="237"/>
      <c r="J166" s="238">
        <f>ROUND(I166*H166,2)</f>
        <v>0</v>
      </c>
      <c r="K166" s="234" t="s">
        <v>605</v>
      </c>
      <c r="L166" s="41"/>
      <c r="M166" s="239" t="s">
        <v>1</v>
      </c>
      <c r="N166" s="240" t="s">
        <v>38</v>
      </c>
      <c r="O166" s="88"/>
      <c r="P166" s="241">
        <f>O166*H166</f>
        <v>0</v>
      </c>
      <c r="Q166" s="241">
        <v>0</v>
      </c>
      <c r="R166" s="241">
        <f>Q166*H166</f>
        <v>0</v>
      </c>
      <c r="S166" s="241">
        <v>0</v>
      </c>
      <c r="T166" s="24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43" t="s">
        <v>606</v>
      </c>
      <c r="AT166" s="243" t="s">
        <v>139</v>
      </c>
      <c r="AU166" s="243" t="s">
        <v>81</v>
      </c>
      <c r="AY166" s="14" t="s">
        <v>137</v>
      </c>
      <c r="BE166" s="244">
        <f>IF(N166="základní",J166,0)</f>
        <v>0</v>
      </c>
      <c r="BF166" s="244">
        <f>IF(N166="snížená",J166,0)</f>
        <v>0</v>
      </c>
      <c r="BG166" s="244">
        <f>IF(N166="zákl. přenesená",J166,0)</f>
        <v>0</v>
      </c>
      <c r="BH166" s="244">
        <f>IF(N166="sníž. přenesená",J166,0)</f>
        <v>0</v>
      </c>
      <c r="BI166" s="244">
        <f>IF(N166="nulová",J166,0)</f>
        <v>0</v>
      </c>
      <c r="BJ166" s="14" t="s">
        <v>81</v>
      </c>
      <c r="BK166" s="244">
        <f>ROUND(I166*H166,2)</f>
        <v>0</v>
      </c>
      <c r="BL166" s="14" t="s">
        <v>606</v>
      </c>
      <c r="BM166" s="243" t="s">
        <v>1204</v>
      </c>
    </row>
    <row r="167" spans="1:65" s="2" customFormat="1" ht="21.75" customHeight="1">
      <c r="A167" s="35"/>
      <c r="B167" s="36"/>
      <c r="C167" s="232" t="s">
        <v>279</v>
      </c>
      <c r="D167" s="232" t="s">
        <v>139</v>
      </c>
      <c r="E167" s="233" t="s">
        <v>625</v>
      </c>
      <c r="F167" s="234" t="s">
        <v>626</v>
      </c>
      <c r="G167" s="235" t="s">
        <v>604</v>
      </c>
      <c r="H167" s="236">
        <v>1</v>
      </c>
      <c r="I167" s="237"/>
      <c r="J167" s="238">
        <f>ROUND(I167*H167,2)</f>
        <v>0</v>
      </c>
      <c r="K167" s="234" t="s">
        <v>613</v>
      </c>
      <c r="L167" s="41"/>
      <c r="M167" s="239" t="s">
        <v>1</v>
      </c>
      <c r="N167" s="240" t="s">
        <v>38</v>
      </c>
      <c r="O167" s="88"/>
      <c r="P167" s="241">
        <f>O167*H167</f>
        <v>0</v>
      </c>
      <c r="Q167" s="241">
        <v>0</v>
      </c>
      <c r="R167" s="241">
        <f>Q167*H167</f>
        <v>0</v>
      </c>
      <c r="S167" s="241">
        <v>0</v>
      </c>
      <c r="T167" s="242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43" t="s">
        <v>606</v>
      </c>
      <c r="AT167" s="243" t="s">
        <v>139</v>
      </c>
      <c r="AU167" s="243" t="s">
        <v>81</v>
      </c>
      <c r="AY167" s="14" t="s">
        <v>137</v>
      </c>
      <c r="BE167" s="244">
        <f>IF(N167="základní",J167,0)</f>
        <v>0</v>
      </c>
      <c r="BF167" s="244">
        <f>IF(N167="snížená",J167,0)</f>
        <v>0</v>
      </c>
      <c r="BG167" s="244">
        <f>IF(N167="zákl. přenesená",J167,0)</f>
        <v>0</v>
      </c>
      <c r="BH167" s="244">
        <f>IF(N167="sníž. přenesená",J167,0)</f>
        <v>0</v>
      </c>
      <c r="BI167" s="244">
        <f>IF(N167="nulová",J167,0)</f>
        <v>0</v>
      </c>
      <c r="BJ167" s="14" t="s">
        <v>81</v>
      </c>
      <c r="BK167" s="244">
        <f>ROUND(I167*H167,2)</f>
        <v>0</v>
      </c>
      <c r="BL167" s="14" t="s">
        <v>606</v>
      </c>
      <c r="BM167" s="243" t="s">
        <v>1205</v>
      </c>
    </row>
    <row r="168" spans="1:65" s="2" customFormat="1" ht="16.5" customHeight="1">
      <c r="A168" s="35"/>
      <c r="B168" s="36"/>
      <c r="C168" s="232" t="s">
        <v>283</v>
      </c>
      <c r="D168" s="232" t="s">
        <v>139</v>
      </c>
      <c r="E168" s="233" t="s">
        <v>1145</v>
      </c>
      <c r="F168" s="234" t="s">
        <v>629</v>
      </c>
      <c r="G168" s="235" t="s">
        <v>604</v>
      </c>
      <c r="H168" s="236">
        <v>1</v>
      </c>
      <c r="I168" s="237"/>
      <c r="J168" s="238">
        <f>ROUND(I168*H168,2)</f>
        <v>0</v>
      </c>
      <c r="K168" s="234" t="s">
        <v>613</v>
      </c>
      <c r="L168" s="41"/>
      <c r="M168" s="239" t="s">
        <v>1</v>
      </c>
      <c r="N168" s="240" t="s">
        <v>38</v>
      </c>
      <c r="O168" s="88"/>
      <c r="P168" s="241">
        <f>O168*H168</f>
        <v>0</v>
      </c>
      <c r="Q168" s="241">
        <v>0</v>
      </c>
      <c r="R168" s="241">
        <f>Q168*H168</f>
        <v>0</v>
      </c>
      <c r="S168" s="241">
        <v>0</v>
      </c>
      <c r="T168" s="242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43" t="s">
        <v>606</v>
      </c>
      <c r="AT168" s="243" t="s">
        <v>139</v>
      </c>
      <c r="AU168" s="243" t="s">
        <v>81</v>
      </c>
      <c r="AY168" s="14" t="s">
        <v>137</v>
      </c>
      <c r="BE168" s="244">
        <f>IF(N168="základní",J168,0)</f>
        <v>0</v>
      </c>
      <c r="BF168" s="244">
        <f>IF(N168="snížená",J168,0)</f>
        <v>0</v>
      </c>
      <c r="BG168" s="244">
        <f>IF(N168="zákl. přenesená",J168,0)</f>
        <v>0</v>
      </c>
      <c r="BH168" s="244">
        <f>IF(N168="sníž. přenesená",J168,0)</f>
        <v>0</v>
      </c>
      <c r="BI168" s="244">
        <f>IF(N168="nulová",J168,0)</f>
        <v>0</v>
      </c>
      <c r="BJ168" s="14" t="s">
        <v>81</v>
      </c>
      <c r="BK168" s="244">
        <f>ROUND(I168*H168,2)</f>
        <v>0</v>
      </c>
      <c r="BL168" s="14" t="s">
        <v>606</v>
      </c>
      <c r="BM168" s="243" t="s">
        <v>1206</v>
      </c>
    </row>
    <row r="169" spans="1:65" s="2" customFormat="1" ht="16.5" customHeight="1">
      <c r="A169" s="35"/>
      <c r="B169" s="36"/>
      <c r="C169" s="232" t="s">
        <v>287</v>
      </c>
      <c r="D169" s="232" t="s">
        <v>139</v>
      </c>
      <c r="E169" s="233" t="s">
        <v>1147</v>
      </c>
      <c r="F169" s="234" t="s">
        <v>1148</v>
      </c>
      <c r="G169" s="235" t="s">
        <v>604</v>
      </c>
      <c r="H169" s="236">
        <v>1</v>
      </c>
      <c r="I169" s="237"/>
      <c r="J169" s="238">
        <f>ROUND(I169*H169,2)</f>
        <v>0</v>
      </c>
      <c r="K169" s="234" t="s">
        <v>389</v>
      </c>
      <c r="L169" s="41"/>
      <c r="M169" s="239" t="s">
        <v>1</v>
      </c>
      <c r="N169" s="240" t="s">
        <v>38</v>
      </c>
      <c r="O169" s="88"/>
      <c r="P169" s="241">
        <f>O169*H169</f>
        <v>0</v>
      </c>
      <c r="Q169" s="241">
        <v>0</v>
      </c>
      <c r="R169" s="241">
        <f>Q169*H169</f>
        <v>0</v>
      </c>
      <c r="S169" s="241">
        <v>0</v>
      </c>
      <c r="T169" s="242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43" t="s">
        <v>606</v>
      </c>
      <c r="AT169" s="243" t="s">
        <v>139</v>
      </c>
      <c r="AU169" s="243" t="s">
        <v>81</v>
      </c>
      <c r="AY169" s="14" t="s">
        <v>137</v>
      </c>
      <c r="BE169" s="244">
        <f>IF(N169="základní",J169,0)</f>
        <v>0</v>
      </c>
      <c r="BF169" s="244">
        <f>IF(N169="snížená",J169,0)</f>
        <v>0</v>
      </c>
      <c r="BG169" s="244">
        <f>IF(N169="zákl. přenesená",J169,0)</f>
        <v>0</v>
      </c>
      <c r="BH169" s="244">
        <f>IF(N169="sníž. přenesená",J169,0)</f>
        <v>0</v>
      </c>
      <c r="BI169" s="244">
        <f>IF(N169="nulová",J169,0)</f>
        <v>0</v>
      </c>
      <c r="BJ169" s="14" t="s">
        <v>81</v>
      </c>
      <c r="BK169" s="244">
        <f>ROUND(I169*H169,2)</f>
        <v>0</v>
      </c>
      <c r="BL169" s="14" t="s">
        <v>606</v>
      </c>
      <c r="BM169" s="243" t="s">
        <v>1207</v>
      </c>
    </row>
    <row r="170" spans="1:47" s="2" customFormat="1" ht="12">
      <c r="A170" s="35"/>
      <c r="B170" s="36"/>
      <c r="C170" s="37"/>
      <c r="D170" s="245" t="s">
        <v>159</v>
      </c>
      <c r="E170" s="37"/>
      <c r="F170" s="246" t="s">
        <v>1150</v>
      </c>
      <c r="G170" s="37"/>
      <c r="H170" s="37"/>
      <c r="I170" s="141"/>
      <c r="J170" s="37"/>
      <c r="K170" s="37"/>
      <c r="L170" s="41"/>
      <c r="M170" s="247"/>
      <c r="N170" s="248"/>
      <c r="O170" s="88"/>
      <c r="P170" s="88"/>
      <c r="Q170" s="88"/>
      <c r="R170" s="88"/>
      <c r="S170" s="88"/>
      <c r="T170" s="89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4" t="s">
        <v>159</v>
      </c>
      <c r="AU170" s="14" t="s">
        <v>81</v>
      </c>
    </row>
    <row r="171" spans="1:65" s="2" customFormat="1" ht="21.75" customHeight="1">
      <c r="A171" s="35"/>
      <c r="B171" s="36"/>
      <c r="C171" s="232" t="s">
        <v>291</v>
      </c>
      <c r="D171" s="232" t="s">
        <v>139</v>
      </c>
      <c r="E171" s="233" t="s">
        <v>1151</v>
      </c>
      <c r="F171" s="234" t="s">
        <v>1152</v>
      </c>
      <c r="G171" s="235" t="s">
        <v>604</v>
      </c>
      <c r="H171" s="236">
        <v>1</v>
      </c>
      <c r="I171" s="237"/>
      <c r="J171" s="238">
        <f>ROUND(I171*H171,2)</f>
        <v>0</v>
      </c>
      <c r="K171" s="234" t="s">
        <v>613</v>
      </c>
      <c r="L171" s="41"/>
      <c r="M171" s="259" t="s">
        <v>1</v>
      </c>
      <c r="N171" s="260" t="s">
        <v>38</v>
      </c>
      <c r="O171" s="261"/>
      <c r="P171" s="262">
        <f>O171*H171</f>
        <v>0</v>
      </c>
      <c r="Q171" s="262">
        <v>0</v>
      </c>
      <c r="R171" s="262">
        <f>Q171*H171</f>
        <v>0</v>
      </c>
      <c r="S171" s="262">
        <v>0</v>
      </c>
      <c r="T171" s="26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43" t="s">
        <v>606</v>
      </c>
      <c r="AT171" s="243" t="s">
        <v>139</v>
      </c>
      <c r="AU171" s="243" t="s">
        <v>81</v>
      </c>
      <c r="AY171" s="14" t="s">
        <v>137</v>
      </c>
      <c r="BE171" s="244">
        <f>IF(N171="základní",J171,0)</f>
        <v>0</v>
      </c>
      <c r="BF171" s="244">
        <f>IF(N171="snížená",J171,0)</f>
        <v>0</v>
      </c>
      <c r="BG171" s="244">
        <f>IF(N171="zákl. přenesená",J171,0)</f>
        <v>0</v>
      </c>
      <c r="BH171" s="244">
        <f>IF(N171="sníž. přenesená",J171,0)</f>
        <v>0</v>
      </c>
      <c r="BI171" s="244">
        <f>IF(N171="nulová",J171,0)</f>
        <v>0</v>
      </c>
      <c r="BJ171" s="14" t="s">
        <v>81</v>
      </c>
      <c r="BK171" s="244">
        <f>ROUND(I171*H171,2)</f>
        <v>0</v>
      </c>
      <c r="BL171" s="14" t="s">
        <v>606</v>
      </c>
      <c r="BM171" s="243" t="s">
        <v>1208</v>
      </c>
    </row>
    <row r="172" spans="1:31" s="2" customFormat="1" ht="6.95" customHeight="1">
      <c r="A172" s="35"/>
      <c r="B172" s="63"/>
      <c r="C172" s="64"/>
      <c r="D172" s="64"/>
      <c r="E172" s="64"/>
      <c r="F172" s="64"/>
      <c r="G172" s="64"/>
      <c r="H172" s="64"/>
      <c r="I172" s="180"/>
      <c r="J172" s="64"/>
      <c r="K172" s="64"/>
      <c r="L172" s="41"/>
      <c r="M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</row>
  </sheetData>
  <sheetProtection password="CC35" sheet="1" objects="1" scenarios="1" formatColumns="0" formatRows="0" autoFilter="0"/>
  <autoFilter ref="C126:K171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PC-SLOVACEK-W10\PC</dc:creator>
  <cp:keywords/>
  <dc:description/>
  <cp:lastModifiedBy>PC-SLOVACEK-W10\PC</cp:lastModifiedBy>
  <dcterms:created xsi:type="dcterms:W3CDTF">2020-09-29T05:06:51Z</dcterms:created>
  <dcterms:modified xsi:type="dcterms:W3CDTF">2020-09-29T05:06:57Z</dcterms:modified>
  <cp:category/>
  <cp:version/>
  <cp:contentType/>
  <cp:contentStatus/>
</cp:coreProperties>
</file>