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Michal\Documents\Rozpočty\2021\210205 - MŠ Marie Majerové - kanalizace venkovní\"/>
    </mc:Choice>
  </mc:AlternateContent>
  <xr:revisionPtr revIDLastSave="0" documentId="13_ncr:1_{9E8B2735-0DB3-4234-8B7E-D2906B1F9E6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00 - MŠ Sokolov, Marie Ma..." sheetId="2" r:id="rId2"/>
    <sheet name="Pokyny pro vyplnění" sheetId="3" r:id="rId3"/>
  </sheets>
  <definedNames>
    <definedName name="_xlnm._FilterDatabase" localSheetId="1" hidden="1">'00 - MŠ Sokolov, Marie Ma...'!$C$85:$K$186</definedName>
    <definedName name="_xlnm.Print_Titles" localSheetId="1">'00 - MŠ Sokolov, Marie Ma...'!$85:$85</definedName>
    <definedName name="_xlnm.Print_Titles" localSheetId="0">'Rekapitulace stavby'!$52:$52</definedName>
    <definedName name="_xlnm.Print_Area" localSheetId="1">'00 - MŠ Sokolov, Marie Ma...'!$C$4:$J$37,'00 - MŠ Sokolov, Marie Ma...'!$C$43:$J$69,'00 - MŠ Sokolov, Marie Ma...'!$C$75:$K$186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</definedNames>
  <calcPr calcId="191029"/>
</workbook>
</file>

<file path=xl/calcChain.xml><?xml version="1.0" encoding="utf-8"?>
<calcChain xmlns="http://schemas.openxmlformats.org/spreadsheetml/2006/main">
  <c r="J35" i="2" l="1"/>
  <c r="J34" i="2"/>
  <c r="AY55" i="1" s="1"/>
  <c r="J33" i="2"/>
  <c r="AX55" i="1"/>
  <c r="BI185" i="2"/>
  <c r="BH185" i="2"/>
  <c r="BG185" i="2"/>
  <c r="BF185" i="2"/>
  <c r="T185" i="2"/>
  <c r="T184" i="2"/>
  <c r="R185" i="2"/>
  <c r="R184" i="2"/>
  <c r="P185" i="2"/>
  <c r="P184" i="2" s="1"/>
  <c r="BI182" i="2"/>
  <c r="BH182" i="2"/>
  <c r="BG182" i="2"/>
  <c r="BF182" i="2"/>
  <c r="T182" i="2"/>
  <c r="T181" i="2" s="1"/>
  <c r="R182" i="2"/>
  <c r="R181" i="2"/>
  <c r="P182" i="2"/>
  <c r="P181" i="2"/>
  <c r="P174" i="2" s="1"/>
  <c r="BI179" i="2"/>
  <c r="BH179" i="2"/>
  <c r="BG179" i="2"/>
  <c r="BF179" i="2"/>
  <c r="T179" i="2"/>
  <c r="T178" i="2"/>
  <c r="R179" i="2"/>
  <c r="R178" i="2" s="1"/>
  <c r="P179" i="2"/>
  <c r="P178" i="2"/>
  <c r="BI176" i="2"/>
  <c r="BH176" i="2"/>
  <c r="BG176" i="2"/>
  <c r="BF176" i="2"/>
  <c r="T176" i="2"/>
  <c r="T175" i="2"/>
  <c r="R176" i="2"/>
  <c r="R175" i="2"/>
  <c r="P176" i="2"/>
  <c r="P175" i="2"/>
  <c r="BI172" i="2"/>
  <c r="BH172" i="2"/>
  <c r="BG172" i="2"/>
  <c r="BF172" i="2"/>
  <c r="T172" i="2"/>
  <c r="T171" i="2"/>
  <c r="R172" i="2"/>
  <c r="R171" i="2"/>
  <c r="P172" i="2"/>
  <c r="P171" i="2" s="1"/>
  <c r="BI169" i="2"/>
  <c r="BH169" i="2"/>
  <c r="BG169" i="2"/>
  <c r="BF169" i="2"/>
  <c r="T169" i="2"/>
  <c r="R169" i="2"/>
  <c r="P169" i="2"/>
  <c r="BI166" i="2"/>
  <c r="BH166" i="2"/>
  <c r="BG166" i="2"/>
  <c r="BF166" i="2"/>
  <c r="T166" i="2"/>
  <c r="R166" i="2"/>
  <c r="P166" i="2"/>
  <c r="BI164" i="2"/>
  <c r="BH164" i="2"/>
  <c r="BG164" i="2"/>
  <c r="BF164" i="2"/>
  <c r="T164" i="2"/>
  <c r="R164" i="2"/>
  <c r="P164" i="2"/>
  <c r="BI162" i="2"/>
  <c r="BH162" i="2"/>
  <c r="BG162" i="2"/>
  <c r="BF162" i="2"/>
  <c r="T162" i="2"/>
  <c r="R162" i="2"/>
  <c r="P162" i="2"/>
  <c r="BI160" i="2"/>
  <c r="BH160" i="2"/>
  <c r="BG160" i="2"/>
  <c r="BF160" i="2"/>
  <c r="T160" i="2"/>
  <c r="R160" i="2"/>
  <c r="P160" i="2"/>
  <c r="BI158" i="2"/>
  <c r="BH158" i="2"/>
  <c r="BG158" i="2"/>
  <c r="BF158" i="2"/>
  <c r="T158" i="2"/>
  <c r="R158" i="2"/>
  <c r="P158" i="2"/>
  <c r="BI157" i="2"/>
  <c r="BH157" i="2"/>
  <c r="BG157" i="2"/>
  <c r="BF157" i="2"/>
  <c r="T157" i="2"/>
  <c r="R157" i="2"/>
  <c r="P157" i="2"/>
  <c r="BI154" i="2"/>
  <c r="BH154" i="2"/>
  <c r="BG154" i="2"/>
  <c r="BF154" i="2"/>
  <c r="T154" i="2"/>
  <c r="R154" i="2"/>
  <c r="P154" i="2"/>
  <c r="BI152" i="2"/>
  <c r="BH152" i="2"/>
  <c r="BG152" i="2"/>
  <c r="BF152" i="2"/>
  <c r="T152" i="2"/>
  <c r="R152" i="2"/>
  <c r="P152" i="2"/>
  <c r="BI151" i="2"/>
  <c r="BH151" i="2"/>
  <c r="BG151" i="2"/>
  <c r="BF151" i="2"/>
  <c r="T151" i="2"/>
  <c r="R151" i="2"/>
  <c r="P151" i="2"/>
  <c r="BI149" i="2"/>
  <c r="BH149" i="2"/>
  <c r="BG149" i="2"/>
  <c r="BF149" i="2"/>
  <c r="T149" i="2"/>
  <c r="R149" i="2"/>
  <c r="P149" i="2"/>
  <c r="BI147" i="2"/>
  <c r="BH147" i="2"/>
  <c r="BG147" i="2"/>
  <c r="BF147" i="2"/>
  <c r="T147" i="2"/>
  <c r="R147" i="2"/>
  <c r="P147" i="2"/>
  <c r="BI143" i="2"/>
  <c r="BH143" i="2"/>
  <c r="BG143" i="2"/>
  <c r="BF143" i="2"/>
  <c r="T143" i="2"/>
  <c r="T142" i="2"/>
  <c r="R143" i="2"/>
  <c r="R142" i="2"/>
  <c r="P143" i="2"/>
  <c r="P142" i="2"/>
  <c r="BI140" i="2"/>
  <c r="BH140" i="2"/>
  <c r="BG140" i="2"/>
  <c r="BF140" i="2"/>
  <c r="T140" i="2"/>
  <c r="T139" i="2"/>
  <c r="R140" i="2"/>
  <c r="R139" i="2"/>
  <c r="P140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29" i="2"/>
  <c r="BH129" i="2"/>
  <c r="BG129" i="2"/>
  <c r="BF129" i="2"/>
  <c r="T129" i="2"/>
  <c r="R129" i="2"/>
  <c r="P129" i="2"/>
  <c r="BI124" i="2"/>
  <c r="BH124" i="2"/>
  <c r="BG124" i="2"/>
  <c r="BF124" i="2"/>
  <c r="T124" i="2"/>
  <c r="R124" i="2"/>
  <c r="P124" i="2"/>
  <c r="BI122" i="2"/>
  <c r="BH122" i="2"/>
  <c r="BG122" i="2"/>
  <c r="BF122" i="2"/>
  <c r="T122" i="2"/>
  <c r="R122" i="2"/>
  <c r="P122" i="2"/>
  <c r="BI119" i="2"/>
  <c r="BH119" i="2"/>
  <c r="BG119" i="2"/>
  <c r="BF119" i="2"/>
  <c r="T119" i="2"/>
  <c r="R119" i="2"/>
  <c r="P119" i="2"/>
  <c r="BI116" i="2"/>
  <c r="BH116" i="2"/>
  <c r="BG116" i="2"/>
  <c r="BF116" i="2"/>
  <c r="T116" i="2"/>
  <c r="R116" i="2"/>
  <c r="P116" i="2"/>
  <c r="BI114" i="2"/>
  <c r="BH114" i="2"/>
  <c r="BG114" i="2"/>
  <c r="BF114" i="2"/>
  <c r="T114" i="2"/>
  <c r="R114" i="2"/>
  <c r="P114" i="2"/>
  <c r="BI112" i="2"/>
  <c r="BH112" i="2"/>
  <c r="BG112" i="2"/>
  <c r="BF112" i="2"/>
  <c r="T112" i="2"/>
  <c r="R112" i="2"/>
  <c r="P112" i="2"/>
  <c r="BI110" i="2"/>
  <c r="BH110" i="2"/>
  <c r="BG110" i="2"/>
  <c r="BF110" i="2"/>
  <c r="T110" i="2"/>
  <c r="R110" i="2"/>
  <c r="P110" i="2"/>
  <c r="BI106" i="2"/>
  <c r="BH106" i="2"/>
  <c r="BG106" i="2"/>
  <c r="BF106" i="2"/>
  <c r="T106" i="2"/>
  <c r="R106" i="2"/>
  <c r="P106" i="2"/>
  <c r="BI105" i="2"/>
  <c r="BH105" i="2"/>
  <c r="BG105" i="2"/>
  <c r="BF105" i="2"/>
  <c r="T105" i="2"/>
  <c r="R105" i="2"/>
  <c r="P105" i="2"/>
  <c r="BI102" i="2"/>
  <c r="BH102" i="2"/>
  <c r="BG102" i="2"/>
  <c r="BF102" i="2"/>
  <c r="T102" i="2"/>
  <c r="R102" i="2"/>
  <c r="P102" i="2"/>
  <c r="BI101" i="2"/>
  <c r="BH101" i="2"/>
  <c r="BG101" i="2"/>
  <c r="BF101" i="2"/>
  <c r="T101" i="2"/>
  <c r="R101" i="2"/>
  <c r="P101" i="2"/>
  <c r="BI98" i="2"/>
  <c r="BH98" i="2"/>
  <c r="BG98" i="2"/>
  <c r="BF98" i="2"/>
  <c r="T98" i="2"/>
  <c r="R98" i="2"/>
  <c r="P98" i="2"/>
  <c r="BI96" i="2"/>
  <c r="BH96" i="2"/>
  <c r="BG96" i="2"/>
  <c r="BF96" i="2"/>
  <c r="T96" i="2"/>
  <c r="R96" i="2"/>
  <c r="P96" i="2"/>
  <c r="BI93" i="2"/>
  <c r="BH93" i="2"/>
  <c r="BG93" i="2"/>
  <c r="BF93" i="2"/>
  <c r="T93" i="2"/>
  <c r="R93" i="2"/>
  <c r="P93" i="2"/>
  <c r="BI91" i="2"/>
  <c r="BH91" i="2"/>
  <c r="BG91" i="2"/>
  <c r="BF91" i="2"/>
  <c r="T91" i="2"/>
  <c r="R91" i="2"/>
  <c r="P91" i="2"/>
  <c r="BI89" i="2"/>
  <c r="BH89" i="2"/>
  <c r="BG89" i="2"/>
  <c r="BF89" i="2"/>
  <c r="T89" i="2"/>
  <c r="R89" i="2"/>
  <c r="P89" i="2"/>
  <c r="J83" i="2"/>
  <c r="F82" i="2"/>
  <c r="F80" i="2"/>
  <c r="E78" i="2"/>
  <c r="J51" i="2"/>
  <c r="F50" i="2"/>
  <c r="F48" i="2"/>
  <c r="E46" i="2"/>
  <c r="J19" i="2"/>
  <c r="E19" i="2"/>
  <c r="J82" i="2"/>
  <c r="J18" i="2"/>
  <c r="J16" i="2"/>
  <c r="E16" i="2"/>
  <c r="F83" i="2"/>
  <c r="J15" i="2"/>
  <c r="J10" i="2"/>
  <c r="J48" i="2"/>
  <c r="L50" i="1"/>
  <c r="AM49" i="1"/>
  <c r="L49" i="1"/>
  <c r="AM47" i="1"/>
  <c r="L47" i="1"/>
  <c r="L45" i="1"/>
  <c r="L44" i="1"/>
  <c r="BK185" i="2"/>
  <c r="BK129" i="2"/>
  <c r="J185" i="2"/>
  <c r="J158" i="2"/>
  <c r="BK116" i="2"/>
  <c r="J101" i="2"/>
  <c r="J89" i="2"/>
  <c r="J119" i="2"/>
  <c r="J106" i="2"/>
  <c r="J143" i="2"/>
  <c r="J96" i="2"/>
  <c r="BK172" i="2"/>
  <c r="J133" i="2"/>
  <c r="BK101" i="2"/>
  <c r="BK143" i="2"/>
  <c r="J169" i="2"/>
  <c r="J152" i="2"/>
  <c r="BK179" i="2"/>
  <c r="J160" i="2"/>
  <c r="BK119" i="2"/>
  <c r="BK98" i="2"/>
  <c r="BK166" i="2"/>
  <c r="J179" i="2"/>
  <c r="BK158" i="2"/>
  <c r="J98" i="2"/>
  <c r="J164" i="2"/>
  <c r="BK151" i="2"/>
  <c r="BK114" i="2"/>
  <c r="BK93" i="2"/>
  <c r="J147" i="2"/>
  <c r="BK112" i="2"/>
  <c r="J105" i="2"/>
  <c r="BK133" i="2"/>
  <c r="J91" i="2"/>
  <c r="J151" i="2"/>
  <c r="J112" i="2"/>
  <c r="J154" i="2"/>
  <c r="BK122" i="2"/>
  <c r="J182" i="2"/>
  <c r="BK164" i="2"/>
  <c r="J102" i="2"/>
  <c r="BK162" i="2"/>
  <c r="BK149" i="2"/>
  <c r="J114" i="2"/>
  <c r="BK91" i="2"/>
  <c r="BK140" i="2"/>
  <c r="J110" i="2"/>
  <c r="J149" i="2"/>
  <c r="J137" i="2"/>
  <c r="BK182" i="2"/>
  <c r="J157" i="2"/>
  <c r="J116" i="2"/>
  <c r="BK157" i="2"/>
  <c r="J124" i="2"/>
  <c r="J129" i="2"/>
  <c r="BK160" i="2"/>
  <c r="BK106" i="2"/>
  <c r="BK176" i="2"/>
  <c r="BK135" i="2"/>
  <c r="BK102" i="2"/>
  <c r="J140" i="2"/>
  <c r="BK96" i="2"/>
  <c r="J176" i="2"/>
  <c r="J162" i="2"/>
  <c r="BK105" i="2"/>
  <c r="J166" i="2"/>
  <c r="BK152" i="2"/>
  <c r="BK137" i="2"/>
  <c r="BK110" i="2"/>
  <c r="BK154" i="2"/>
  <c r="J122" i="2"/>
  <c r="J172" i="2"/>
  <c r="BK147" i="2"/>
  <c r="BK89" i="2"/>
  <c r="BK169" i="2"/>
  <c r="BK124" i="2"/>
  <c r="J93" i="2"/>
  <c r="J135" i="2"/>
  <c r="AS54" i="1"/>
  <c r="T174" i="2" l="1"/>
  <c r="R174" i="2"/>
  <c r="T156" i="2"/>
  <c r="R88" i="2"/>
  <c r="P146" i="2"/>
  <c r="R159" i="2"/>
  <c r="T88" i="2"/>
  <c r="BK156" i="2"/>
  <c r="J156" i="2" s="1"/>
  <c r="J61" i="2" s="1"/>
  <c r="BK159" i="2"/>
  <c r="J159" i="2"/>
  <c r="J62" i="2" s="1"/>
  <c r="BK88" i="2"/>
  <c r="J88" i="2" s="1"/>
  <c r="J57" i="2" s="1"/>
  <c r="T146" i="2"/>
  <c r="R156" i="2"/>
  <c r="T159" i="2"/>
  <c r="P88" i="2"/>
  <c r="BK146" i="2"/>
  <c r="J146" i="2"/>
  <c r="J60" i="2"/>
  <c r="R146" i="2"/>
  <c r="P156" i="2"/>
  <c r="P159" i="2"/>
  <c r="J80" i="2"/>
  <c r="BE93" i="2"/>
  <c r="BE101" i="2"/>
  <c r="BE105" i="2"/>
  <c r="BE116" i="2"/>
  <c r="BE119" i="2"/>
  <c r="BE152" i="2"/>
  <c r="J50" i="2"/>
  <c r="BE91" i="2"/>
  <c r="BE122" i="2"/>
  <c r="BE133" i="2"/>
  <c r="BE140" i="2"/>
  <c r="BE149" i="2"/>
  <c r="BE154" i="2"/>
  <c r="BE166" i="2"/>
  <c r="BE179" i="2"/>
  <c r="BE182" i="2"/>
  <c r="BE98" i="2"/>
  <c r="BE114" i="2"/>
  <c r="BE129" i="2"/>
  <c r="BE158" i="2"/>
  <c r="BE162" i="2"/>
  <c r="BE102" i="2"/>
  <c r="BE124" i="2"/>
  <c r="BE137" i="2"/>
  <c r="BE151" i="2"/>
  <c r="BE160" i="2"/>
  <c r="BE164" i="2"/>
  <c r="BE169" i="2"/>
  <c r="BE176" i="2"/>
  <c r="BE96" i="2"/>
  <c r="BE106" i="2"/>
  <c r="BE112" i="2"/>
  <c r="BE135" i="2"/>
  <c r="BE143" i="2"/>
  <c r="BE147" i="2"/>
  <c r="BE172" i="2"/>
  <c r="BE185" i="2"/>
  <c r="BK139" i="2"/>
  <c r="J139" i="2"/>
  <c r="J58" i="2" s="1"/>
  <c r="BK142" i="2"/>
  <c r="J142" i="2" s="1"/>
  <c r="J59" i="2" s="1"/>
  <c r="BK175" i="2"/>
  <c r="F51" i="2"/>
  <c r="BE89" i="2"/>
  <c r="BE110" i="2"/>
  <c r="BE157" i="2"/>
  <c r="BK171" i="2"/>
  <c r="J171" i="2"/>
  <c r="J63" i="2"/>
  <c r="BK178" i="2"/>
  <c r="J178" i="2"/>
  <c r="J66" i="2" s="1"/>
  <c r="BK181" i="2"/>
  <c r="J181" i="2"/>
  <c r="J67" i="2"/>
  <c r="BK184" i="2"/>
  <c r="J184" i="2"/>
  <c r="J68" i="2" s="1"/>
  <c r="J32" i="2"/>
  <c r="AW55" i="1"/>
  <c r="F34" i="2"/>
  <c r="BC55" i="1" s="1"/>
  <c r="BC54" i="1" s="1"/>
  <c r="AY54" i="1" s="1"/>
  <c r="F35" i="2"/>
  <c r="BD55" i="1"/>
  <c r="BD54" i="1"/>
  <c r="W33" i="1" s="1"/>
  <c r="F33" i="2"/>
  <c r="BB55" i="1" s="1"/>
  <c r="BB54" i="1" s="1"/>
  <c r="W31" i="1" s="1"/>
  <c r="F32" i="2"/>
  <c r="BA55" i="1" s="1"/>
  <c r="BA54" i="1" s="1"/>
  <c r="W30" i="1" s="1"/>
  <c r="BK174" i="2" l="1"/>
  <c r="J174" i="2" s="1"/>
  <c r="J64" i="2" s="1"/>
  <c r="T87" i="2"/>
  <c r="T86" i="2"/>
  <c r="R87" i="2"/>
  <c r="R86" i="2"/>
  <c r="P87" i="2"/>
  <c r="P86" i="2" s="1"/>
  <c r="AU55" i="1" s="1"/>
  <c r="AU54" i="1" s="1"/>
  <c r="BK87" i="2"/>
  <c r="J87" i="2"/>
  <c r="J56" i="2"/>
  <c r="J175" i="2"/>
  <c r="J65" i="2" s="1"/>
  <c r="F31" i="2"/>
  <c r="AZ55" i="1"/>
  <c r="AZ54" i="1"/>
  <c r="W29" i="1" s="1"/>
  <c r="AX54" i="1"/>
  <c r="AW54" i="1"/>
  <c r="AK30" i="1" s="1"/>
  <c r="J31" i="2"/>
  <c r="AV55" i="1"/>
  <c r="AT55" i="1"/>
  <c r="W32" i="1"/>
  <c r="BK86" i="2" l="1"/>
  <c r="J86" i="2" s="1"/>
  <c r="J28" i="2" s="1"/>
  <c r="AG55" i="1" s="1"/>
  <c r="AN55" i="1" s="1"/>
  <c r="AV54" i="1"/>
  <c r="AK29" i="1"/>
  <c r="J37" i="2" l="1"/>
  <c r="J55" i="2"/>
  <c r="AG54" i="1"/>
  <c r="AT54" i="1"/>
  <c r="AN54" i="1" l="1"/>
  <c r="AK26" i="1"/>
  <c r="AK35" i="1" s="1"/>
</calcChain>
</file>

<file path=xl/sharedStrings.xml><?xml version="1.0" encoding="utf-8"?>
<sst xmlns="http://schemas.openxmlformats.org/spreadsheetml/2006/main" count="1669" uniqueCount="521">
  <si>
    <t>Export Komplet</t>
  </si>
  <si>
    <t>VZ</t>
  </si>
  <si>
    <t>2.0</t>
  </si>
  <si>
    <t>ZAMOK</t>
  </si>
  <si>
    <t>False</t>
  </si>
  <si>
    <t>{37e7d4f9-7508-48fd-b384-88afc6cd143a}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</si>
  <si>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</si>
  <si>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</si>
  <si>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</si>
  <si>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</si>
  <si>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</si>
  <si>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</si>
  <si>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</si>
  <si>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</si>
  <si>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</si>
  <si>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</si>
  <si>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</si>
  <si>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MŠ Sokolov, Marie Majerové 1650 - oprava venkovní kanalizace</t>
  </si>
  <si>
    <t>KSO:</t>
  </si>
  <si>
    <t/>
  </si>
  <si>
    <t>CC-CZ:</t>
  </si>
  <si>
    <t>Místo:</t>
  </si>
  <si>
    <t xml:space="preserve"> </t>
  </si>
  <si>
    <t>Datum:</t>
  </si>
  <si>
    <t>1. 2. 2021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</si>
  <si>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</si>
  <si>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</si>
  <si>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</si>
  <si>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</si>
  <si>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</si>
  <si>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</si>
  <si>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</si>
  <si>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</si>
  <si>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</si>
  <si>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</si>
  <si>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</si>
  <si>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</si>
  <si>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</si>
  <si>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</si>
  <si>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</si>
  <si>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</si>
  <si>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</si>
  <si>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</si>
  <si>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</si>
  <si>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</si>
  <si>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</si>
  <si>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</si>
  <si>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</si>
  <si>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</si>
  <si>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</si>
  <si>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</si>
  <si>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</si>
  <si>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</si>
  <si>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</si>
  <si>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</si>
  <si>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</si>
  <si>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</si>
  <si>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</si>
  <si>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</si>
  <si>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</si>
  <si>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</si>
  <si>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</si>
  <si>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</si>
  <si>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</si>
  <si>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</si>
  <si>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</si>
  <si>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</si>
  <si>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</si>
  <si>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</si>
  <si>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</si>
  <si>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</si>
  <si>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</si>
  <si>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</si>
  <si>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</si>
  <si>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</si>
  <si>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</si>
  <si>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</si>
  <si>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</si>
  <si>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</si>
  <si>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</si>
  <si>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</si>
  <si>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</si>
  <si>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</si>
  <si>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</si>
  <si>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</si>
  <si>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</si>
  <si>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</si>
  <si>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</si>
  <si>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</si>
  <si>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</si>
  <si>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</si>
  <si>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</si>
  <si>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</si>
  <si>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</si>
  <si>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</si>
  <si>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</si>
  <si>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</si>
  <si>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</si>
  <si>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</si>
  <si>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</si>
  <si>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</si>
  <si>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</si>
  <si>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</si>
  <si>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</si>
  <si>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</si>
  <si>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</si>
  <si>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</si>
  <si>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</si>
  <si>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</si>
  <si>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</si>
  <si>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</si>
  <si>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</si>
  <si>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</si>
  <si>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</si>
  <si>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</si>
  <si>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112251102</t>
  </si>
  <si>
    <t>Odstranění pařezů strojně s jejich vykopáním, vytrháním nebo odstřelením průměru přes 300 do 500 mm</t>
  </si>
  <si>
    <t>kus</t>
  </si>
  <si>
    <t>CS ÚRS 2021 01</t>
  </si>
  <si>
    <t>4</t>
  </si>
  <si>
    <t>1139080571</t>
  </si>
  <si>
    <t>PSC</t>
  </si>
  <si>
    <t xml:space="preserve">Poznámka k souboru cen:_x000D_
1. Ceny lze použít i pro odstranění pařezů ze sesuté zeminy, vývratů a polomů._x000D_
2. V ceně jsou započteny i náklady na případné nutné odklizení pařezů na hromady na vzdálenost do 50 m nebo naložení na dopravní prostředek._x000D_
3. Mají-li se odstraňovat pařezy z pokáceného souvislého lesního porostu, lze počet pařezů stanovit s přihlédnutím k tabulce v příloze č. 2._x000D_
4. Zásyp jam po pařezech se oceňuje cenami souboru cen 174 2.. Zásyp jam po pařezech._x000D_
5. Průměr pařezu se měří v místě řezu kmene na základě dvojího na sebe kolmého měření a následného zprůměrování naměřených hodnot._x000D_
</t>
  </si>
  <si>
    <t>162201422</t>
  </si>
  <si>
    <t>Vodorovné přemístění větví, kmenů nebo pařezů s naložením, složením a dopravou do 1000 m pařezů kmenů, průměru přes 300 do 500 mm</t>
  </si>
  <si>
    <t>1154440373</t>
  </si>
  <si>
    <t xml:space="preserve">Poznámka k souboru cen:_x000D_
1. Průměr kmene i pařezu se měří v místě řezu._x000D_
2. Měrná jednotka kus je 1 strom._x000D_
</t>
  </si>
  <si>
    <t>3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</si>
  <si>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</si>
  <si>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</si>
  <si>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520757935</t>
  </si>
  <si>
    <t>VV</t>
  </si>
  <si>
    <t>4*10</t>
  </si>
  <si>
    <t>997013811</t>
  </si>
  <si>
    <t>Poplatek za uložení stavebního odpadu na skládce (skládkovné) dřevěného zatříděného do Katalogu odpadů pod kódem 17 02 01</t>
  </si>
  <si>
    <t>t</t>
  </si>
  <si>
    <t>-153776476</t>
  </si>
  <si>
    <t xml:space="preserve">Poznámka k souboru cen:_x000D_
1. Ceny uvedené v souboru cen je doporučeno upravit podle aktuálních cen místně příslušné skládky odpadů._x000D_
2. Uložení odpadů neuvedených v souboru cen se oceňuje individuálně._x000D_
3. V cenách je započítán poplatek za ukládaní odpadu dle zákona 185/2001 Sb._x000D_
4. Případné drcení stavebního odpadu lze ocenit souborem cen 997 00-60 Drcení stavebního odpadu z katalogu 800-6 Demolice objektů._x000D_
</t>
  </si>
  <si>
    <t>5</t>
  </si>
  <si>
    <t>132154102</t>
  </si>
  <si>
    <t>Hloubení zapažených rýh šířky do 800 mm strojně s urovnáním dna do předepsaného profilu a spádu v hornině třídy těžitelnosti I skupiny 1 a 2 přes 20 do 50 m3</t>
  </si>
  <si>
    <t>m3</t>
  </si>
  <si>
    <t>1761204427</t>
  </si>
  <si>
    <t xml:space="preserve">Poznámka k souboru cen:_x000D_
1. V cenách jsou započteny i náklady na přehození výkopku na přilehlém terénu na vzdálenost do 3 m od podélné osy rýhy nebo naložení na dopravní prostředek._x000D_
</t>
  </si>
  <si>
    <t>26*(0,8*2,075)</t>
  </si>
  <si>
    <t>6</t>
  </si>
  <si>
    <t>001-x1</t>
  </si>
  <si>
    <t>Příplatek za výkopy v místech kořenů stromů</t>
  </si>
  <si>
    <t>soubor</t>
  </si>
  <si>
    <t>1915111646</t>
  </si>
  <si>
    <t>7</t>
  </si>
  <si>
    <t>151101102</t>
  </si>
  <si>
    <t>Zřízení pažení a rozepření stěn rýh pro podzemní vedení příložné pro jakoukoliv mezerovitost, hloubky do 4 m</t>
  </si>
  <si>
    <t>m2</t>
  </si>
  <si>
    <t>-750158838</t>
  </si>
  <si>
    <t xml:space="preserve">Poznámka k souboru cen:_x000D_
1. Ceny jsou určeny pro roubení a rozepření stěn i jiných výkopů se svislými stěnami, pokud jsou tyto výkopy pro podzemní vedení rozměru do 1 250 mm._x000D_
2. Plocha mezer mezi pažinami příložného pažení se od plochy příložného pažení neodečítá; nezapažené plochy u pažení zátažného nebo hnaného se od plochy pažení odečítají._x000D_
3. Předepisuje-li projekt:_x000D_
a) ponechat pažení ve výkopu, oceňuje se toto pažení cenami souboru cen 151 . 0-19 Pažení stěn s ponecháním a rozepření stěn cenami souboru cen 151 . 0-13 Zřízení rozepření zapažených stěn výkopů,_x000D_
b) vzepření stěn, oceňuje se toto odstranění pažení stěn výkopu cenami souboru cen 151 . 0-12 Pažení stěn a vzepření stěn cenami souboru cen 151 . 0-14 odstranění vzepření stěn,_x000D_
c) kotvení stěn, toto se oceňuje příslušnými cenami katalogu 800-2 Zvláštní zakládání objektů._x000D_
</t>
  </si>
  <si>
    <t>26*(2,075*2)</t>
  </si>
  <si>
    <t>8</t>
  </si>
  <si>
    <t>151101112</t>
  </si>
  <si>
    <t>Odstranění pažení a rozepření stěn rýh pro podzemní vedení s uložením materiálu na vzdálenost do 3 m od kraje výkopu příložné, hloubky přes 2 do 4 m</t>
  </si>
  <si>
    <t>-10339236</t>
  </si>
  <si>
    <t>9</t>
  </si>
  <si>
    <t>167151101</t>
  </si>
  <si>
    <t>Nakládání, skládání a překládání neulehlého výkopku nebo sypaniny strojně nakládání, množství do 100 m3, z horniny třídy těžitelnosti I, skupiny 1 až 3</t>
  </si>
  <si>
    <t>-1323890327</t>
  </si>
  <si>
    <t xml:space="preserve">Poznámka k souboru cen:_x000D_
1. Ceny -1131 až -1133 jsou určeny pro nakládání, překládání a vykládání na vzdálenost_x000D_
a) do 20 m vodorovně; vodorovná vzdálenost se měří od těžnice lodi k těžnici druhé lodi, nebo k těžišti hromady na břehu nebo k těžišti dopravního prostředku na suchu,_x000D_
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m._x000D_
2. Množství měrných jednotek se určí v rostlém stavu horniny._x000D_
</t>
  </si>
  <si>
    <t>26*(0,6*0,6)</t>
  </si>
  <si>
    <t>Součet</t>
  </si>
  <si>
    <t>10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</si>
  <si>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</si>
  <si>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</si>
  <si>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-807221663</t>
  </si>
  <si>
    <t xml:space="preserve">Poznámka k souboru cen:_x000D_
1. Přemísťuje-li se výkopek z dočasných skládek vzdálených do 50 m, neoceňuje se nakládání výkopku, i když se provádí. Toto ustanovení neplatí, vylučuje-li projekt použití dozeru._x000D_
2. Ceny nelze použít, předepisuje-li projekt přemístit výkopek na místo nepřístupné obvyklým dopravním prostředkům; toto přemístění se oceňuje individuálně._x000D_
</t>
  </si>
  <si>
    <t>11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</si>
  <si>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</si>
  <si>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</si>
  <si>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1960661650</t>
  </si>
  <si>
    <t>12</t>
  </si>
  <si>
    <t>171251201</t>
  </si>
  <si>
    <t>Uložení sypaniny na skládky nebo meziskládky bez hutnění s upravením uložené sypaniny do předepsaného tvaru</t>
  </si>
  <si>
    <t>-1404720642</t>
  </si>
  <si>
    <t xml:space="preserve">Poznámka k souboru cen:_x000D_
1. Cena je určena i pro:_x000D_
a) zasypání koryt vodotečí a prohlubní v terénu bez předepsaného zhutnění sypaniny,_x000D_
b) uložení výkopku pod vodou do prohlubní ve dně vodotečí nebo nádrží._x000D_
2. Cenu nelze použít pro uložení výkopku nebo ornice na trvalé skládky s předepsaným zhutněním; toto uložení výkopku se oceňuje cenami souboru cen 171 . . Uložení sypaniny do násypů._x000D_
3. V ceně jsou započteny i náklady na rozprostření sypaniny ve vrstvách s hrubým urovnáním na skládce._x000D_
4. V ceně nejsou započteny náklady na získání skládek ani na poplatky za skládku._x000D_
5. Množství jednotek uložení výkopku (sypaniny) se určí v m3 uloženého výkopku (sypaniny), v rostlém stavu zpravidla ve výkopišti._x000D_
</t>
  </si>
  <si>
    <t>13</t>
  </si>
  <si>
    <t>171201221</t>
  </si>
  <si>
    <t>Poplatek za uložení stavebního odpadu na skládce (skládkovné) zeminy a kamení zatříděného do Katalogu odpadů pod kódem 17 05 04</t>
  </si>
  <si>
    <t>-43710744</t>
  </si>
  <si>
    <t xml:space="preserve">Poznámka k souboru cen:_x000D_
1. Ceny uvedené v souboru cen je doporučeno upravit podle aktuálních cen místně příslušné skládky._x000D_
2. V cenách je započítán poplatek za ukládání odpadu dle zákona 185/2001 Sb._x000D_
</t>
  </si>
  <si>
    <t>9,36*1,8</t>
  </si>
  <si>
    <t>14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</si>
  <si>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</si>
  <si>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</si>
  <si>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704583494</t>
  </si>
  <si>
    <t xml:space="preserve">Poznámka k souboru cen:_x000D_
1. Objem obsypu na 1 m délky potrubí se rovná šířce dna výkopu násobené součtem vnějšího průměru potrubí příp. i s obalem a projektované tloušťky obsypu nad, případně i pod potrubím. Pro odečítání objemu potrubí se započítávají všechny vestavěné konstrukce nebo uložené vedení i s jejich obklady a podklady (tento objem se nazývá objemem horniny vytlačené konstrukcí)._x000D_
2. Míru zhutnění předepisuje projekt._x000D_
3. V cenách nejsou zahrnuty náklady na nakupovanou sypaninu. Tato se oceňuje ve specifikaci._x000D_
4. V cenách nejsou zahrnuty náklady na prohození sypaniny, tyto náklady se oceňují položkou 17511-1109 Příplatek za prohození sypaniny._x000D_
</t>
  </si>
  <si>
    <t>26*(0,6*0,5)</t>
  </si>
  <si>
    <t>M</t>
  </si>
  <si>
    <t>58341341</t>
  </si>
  <si>
    <t>kamenivo drcené drobné frakce 0/4</t>
  </si>
  <si>
    <t>842045057</t>
  </si>
  <si>
    <t>7,8*2 'Přepočtené koeficientem množství</t>
  </si>
  <si>
    <t>16</t>
  </si>
  <si>
    <t>174151101</t>
  </si>
  <si>
    <t>Zásyp sypaninou z jakékoliv horniny strojně s uložením výkopku ve vrstvách se zhutněním jam, šachet, rýh nebo kolem objektů v těchto vykopávkách</t>
  </si>
  <si>
    <t>1007160146</t>
  </si>
  <si>
    <t xml:space="preserve">Poznámka k souboru cen:_x000D_
1. Ceny nelze použít pro zásyp rýh pro drenážní trativody pro lesnicko-technické meliorace a zemědělské. Zásyp těchto rýh se oceňuje cenami souboru cen 174 Zásyp rýh pro drény._x000D_
2. V cenách je započteno přemístění sypaniny ze vzdálenosti 10 m od kraje výkopu nebo zasypávaného prostoru, měřeno k těžišti skládky._x000D_
3. Objem zásypu je rozdíl objemu výkopu a objemu do něho vestavěných konstrukcí nebo uložených vedení i s jejich obklady a podklady. Objem potrubí do DN 180, příp. i s obalem, se od objemu zásypu neodečítá. Pro stanovení objemu zásypu se od objemu výkopu odečítá i objem obsypu potrubí oceňovaný cenami souboru cen 175 Obsyp potrubí, přichází-li v úvahu ._x000D_
4. Odklizení zbylého výkopku po provedení zásypu zářezů se šikmými stěnami pro podzemní vedení nebo zásypu jam a rýh pro podzemní vedení se oceňuje cenami souboru cen 167 Nakládání výkopku nebo sypaniny a 162 Vodorovné přemístění výkopku._x000D_
5. Rozprostření zbylého výkopku podél výkopu a nad výkopem po provedení zásypů zářezů se šikmými stěnami pro podzemní vedení nebo zásypu jam a rýh pro podzemní vedení se oceňuje cenami souborů cen 171 Uložení sypaniny do násypů._x000D_
6. V cenách nejsou zahrnuty náklady na prohození sypaniny, tyto náklady se oceňují cenou 17411-1109 Příplatek za prohození sypaniny._x000D_
</t>
  </si>
  <si>
    <t>-26*(0,6*0,6)</t>
  </si>
  <si>
    <t>17</t>
  </si>
  <si>
    <t>181351003</t>
  </si>
  <si>
    <t>Rozprostření a urovnání ornice v rovině nebo ve svahu sklonu do 1:5 strojně při souvislé ploše do 100 m2, tl. vrstvy do 200 mm</t>
  </si>
  <si>
    <t>-258432613</t>
  </si>
  <si>
    <t xml:space="preserve">Poznámka k souboru cen:_x000D_
1. V ceně jsou započteny i náklady na případné nutné přemístění hromad nebo dočasných skládek na místo spotřeby ze vzdálenosti do 50 m._x000D_
2. V ceně nejsou započteny náklady na získání ornice; tyto se oceňují cenami souboru cen 121 Sejmutí ornice._x000D_
</t>
  </si>
  <si>
    <t>tl. 50mm</t>
  </si>
  <si>
    <t>26*3</t>
  </si>
  <si>
    <t>18</t>
  </si>
  <si>
    <t>10364101</t>
  </si>
  <si>
    <t>zemina pro terénní úpravy -  ornice</t>
  </si>
  <si>
    <t>-598788610</t>
  </si>
  <si>
    <t>(78*0,05)*1,8</t>
  </si>
  <si>
    <t>19</t>
  </si>
  <si>
    <t>181411121</t>
  </si>
  <si>
    <t>Založení trávníku na půdě předem připravené plochy do 1000 m2 výsevem včetně utažení lučního v rovině nebo na svahu do 1:5</t>
  </si>
  <si>
    <t>-1424370488</t>
  </si>
  <si>
    <t xml:space="preserve">Poznámka k souboru cen:_x000D_
1. V cenách jsou započteny i náklady na pokosení, naložení a odvoz odpadu do 20 km se složením._x000D_
2. V cenách -1161 až -1164 nejsou započteny i náklady na zatravňovací textilii._x000D_
3. V cenách nejsou započteny náklady na:_x000D_
a) přípravu půdy,_x000D_
b) travní semeno, tyto náklady se oceňují ve specifikaci,_x000D_
c) vypletí a zalévání; tyto práce se oceňují cenami části C02 souborů cen 185 80-42 Vypletí a 185 80-43 Zalití rostlin vodou,_x000D_
d) srovnání terénu, tyto práce se oceňují souborem cen 181 1.-..Plošná úprava terénu._x000D_
4. V cenách o sklonu svahu přes 1:1 jsou uvažovány podmínky pro svahy běžně schůdné; bez použití lezeckých technik. V případě použití lezeckých technik se tyto náklady oceňují individuálně._x000D_
</t>
  </si>
  <si>
    <t>20</t>
  </si>
  <si>
    <t>00572100</t>
  </si>
  <si>
    <t>osivo jetelotráva intenzivní víceletá</t>
  </si>
  <si>
    <t>kg</t>
  </si>
  <si>
    <t>786531396</t>
  </si>
  <si>
    <t>78*0,02 'Přepočtené koeficientem množství</t>
  </si>
  <si>
    <t>Svislé a kompletní konstrukce</t>
  </si>
  <si>
    <t>359901211</t>
  </si>
  <si>
    <t>Monitoring stok (kamerový systém) jakékoli výšky nová kanalizace</t>
  </si>
  <si>
    <t>m</t>
  </si>
  <si>
    <t>101012878</t>
  </si>
  <si>
    <t xml:space="preserve">Poznámka k souboru cen:_x000D_
1. V ceně jsou započteny náklady na zhotovení záznamu o prohlídce a protokolu prohlídky._x000D_
</t>
  </si>
  <si>
    <t>Vodorovné konstrukce</t>
  </si>
  <si>
    <t>22</t>
  </si>
  <si>
    <t>451572111</t>
  </si>
  <si>
    <t>Lože pod potrubí, stoky a drobné objekty v otevřeném výkopu z kameniva drobného těženého 0 až 4 mm</t>
  </si>
  <si>
    <t>-1102890839</t>
  </si>
  <si>
    <t xml:space="preserve">Poznámka k souboru cen:_x000D_
1. Ceny -1111 a -1192 lze použít i pro zřízení sběrných vrstev nad drenážními trubkami._x000D_
2. V cenách -5111 a -1192 jsou započteny i náklady na prohození výkopku získaného při zemních pracích._x000D_
</t>
  </si>
  <si>
    <t>26*(0,6*0,1)</t>
  </si>
  <si>
    <t>Trubní vedení</t>
  </si>
  <si>
    <t>23</t>
  </si>
  <si>
    <t>830361811</t>
  </si>
  <si>
    <t>Bourání stávajícího potrubí z kameninových trub v otevřeném výkopu DN přes 150 do 250</t>
  </si>
  <si>
    <t>1956306188</t>
  </si>
  <si>
    <t xml:space="preserve">Poznámka k souboru cen:_x000D_
1. Ceny jsou určeny pro bourání vodovodního a kanalizačního potrubí._x000D_
2. V cenách jsou započteny náklady na bourání potrubí včetně tvarovek._x000D_
</t>
  </si>
  <si>
    <t>24</t>
  </si>
  <si>
    <t>871355221</t>
  </si>
  <si>
    <t>Kanalizační potrubí z tvrdého PVC v otevřeném výkopu ve sklonu do 20 %, hladkého plnostěnného jednovrstvého, tuhost třídy SN 8 DN 200</t>
  </si>
  <si>
    <t>302562095</t>
  </si>
  <si>
    <t xml:space="preserve">Poznámka k souboru cen:_x000D_
1. V cenách jsou započteny i náklady na dodání trub včetně gumového těsnění._x000D_
2. Použití trub dle tuhostí:_x000D_
a) třída SN 4: kanalizační sítě, přípojky, odvodňování pozemků s výškou krytí až 4 m_x000D_
b) třída SN 8: kanalizační sítě v nestandartních podmínkách uložení, vysoké teplotní a mechanické zatížení s výškou krytí do 8 m_x000D_
c) SN 10: kanalizační sítě, přípojky, odvodňování pozemků s výškou krytí &amp;gt; 8 m_x000D_
d) třída SN 12: kanalizační sítě s vysokým statickým zatížením a dynamickými rázy, při rychlosti média až 15 m/s a výškou krytí 0,7-10 m_x000D_
e) třída SN 16: kanalizační sítě s vysokým statickým zatížením a dynamickými rázy avýškou krytí 0,5-12 m._x000D_
</t>
  </si>
  <si>
    <t>25</t>
  </si>
  <si>
    <t>008-x1</t>
  </si>
  <si>
    <t>D+M+PH Napojení nového potrubí na stávající šachty - úpravy otvorů, utěsnění apod...</t>
  </si>
  <si>
    <t>1897836526</t>
  </si>
  <si>
    <t>26</t>
  </si>
  <si>
    <t>892351111</t>
  </si>
  <si>
    <t>Tlakové zkoušky vodou na potrubí DN 150 nebo 200</t>
  </si>
  <si>
    <t>1558857936</t>
  </si>
  <si>
    <t xml:space="preserve">Poznámka k souboru cen:_x000D_
1. Ceny -2111 jsou určeny pro zabezpečení jednoho konce zkoušeného úseku jakéhokoliv druhu potrubí._x000D_
2. V cenách jsou započteny náklady:_x000D_
a) u cen -1111 - na přísun, montáž, demontáž a odsun zkoušecího čerpadla, napuštění tlakovou vodou a dodání vody pro tlakovou zkoušku,_x000D_
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řady,_x000D_
</t>
  </si>
  <si>
    <t>27</t>
  </si>
  <si>
    <t>892372111</t>
  </si>
  <si>
    <t>Tlakové zkoušky vodou zabezpečení konců potrubí při tlakových zkouškách DN do 300</t>
  </si>
  <si>
    <t>2029254926</t>
  </si>
  <si>
    <t>Ostatní konstrukce a práce, bourání</t>
  </si>
  <si>
    <t>28</t>
  </si>
  <si>
    <t>009-x1</t>
  </si>
  <si>
    <t xml:space="preserve">Demontáž plotové výplně a podhrabové desky, uschování a zpětná montáž po dokončení prací - svařovaný plotový panel dl. 2,5m + betonová podhrabová deska (vše demontovatelné) </t>
  </si>
  <si>
    <t>312782774</t>
  </si>
  <si>
    <t>29</t>
  </si>
  <si>
    <t>009-x2</t>
  </si>
  <si>
    <t>Demontáž 1ks ukotvení herního prvku a zpětná montáž vč. případné nové patky ukotvení - cena vč. případné likvidace odpadu a přesunu hmot</t>
  </si>
  <si>
    <t>1808868239</t>
  </si>
  <si>
    <t>997</t>
  </si>
  <si>
    <t>Přesun sutě</t>
  </si>
  <si>
    <t>30</t>
  </si>
  <si>
    <t>997013151</t>
  </si>
  <si>
    <t>Vnitrostaveništní doprava suti a vybouraných hmot vodorovně do 50 m svisle s omezením mechanizace pro budovy a haly výšky do 6 m</t>
  </si>
  <si>
    <t>-1008400737</t>
  </si>
  <si>
    <t xml:space="preserve">Poznámka k souboru cen:_x000D_
1. V cenách -3111 až -3217 jsou započteny i náklady na:_x000D_
a) vodorovnou dopravu na uvedenou vzdálenost,_x000D_
b) svislou dopravu pro uvedenou výšku budovy,_x000D_
c) naložení na vodorovný dopravní prostředek pro odvoz na skládku nebo meziskládku,_x000D_
d) náklady na rozhrnutí a urovnání suti na dopravním prostředku._x000D_
2. Jestliže se pro svislý přesun použije shoz nebo zařízení investora (např. výtah v budově), užijí se pro ocenění vodorovné dopravy suti ceny -3111 pro budovy a haly výšky do 6 m._x000D_
3. Montáž, demontáž a pronájem shozu se ocení cenami souboru cen 997 01-33 Shoz suti._x000D_
4. Ceny -3151 až -3162 lze použít v případě, kdy dochází ke ztížení dopravy suti např. tím, že není možné instalovat jeřáb._x000D_
</t>
  </si>
  <si>
    <t>31</t>
  </si>
  <si>
    <t>997002611</t>
  </si>
  <si>
    <t>Nakládání suti a vybouraných hmot na dopravní prostředek pro vodorovné přemístění</t>
  </si>
  <si>
    <t>1630337438</t>
  </si>
  <si>
    <t xml:space="preserve">Poznámka k souboru cen:_x000D_
1. Cena platí i pro překládání při lomené dopravě._x000D_
2. Cenu nelze použít při dopravě po železnici, po vodě nebo ručně._x000D_
</t>
  </si>
  <si>
    <t>32</t>
  </si>
  <si>
    <t>997013501</t>
  </si>
  <si>
    <t>Odvoz suti a vybouraných hmot na skládku nebo meziskládku se složením, na vzdálenost do 1 km</t>
  </si>
  <si>
    <t>101426499</t>
  </si>
  <si>
    <t xml:space="preserve">Poznámka k souboru cen:_x000D_
1. Délka odvozu suti je vzdálenost od místa naložení suti na dopravní prostředek až po místo složení na určené skládce nebo meziskládce._x000D_
2. V ceně -3501 jsou započteny i náklady na složení suti na skládku nebo meziskládku._x000D_
3. Ceny jsou určeny pro odvoz suti na skládku nebo meziskládku jakýmkoliv způsobem silniční dopravy (i prostřednictvím kontejnerů)._x000D_
4. Odvoz suti z meziskládky se oceňuje cenou 997 01-3511 souboru cen Odvoz suti a vybouraných hmot z meziskládky na skládku._x000D_
</t>
  </si>
  <si>
    <t>33</t>
  </si>
  <si>
    <t>997013509</t>
  </si>
  <si>
    <t>Odvoz suti a vybouraných hmot na skládku nebo meziskládku se složením, na vzdálenost Příplatek k ceně za každý další i započatý 1 km přes 1 km</t>
  </si>
  <si>
    <t>-1316354924</t>
  </si>
  <si>
    <t>1,6*10</t>
  </si>
  <si>
    <t>34</t>
  </si>
  <si>
    <t>997013631</t>
  </si>
  <si>
    <t>Poplatek za uložení stavebního odpadu na skládce (skládkovné) směsného stavebního a demoličního zatříděného do Katalogu odpadů pod kódem 17 09 04</t>
  </si>
  <si>
    <t>651302480</t>
  </si>
  <si>
    <t>998</t>
  </si>
  <si>
    <t>Přesun hmot</t>
  </si>
  <si>
    <t>35</t>
  </si>
  <si>
    <t>998276101</t>
  </si>
  <si>
    <t>Přesun hmot pro trubní vedení hloubené z trub z plastických hmot nebo sklolaminátových pro vodovody nebo kanalizace v otevřeném výkopu dopravní vzdálenost do 15 m</t>
  </si>
  <si>
    <t>-1254215940</t>
  </si>
  <si>
    <t xml:space="preserve">Poznámka k souboru cen:_x000D_
1. Ceny přesunu hmot nelze užít pro zeminu, sypaniny, štěrkopísek, kamenivo ap. Případná manipulace s tímto materiálem se oceňuje soubory cen 162 ..-.... Vodorovné přemístění výkopku nebo sypaniny katalogu 800-1 Zemní práce._x000D_
</t>
  </si>
  <si>
    <t>VRN</t>
  </si>
  <si>
    <t>Vedlejší rozpočtové náklady</t>
  </si>
  <si>
    <t>VRN1</t>
  </si>
  <si>
    <t>Průzkumné, geodetické a projektové práce</t>
  </si>
  <si>
    <t>36</t>
  </si>
  <si>
    <t>012002000</t>
  </si>
  <si>
    <t>Geodetické práce - vytýčení podzemních sítí</t>
  </si>
  <si>
    <t>1024</t>
  </si>
  <si>
    <t>-1655680039</t>
  </si>
  <si>
    <t xml:space="preserve">Poznámka k souboru cen:_x000D_
1. Více informací o volbě, obsahu a způsobu ocenění jednotlivých titulů viz příslušné Přílohy 01 až 09._x000D_
</t>
  </si>
  <si>
    <t>VRN3</t>
  </si>
  <si>
    <t>Zařízení staveniště</t>
  </si>
  <si>
    <t>37</t>
  </si>
  <si>
    <t>034002000</t>
  </si>
  <si>
    <t>Zabezpečení staveniště</t>
  </si>
  <si>
    <t>1027782248</t>
  </si>
  <si>
    <t>VRN6</t>
  </si>
  <si>
    <t>Územní vlivy</t>
  </si>
  <si>
    <t>38</t>
  </si>
  <si>
    <t>065002000</t>
  </si>
  <si>
    <t>Mimostaveništní doprava materiálů</t>
  </si>
  <si>
    <t>-1428135162</t>
  </si>
  <si>
    <t>VRN9</t>
  </si>
  <si>
    <t>Ostatní náklady</t>
  </si>
  <si>
    <t>39</t>
  </si>
  <si>
    <t>094002000</t>
  </si>
  <si>
    <t>Ostatní náklady související s výstavbou - náklady dle uvážení zhotovitele - např. úklid stavby, inženýrská činnost apod...</t>
  </si>
  <si>
    <t>559686271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</si>
  <si>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</si>
  <si>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</si>
  <si>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</si>
  <si>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</si>
  <si>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charset val="238"/>
      </rPr>
      <t xml:space="preserve">Rekapitulace stavby </t>
    </r>
    <r>
      <rPr>
        <sz val="8"/>
        <rFont val="Arial CE"/>
        <charset val="238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</si>
  <si>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charset val="238"/>
      </rPr>
      <t>Rekapitulace stavby</t>
    </r>
    <r>
      <rPr>
        <sz val="8"/>
        <rFont val="Arial CE"/>
        <charset val="238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</si>
  <si>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</si>
  <si>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</si>
  <si>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charset val="238"/>
      </rPr>
      <t>Rekapitulace objektů stavby a soupisů prací</t>
    </r>
    <r>
      <rPr>
        <sz val="8"/>
        <rFont val="Arial CE"/>
        <charset val="238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</si>
  <si>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</si>
  <si>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</si>
  <si>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</si>
  <si>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</si>
  <si>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</si>
  <si>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</si>
  <si>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</si>
  <si>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</si>
  <si>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</si>
  <si>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</si>
  <si>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</si>
  <si>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</si>
  <si>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</si>
  <si>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</si>
  <si>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</si>
  <si>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charset val="238"/>
      </rPr>
      <t>Krycí list soupisu</t>
    </r>
    <r>
      <rPr>
        <sz val="8"/>
        <rFont val="Arial CE"/>
        <charset val="238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</si>
  <si>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</si>
  <si>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charset val="238"/>
      </rPr>
      <t>Rekapitulace členění soupisu prací</t>
    </r>
    <r>
      <rPr>
        <sz val="8"/>
        <rFont val="Arial CE"/>
        <charset val="238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</si>
  <si>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</si>
  <si>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charset val="238"/>
      </rPr>
      <t xml:space="preserve">Soupis prací </t>
    </r>
    <r>
      <rPr>
        <sz val="8"/>
        <rFont val="Arial CE"/>
        <charset val="238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</si>
  <si>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</si>
  <si>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</si>
  <si>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</si>
  <si>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</si>
  <si>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</si>
  <si>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</si>
  <si>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</si>
  <si>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</si>
  <si>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</si>
  <si>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</si>
  <si>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</si>
  <si>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</si>
  <si>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</si>
  <si>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</si>
  <si>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</si>
  <si>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</si>
  <si>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</si>
  <si>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</si>
  <si>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</si>
  <si>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</si>
  <si>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</si>
  <si>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</si>
  <si>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</si>
  <si>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</si>
  <si>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</si>
  <si>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</si>
  <si>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</si>
  <si>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</si>
  <si>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</si>
  <si>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</si>
  <si>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</si>
  <si>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</si>
  <si>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</si>
  <si>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</si>
  <si>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</si>
  <si>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</si>
  <si>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</si>
  <si>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</si>
  <si>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</si>
  <si>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</si>
  <si>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</si>
  <si>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</si>
  <si>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</si>
  <si>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</si>
  <si>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</si>
  <si>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</si>
  <si>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</si>
  <si>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</si>
  <si>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</si>
  <si>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</si>
  <si>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</si>
  <si>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</si>
  <si>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</si>
  <si>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</si>
  <si>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</si>
  <si>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</si>
  <si>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</si>
  <si>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</si>
  <si>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</si>
  <si>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</si>
  <si>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</si>
  <si>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</si>
  <si>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</si>
  <si>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</si>
  <si>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</si>
  <si>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</si>
  <si>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</si>
  <si>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</si>
  <si>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</si>
  <si>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</si>
  <si>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</si>
  <si>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</si>
  <si>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</si>
  <si>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</si>
  <si>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</si>
  <si>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</si>
  <si>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</si>
  <si>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</si>
  <si>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</si>
  <si>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</si>
  <si>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</si>
  <si>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</si>
  <si>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</si>
  <si>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</si>
  <si>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</si>
  <si>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</si>
  <si>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</si>
  <si>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</si>
  <si>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</si>
  <si>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</si>
  <si>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</si>
  <si>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</si>
  <si>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</si>
  <si>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</si>
  <si>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</si>
  <si>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</si>
  <si>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</si>
  <si>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</si>
  <si>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</si>
  <si>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</si>
  <si>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</si>
  <si>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</si>
  <si>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</si>
  <si>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</si>
  <si>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</si>
  <si>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</si>
  <si>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</si>
  <si>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</si>
  <si>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</si>
  <si>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</si>
  <si>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</si>
  <si>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</si>
  <si>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</si>
  <si>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</si>
  <si>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</si>
  <si>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</si>
  <si>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</si>
  <si>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</si>
  <si>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</si>
  <si>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</si>
  <si>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</si>
  <si>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</si>
  <si>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</si>
  <si>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</si>
  <si>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</si>
  <si>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</si>
  <si>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</si>
  <si>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</si>
  <si>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</si>
  <si>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</si>
  <si>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</si>
  <si>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</si>
  <si>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</si>
  <si>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</si>
  <si>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</si>
  <si>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</si>
  <si>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</si>
  <si>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</si>
  <si>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</si>
  <si>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</si>
  <si>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</si>
  <si>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</si>
  <si>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</si>
  <si>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</si>
  <si>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</si>
  <si>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</si>
  <si>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</si>
  <si>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</si>
  <si>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</si>
  <si>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</si>
  <si>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</si>
  <si>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</si>
  <si>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</si>
  <si>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</si>
  <si>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</si>
  <si>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</si>
  <si>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www.stavebnikalkulace.cz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</si>
</sst>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7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4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4" borderId="8" xfId="0" applyFont="1" applyFill="1" applyBorder="1" applyAlignment="1" applyProtection="1">
      <alignment vertical="center"/>
    </xf>
    <xf numFmtId="0" fontId="21" fillId="4" borderId="9" xfId="0" applyFont="1" applyFill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22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19" fillId="0" borderId="15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166" fontId="27" fillId="0" borderId="21" xfId="0" applyNumberFormat="1" applyFont="1" applyBorder="1" applyAlignment="1" applyProtection="1">
      <alignment vertical="center"/>
    </xf>
    <xf numFmtId="4" fontId="27" fillId="0" borderId="22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0" fillId="0" borderId="13" xfId="0" applyNumberFormat="1" applyFont="1" applyBorder="1" applyAlignment="1" applyProtection="1"/>
    <xf numFmtId="166" fontId="30" fillId="0" borderId="14" xfId="0" applyNumberFormat="1" applyFont="1" applyBorder="1" applyAlignment="1" applyProtection="1"/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3" xfId="0" applyFont="1" applyBorder="1" applyAlignment="1" applyProtection="1">
      <alignment horizontal="center" vertical="center"/>
    </xf>
    <xf numFmtId="49" fontId="21" fillId="0" borderId="23" xfId="0" applyNumberFormat="1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left" vertical="center" wrapText="1"/>
    </xf>
    <xf numFmtId="0" fontId="21" fillId="0" borderId="23" xfId="0" applyFont="1" applyBorder="1" applyAlignment="1" applyProtection="1">
      <alignment horizontal="center" vertical="center" wrapText="1"/>
    </xf>
    <xf numFmtId="167" fontId="21" fillId="0" borderId="23" xfId="0" applyNumberFormat="1" applyFont="1" applyBorder="1" applyAlignment="1" applyProtection="1">
      <alignment vertical="center"/>
    </xf>
    <xf numFmtId="4" fontId="21" fillId="2" borderId="23" xfId="0" applyNumberFormat="1" applyFont="1" applyFill="1" applyBorder="1" applyAlignment="1" applyProtection="1">
      <alignment vertical="center"/>
      <protection locked="0"/>
    </xf>
    <xf numFmtId="4" fontId="21" fillId="0" borderId="23" xfId="0" applyNumberFormat="1" applyFont="1" applyBorder="1" applyAlignment="1" applyProtection="1">
      <alignment vertical="center"/>
    </xf>
    <xf numFmtId="0" fontId="22" fillId="2" borderId="15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6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</xf>
    <xf numFmtId="0" fontId="33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4" fillId="0" borderId="23" xfId="0" applyFont="1" applyBorder="1" applyAlignment="1" applyProtection="1">
      <alignment horizontal="center" vertical="center"/>
    </xf>
    <xf numFmtId="49" fontId="34" fillId="0" borderId="23" xfId="0" applyNumberFormat="1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left" vertical="center" wrapText="1"/>
    </xf>
    <xf numFmtId="0" fontId="34" fillId="0" borderId="23" xfId="0" applyFont="1" applyBorder="1" applyAlignment="1" applyProtection="1">
      <alignment horizontal="center" vertical="center" wrapText="1"/>
    </xf>
    <xf numFmtId="167" fontId="34" fillId="0" borderId="23" xfId="0" applyNumberFormat="1" applyFont="1" applyBorder="1" applyAlignment="1" applyProtection="1">
      <alignment vertical="center"/>
    </xf>
    <xf numFmtId="4" fontId="34" fillId="2" borderId="23" xfId="0" applyNumberFormat="1" applyFont="1" applyFill="1" applyBorder="1" applyAlignment="1" applyProtection="1">
      <alignment vertical="center"/>
      <protection locked="0"/>
    </xf>
    <xf numFmtId="4" fontId="34" fillId="0" borderId="23" xfId="0" applyNumberFormat="1" applyFont="1" applyBorder="1" applyAlignment="1" applyProtection="1">
      <alignment vertical="center"/>
    </xf>
    <xf numFmtId="0" fontId="35" fillId="0" borderId="4" xfId="0" applyFont="1" applyBorder="1" applyAlignment="1">
      <alignment vertical="center"/>
    </xf>
    <xf numFmtId="0" fontId="34" fillId="2" borderId="15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36" fillId="0" borderId="24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8" xfId="0" applyFont="1" applyBorder="1" applyAlignment="1">
      <alignment horizontal="center" vertical="center" wrapText="1"/>
    </xf>
    <xf numFmtId="0" fontId="36" fillId="0" borderId="27" xfId="0" applyFont="1" applyBorder="1" applyAlignment="1">
      <alignment vertical="center" wrapText="1"/>
    </xf>
    <xf numFmtId="0" fontId="36" fillId="0" borderId="28" xfId="0" applyFont="1" applyBorder="1" applyAlignment="1">
      <alignment vertical="center" wrapText="1"/>
    </xf>
    <xf numFmtId="0" fontId="38" fillId="0" borderId="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40" fillId="0" borderId="27" xfId="0" applyFont="1" applyBorder="1" applyAlignment="1">
      <alignment vertical="center" wrapText="1"/>
    </xf>
    <xf numFmtId="0" fontId="39" fillId="0" borderId="1" xfId="0" applyFont="1" applyBorder="1" applyAlignment="1">
      <alignment vertical="center" wrapText="1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vertical="center"/>
    </xf>
    <xf numFmtId="49" fontId="39" fillId="0" borderId="1" xfId="0" applyNumberFormat="1" applyFont="1" applyBorder="1" applyAlignment="1">
      <alignment vertical="center" wrapText="1"/>
    </xf>
    <xf numFmtId="0" fontId="36" fillId="0" borderId="30" xfId="0" applyFont="1" applyBorder="1" applyAlignment="1">
      <alignment vertical="center" wrapText="1"/>
    </xf>
    <xf numFmtId="0" fontId="41" fillId="0" borderId="29" xfId="0" applyFont="1" applyBorder="1" applyAlignment="1">
      <alignment vertical="center" wrapText="1"/>
    </xf>
    <xf numFmtId="0" fontId="36" fillId="0" borderId="31" xfId="0" applyFont="1" applyBorder="1" applyAlignment="1">
      <alignment vertical="center" wrapText="1"/>
    </xf>
    <xf numFmtId="0" fontId="36" fillId="0" borderId="1" xfId="0" applyFont="1" applyBorder="1" applyAlignment="1">
      <alignment vertical="top"/>
    </xf>
    <xf numFmtId="0" fontId="36" fillId="0" borderId="0" xfId="0" applyFont="1" applyAlignment="1">
      <alignment vertical="top"/>
    </xf>
    <xf numFmtId="0" fontId="36" fillId="0" borderId="24" xfId="0" applyFont="1" applyBorder="1" applyAlignment="1">
      <alignment horizontal="left" vertical="center"/>
    </xf>
    <xf numFmtId="0" fontId="36" fillId="0" borderId="25" xfId="0" applyFont="1" applyBorder="1" applyAlignment="1">
      <alignment horizontal="left" vertical="center"/>
    </xf>
    <xf numFmtId="0" fontId="36" fillId="0" borderId="26" xfId="0" applyFont="1" applyBorder="1" applyAlignment="1">
      <alignment horizontal="left" vertical="center"/>
    </xf>
    <xf numFmtId="0" fontId="36" fillId="0" borderId="27" xfId="0" applyFont="1" applyBorder="1" applyAlignment="1">
      <alignment horizontal="left" vertical="center"/>
    </xf>
    <xf numFmtId="0" fontId="36" fillId="0" borderId="28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8" fillId="0" borderId="29" xfId="0" applyFont="1" applyBorder="1" applyAlignment="1">
      <alignment horizontal="center" vertical="center"/>
    </xf>
    <xf numFmtId="0" fontId="42" fillId="0" borderId="29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6" fillId="0" borderId="31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36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25" xfId="0" applyFont="1" applyBorder="1" applyAlignment="1">
      <alignment horizontal="left" vertical="center" wrapText="1"/>
    </xf>
    <xf numFmtId="0" fontId="36" fillId="0" borderId="26" xfId="0" applyFont="1" applyBorder="1" applyAlignment="1">
      <alignment horizontal="left" vertical="center" wrapText="1"/>
    </xf>
    <xf numFmtId="0" fontId="36" fillId="0" borderId="27" xfId="0" applyFont="1" applyBorder="1" applyAlignment="1">
      <alignment horizontal="left" vertical="center" wrapText="1"/>
    </xf>
    <xf numFmtId="0" fontId="36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 wrapText="1"/>
    </xf>
    <xf numFmtId="0" fontId="40" fillId="0" borderId="29" xfId="0" applyFont="1" applyBorder="1" applyAlignment="1">
      <alignment horizontal="left" vertical="center" wrapText="1"/>
    </xf>
    <xf numFmtId="0" fontId="40" fillId="0" borderId="31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center" vertical="top"/>
    </xf>
    <xf numFmtId="0" fontId="40" fillId="0" borderId="30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8" fillId="0" borderId="1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38" fillId="0" borderId="29" xfId="0" applyFont="1" applyBorder="1" applyAlignment="1">
      <alignment vertical="center"/>
    </xf>
    <xf numFmtId="0" fontId="39" fillId="0" borderId="1" xfId="0" applyFont="1" applyBorder="1" applyAlignment="1">
      <alignment vertical="top"/>
    </xf>
    <xf numFmtId="49" fontId="39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8" fillId="0" borderId="29" xfId="0" applyFont="1" applyBorder="1" applyAlignment="1">
      <alignment horizontal="left"/>
    </xf>
    <xf numFmtId="0" fontId="42" fillId="0" borderId="29" xfId="0" applyFont="1" applyBorder="1" applyAlignment="1"/>
    <xf numFmtId="0" fontId="36" fillId="0" borderId="27" xfId="0" applyFont="1" applyBorder="1" applyAlignment="1">
      <alignment vertical="top"/>
    </xf>
    <xf numFmtId="0" fontId="36" fillId="0" borderId="28" xfId="0" applyFont="1" applyBorder="1" applyAlignment="1">
      <alignment vertical="top"/>
    </xf>
    <xf numFmtId="0" fontId="36" fillId="0" borderId="30" xfId="0" applyFont="1" applyBorder="1" applyAlignment="1">
      <alignment vertical="top"/>
    </xf>
    <xf numFmtId="0" fontId="36" fillId="0" borderId="29" xfId="0" applyFont="1" applyBorder="1" applyAlignment="1">
      <alignment vertical="top"/>
    </xf>
    <xf numFmtId="0" fontId="36" fillId="0" borderId="31" xfId="0" applyFont="1" applyBorder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4" fontId="17" fillId="0" borderId="6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5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1" fillId="4" borderId="8" xfId="0" applyFont="1" applyFill="1" applyBorder="1" applyAlignment="1" applyProtection="1">
      <alignment horizontal="right" vertical="center"/>
    </xf>
    <xf numFmtId="4" fontId="26" fillId="0" borderId="0" xfId="0" applyNumberFormat="1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0" fillId="0" borderId="0" xfId="0"/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</xf>
    <xf numFmtId="0" fontId="37" fillId="0" borderId="1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left"/>
    </xf>
    <xf numFmtId="0" fontId="39" fillId="0" borderId="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top"/>
    </xf>
    <xf numFmtId="0" fontId="39" fillId="0" borderId="1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wrapText="1"/>
    </xf>
    <xf numFmtId="49" fontId="39" fillId="0" borderId="1" xfId="0" applyNumberFormat="1" applyFont="1" applyBorder="1" applyAlignment="1">
      <alignment horizontal="left" vertical="center" wrapText="1"/>
    </xf>
    <xf numFmtId="0" fontId="45" fillId="0" borderId="0" xfId="1" applyAlignment="1" applyProtection="1">
      <alignment horizontal="left" vertical="center"/>
    </xf>
    <xf numFmtId="0" fontId="45" fillId="0" borderId="0" xfId="1" applyAlignment="1" applyProtection="1">
      <alignment vertical="center" wrapText="1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tavebnikalkulace.cz/" TargetMode="External"/><Relationship Id="rId1" Type="http://schemas.openxmlformats.org/officeDocument/2006/relationships/hyperlink" Target="http://www.stavebnikalkulace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7"/>
  <sheetViews>
    <sheetView showGridLines="0" tabSelected="1" workbookViewId="0">
      <selection activeCell="AM51" sqref="AM51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1:74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317" t="s">
        <v>14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23"/>
      <c r="AQ5" s="23"/>
      <c r="AR5" s="21"/>
      <c r="BE5" s="314" t="s">
        <v>15</v>
      </c>
      <c r="BS5" s="18" t="s">
        <v>6</v>
      </c>
    </row>
    <row r="6" spans="1:74" s="1" customFormat="1" ht="36.950000000000003" customHeight="1">
      <c r="B6" s="22"/>
      <c r="C6" s="23"/>
      <c r="D6" s="29" t="s">
        <v>16</v>
      </c>
      <c r="E6" s="23"/>
      <c r="F6" s="23"/>
      <c r="G6" s="23"/>
      <c r="H6" s="23"/>
      <c r="I6" s="23"/>
      <c r="J6" s="23"/>
      <c r="K6" s="319" t="s">
        <v>17</v>
      </c>
      <c r="L6" s="318"/>
      <c r="M6" s="318"/>
      <c r="N6" s="318"/>
      <c r="O6" s="318"/>
      <c r="P6" s="318"/>
      <c r="Q6" s="318"/>
      <c r="R6" s="318"/>
      <c r="S6" s="318"/>
      <c r="T6" s="318"/>
      <c r="U6" s="318"/>
      <c r="V6" s="318"/>
      <c r="W6" s="318"/>
      <c r="X6" s="318"/>
      <c r="Y6" s="318"/>
      <c r="Z6" s="318"/>
      <c r="AA6" s="318"/>
      <c r="AB6" s="318"/>
      <c r="AC6" s="318"/>
      <c r="AD6" s="318"/>
      <c r="AE6" s="318"/>
      <c r="AF6" s="318"/>
      <c r="AG6" s="318"/>
      <c r="AH6" s="318"/>
      <c r="AI6" s="318"/>
      <c r="AJ6" s="318"/>
      <c r="AK6" s="318"/>
      <c r="AL6" s="318"/>
      <c r="AM6" s="318"/>
      <c r="AN6" s="318"/>
      <c r="AO6" s="318"/>
      <c r="AP6" s="23"/>
      <c r="AQ6" s="23"/>
      <c r="AR6" s="21"/>
      <c r="BE6" s="315"/>
      <c r="BS6" s="18" t="s">
        <v>6</v>
      </c>
    </row>
    <row r="7" spans="1:74" s="1" customFormat="1" ht="12" customHeight="1">
      <c r="B7" s="22"/>
      <c r="C7" s="23"/>
      <c r="D7" s="30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0" t="s">
        <v>20</v>
      </c>
      <c r="AL7" s="23"/>
      <c r="AM7" s="23"/>
      <c r="AN7" s="28" t="s">
        <v>19</v>
      </c>
      <c r="AO7" s="23"/>
      <c r="AP7" s="23"/>
      <c r="AQ7" s="23"/>
      <c r="AR7" s="21"/>
      <c r="BE7" s="315"/>
      <c r="BS7" s="18" t="s">
        <v>6</v>
      </c>
    </row>
    <row r="8" spans="1:74" s="1" customFormat="1" ht="12" customHeight="1">
      <c r="B8" s="22"/>
      <c r="C8" s="23"/>
      <c r="D8" s="30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0" t="s">
        <v>23</v>
      </c>
      <c r="AL8" s="23"/>
      <c r="AM8" s="23"/>
      <c r="AN8" s="31" t="s">
        <v>24</v>
      </c>
      <c r="AO8" s="23"/>
      <c r="AP8" s="23"/>
      <c r="AQ8" s="23"/>
      <c r="AR8" s="21"/>
      <c r="BE8" s="315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15"/>
      <c r="BS9" s="18" t="s">
        <v>6</v>
      </c>
    </row>
    <row r="10" spans="1:74" s="1" customFormat="1" ht="12" customHeight="1">
      <c r="B10" s="22"/>
      <c r="C10" s="23"/>
      <c r="D10" s="30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0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15"/>
      <c r="BS10" s="18" t="s">
        <v>6</v>
      </c>
    </row>
    <row r="11" spans="1:74" s="1" customFormat="1" ht="18.399999999999999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0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15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15"/>
      <c r="BS12" s="18" t="s">
        <v>6</v>
      </c>
    </row>
    <row r="13" spans="1:74" s="1" customFormat="1" ht="12" customHeight="1">
      <c r="B13" s="22"/>
      <c r="C13" s="23"/>
      <c r="D13" s="30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0" t="s">
        <v>26</v>
      </c>
      <c r="AL13" s="23"/>
      <c r="AM13" s="23"/>
      <c r="AN13" s="32" t="s">
        <v>30</v>
      </c>
      <c r="AO13" s="23"/>
      <c r="AP13" s="23"/>
      <c r="AQ13" s="23"/>
      <c r="AR13" s="21"/>
      <c r="BE13" s="315"/>
      <c r="BS13" s="18" t="s">
        <v>6</v>
      </c>
    </row>
    <row r="14" spans="1:74" ht="12.75">
      <c r="B14" s="22"/>
      <c r="C14" s="23"/>
      <c r="D14" s="23"/>
      <c r="E14" s="320" t="s">
        <v>30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30" t="s">
        <v>28</v>
      </c>
      <c r="AL14" s="23"/>
      <c r="AM14" s="23"/>
      <c r="AN14" s="32" t="s">
        <v>30</v>
      </c>
      <c r="AO14" s="23"/>
      <c r="AP14" s="23"/>
      <c r="AQ14" s="23"/>
      <c r="AR14" s="21"/>
      <c r="BE14" s="315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15"/>
      <c r="BS15" s="18" t="s">
        <v>4</v>
      </c>
    </row>
    <row r="16" spans="1:74" s="1" customFormat="1" ht="12" customHeight="1">
      <c r="B16" s="22"/>
      <c r="C16" s="23"/>
      <c r="D16" s="30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0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15"/>
      <c r="BS16" s="18" t="s">
        <v>4</v>
      </c>
    </row>
    <row r="17" spans="1:71" s="1" customFormat="1" ht="18.399999999999999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0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15"/>
      <c r="BS17" s="18" t="s">
        <v>32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15"/>
      <c r="BS18" s="18" t="s">
        <v>6</v>
      </c>
    </row>
    <row r="19" spans="1:71" s="1" customFormat="1" ht="12" customHeight="1">
      <c r="B19" s="22"/>
      <c r="C19" s="23"/>
      <c r="D19" s="30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15"/>
      <c r="BS19" s="18" t="s">
        <v>6</v>
      </c>
    </row>
    <row r="20" spans="1:71" s="1" customFormat="1" ht="18.399999999999999" customHeight="1">
      <c r="B20" s="22"/>
      <c r="C20" s="23"/>
      <c r="D20" s="23"/>
      <c r="E20" s="368" t="s">
        <v>520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0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15"/>
      <c r="BS20" s="18" t="s">
        <v>4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15"/>
    </row>
    <row r="22" spans="1:71" s="1" customFormat="1" ht="12" customHeight="1">
      <c r="B22" s="22"/>
      <c r="C22" s="23"/>
      <c r="D22" s="30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15"/>
    </row>
    <row r="23" spans="1:71" s="1" customFormat="1" ht="47.25" customHeight="1">
      <c r="B23" s="22"/>
      <c r="C23" s="23"/>
      <c r="D23" s="23"/>
      <c r="E23" s="322" t="s">
        <v>36</v>
      </c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23"/>
      <c r="AP23" s="23"/>
      <c r="AQ23" s="23"/>
      <c r="AR23" s="21"/>
      <c r="BE23" s="315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15"/>
    </row>
    <row r="25" spans="1:71" s="1" customFormat="1" ht="6.95" customHeight="1">
      <c r="B25" s="22"/>
      <c r="C25" s="23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3"/>
      <c r="AQ25" s="23"/>
      <c r="AR25" s="21"/>
      <c r="BE25" s="315"/>
    </row>
    <row r="26" spans="1:71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23">
        <f>ROUND(AG54,2)</f>
        <v>0</v>
      </c>
      <c r="AL26" s="324"/>
      <c r="AM26" s="324"/>
      <c r="AN26" s="324"/>
      <c r="AO26" s="324"/>
      <c r="AP26" s="37"/>
      <c r="AQ26" s="37"/>
      <c r="AR26" s="40"/>
      <c r="BE26" s="315"/>
    </row>
    <row r="27" spans="1:71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315"/>
    </row>
    <row r="28" spans="1:71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325" t="s">
        <v>38</v>
      </c>
      <c r="M28" s="325"/>
      <c r="N28" s="325"/>
      <c r="O28" s="325"/>
      <c r="P28" s="325"/>
      <c r="Q28" s="37"/>
      <c r="R28" s="37"/>
      <c r="S28" s="37"/>
      <c r="T28" s="37"/>
      <c r="U28" s="37"/>
      <c r="V28" s="37"/>
      <c r="W28" s="325" t="s">
        <v>39</v>
      </c>
      <c r="X28" s="325"/>
      <c r="Y28" s="325"/>
      <c r="Z28" s="325"/>
      <c r="AA28" s="325"/>
      <c r="AB28" s="325"/>
      <c r="AC28" s="325"/>
      <c r="AD28" s="325"/>
      <c r="AE28" s="325"/>
      <c r="AF28" s="37"/>
      <c r="AG28" s="37"/>
      <c r="AH28" s="37"/>
      <c r="AI28" s="37"/>
      <c r="AJ28" s="37"/>
      <c r="AK28" s="325" t="s">
        <v>40</v>
      </c>
      <c r="AL28" s="325"/>
      <c r="AM28" s="325"/>
      <c r="AN28" s="325"/>
      <c r="AO28" s="325"/>
      <c r="AP28" s="37"/>
      <c r="AQ28" s="37"/>
      <c r="AR28" s="40"/>
      <c r="BE28" s="315"/>
    </row>
    <row r="29" spans="1:71" s="3" customFormat="1" ht="14.45" customHeight="1">
      <c r="B29" s="41"/>
      <c r="C29" s="42"/>
      <c r="D29" s="30" t="s">
        <v>41</v>
      </c>
      <c r="E29" s="42"/>
      <c r="F29" s="30" t="s">
        <v>42</v>
      </c>
      <c r="G29" s="42"/>
      <c r="H29" s="42"/>
      <c r="I29" s="42"/>
      <c r="J29" s="42"/>
      <c r="K29" s="42"/>
      <c r="L29" s="328">
        <v>0.21</v>
      </c>
      <c r="M29" s="327"/>
      <c r="N29" s="327"/>
      <c r="O29" s="327"/>
      <c r="P29" s="327"/>
      <c r="Q29" s="42"/>
      <c r="R29" s="42"/>
      <c r="S29" s="42"/>
      <c r="T29" s="42"/>
      <c r="U29" s="42"/>
      <c r="V29" s="42"/>
      <c r="W29" s="326">
        <f>ROUND(AZ54, 2)</f>
        <v>0</v>
      </c>
      <c r="X29" s="327"/>
      <c r="Y29" s="327"/>
      <c r="Z29" s="327"/>
      <c r="AA29" s="327"/>
      <c r="AB29" s="327"/>
      <c r="AC29" s="327"/>
      <c r="AD29" s="327"/>
      <c r="AE29" s="327"/>
      <c r="AF29" s="42"/>
      <c r="AG29" s="42"/>
      <c r="AH29" s="42"/>
      <c r="AI29" s="42"/>
      <c r="AJ29" s="42"/>
      <c r="AK29" s="326">
        <f>ROUND(AV54, 2)</f>
        <v>0</v>
      </c>
      <c r="AL29" s="327"/>
      <c r="AM29" s="327"/>
      <c r="AN29" s="327"/>
      <c r="AO29" s="327"/>
      <c r="AP29" s="42"/>
      <c r="AQ29" s="42"/>
      <c r="AR29" s="43"/>
      <c r="BE29" s="316"/>
    </row>
    <row r="30" spans="1:71" s="3" customFormat="1" ht="14.45" customHeight="1">
      <c r="B30" s="41"/>
      <c r="C30" s="42"/>
      <c r="D30" s="42"/>
      <c r="E30" s="42"/>
      <c r="F30" s="30" t="s">
        <v>43</v>
      </c>
      <c r="G30" s="42"/>
      <c r="H30" s="42"/>
      <c r="I30" s="42"/>
      <c r="J30" s="42"/>
      <c r="K30" s="42"/>
      <c r="L30" s="328">
        <v>0.15</v>
      </c>
      <c r="M30" s="327"/>
      <c r="N30" s="327"/>
      <c r="O30" s="327"/>
      <c r="P30" s="327"/>
      <c r="Q30" s="42"/>
      <c r="R30" s="42"/>
      <c r="S30" s="42"/>
      <c r="T30" s="42"/>
      <c r="U30" s="42"/>
      <c r="V30" s="42"/>
      <c r="W30" s="326">
        <f>ROUND(BA54, 2)</f>
        <v>0</v>
      </c>
      <c r="X30" s="327"/>
      <c r="Y30" s="327"/>
      <c r="Z30" s="327"/>
      <c r="AA30" s="327"/>
      <c r="AB30" s="327"/>
      <c r="AC30" s="327"/>
      <c r="AD30" s="327"/>
      <c r="AE30" s="327"/>
      <c r="AF30" s="42"/>
      <c r="AG30" s="42"/>
      <c r="AH30" s="42"/>
      <c r="AI30" s="42"/>
      <c r="AJ30" s="42"/>
      <c r="AK30" s="326">
        <f>ROUND(AW54, 2)</f>
        <v>0</v>
      </c>
      <c r="AL30" s="327"/>
      <c r="AM30" s="327"/>
      <c r="AN30" s="327"/>
      <c r="AO30" s="327"/>
      <c r="AP30" s="42"/>
      <c r="AQ30" s="42"/>
      <c r="AR30" s="43"/>
      <c r="BE30" s="316"/>
    </row>
    <row r="31" spans="1:71" s="3" customFormat="1" ht="14.45" hidden="1" customHeight="1">
      <c r="B31" s="41"/>
      <c r="C31" s="42"/>
      <c r="D31" s="42"/>
      <c r="E31" s="42"/>
      <c r="F31" s="30" t="s">
        <v>44</v>
      </c>
      <c r="G31" s="42"/>
      <c r="H31" s="42"/>
      <c r="I31" s="42"/>
      <c r="J31" s="42"/>
      <c r="K31" s="42"/>
      <c r="L31" s="328">
        <v>0.21</v>
      </c>
      <c r="M31" s="327"/>
      <c r="N31" s="327"/>
      <c r="O31" s="327"/>
      <c r="P31" s="327"/>
      <c r="Q31" s="42"/>
      <c r="R31" s="42"/>
      <c r="S31" s="42"/>
      <c r="T31" s="42"/>
      <c r="U31" s="42"/>
      <c r="V31" s="42"/>
      <c r="W31" s="326">
        <f>ROUND(BB54, 2)</f>
        <v>0</v>
      </c>
      <c r="X31" s="327"/>
      <c r="Y31" s="327"/>
      <c r="Z31" s="327"/>
      <c r="AA31" s="327"/>
      <c r="AB31" s="327"/>
      <c r="AC31" s="327"/>
      <c r="AD31" s="327"/>
      <c r="AE31" s="327"/>
      <c r="AF31" s="42"/>
      <c r="AG31" s="42"/>
      <c r="AH31" s="42"/>
      <c r="AI31" s="42"/>
      <c r="AJ31" s="42"/>
      <c r="AK31" s="326">
        <v>0</v>
      </c>
      <c r="AL31" s="327"/>
      <c r="AM31" s="327"/>
      <c r="AN31" s="327"/>
      <c r="AO31" s="327"/>
      <c r="AP31" s="42"/>
      <c r="AQ31" s="42"/>
      <c r="AR31" s="43"/>
      <c r="BE31" s="316"/>
    </row>
    <row r="32" spans="1:71" s="3" customFormat="1" ht="14.45" hidden="1" customHeight="1">
      <c r="B32" s="41"/>
      <c r="C32" s="42"/>
      <c r="D32" s="42"/>
      <c r="E32" s="42"/>
      <c r="F32" s="30" t="s">
        <v>45</v>
      </c>
      <c r="G32" s="42"/>
      <c r="H32" s="42"/>
      <c r="I32" s="42"/>
      <c r="J32" s="42"/>
      <c r="K32" s="42"/>
      <c r="L32" s="328">
        <v>0.15</v>
      </c>
      <c r="M32" s="327"/>
      <c r="N32" s="327"/>
      <c r="O32" s="327"/>
      <c r="P32" s="327"/>
      <c r="Q32" s="42"/>
      <c r="R32" s="42"/>
      <c r="S32" s="42"/>
      <c r="T32" s="42"/>
      <c r="U32" s="42"/>
      <c r="V32" s="42"/>
      <c r="W32" s="326">
        <f>ROUND(BC54, 2)</f>
        <v>0</v>
      </c>
      <c r="X32" s="327"/>
      <c r="Y32" s="327"/>
      <c r="Z32" s="327"/>
      <c r="AA32" s="327"/>
      <c r="AB32" s="327"/>
      <c r="AC32" s="327"/>
      <c r="AD32" s="327"/>
      <c r="AE32" s="327"/>
      <c r="AF32" s="42"/>
      <c r="AG32" s="42"/>
      <c r="AH32" s="42"/>
      <c r="AI32" s="42"/>
      <c r="AJ32" s="42"/>
      <c r="AK32" s="326">
        <v>0</v>
      </c>
      <c r="AL32" s="327"/>
      <c r="AM32" s="327"/>
      <c r="AN32" s="327"/>
      <c r="AO32" s="327"/>
      <c r="AP32" s="42"/>
      <c r="AQ32" s="42"/>
      <c r="AR32" s="43"/>
      <c r="BE32" s="316"/>
    </row>
    <row r="33" spans="1:57" s="3" customFormat="1" ht="14.45" hidden="1" customHeight="1">
      <c r="B33" s="41"/>
      <c r="C33" s="42"/>
      <c r="D33" s="42"/>
      <c r="E33" s="42"/>
      <c r="F33" s="30" t="s">
        <v>46</v>
      </c>
      <c r="G33" s="42"/>
      <c r="H33" s="42"/>
      <c r="I33" s="42"/>
      <c r="J33" s="42"/>
      <c r="K33" s="42"/>
      <c r="L33" s="328">
        <v>0</v>
      </c>
      <c r="M33" s="327"/>
      <c r="N33" s="327"/>
      <c r="O33" s="327"/>
      <c r="P33" s="327"/>
      <c r="Q33" s="42"/>
      <c r="R33" s="42"/>
      <c r="S33" s="42"/>
      <c r="T33" s="42"/>
      <c r="U33" s="42"/>
      <c r="V33" s="42"/>
      <c r="W33" s="326">
        <f>ROUND(BD54, 2)</f>
        <v>0</v>
      </c>
      <c r="X33" s="327"/>
      <c r="Y33" s="327"/>
      <c r="Z33" s="327"/>
      <c r="AA33" s="327"/>
      <c r="AB33" s="327"/>
      <c r="AC33" s="327"/>
      <c r="AD33" s="327"/>
      <c r="AE33" s="327"/>
      <c r="AF33" s="42"/>
      <c r="AG33" s="42"/>
      <c r="AH33" s="42"/>
      <c r="AI33" s="42"/>
      <c r="AJ33" s="42"/>
      <c r="AK33" s="326">
        <v>0</v>
      </c>
      <c r="AL33" s="327"/>
      <c r="AM33" s="327"/>
      <c r="AN33" s="327"/>
      <c r="AO33" s="327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47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48</v>
      </c>
      <c r="U35" s="46"/>
      <c r="V35" s="46"/>
      <c r="W35" s="46"/>
      <c r="X35" s="329" t="s">
        <v>49</v>
      </c>
      <c r="Y35" s="330"/>
      <c r="Z35" s="330"/>
      <c r="AA35" s="330"/>
      <c r="AB35" s="330"/>
      <c r="AC35" s="46"/>
      <c r="AD35" s="46"/>
      <c r="AE35" s="46"/>
      <c r="AF35" s="46"/>
      <c r="AG35" s="46"/>
      <c r="AH35" s="46"/>
      <c r="AI35" s="46"/>
      <c r="AJ35" s="46"/>
      <c r="AK35" s="331">
        <f>SUM(AK26:AK33)</f>
        <v>0</v>
      </c>
      <c r="AL35" s="330"/>
      <c r="AM35" s="330"/>
      <c r="AN35" s="330"/>
      <c r="AO35" s="332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4" t="s">
        <v>50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1:57" s="4" customFormat="1" ht="12" customHeight="1">
      <c r="B44" s="52"/>
      <c r="C44" s="30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00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1:57" s="5" customFormat="1" ht="36.950000000000003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333" t="str">
        <f>K6</f>
        <v>MŠ Sokolov, Marie Majerové 1650 - oprava venkovní kanalizace</v>
      </c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4"/>
      <c r="AH45" s="334"/>
      <c r="AI45" s="334"/>
      <c r="AJ45" s="334"/>
      <c r="AK45" s="334"/>
      <c r="AL45" s="334"/>
      <c r="AM45" s="334"/>
      <c r="AN45" s="334"/>
      <c r="AO45" s="334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30" t="s">
        <v>21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 xml:space="preserve"> 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0" t="s">
        <v>23</v>
      </c>
      <c r="AJ47" s="37"/>
      <c r="AK47" s="37"/>
      <c r="AL47" s="37"/>
      <c r="AM47" s="335" t="str">
        <f>IF(AN8= "","",AN8)</f>
        <v>1. 2. 2021</v>
      </c>
      <c r="AN47" s="335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90" s="2" customFormat="1" ht="15.2" customHeight="1">
      <c r="A49" s="35"/>
      <c r="B49" s="36"/>
      <c r="C49" s="30" t="s">
        <v>25</v>
      </c>
      <c r="D49" s="37"/>
      <c r="E49" s="37"/>
      <c r="F49" s="37"/>
      <c r="G49" s="37"/>
      <c r="H49" s="37"/>
      <c r="I49" s="37"/>
      <c r="J49" s="37"/>
      <c r="K49" s="37"/>
      <c r="L49" s="53" t="str">
        <f>IF(E11= "","",E11)</f>
        <v>Město Sokolov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0" t="s">
        <v>31</v>
      </c>
      <c r="AJ49" s="37"/>
      <c r="AK49" s="37"/>
      <c r="AL49" s="37"/>
      <c r="AM49" s="336" t="str">
        <f>IF(E17="","",E17)</f>
        <v xml:space="preserve"> </v>
      </c>
      <c r="AN49" s="337"/>
      <c r="AO49" s="337"/>
      <c r="AP49" s="337"/>
      <c r="AQ49" s="37"/>
      <c r="AR49" s="40"/>
      <c r="AS49" s="338" t="s">
        <v>51</v>
      </c>
      <c r="AT49" s="339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90" s="2" customFormat="1" ht="15.2" customHeight="1">
      <c r="A50" s="35"/>
      <c r="B50" s="36"/>
      <c r="C50" s="30" t="s">
        <v>29</v>
      </c>
      <c r="D50" s="37"/>
      <c r="E50" s="37"/>
      <c r="F50" s="37"/>
      <c r="G50" s="37"/>
      <c r="H50" s="37"/>
      <c r="I50" s="37"/>
      <c r="J50" s="37"/>
      <c r="K50" s="37"/>
      <c r="L50" s="53" t="str">
        <f>IF(E14= 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0" t="s">
        <v>33</v>
      </c>
      <c r="AJ50" s="37"/>
      <c r="AK50" s="37"/>
      <c r="AL50" s="37"/>
      <c r="AM50" s="369" t="s">
        <v>520</v>
      </c>
      <c r="AN50" s="337"/>
      <c r="AO50" s="337"/>
      <c r="AP50" s="337"/>
      <c r="AQ50" s="37"/>
      <c r="AR50" s="40"/>
      <c r="AS50" s="340"/>
      <c r="AT50" s="341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90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342"/>
      <c r="AT51" s="343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90" s="2" customFormat="1" ht="29.25" customHeight="1">
      <c r="A52" s="35"/>
      <c r="B52" s="36"/>
      <c r="C52" s="344" t="s">
        <v>52</v>
      </c>
      <c r="D52" s="345"/>
      <c r="E52" s="345"/>
      <c r="F52" s="345"/>
      <c r="G52" s="345"/>
      <c r="H52" s="67"/>
      <c r="I52" s="346" t="s">
        <v>53</v>
      </c>
      <c r="J52" s="345"/>
      <c r="K52" s="345"/>
      <c r="L52" s="345"/>
      <c r="M52" s="345"/>
      <c r="N52" s="345"/>
      <c r="O52" s="345"/>
      <c r="P52" s="345"/>
      <c r="Q52" s="345"/>
      <c r="R52" s="345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5"/>
      <c r="AF52" s="345"/>
      <c r="AG52" s="347" t="s">
        <v>54</v>
      </c>
      <c r="AH52" s="345"/>
      <c r="AI52" s="345"/>
      <c r="AJ52" s="345"/>
      <c r="AK52" s="345"/>
      <c r="AL52" s="345"/>
      <c r="AM52" s="345"/>
      <c r="AN52" s="346" t="s">
        <v>55</v>
      </c>
      <c r="AO52" s="345"/>
      <c r="AP52" s="345"/>
      <c r="AQ52" s="68" t="s">
        <v>56</v>
      </c>
      <c r="AR52" s="40"/>
      <c r="AS52" s="69" t="s">
        <v>57</v>
      </c>
      <c r="AT52" s="70" t="s">
        <v>58</v>
      </c>
      <c r="AU52" s="70" t="s">
        <v>59</v>
      </c>
      <c r="AV52" s="70" t="s">
        <v>60</v>
      </c>
      <c r="AW52" s="70" t="s">
        <v>61</v>
      </c>
      <c r="AX52" s="70" t="s">
        <v>62</v>
      </c>
      <c r="AY52" s="70" t="s">
        <v>63</v>
      </c>
      <c r="AZ52" s="70" t="s">
        <v>64</v>
      </c>
      <c r="BA52" s="70" t="s">
        <v>65</v>
      </c>
      <c r="BB52" s="70" t="s">
        <v>66</v>
      </c>
      <c r="BC52" s="70" t="s">
        <v>67</v>
      </c>
      <c r="BD52" s="71" t="s">
        <v>68</v>
      </c>
      <c r="BE52" s="35"/>
    </row>
    <row r="53" spans="1:90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1:90" s="6" customFormat="1" ht="32.450000000000003" customHeight="1">
      <c r="B54" s="75"/>
      <c r="C54" s="76" t="s">
        <v>69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351">
        <f>ROUND(AG55,2)</f>
        <v>0</v>
      </c>
      <c r="AH54" s="351"/>
      <c r="AI54" s="351"/>
      <c r="AJ54" s="351"/>
      <c r="AK54" s="351"/>
      <c r="AL54" s="351"/>
      <c r="AM54" s="351"/>
      <c r="AN54" s="352">
        <f>SUM(AG54,AT54)</f>
        <v>0</v>
      </c>
      <c r="AO54" s="352"/>
      <c r="AP54" s="352"/>
      <c r="AQ54" s="79" t="s">
        <v>19</v>
      </c>
      <c r="AR54" s="80"/>
      <c r="AS54" s="81">
        <f>ROUND(AS55,2)</f>
        <v>0</v>
      </c>
      <c r="AT54" s="82">
        <f>ROUND(SUM(AV54:AW54),2)</f>
        <v>0</v>
      </c>
      <c r="AU54" s="83">
        <f>ROUND(AU55,5)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ROUND(AZ55,2)</f>
        <v>0</v>
      </c>
      <c r="BA54" s="82">
        <f>ROUND(BA55,2)</f>
        <v>0</v>
      </c>
      <c r="BB54" s="82">
        <f>ROUND(BB55,2)</f>
        <v>0</v>
      </c>
      <c r="BC54" s="82">
        <f>ROUND(BC55,2)</f>
        <v>0</v>
      </c>
      <c r="BD54" s="84">
        <f>ROUND(BD55,2)</f>
        <v>0</v>
      </c>
      <c r="BS54" s="85" t="s">
        <v>70</v>
      </c>
      <c r="BT54" s="85" t="s">
        <v>71</v>
      </c>
      <c r="BV54" s="85" t="s">
        <v>72</v>
      </c>
      <c r="BW54" s="85" t="s">
        <v>5</v>
      </c>
      <c r="BX54" s="85" t="s">
        <v>73</v>
      </c>
      <c r="CL54" s="85" t="s">
        <v>19</v>
      </c>
    </row>
    <row r="55" spans="1:90" s="7" customFormat="1" ht="24.75" customHeight="1">
      <c r="A55" s="86" t="s">
        <v>74</v>
      </c>
      <c r="B55" s="87"/>
      <c r="C55" s="88"/>
      <c r="D55" s="350" t="s">
        <v>14</v>
      </c>
      <c r="E55" s="350"/>
      <c r="F55" s="350"/>
      <c r="G55" s="350"/>
      <c r="H55" s="350"/>
      <c r="I55" s="89"/>
      <c r="J55" s="350" t="s">
        <v>17</v>
      </c>
      <c r="K55" s="350"/>
      <c r="L55" s="350"/>
      <c r="M55" s="350"/>
      <c r="N55" s="350"/>
      <c r="O55" s="350"/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48">
        <f>'00 - MŠ Sokolov, Marie Ma...'!J28</f>
        <v>0</v>
      </c>
      <c r="AH55" s="349"/>
      <c r="AI55" s="349"/>
      <c r="AJ55" s="349"/>
      <c r="AK55" s="349"/>
      <c r="AL55" s="349"/>
      <c r="AM55" s="349"/>
      <c r="AN55" s="348">
        <f>SUM(AG55,AT55)</f>
        <v>0</v>
      </c>
      <c r="AO55" s="349"/>
      <c r="AP55" s="349"/>
      <c r="AQ55" s="90" t="s">
        <v>75</v>
      </c>
      <c r="AR55" s="91"/>
      <c r="AS55" s="92">
        <v>0</v>
      </c>
      <c r="AT55" s="93">
        <f>ROUND(SUM(AV55:AW55),2)</f>
        <v>0</v>
      </c>
      <c r="AU55" s="94">
        <f>'00 - MŠ Sokolov, Marie Ma...'!P86</f>
        <v>0</v>
      </c>
      <c r="AV55" s="93">
        <f>'00 - MŠ Sokolov, Marie Ma...'!J31</f>
        <v>0</v>
      </c>
      <c r="AW55" s="93">
        <f>'00 - MŠ Sokolov, Marie Ma...'!J32</f>
        <v>0</v>
      </c>
      <c r="AX55" s="93">
        <f>'00 - MŠ Sokolov, Marie Ma...'!J33</f>
        <v>0</v>
      </c>
      <c r="AY55" s="93">
        <f>'00 - MŠ Sokolov, Marie Ma...'!J34</f>
        <v>0</v>
      </c>
      <c r="AZ55" s="93">
        <f>'00 - MŠ Sokolov, Marie Ma...'!F31</f>
        <v>0</v>
      </c>
      <c r="BA55" s="93">
        <f>'00 - MŠ Sokolov, Marie Ma...'!F32</f>
        <v>0</v>
      </c>
      <c r="BB55" s="93">
        <f>'00 - MŠ Sokolov, Marie Ma...'!F33</f>
        <v>0</v>
      </c>
      <c r="BC55" s="93">
        <f>'00 - MŠ Sokolov, Marie Ma...'!F34</f>
        <v>0</v>
      </c>
      <c r="BD55" s="95">
        <f>'00 - MŠ Sokolov, Marie Ma...'!F35</f>
        <v>0</v>
      </c>
      <c r="BT55" s="96" t="s">
        <v>76</v>
      </c>
      <c r="BU55" s="96" t="s">
        <v>77</v>
      </c>
      <c r="BV55" s="96" t="s">
        <v>72</v>
      </c>
      <c r="BW55" s="96" t="s">
        <v>5</v>
      </c>
      <c r="BX55" s="96" t="s">
        <v>73</v>
      </c>
      <c r="CL55" s="96" t="s">
        <v>19</v>
      </c>
    </row>
    <row r="56" spans="1:90" s="2" customFormat="1" ht="30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40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</row>
    <row r="57" spans="1:90" s="2" customFormat="1" ht="6.95" customHeight="1">
      <c r="A57" s="35"/>
      <c r="B57" s="48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0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</row>
  </sheetData>
  <sheetProtection algorithmName="SHA-512" hashValue="D82AvkismfcqO4SB7Av8rVcrctZMR679HwoVMH5OpQbUXs2t0QbRPEDmjbcKRbkBbAO0oBPshz+D+K3ZMUPPNQ==" saltValue="g31wU52aHALmC0vJqc0rRA==" spinCount="100000" sheet="1" objects="1" scenarios="1" formatColumns="0" formatRows="0"/>
  <mergeCells count="42">
    <mergeCell ref="AR2:BE2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00 - MŠ Sokolov, Marie Ma...'!C2" display="/" xr:uid="{00000000-0004-0000-0000-000000000000}"/>
    <hyperlink ref="E20" r:id="rId1" xr:uid="{E5F37676-558E-4FDB-BA56-A2BF89AEFB14}"/>
    <hyperlink ref="AM50" r:id="rId2" xr:uid="{98A543D4-D1CA-4089-A73E-B9A70EF9F2D4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7"/>
  <sheetViews>
    <sheetView showGridLines="0" workbookViewId="0"/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AT2" s="18" t="s">
        <v>5</v>
      </c>
    </row>
    <row r="3" spans="1:46" s="1" customFormat="1" ht="6.95" customHeight="1">
      <c r="B3" s="97"/>
      <c r="C3" s="98"/>
      <c r="D3" s="98"/>
      <c r="E3" s="98"/>
      <c r="F3" s="98"/>
      <c r="G3" s="98"/>
      <c r="H3" s="98"/>
      <c r="I3" s="98"/>
      <c r="J3" s="98"/>
      <c r="K3" s="98"/>
      <c r="L3" s="21"/>
      <c r="AT3" s="18" t="s">
        <v>78</v>
      </c>
    </row>
    <row r="4" spans="1:46" s="1" customFormat="1" ht="24.95" customHeight="1">
      <c r="B4" s="21"/>
      <c r="D4" s="99" t="s">
        <v>79</v>
      </c>
      <c r="L4" s="21"/>
      <c r="M4" s="100" t="s">
        <v>10</v>
      </c>
      <c r="AT4" s="18" t="s">
        <v>4</v>
      </c>
    </row>
    <row r="5" spans="1:46" s="1" customFormat="1" ht="6.95" customHeight="1">
      <c r="B5" s="21"/>
      <c r="L5" s="21"/>
    </row>
    <row r="6" spans="1:46" s="2" customFormat="1" ht="12" customHeight="1">
      <c r="A6" s="35"/>
      <c r="B6" s="40"/>
      <c r="C6" s="35"/>
      <c r="D6" s="101" t="s">
        <v>16</v>
      </c>
      <c r="E6" s="35"/>
      <c r="F6" s="35"/>
      <c r="G6" s="35"/>
      <c r="H6" s="35"/>
      <c r="I6" s="35"/>
      <c r="J6" s="35"/>
      <c r="K6" s="35"/>
      <c r="L6" s="10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46" s="2" customFormat="1" ht="16.5" customHeight="1">
      <c r="A7" s="35"/>
      <c r="B7" s="40"/>
      <c r="C7" s="35"/>
      <c r="D7" s="35"/>
      <c r="E7" s="354" t="s">
        <v>17</v>
      </c>
      <c r="F7" s="355"/>
      <c r="G7" s="355"/>
      <c r="H7" s="355"/>
      <c r="I7" s="35"/>
      <c r="J7" s="35"/>
      <c r="K7" s="35"/>
      <c r="L7" s="10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46" s="2" customFormat="1" ht="11.25">
      <c r="A8" s="35"/>
      <c r="B8" s="40"/>
      <c r="C8" s="35"/>
      <c r="D8" s="35"/>
      <c r="E8" s="35"/>
      <c r="F8" s="35"/>
      <c r="G8" s="35"/>
      <c r="H8" s="35"/>
      <c r="I8" s="35"/>
      <c r="J8" s="35"/>
      <c r="K8" s="35"/>
      <c r="L8" s="10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46" s="2" customFormat="1" ht="12" customHeight="1">
      <c r="A9" s="35"/>
      <c r="B9" s="40"/>
      <c r="C9" s="35"/>
      <c r="D9" s="101" t="s">
        <v>18</v>
      </c>
      <c r="E9" s="35"/>
      <c r="F9" s="103" t="s">
        <v>19</v>
      </c>
      <c r="G9" s="35"/>
      <c r="H9" s="35"/>
      <c r="I9" s="101" t="s">
        <v>20</v>
      </c>
      <c r="J9" s="103" t="s">
        <v>19</v>
      </c>
      <c r="K9" s="35"/>
      <c r="L9" s="10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46" s="2" customFormat="1" ht="12" customHeight="1">
      <c r="A10" s="35"/>
      <c r="B10" s="40"/>
      <c r="C10" s="35"/>
      <c r="D10" s="101" t="s">
        <v>21</v>
      </c>
      <c r="E10" s="35"/>
      <c r="F10" s="103" t="s">
        <v>22</v>
      </c>
      <c r="G10" s="35"/>
      <c r="H10" s="35"/>
      <c r="I10" s="101" t="s">
        <v>23</v>
      </c>
      <c r="J10" s="104" t="str">
        <f>'Rekapitulace stavby'!AN8</f>
        <v>1. 2. 2021</v>
      </c>
      <c r="K10" s="35"/>
      <c r="L10" s="10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46" s="2" customFormat="1" ht="10.9" customHeight="1">
      <c r="A11" s="35"/>
      <c r="B11" s="40"/>
      <c r="C11" s="35"/>
      <c r="D11" s="35"/>
      <c r="E11" s="35"/>
      <c r="F11" s="35"/>
      <c r="G11" s="35"/>
      <c r="H11" s="35"/>
      <c r="I11" s="35"/>
      <c r="J11" s="35"/>
      <c r="K11" s="35"/>
      <c r="L11" s="10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46" s="2" customFormat="1" ht="12" customHeight="1">
      <c r="A12" s="35"/>
      <c r="B12" s="40"/>
      <c r="C12" s="35"/>
      <c r="D12" s="101" t="s">
        <v>25</v>
      </c>
      <c r="E12" s="35"/>
      <c r="F12" s="35"/>
      <c r="G12" s="35"/>
      <c r="H12" s="35"/>
      <c r="I12" s="101" t="s">
        <v>26</v>
      </c>
      <c r="J12" s="103" t="s">
        <v>19</v>
      </c>
      <c r="K12" s="35"/>
      <c r="L12" s="10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46" s="2" customFormat="1" ht="18" customHeight="1">
      <c r="A13" s="35"/>
      <c r="B13" s="40"/>
      <c r="C13" s="35"/>
      <c r="D13" s="35"/>
      <c r="E13" s="103" t="s">
        <v>27</v>
      </c>
      <c r="F13" s="35"/>
      <c r="G13" s="35"/>
      <c r="H13" s="35"/>
      <c r="I13" s="101" t="s">
        <v>28</v>
      </c>
      <c r="J13" s="103" t="s">
        <v>19</v>
      </c>
      <c r="K13" s="35"/>
      <c r="L13" s="10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46" s="2" customFormat="1" ht="6.95" customHeight="1">
      <c r="A14" s="35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10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46" s="2" customFormat="1" ht="12" customHeight="1">
      <c r="A15" s="35"/>
      <c r="B15" s="40"/>
      <c r="C15" s="35"/>
      <c r="D15" s="101" t="s">
        <v>29</v>
      </c>
      <c r="E15" s="35"/>
      <c r="F15" s="35"/>
      <c r="G15" s="35"/>
      <c r="H15" s="35"/>
      <c r="I15" s="101" t="s">
        <v>26</v>
      </c>
      <c r="J15" s="31" t="str">
        <f>'Rekapitulace stavby'!AN13</f>
        <v>Vyplň údaj</v>
      </c>
      <c r="K15" s="35"/>
      <c r="L15" s="10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46" s="2" customFormat="1" ht="18" customHeight="1">
      <c r="A16" s="35"/>
      <c r="B16" s="40"/>
      <c r="C16" s="35"/>
      <c r="D16" s="35"/>
      <c r="E16" s="356" t="str">
        <f>'Rekapitulace stavby'!E14</f>
        <v>Vyplň údaj</v>
      </c>
      <c r="F16" s="357"/>
      <c r="G16" s="357"/>
      <c r="H16" s="357"/>
      <c r="I16" s="101" t="s">
        <v>28</v>
      </c>
      <c r="J16" s="31" t="str">
        <f>'Rekapitulace stavby'!AN14</f>
        <v>Vyplň údaj</v>
      </c>
      <c r="K16" s="35"/>
      <c r="L16" s="10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0"/>
      <c r="C17" s="35"/>
      <c r="D17" s="35"/>
      <c r="E17" s="35"/>
      <c r="F17" s="35"/>
      <c r="G17" s="35"/>
      <c r="H17" s="35"/>
      <c r="I17" s="35"/>
      <c r="J17" s="35"/>
      <c r="K17" s="35"/>
      <c r="L17" s="10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0"/>
      <c r="C18" s="35"/>
      <c r="D18" s="101" t="s">
        <v>31</v>
      </c>
      <c r="E18" s="35"/>
      <c r="F18" s="35"/>
      <c r="G18" s="35"/>
      <c r="H18" s="35"/>
      <c r="I18" s="101" t="s">
        <v>26</v>
      </c>
      <c r="J18" s="103" t="str">
        <f>IF('Rekapitulace stavby'!AN16="","",'Rekapitulace stavby'!AN16)</f>
        <v/>
      </c>
      <c r="K18" s="35"/>
      <c r="L18" s="10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0"/>
      <c r="C19" s="35"/>
      <c r="D19" s="35"/>
      <c r="E19" s="103" t="str">
        <f>IF('Rekapitulace stavby'!E17="","",'Rekapitulace stavby'!E17)</f>
        <v xml:space="preserve"> </v>
      </c>
      <c r="F19" s="35"/>
      <c r="G19" s="35"/>
      <c r="H19" s="35"/>
      <c r="I19" s="101" t="s">
        <v>28</v>
      </c>
      <c r="J19" s="103" t="str">
        <f>IF('Rekapitulace stavby'!AN17="","",'Rekapitulace stavby'!AN17)</f>
        <v/>
      </c>
      <c r="K19" s="35"/>
      <c r="L19" s="10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10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0"/>
      <c r="C21" s="35"/>
      <c r="D21" s="101" t="s">
        <v>33</v>
      </c>
      <c r="E21" s="35"/>
      <c r="F21" s="35"/>
      <c r="G21" s="35"/>
      <c r="H21" s="35"/>
      <c r="I21" s="101" t="s">
        <v>26</v>
      </c>
      <c r="J21" s="103" t="s">
        <v>19</v>
      </c>
      <c r="K21" s="35"/>
      <c r="L21" s="10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0"/>
      <c r="C22" s="35"/>
      <c r="D22" s="35"/>
      <c r="E22" s="103" t="s">
        <v>34</v>
      </c>
      <c r="F22" s="35"/>
      <c r="G22" s="35"/>
      <c r="H22" s="35"/>
      <c r="I22" s="101" t="s">
        <v>28</v>
      </c>
      <c r="J22" s="103" t="s">
        <v>19</v>
      </c>
      <c r="K22" s="35"/>
      <c r="L22" s="10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0"/>
      <c r="C23" s="35"/>
      <c r="D23" s="35"/>
      <c r="E23" s="35"/>
      <c r="F23" s="35"/>
      <c r="G23" s="35"/>
      <c r="H23" s="35"/>
      <c r="I23" s="35"/>
      <c r="J23" s="35"/>
      <c r="K23" s="35"/>
      <c r="L23" s="10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0"/>
      <c r="C24" s="35"/>
      <c r="D24" s="101" t="s">
        <v>35</v>
      </c>
      <c r="E24" s="35"/>
      <c r="F24" s="35"/>
      <c r="G24" s="35"/>
      <c r="H24" s="35"/>
      <c r="I24" s="35"/>
      <c r="J24" s="35"/>
      <c r="K24" s="35"/>
      <c r="L24" s="10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47.25" customHeight="1">
      <c r="A25" s="105"/>
      <c r="B25" s="106"/>
      <c r="C25" s="105"/>
      <c r="D25" s="105"/>
      <c r="E25" s="358" t="s">
        <v>36</v>
      </c>
      <c r="F25" s="358"/>
      <c r="G25" s="358"/>
      <c r="H25" s="358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2" customFormat="1" ht="6.95" customHeight="1">
      <c r="A26" s="35"/>
      <c r="B26" s="40"/>
      <c r="C26" s="35"/>
      <c r="D26" s="35"/>
      <c r="E26" s="35"/>
      <c r="F26" s="35"/>
      <c r="G26" s="35"/>
      <c r="H26" s="35"/>
      <c r="I26" s="35"/>
      <c r="J26" s="35"/>
      <c r="K26" s="35"/>
      <c r="L26" s="10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0"/>
      <c r="C27" s="35"/>
      <c r="D27" s="108"/>
      <c r="E27" s="108"/>
      <c r="F27" s="108"/>
      <c r="G27" s="108"/>
      <c r="H27" s="108"/>
      <c r="I27" s="108"/>
      <c r="J27" s="108"/>
      <c r="K27" s="108"/>
      <c r="L27" s="10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35" customHeight="1">
      <c r="A28" s="35"/>
      <c r="B28" s="40"/>
      <c r="C28" s="35"/>
      <c r="D28" s="109" t="s">
        <v>37</v>
      </c>
      <c r="E28" s="35"/>
      <c r="F28" s="35"/>
      <c r="G28" s="35"/>
      <c r="H28" s="35"/>
      <c r="I28" s="35"/>
      <c r="J28" s="110">
        <f>ROUND(J86, 2)</f>
        <v>0</v>
      </c>
      <c r="K28" s="35"/>
      <c r="L28" s="10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08"/>
      <c r="E29" s="108"/>
      <c r="F29" s="108"/>
      <c r="G29" s="108"/>
      <c r="H29" s="108"/>
      <c r="I29" s="108"/>
      <c r="J29" s="108"/>
      <c r="K29" s="108"/>
      <c r="L29" s="10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5" customHeight="1">
      <c r="A30" s="35"/>
      <c r="B30" s="40"/>
      <c r="C30" s="35"/>
      <c r="D30" s="35"/>
      <c r="E30" s="35"/>
      <c r="F30" s="111" t="s">
        <v>39</v>
      </c>
      <c r="G30" s="35"/>
      <c r="H30" s="35"/>
      <c r="I30" s="111" t="s">
        <v>38</v>
      </c>
      <c r="J30" s="111" t="s">
        <v>40</v>
      </c>
      <c r="K30" s="35"/>
      <c r="L30" s="10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5" customHeight="1">
      <c r="A31" s="35"/>
      <c r="B31" s="40"/>
      <c r="C31" s="35"/>
      <c r="D31" s="112" t="s">
        <v>41</v>
      </c>
      <c r="E31" s="101" t="s">
        <v>42</v>
      </c>
      <c r="F31" s="113">
        <f>ROUND((SUM(BE86:BE186)),  2)</f>
        <v>0</v>
      </c>
      <c r="G31" s="35"/>
      <c r="H31" s="35"/>
      <c r="I31" s="114">
        <v>0.21</v>
      </c>
      <c r="J31" s="113">
        <f>ROUND(((SUM(BE86:BE186))*I31),  2)</f>
        <v>0</v>
      </c>
      <c r="K31" s="35"/>
      <c r="L31" s="10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101" t="s">
        <v>43</v>
      </c>
      <c r="F32" s="113">
        <f>ROUND((SUM(BF86:BF186)),  2)</f>
        <v>0</v>
      </c>
      <c r="G32" s="35"/>
      <c r="H32" s="35"/>
      <c r="I32" s="114">
        <v>0.15</v>
      </c>
      <c r="J32" s="113">
        <f>ROUND(((SUM(BF86:BF186))*I32),  2)</f>
        <v>0</v>
      </c>
      <c r="K32" s="35"/>
      <c r="L32" s="10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hidden="1" customHeight="1">
      <c r="A33" s="35"/>
      <c r="B33" s="40"/>
      <c r="C33" s="35"/>
      <c r="D33" s="35"/>
      <c r="E33" s="101" t="s">
        <v>44</v>
      </c>
      <c r="F33" s="113">
        <f>ROUND((SUM(BG86:BG186)),  2)</f>
        <v>0</v>
      </c>
      <c r="G33" s="35"/>
      <c r="H33" s="35"/>
      <c r="I33" s="114">
        <v>0.21</v>
      </c>
      <c r="J33" s="113">
        <f>0</f>
        <v>0</v>
      </c>
      <c r="K33" s="35"/>
      <c r="L33" s="10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hidden="1" customHeight="1">
      <c r="A34" s="35"/>
      <c r="B34" s="40"/>
      <c r="C34" s="35"/>
      <c r="D34" s="35"/>
      <c r="E34" s="101" t="s">
        <v>45</v>
      </c>
      <c r="F34" s="113">
        <f>ROUND((SUM(BH86:BH186)),  2)</f>
        <v>0</v>
      </c>
      <c r="G34" s="35"/>
      <c r="H34" s="35"/>
      <c r="I34" s="114">
        <v>0.15</v>
      </c>
      <c r="J34" s="113">
        <f>0</f>
        <v>0</v>
      </c>
      <c r="K34" s="35"/>
      <c r="L34" s="10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hidden="1" customHeight="1">
      <c r="A35" s="35"/>
      <c r="B35" s="40"/>
      <c r="C35" s="35"/>
      <c r="D35" s="35"/>
      <c r="E35" s="101" t="s">
        <v>46</v>
      </c>
      <c r="F35" s="113">
        <f>ROUND((SUM(BI86:BI186)),  2)</f>
        <v>0</v>
      </c>
      <c r="G35" s="35"/>
      <c r="H35" s="35"/>
      <c r="I35" s="114">
        <v>0</v>
      </c>
      <c r="J35" s="113">
        <f>0</f>
        <v>0</v>
      </c>
      <c r="K35" s="35"/>
      <c r="L35" s="10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0"/>
      <c r="C36" s="35"/>
      <c r="D36" s="35"/>
      <c r="E36" s="35"/>
      <c r="F36" s="35"/>
      <c r="G36" s="35"/>
      <c r="H36" s="35"/>
      <c r="I36" s="35"/>
      <c r="J36" s="35"/>
      <c r="K36" s="35"/>
      <c r="L36" s="10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35" customHeight="1">
      <c r="A37" s="35"/>
      <c r="B37" s="40"/>
      <c r="C37" s="115"/>
      <c r="D37" s="116" t="s">
        <v>47</v>
      </c>
      <c r="E37" s="117"/>
      <c r="F37" s="117"/>
      <c r="G37" s="118" t="s">
        <v>48</v>
      </c>
      <c r="H37" s="119" t="s">
        <v>49</v>
      </c>
      <c r="I37" s="117"/>
      <c r="J37" s="120">
        <f>SUM(J28:J35)</f>
        <v>0</v>
      </c>
      <c r="K37" s="121"/>
      <c r="L37" s="10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5" customHeight="1">
      <c r="A38" s="35"/>
      <c r="B38" s="122"/>
      <c r="C38" s="123"/>
      <c r="D38" s="123"/>
      <c r="E38" s="123"/>
      <c r="F38" s="123"/>
      <c r="G38" s="123"/>
      <c r="H38" s="123"/>
      <c r="I38" s="123"/>
      <c r="J38" s="123"/>
      <c r="K38" s="123"/>
      <c r="L38" s="10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42" spans="1:31" s="2" customFormat="1" ht="6.95" customHeight="1">
      <c r="A42" s="35"/>
      <c r="B42" s="124"/>
      <c r="C42" s="125"/>
      <c r="D42" s="125"/>
      <c r="E42" s="125"/>
      <c r="F42" s="125"/>
      <c r="G42" s="125"/>
      <c r="H42" s="125"/>
      <c r="I42" s="125"/>
      <c r="J42" s="125"/>
      <c r="K42" s="125"/>
      <c r="L42" s="102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</row>
    <row r="43" spans="1:31" s="2" customFormat="1" ht="24.95" customHeight="1">
      <c r="A43" s="35"/>
      <c r="B43" s="36"/>
      <c r="C43" s="24" t="s">
        <v>80</v>
      </c>
      <c r="D43" s="37"/>
      <c r="E43" s="37"/>
      <c r="F43" s="37"/>
      <c r="G43" s="37"/>
      <c r="H43" s="37"/>
      <c r="I43" s="37"/>
      <c r="J43" s="37"/>
      <c r="K43" s="37"/>
      <c r="L43" s="102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</row>
    <row r="44" spans="1:31" s="2" customFormat="1" ht="6.95" customHeight="1">
      <c r="A44" s="35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102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12" customHeight="1">
      <c r="A45" s="35"/>
      <c r="B45" s="36"/>
      <c r="C45" s="30" t="s">
        <v>16</v>
      </c>
      <c r="D45" s="37"/>
      <c r="E45" s="37"/>
      <c r="F45" s="37"/>
      <c r="G45" s="37"/>
      <c r="H45" s="37"/>
      <c r="I45" s="37"/>
      <c r="J45" s="37"/>
      <c r="K45" s="37"/>
      <c r="L45" s="102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16.5" customHeight="1">
      <c r="A46" s="35"/>
      <c r="B46" s="36"/>
      <c r="C46" s="37"/>
      <c r="D46" s="37"/>
      <c r="E46" s="333" t="str">
        <f>E7</f>
        <v>MŠ Sokolov, Marie Majerové 1650 - oprava venkovní kanalizace</v>
      </c>
      <c r="F46" s="359"/>
      <c r="G46" s="359"/>
      <c r="H46" s="359"/>
      <c r="I46" s="37"/>
      <c r="J46" s="37"/>
      <c r="K46" s="37"/>
      <c r="L46" s="102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6.95" customHeight="1">
      <c r="A47" s="35"/>
      <c r="B47" s="36"/>
      <c r="C47" s="37"/>
      <c r="D47" s="37"/>
      <c r="E47" s="37"/>
      <c r="F47" s="37"/>
      <c r="G47" s="37"/>
      <c r="H47" s="37"/>
      <c r="I47" s="37"/>
      <c r="J47" s="37"/>
      <c r="K47" s="37"/>
      <c r="L47" s="102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2" customHeight="1">
      <c r="A48" s="35"/>
      <c r="B48" s="36"/>
      <c r="C48" s="30" t="s">
        <v>21</v>
      </c>
      <c r="D48" s="37"/>
      <c r="E48" s="37"/>
      <c r="F48" s="28" t="str">
        <f>F10</f>
        <v xml:space="preserve"> </v>
      </c>
      <c r="G48" s="37"/>
      <c r="H48" s="37"/>
      <c r="I48" s="30" t="s">
        <v>23</v>
      </c>
      <c r="J48" s="60" t="str">
        <f>IF(J10="","",J10)</f>
        <v>1. 2. 2021</v>
      </c>
      <c r="K48" s="37"/>
      <c r="L48" s="102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47" s="2" customFormat="1" ht="6.95" customHeight="1">
      <c r="A49" s="35"/>
      <c r="B49" s="36"/>
      <c r="C49" s="37"/>
      <c r="D49" s="37"/>
      <c r="E49" s="37"/>
      <c r="F49" s="37"/>
      <c r="G49" s="37"/>
      <c r="H49" s="37"/>
      <c r="I49" s="37"/>
      <c r="J49" s="37"/>
      <c r="K49" s="37"/>
      <c r="L49" s="102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47" s="2" customFormat="1" ht="15.2" customHeight="1">
      <c r="A50" s="35"/>
      <c r="B50" s="36"/>
      <c r="C50" s="30" t="s">
        <v>25</v>
      </c>
      <c r="D50" s="37"/>
      <c r="E50" s="37"/>
      <c r="F50" s="28" t="str">
        <f>E13</f>
        <v>Město Sokolov</v>
      </c>
      <c r="G50" s="37"/>
      <c r="H50" s="37"/>
      <c r="I50" s="30" t="s">
        <v>31</v>
      </c>
      <c r="J50" s="33" t="str">
        <f>E19</f>
        <v xml:space="preserve"> </v>
      </c>
      <c r="K50" s="37"/>
      <c r="L50" s="102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47" s="2" customFormat="1" ht="15.2" customHeight="1">
      <c r="A51" s="35"/>
      <c r="B51" s="36"/>
      <c r="C51" s="30" t="s">
        <v>29</v>
      </c>
      <c r="D51" s="37"/>
      <c r="E51" s="37"/>
      <c r="F51" s="28" t="str">
        <f>IF(E16="","",E16)</f>
        <v>Vyplň údaj</v>
      </c>
      <c r="G51" s="37"/>
      <c r="H51" s="37"/>
      <c r="I51" s="30" t="s">
        <v>33</v>
      </c>
      <c r="J51" s="33" t="str">
        <f>E22</f>
        <v>Michal Kubelka</v>
      </c>
      <c r="K51" s="37"/>
      <c r="L51" s="102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47" s="2" customFormat="1" ht="10.35" customHeight="1">
      <c r="A52" s="35"/>
      <c r="B52" s="36"/>
      <c r="C52" s="37"/>
      <c r="D52" s="37"/>
      <c r="E52" s="37"/>
      <c r="F52" s="37"/>
      <c r="G52" s="37"/>
      <c r="H52" s="37"/>
      <c r="I52" s="37"/>
      <c r="J52" s="37"/>
      <c r="K52" s="37"/>
      <c r="L52" s="102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47" s="2" customFormat="1" ht="29.25" customHeight="1">
      <c r="A53" s="35"/>
      <c r="B53" s="36"/>
      <c r="C53" s="126" t="s">
        <v>81</v>
      </c>
      <c r="D53" s="127"/>
      <c r="E53" s="127"/>
      <c r="F53" s="127"/>
      <c r="G53" s="127"/>
      <c r="H53" s="127"/>
      <c r="I53" s="127"/>
      <c r="J53" s="128" t="s">
        <v>82</v>
      </c>
      <c r="K53" s="127"/>
      <c r="L53" s="102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47" s="2" customFormat="1" ht="10.35" customHeigh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102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47" s="2" customFormat="1" ht="22.9" customHeight="1">
      <c r="A55" s="35"/>
      <c r="B55" s="36"/>
      <c r="C55" s="129" t="s">
        <v>69</v>
      </c>
      <c r="D55" s="37"/>
      <c r="E55" s="37"/>
      <c r="F55" s="37"/>
      <c r="G55" s="37"/>
      <c r="H55" s="37"/>
      <c r="I55" s="37"/>
      <c r="J55" s="78">
        <f>J86</f>
        <v>0</v>
      </c>
      <c r="K55" s="37"/>
      <c r="L55" s="102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U55" s="18" t="s">
        <v>83</v>
      </c>
    </row>
    <row r="56" spans="1:47" s="9" customFormat="1" ht="24.95" customHeight="1">
      <c r="B56" s="130"/>
      <c r="C56" s="131"/>
      <c r="D56" s="132" t="s">
        <v>84</v>
      </c>
      <c r="E56" s="133"/>
      <c r="F56" s="133"/>
      <c r="G56" s="133"/>
      <c r="H56" s="133"/>
      <c r="I56" s="133"/>
      <c r="J56" s="134">
        <f>J87</f>
        <v>0</v>
      </c>
      <c r="K56" s="131"/>
      <c r="L56" s="135"/>
    </row>
    <row r="57" spans="1:47" s="10" customFormat="1" ht="19.899999999999999" customHeight="1">
      <c r="B57" s="136"/>
      <c r="C57" s="137"/>
      <c r="D57" s="138" t="s">
        <v>85</v>
      </c>
      <c r="E57" s="139"/>
      <c r="F57" s="139"/>
      <c r="G57" s="139"/>
      <c r="H57" s="139"/>
      <c r="I57" s="139"/>
      <c r="J57" s="140">
        <f>J88</f>
        <v>0</v>
      </c>
      <c r="K57" s="137"/>
      <c r="L57" s="141"/>
    </row>
    <row r="58" spans="1:47" s="10" customFormat="1" ht="19.899999999999999" customHeight="1">
      <c r="B58" s="136"/>
      <c r="C58" s="137"/>
      <c r="D58" s="138" t="s">
        <v>86</v>
      </c>
      <c r="E58" s="139"/>
      <c r="F58" s="139"/>
      <c r="G58" s="139"/>
      <c r="H58" s="139"/>
      <c r="I58" s="139"/>
      <c r="J58" s="140">
        <f>J139</f>
        <v>0</v>
      </c>
      <c r="K58" s="137"/>
      <c r="L58" s="141"/>
    </row>
    <row r="59" spans="1:47" s="10" customFormat="1" ht="19.899999999999999" customHeight="1">
      <c r="B59" s="136"/>
      <c r="C59" s="137"/>
      <c r="D59" s="138" t="s">
        <v>87</v>
      </c>
      <c r="E59" s="139"/>
      <c r="F59" s="139"/>
      <c r="G59" s="139"/>
      <c r="H59" s="139"/>
      <c r="I59" s="139"/>
      <c r="J59" s="140">
        <f>J142</f>
        <v>0</v>
      </c>
      <c r="K59" s="137"/>
      <c r="L59" s="141"/>
    </row>
    <row r="60" spans="1:47" s="10" customFormat="1" ht="19.899999999999999" customHeight="1">
      <c r="B60" s="136"/>
      <c r="C60" s="137"/>
      <c r="D60" s="138" t="s">
        <v>88</v>
      </c>
      <c r="E60" s="139"/>
      <c r="F60" s="139"/>
      <c r="G60" s="139"/>
      <c r="H60" s="139"/>
      <c r="I60" s="139"/>
      <c r="J60" s="140">
        <f>J146</f>
        <v>0</v>
      </c>
      <c r="K60" s="137"/>
      <c r="L60" s="141"/>
    </row>
    <row r="61" spans="1:47" s="10" customFormat="1" ht="19.899999999999999" customHeight="1">
      <c r="B61" s="136"/>
      <c r="C61" s="137"/>
      <c r="D61" s="138" t="s">
        <v>89</v>
      </c>
      <c r="E61" s="139"/>
      <c r="F61" s="139"/>
      <c r="G61" s="139"/>
      <c r="H61" s="139"/>
      <c r="I61" s="139"/>
      <c r="J61" s="140">
        <f>J156</f>
        <v>0</v>
      </c>
      <c r="K61" s="137"/>
      <c r="L61" s="141"/>
    </row>
    <row r="62" spans="1:47" s="10" customFormat="1" ht="19.899999999999999" customHeight="1">
      <c r="B62" s="136"/>
      <c r="C62" s="137"/>
      <c r="D62" s="138" t="s">
        <v>90</v>
      </c>
      <c r="E62" s="139"/>
      <c r="F62" s="139"/>
      <c r="G62" s="139"/>
      <c r="H62" s="139"/>
      <c r="I62" s="139"/>
      <c r="J62" s="140">
        <f>J159</f>
        <v>0</v>
      </c>
      <c r="K62" s="137"/>
      <c r="L62" s="141"/>
    </row>
    <row r="63" spans="1:47" s="10" customFormat="1" ht="19.899999999999999" customHeight="1">
      <c r="B63" s="136"/>
      <c r="C63" s="137"/>
      <c r="D63" s="138" t="s">
        <v>91</v>
      </c>
      <c r="E63" s="139"/>
      <c r="F63" s="139"/>
      <c r="G63" s="139"/>
      <c r="H63" s="139"/>
      <c r="I63" s="139"/>
      <c r="J63" s="140">
        <f>J171</f>
        <v>0</v>
      </c>
      <c r="K63" s="137"/>
      <c r="L63" s="141"/>
    </row>
    <row r="64" spans="1:47" s="9" customFormat="1" ht="24.95" customHeight="1">
      <c r="B64" s="130"/>
      <c r="C64" s="131"/>
      <c r="D64" s="132" t="s">
        <v>92</v>
      </c>
      <c r="E64" s="133"/>
      <c r="F64" s="133"/>
      <c r="G64" s="133"/>
      <c r="H64" s="133"/>
      <c r="I64" s="133"/>
      <c r="J64" s="134">
        <f>J174</f>
        <v>0</v>
      </c>
      <c r="K64" s="131"/>
      <c r="L64" s="135"/>
    </row>
    <row r="65" spans="1:31" s="10" customFormat="1" ht="19.899999999999999" customHeight="1">
      <c r="B65" s="136"/>
      <c r="C65" s="137"/>
      <c r="D65" s="138" t="s">
        <v>93</v>
      </c>
      <c r="E65" s="139"/>
      <c r="F65" s="139"/>
      <c r="G65" s="139"/>
      <c r="H65" s="139"/>
      <c r="I65" s="139"/>
      <c r="J65" s="140">
        <f>J175</f>
        <v>0</v>
      </c>
      <c r="K65" s="137"/>
      <c r="L65" s="141"/>
    </row>
    <row r="66" spans="1:31" s="10" customFormat="1" ht="19.899999999999999" customHeight="1">
      <c r="B66" s="136"/>
      <c r="C66" s="137"/>
      <c r="D66" s="138" t="s">
        <v>94</v>
      </c>
      <c r="E66" s="139"/>
      <c r="F66" s="139"/>
      <c r="G66" s="139"/>
      <c r="H66" s="139"/>
      <c r="I66" s="139"/>
      <c r="J66" s="140">
        <f>J178</f>
        <v>0</v>
      </c>
      <c r="K66" s="137"/>
      <c r="L66" s="141"/>
    </row>
    <row r="67" spans="1:31" s="10" customFormat="1" ht="19.899999999999999" customHeight="1">
      <c r="B67" s="136"/>
      <c r="C67" s="137"/>
      <c r="D67" s="138" t="s">
        <v>95</v>
      </c>
      <c r="E67" s="139"/>
      <c r="F67" s="139"/>
      <c r="G67" s="139"/>
      <c r="H67" s="139"/>
      <c r="I67" s="139"/>
      <c r="J67" s="140">
        <f>J181</f>
        <v>0</v>
      </c>
      <c r="K67" s="137"/>
      <c r="L67" s="141"/>
    </row>
    <row r="68" spans="1:31" s="10" customFormat="1" ht="19.899999999999999" customHeight="1">
      <c r="B68" s="136"/>
      <c r="C68" s="137"/>
      <c r="D68" s="138" t="s">
        <v>96</v>
      </c>
      <c r="E68" s="139"/>
      <c r="F68" s="139"/>
      <c r="G68" s="139"/>
      <c r="H68" s="139"/>
      <c r="I68" s="139"/>
      <c r="J68" s="140">
        <f>J184</f>
        <v>0</v>
      </c>
      <c r="K68" s="137"/>
      <c r="L68" s="141"/>
    </row>
    <row r="69" spans="1:31" s="2" customFormat="1" ht="21.75" customHeigh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102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6.95" customHeight="1">
      <c r="A70" s="35"/>
      <c r="B70" s="48"/>
      <c r="C70" s="49"/>
      <c r="D70" s="49"/>
      <c r="E70" s="49"/>
      <c r="F70" s="49"/>
      <c r="G70" s="49"/>
      <c r="H70" s="49"/>
      <c r="I70" s="49"/>
      <c r="J70" s="49"/>
      <c r="K70" s="49"/>
      <c r="L70" s="102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4" spans="1:31" s="2" customFormat="1" ht="6.95" customHeight="1">
      <c r="A74" s="35"/>
      <c r="B74" s="50"/>
      <c r="C74" s="51"/>
      <c r="D74" s="51"/>
      <c r="E74" s="51"/>
      <c r="F74" s="51"/>
      <c r="G74" s="51"/>
      <c r="H74" s="51"/>
      <c r="I74" s="51"/>
      <c r="J74" s="51"/>
      <c r="K74" s="51"/>
      <c r="L74" s="102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24.95" customHeight="1">
      <c r="A75" s="35"/>
      <c r="B75" s="36"/>
      <c r="C75" s="24" t="s">
        <v>97</v>
      </c>
      <c r="D75" s="37"/>
      <c r="E75" s="37"/>
      <c r="F75" s="37"/>
      <c r="G75" s="37"/>
      <c r="H75" s="37"/>
      <c r="I75" s="37"/>
      <c r="J75" s="37"/>
      <c r="K75" s="37"/>
      <c r="L75" s="102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30" t="s">
        <v>16</v>
      </c>
      <c r="D77" s="37"/>
      <c r="E77" s="37"/>
      <c r="F77" s="37"/>
      <c r="G77" s="37"/>
      <c r="H77" s="37"/>
      <c r="I77" s="37"/>
      <c r="J77" s="37"/>
      <c r="K77" s="37"/>
      <c r="L77" s="10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6.5" customHeight="1">
      <c r="A78" s="35"/>
      <c r="B78" s="36"/>
      <c r="C78" s="37"/>
      <c r="D78" s="37"/>
      <c r="E78" s="333" t="str">
        <f>E7</f>
        <v>MŠ Sokolov, Marie Majerové 1650 - oprava venkovní kanalizace</v>
      </c>
      <c r="F78" s="359"/>
      <c r="G78" s="359"/>
      <c r="H78" s="359"/>
      <c r="I78" s="37"/>
      <c r="J78" s="37"/>
      <c r="K78" s="37"/>
      <c r="L78" s="102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6.95" customHeight="1">
      <c r="A79" s="35"/>
      <c r="B79" s="36"/>
      <c r="C79" s="37"/>
      <c r="D79" s="37"/>
      <c r="E79" s="37"/>
      <c r="F79" s="37"/>
      <c r="G79" s="37"/>
      <c r="H79" s="37"/>
      <c r="I79" s="37"/>
      <c r="J79" s="37"/>
      <c r="K79" s="37"/>
      <c r="L79" s="102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30" t="s">
        <v>21</v>
      </c>
      <c r="D80" s="37"/>
      <c r="E80" s="37"/>
      <c r="F80" s="28" t="str">
        <f>F10</f>
        <v xml:space="preserve"> </v>
      </c>
      <c r="G80" s="37"/>
      <c r="H80" s="37"/>
      <c r="I80" s="30" t="s">
        <v>23</v>
      </c>
      <c r="J80" s="60" t="str">
        <f>IF(J10="","",J10)</f>
        <v>1. 2. 2021</v>
      </c>
      <c r="K80" s="37"/>
      <c r="L80" s="102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65" s="2" customFormat="1" ht="6.9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65" s="2" customFormat="1" ht="15.2" customHeight="1">
      <c r="A82" s="35"/>
      <c r="B82" s="36"/>
      <c r="C82" s="30" t="s">
        <v>25</v>
      </c>
      <c r="D82" s="37"/>
      <c r="E82" s="37"/>
      <c r="F82" s="28" t="str">
        <f>E13</f>
        <v>Město Sokolov</v>
      </c>
      <c r="G82" s="37"/>
      <c r="H82" s="37"/>
      <c r="I82" s="30" t="s">
        <v>31</v>
      </c>
      <c r="J82" s="33" t="str">
        <f>E19</f>
        <v xml:space="preserve"> </v>
      </c>
      <c r="K82" s="37"/>
      <c r="L82" s="10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65" s="2" customFormat="1" ht="15.2" customHeight="1">
      <c r="A83" s="35"/>
      <c r="B83" s="36"/>
      <c r="C83" s="30" t="s">
        <v>29</v>
      </c>
      <c r="D83" s="37"/>
      <c r="E83" s="37"/>
      <c r="F83" s="28" t="str">
        <f>IF(E16="","",E16)</f>
        <v>Vyplň údaj</v>
      </c>
      <c r="G83" s="37"/>
      <c r="H83" s="37"/>
      <c r="I83" s="30" t="s">
        <v>33</v>
      </c>
      <c r="J83" s="33" t="str">
        <f>E22</f>
        <v>Michal Kubelka</v>
      </c>
      <c r="K83" s="37"/>
      <c r="L83" s="10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65" s="2" customFormat="1" ht="10.3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65" s="11" customFormat="1" ht="29.25" customHeight="1">
      <c r="A85" s="142"/>
      <c r="B85" s="143"/>
      <c r="C85" s="144" t="s">
        <v>98</v>
      </c>
      <c r="D85" s="145" t="s">
        <v>56</v>
      </c>
      <c r="E85" s="145" t="s">
        <v>52</v>
      </c>
      <c r="F85" s="145" t="s">
        <v>53</v>
      </c>
      <c r="G85" s="145" t="s">
        <v>99</v>
      </c>
      <c r="H85" s="145" t="s">
        <v>100</v>
      </c>
      <c r="I85" s="145" t="s">
        <v>101</v>
      </c>
      <c r="J85" s="145" t="s">
        <v>82</v>
      </c>
      <c r="K85" s="146" t="s">
        <v>102</v>
      </c>
      <c r="L85" s="147"/>
      <c r="M85" s="69" t="s">
        <v>19</v>
      </c>
      <c r="N85" s="70" t="s">
        <v>41</v>
      </c>
      <c r="O85" s="70" t="s">
        <v>103</v>
      </c>
      <c r="P85" s="70" t="s">
        <v>104</v>
      </c>
      <c r="Q85" s="70" t="s">
        <v>105</v>
      </c>
      <c r="R85" s="70" t="s">
        <v>106</v>
      </c>
      <c r="S85" s="70" t="s">
        <v>107</v>
      </c>
      <c r="T85" s="71" t="s">
        <v>108</v>
      </c>
      <c r="U85" s="142"/>
      <c r="V85" s="142"/>
      <c r="W85" s="142"/>
      <c r="X85" s="142"/>
      <c r="Y85" s="142"/>
      <c r="Z85" s="142"/>
      <c r="AA85" s="142"/>
      <c r="AB85" s="142"/>
      <c r="AC85" s="142"/>
      <c r="AD85" s="142"/>
      <c r="AE85" s="142"/>
    </row>
    <row r="86" spans="1:65" s="2" customFormat="1" ht="22.9" customHeight="1">
      <c r="A86" s="35"/>
      <c r="B86" s="36"/>
      <c r="C86" s="76" t="s">
        <v>109</v>
      </c>
      <c r="D86" s="37"/>
      <c r="E86" s="37"/>
      <c r="F86" s="37"/>
      <c r="G86" s="37"/>
      <c r="H86" s="37"/>
      <c r="I86" s="37"/>
      <c r="J86" s="148">
        <f>BK86</f>
        <v>0</v>
      </c>
      <c r="K86" s="37"/>
      <c r="L86" s="40"/>
      <c r="M86" s="72"/>
      <c r="N86" s="149"/>
      <c r="O86" s="73"/>
      <c r="P86" s="150">
        <f>P87+P174</f>
        <v>0</v>
      </c>
      <c r="Q86" s="73"/>
      <c r="R86" s="150">
        <f>R87+R174</f>
        <v>23.287044999999999</v>
      </c>
      <c r="S86" s="73"/>
      <c r="T86" s="151">
        <f>T87+T174</f>
        <v>1.69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T86" s="18" t="s">
        <v>70</v>
      </c>
      <c r="AU86" s="18" t="s">
        <v>83</v>
      </c>
      <c r="BK86" s="152">
        <f>BK87+BK174</f>
        <v>0</v>
      </c>
    </row>
    <row r="87" spans="1:65" s="12" customFormat="1" ht="25.9" customHeight="1">
      <c r="B87" s="153"/>
      <c r="C87" s="154"/>
      <c r="D87" s="155" t="s">
        <v>70</v>
      </c>
      <c r="E87" s="156" t="s">
        <v>110</v>
      </c>
      <c r="F87" s="156" t="s">
        <v>111</v>
      </c>
      <c r="G87" s="154"/>
      <c r="H87" s="154"/>
      <c r="I87" s="157"/>
      <c r="J87" s="158">
        <f>BK87</f>
        <v>0</v>
      </c>
      <c r="K87" s="154"/>
      <c r="L87" s="159"/>
      <c r="M87" s="160"/>
      <c r="N87" s="161"/>
      <c r="O87" s="161"/>
      <c r="P87" s="162">
        <f>P88+P139+P142+P146+P156+P159+P171</f>
        <v>0</v>
      </c>
      <c r="Q87" s="161"/>
      <c r="R87" s="162">
        <f>R88+R139+R142+R146+R156+R159+R171</f>
        <v>23.287044999999999</v>
      </c>
      <c r="S87" s="161"/>
      <c r="T87" s="163">
        <f>T88+T139+T142+T146+T156+T159+T171</f>
        <v>1.69</v>
      </c>
      <c r="AR87" s="164" t="s">
        <v>76</v>
      </c>
      <c r="AT87" s="165" t="s">
        <v>70</v>
      </c>
      <c r="AU87" s="165" t="s">
        <v>71</v>
      </c>
      <c r="AY87" s="164" t="s">
        <v>112</v>
      </c>
      <c r="BK87" s="166">
        <f>BK88+BK139+BK142+BK146+BK156+BK159+BK171</f>
        <v>0</v>
      </c>
    </row>
    <row r="88" spans="1:65" s="12" customFormat="1" ht="22.9" customHeight="1">
      <c r="B88" s="153"/>
      <c r="C88" s="154"/>
      <c r="D88" s="155" t="s">
        <v>70</v>
      </c>
      <c r="E88" s="167" t="s">
        <v>76</v>
      </c>
      <c r="F88" s="167" t="s">
        <v>113</v>
      </c>
      <c r="G88" s="154"/>
      <c r="H88" s="154"/>
      <c r="I88" s="157"/>
      <c r="J88" s="168">
        <f>BK88</f>
        <v>0</v>
      </c>
      <c r="K88" s="154"/>
      <c r="L88" s="159"/>
      <c r="M88" s="160"/>
      <c r="N88" s="161"/>
      <c r="O88" s="161"/>
      <c r="P88" s="162">
        <f>SUM(P89:P138)</f>
        <v>0</v>
      </c>
      <c r="Q88" s="161"/>
      <c r="R88" s="162">
        <f>SUM(R89:R138)</f>
        <v>22.713274999999999</v>
      </c>
      <c r="S88" s="161"/>
      <c r="T88" s="163">
        <f>SUM(T89:T138)</f>
        <v>0</v>
      </c>
      <c r="AR88" s="164" t="s">
        <v>76</v>
      </c>
      <c r="AT88" s="165" t="s">
        <v>70</v>
      </c>
      <c r="AU88" s="165" t="s">
        <v>76</v>
      </c>
      <c r="AY88" s="164" t="s">
        <v>112</v>
      </c>
      <c r="BK88" s="166">
        <f>SUM(BK89:BK138)</f>
        <v>0</v>
      </c>
    </row>
    <row r="89" spans="1:65" s="2" customFormat="1" ht="21.75" customHeight="1">
      <c r="A89" s="35"/>
      <c r="B89" s="36"/>
      <c r="C89" s="169" t="s">
        <v>76</v>
      </c>
      <c r="D89" s="169" t="s">
        <v>114</v>
      </c>
      <c r="E89" s="170" t="s">
        <v>115</v>
      </c>
      <c r="F89" s="171" t="s">
        <v>116</v>
      </c>
      <c r="G89" s="172" t="s">
        <v>117</v>
      </c>
      <c r="H89" s="173">
        <v>4</v>
      </c>
      <c r="I89" s="174"/>
      <c r="J89" s="175">
        <f>ROUND(I89*H89,2)</f>
        <v>0</v>
      </c>
      <c r="K89" s="171" t="s">
        <v>118</v>
      </c>
      <c r="L89" s="40"/>
      <c r="M89" s="176" t="s">
        <v>19</v>
      </c>
      <c r="N89" s="177" t="s">
        <v>42</v>
      </c>
      <c r="O89" s="65"/>
      <c r="P89" s="178">
        <f>O89*H89</f>
        <v>0</v>
      </c>
      <c r="Q89" s="178">
        <v>0</v>
      </c>
      <c r="R89" s="178">
        <f>Q89*H89</f>
        <v>0</v>
      </c>
      <c r="S89" s="178">
        <v>0</v>
      </c>
      <c r="T89" s="179">
        <f>S89*H89</f>
        <v>0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R89" s="180" t="s">
        <v>119</v>
      </c>
      <c r="AT89" s="180" t="s">
        <v>114</v>
      </c>
      <c r="AU89" s="180" t="s">
        <v>78</v>
      </c>
      <c r="AY89" s="18" t="s">
        <v>112</v>
      </c>
      <c r="BE89" s="181">
        <f>IF(N89="základní",J89,0)</f>
        <v>0</v>
      </c>
      <c r="BF89" s="181">
        <f>IF(N89="snížená",J89,0)</f>
        <v>0</v>
      </c>
      <c r="BG89" s="181">
        <f>IF(N89="zákl. přenesená",J89,0)</f>
        <v>0</v>
      </c>
      <c r="BH89" s="181">
        <f>IF(N89="sníž. přenesená",J89,0)</f>
        <v>0</v>
      </c>
      <c r="BI89" s="181">
        <f>IF(N89="nulová",J89,0)</f>
        <v>0</v>
      </c>
      <c r="BJ89" s="18" t="s">
        <v>76</v>
      </c>
      <c r="BK89" s="181">
        <f>ROUND(I89*H89,2)</f>
        <v>0</v>
      </c>
      <c r="BL89" s="18" t="s">
        <v>119</v>
      </c>
      <c r="BM89" s="180" t="s">
        <v>120</v>
      </c>
    </row>
    <row r="90" spans="1:65" s="2" customFormat="1" ht="87.75">
      <c r="A90" s="35"/>
      <c r="B90" s="36"/>
      <c r="C90" s="37"/>
      <c r="D90" s="182" t="s">
        <v>121</v>
      </c>
      <c r="E90" s="37"/>
      <c r="F90" s="183" t="s">
        <v>122</v>
      </c>
      <c r="G90" s="37"/>
      <c r="H90" s="37"/>
      <c r="I90" s="184"/>
      <c r="J90" s="37"/>
      <c r="K90" s="37"/>
      <c r="L90" s="40"/>
      <c r="M90" s="185"/>
      <c r="N90" s="186"/>
      <c r="O90" s="65"/>
      <c r="P90" s="65"/>
      <c r="Q90" s="65"/>
      <c r="R90" s="65"/>
      <c r="S90" s="65"/>
      <c r="T90" s="66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T90" s="18" t="s">
        <v>121</v>
      </c>
      <c r="AU90" s="18" t="s">
        <v>78</v>
      </c>
    </row>
    <row r="91" spans="1:65" s="2" customFormat="1" ht="24">
      <c r="A91" s="35"/>
      <c r="B91" s="36"/>
      <c r="C91" s="169" t="s">
        <v>78</v>
      </c>
      <c r="D91" s="169" t="s">
        <v>114</v>
      </c>
      <c r="E91" s="170" t="s">
        <v>123</v>
      </c>
      <c r="F91" s="171" t="s">
        <v>124</v>
      </c>
      <c r="G91" s="172" t="s">
        <v>117</v>
      </c>
      <c r="H91" s="173">
        <v>4</v>
      </c>
      <c r="I91" s="174"/>
      <c r="J91" s="175">
        <f>ROUND(I91*H91,2)</f>
        <v>0</v>
      </c>
      <c r="K91" s="171" t="s">
        <v>118</v>
      </c>
      <c r="L91" s="40"/>
      <c r="M91" s="176" t="s">
        <v>19</v>
      </c>
      <c r="N91" s="177" t="s">
        <v>42</v>
      </c>
      <c r="O91" s="65"/>
      <c r="P91" s="178">
        <f>O91*H91</f>
        <v>0</v>
      </c>
      <c r="Q91" s="178">
        <v>0</v>
      </c>
      <c r="R91" s="178">
        <f>Q91*H91</f>
        <v>0</v>
      </c>
      <c r="S91" s="178">
        <v>0</v>
      </c>
      <c r="T91" s="179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0" t="s">
        <v>119</v>
      </c>
      <c r="AT91" s="180" t="s">
        <v>114</v>
      </c>
      <c r="AU91" s="180" t="s">
        <v>78</v>
      </c>
      <c r="AY91" s="18" t="s">
        <v>112</v>
      </c>
      <c r="BE91" s="181">
        <f>IF(N91="základní",J91,0)</f>
        <v>0</v>
      </c>
      <c r="BF91" s="181">
        <f>IF(N91="snížená",J91,0)</f>
        <v>0</v>
      </c>
      <c r="BG91" s="181">
        <f>IF(N91="zákl. přenesená",J91,0)</f>
        <v>0</v>
      </c>
      <c r="BH91" s="181">
        <f>IF(N91="sníž. přenesená",J91,0)</f>
        <v>0</v>
      </c>
      <c r="BI91" s="181">
        <f>IF(N91="nulová",J91,0)</f>
        <v>0</v>
      </c>
      <c r="BJ91" s="18" t="s">
        <v>76</v>
      </c>
      <c r="BK91" s="181">
        <f>ROUND(I91*H91,2)</f>
        <v>0</v>
      </c>
      <c r="BL91" s="18" t="s">
        <v>119</v>
      </c>
      <c r="BM91" s="180" t="s">
        <v>125</v>
      </c>
    </row>
    <row r="92" spans="1:65" s="2" customFormat="1" ht="39">
      <c r="A92" s="35"/>
      <c r="B92" s="36"/>
      <c r="C92" s="37"/>
      <c r="D92" s="182" t="s">
        <v>121</v>
      </c>
      <c r="E92" s="37"/>
      <c r="F92" s="183" t="s">
        <v>126</v>
      </c>
      <c r="G92" s="37"/>
      <c r="H92" s="37"/>
      <c r="I92" s="184"/>
      <c r="J92" s="37"/>
      <c r="K92" s="37"/>
      <c r="L92" s="40"/>
      <c r="M92" s="185"/>
      <c r="N92" s="186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8" t="s">
        <v>121</v>
      </c>
      <c r="AU92" s="18" t="s">
        <v>78</v>
      </c>
    </row>
    <row r="93" spans="1:65" s="2" customFormat="1" ht="33" customHeight="1">
      <c r="A93" s="35"/>
      <c r="B93" s="36"/>
      <c r="C93" s="169" t="s">
        <v>127</v>
      </c>
      <c r="D93" s="169" t="s">
        <v>114</v>
      </c>
      <c r="E93" s="170" t="s">
        <v>128</v>
      </c>
      <c r="F93" s="171" t="s">
        <v>129</v>
      </c>
      <c r="G93" s="172" t="s">
        <v>117</v>
      </c>
      <c r="H93" s="173">
        <v>40</v>
      </c>
      <c r="I93" s="174"/>
      <c r="J93" s="175">
        <f>ROUND(I93*H93,2)</f>
        <v>0</v>
      </c>
      <c r="K93" s="171" t="s">
        <v>118</v>
      </c>
      <c r="L93" s="40"/>
      <c r="M93" s="176" t="s">
        <v>19</v>
      </c>
      <c r="N93" s="177" t="s">
        <v>42</v>
      </c>
      <c r="O93" s="65"/>
      <c r="P93" s="178">
        <f>O93*H93</f>
        <v>0</v>
      </c>
      <c r="Q93" s="178">
        <v>0</v>
      </c>
      <c r="R93" s="178">
        <f>Q93*H93</f>
        <v>0</v>
      </c>
      <c r="S93" s="178">
        <v>0</v>
      </c>
      <c r="T93" s="179">
        <f>S93*H93</f>
        <v>0</v>
      </c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R93" s="180" t="s">
        <v>119</v>
      </c>
      <c r="AT93" s="180" t="s">
        <v>114</v>
      </c>
      <c r="AU93" s="180" t="s">
        <v>78</v>
      </c>
      <c r="AY93" s="18" t="s">
        <v>112</v>
      </c>
      <c r="BE93" s="181">
        <f>IF(N93="základní",J93,0)</f>
        <v>0</v>
      </c>
      <c r="BF93" s="181">
        <f>IF(N93="snížená",J93,0)</f>
        <v>0</v>
      </c>
      <c r="BG93" s="181">
        <f>IF(N93="zákl. přenesená",J93,0)</f>
        <v>0</v>
      </c>
      <c r="BH93" s="181">
        <f>IF(N93="sníž. přenesená",J93,0)</f>
        <v>0</v>
      </c>
      <c r="BI93" s="181">
        <f>IF(N93="nulová",J93,0)</f>
        <v>0</v>
      </c>
      <c r="BJ93" s="18" t="s">
        <v>76</v>
      </c>
      <c r="BK93" s="181">
        <f>ROUND(I93*H93,2)</f>
        <v>0</v>
      </c>
      <c r="BL93" s="18" t="s">
        <v>119</v>
      </c>
      <c r="BM93" s="180" t="s">
        <v>130</v>
      </c>
    </row>
    <row r="94" spans="1:65" s="2" customFormat="1" ht="39">
      <c r="A94" s="35"/>
      <c r="B94" s="36"/>
      <c r="C94" s="37"/>
      <c r="D94" s="182" t="s">
        <v>121</v>
      </c>
      <c r="E94" s="37"/>
      <c r="F94" s="183" t="s">
        <v>126</v>
      </c>
      <c r="G94" s="37"/>
      <c r="H94" s="37"/>
      <c r="I94" s="184"/>
      <c r="J94" s="37"/>
      <c r="K94" s="37"/>
      <c r="L94" s="40"/>
      <c r="M94" s="185"/>
      <c r="N94" s="186"/>
      <c r="O94" s="65"/>
      <c r="P94" s="65"/>
      <c r="Q94" s="65"/>
      <c r="R94" s="65"/>
      <c r="S94" s="65"/>
      <c r="T94" s="66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T94" s="18" t="s">
        <v>121</v>
      </c>
      <c r="AU94" s="18" t="s">
        <v>78</v>
      </c>
    </row>
    <row r="95" spans="1:65" s="13" customFormat="1" ht="11.25">
      <c r="B95" s="187"/>
      <c r="C95" s="188"/>
      <c r="D95" s="182" t="s">
        <v>131</v>
      </c>
      <c r="E95" s="189" t="s">
        <v>19</v>
      </c>
      <c r="F95" s="190" t="s">
        <v>132</v>
      </c>
      <c r="G95" s="188"/>
      <c r="H95" s="191">
        <v>40</v>
      </c>
      <c r="I95" s="192"/>
      <c r="J95" s="188"/>
      <c r="K95" s="188"/>
      <c r="L95" s="193"/>
      <c r="M95" s="194"/>
      <c r="N95" s="195"/>
      <c r="O95" s="195"/>
      <c r="P95" s="195"/>
      <c r="Q95" s="195"/>
      <c r="R95" s="195"/>
      <c r="S95" s="195"/>
      <c r="T95" s="196"/>
      <c r="AT95" s="197" t="s">
        <v>131</v>
      </c>
      <c r="AU95" s="197" t="s">
        <v>78</v>
      </c>
      <c r="AV95" s="13" t="s">
        <v>78</v>
      </c>
      <c r="AW95" s="13" t="s">
        <v>32</v>
      </c>
      <c r="AX95" s="13" t="s">
        <v>76</v>
      </c>
      <c r="AY95" s="197" t="s">
        <v>112</v>
      </c>
    </row>
    <row r="96" spans="1:65" s="2" customFormat="1" ht="24">
      <c r="A96" s="35"/>
      <c r="B96" s="36"/>
      <c r="C96" s="169" t="s">
        <v>119</v>
      </c>
      <c r="D96" s="169" t="s">
        <v>114</v>
      </c>
      <c r="E96" s="170" t="s">
        <v>133</v>
      </c>
      <c r="F96" s="171" t="s">
        <v>134</v>
      </c>
      <c r="G96" s="172" t="s">
        <v>135</v>
      </c>
      <c r="H96" s="173">
        <v>0.4</v>
      </c>
      <c r="I96" s="174"/>
      <c r="J96" s="175">
        <f>ROUND(I96*H96,2)</f>
        <v>0</v>
      </c>
      <c r="K96" s="171" t="s">
        <v>118</v>
      </c>
      <c r="L96" s="40"/>
      <c r="M96" s="176" t="s">
        <v>19</v>
      </c>
      <c r="N96" s="177" t="s">
        <v>42</v>
      </c>
      <c r="O96" s="65"/>
      <c r="P96" s="178">
        <f>O96*H96</f>
        <v>0</v>
      </c>
      <c r="Q96" s="178">
        <v>0</v>
      </c>
      <c r="R96" s="178">
        <f>Q96*H96</f>
        <v>0</v>
      </c>
      <c r="S96" s="178">
        <v>0</v>
      </c>
      <c r="T96" s="179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0" t="s">
        <v>119</v>
      </c>
      <c r="AT96" s="180" t="s">
        <v>114</v>
      </c>
      <c r="AU96" s="180" t="s">
        <v>78</v>
      </c>
      <c r="AY96" s="18" t="s">
        <v>112</v>
      </c>
      <c r="BE96" s="181">
        <f>IF(N96="základní",J96,0)</f>
        <v>0</v>
      </c>
      <c r="BF96" s="181">
        <f>IF(N96="snížená",J96,0)</f>
        <v>0</v>
      </c>
      <c r="BG96" s="181">
        <f>IF(N96="zákl. přenesená",J96,0)</f>
        <v>0</v>
      </c>
      <c r="BH96" s="181">
        <f>IF(N96="sníž. přenesená",J96,0)</f>
        <v>0</v>
      </c>
      <c r="BI96" s="181">
        <f>IF(N96="nulová",J96,0)</f>
        <v>0</v>
      </c>
      <c r="BJ96" s="18" t="s">
        <v>76</v>
      </c>
      <c r="BK96" s="181">
        <f>ROUND(I96*H96,2)</f>
        <v>0</v>
      </c>
      <c r="BL96" s="18" t="s">
        <v>119</v>
      </c>
      <c r="BM96" s="180" t="s">
        <v>136</v>
      </c>
    </row>
    <row r="97" spans="1:65" s="2" customFormat="1" ht="58.5">
      <c r="A97" s="35"/>
      <c r="B97" s="36"/>
      <c r="C97" s="37"/>
      <c r="D97" s="182" t="s">
        <v>121</v>
      </c>
      <c r="E97" s="37"/>
      <c r="F97" s="183" t="s">
        <v>137</v>
      </c>
      <c r="G97" s="37"/>
      <c r="H97" s="37"/>
      <c r="I97" s="184"/>
      <c r="J97" s="37"/>
      <c r="K97" s="37"/>
      <c r="L97" s="40"/>
      <c r="M97" s="185"/>
      <c r="N97" s="186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8" t="s">
        <v>121</v>
      </c>
      <c r="AU97" s="18" t="s">
        <v>78</v>
      </c>
    </row>
    <row r="98" spans="1:65" s="2" customFormat="1" ht="24">
      <c r="A98" s="35"/>
      <c r="B98" s="36"/>
      <c r="C98" s="169" t="s">
        <v>138</v>
      </c>
      <c r="D98" s="169" t="s">
        <v>114</v>
      </c>
      <c r="E98" s="170" t="s">
        <v>139</v>
      </c>
      <c r="F98" s="171" t="s">
        <v>140</v>
      </c>
      <c r="G98" s="172" t="s">
        <v>141</v>
      </c>
      <c r="H98" s="173">
        <v>43.16</v>
      </c>
      <c r="I98" s="174"/>
      <c r="J98" s="175">
        <f>ROUND(I98*H98,2)</f>
        <v>0</v>
      </c>
      <c r="K98" s="171" t="s">
        <v>118</v>
      </c>
      <c r="L98" s="40"/>
      <c r="M98" s="176" t="s">
        <v>19</v>
      </c>
      <c r="N98" s="177" t="s">
        <v>42</v>
      </c>
      <c r="O98" s="65"/>
      <c r="P98" s="178">
        <f>O98*H98</f>
        <v>0</v>
      </c>
      <c r="Q98" s="178">
        <v>0</v>
      </c>
      <c r="R98" s="178">
        <f>Q98*H98</f>
        <v>0</v>
      </c>
      <c r="S98" s="178">
        <v>0</v>
      </c>
      <c r="T98" s="179">
        <f>S98*H98</f>
        <v>0</v>
      </c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R98" s="180" t="s">
        <v>119</v>
      </c>
      <c r="AT98" s="180" t="s">
        <v>114</v>
      </c>
      <c r="AU98" s="180" t="s">
        <v>78</v>
      </c>
      <c r="AY98" s="18" t="s">
        <v>112</v>
      </c>
      <c r="BE98" s="181">
        <f>IF(N98="základní",J98,0)</f>
        <v>0</v>
      </c>
      <c r="BF98" s="181">
        <f>IF(N98="snížená",J98,0)</f>
        <v>0</v>
      </c>
      <c r="BG98" s="181">
        <f>IF(N98="zákl. přenesená",J98,0)</f>
        <v>0</v>
      </c>
      <c r="BH98" s="181">
        <f>IF(N98="sníž. přenesená",J98,0)</f>
        <v>0</v>
      </c>
      <c r="BI98" s="181">
        <f>IF(N98="nulová",J98,0)</f>
        <v>0</v>
      </c>
      <c r="BJ98" s="18" t="s">
        <v>76</v>
      </c>
      <c r="BK98" s="181">
        <f>ROUND(I98*H98,2)</f>
        <v>0</v>
      </c>
      <c r="BL98" s="18" t="s">
        <v>119</v>
      </c>
      <c r="BM98" s="180" t="s">
        <v>142</v>
      </c>
    </row>
    <row r="99" spans="1:65" s="2" customFormat="1" ht="39">
      <c r="A99" s="35"/>
      <c r="B99" s="36"/>
      <c r="C99" s="37"/>
      <c r="D99" s="182" t="s">
        <v>121</v>
      </c>
      <c r="E99" s="37"/>
      <c r="F99" s="183" t="s">
        <v>143</v>
      </c>
      <c r="G99" s="37"/>
      <c r="H99" s="37"/>
      <c r="I99" s="184"/>
      <c r="J99" s="37"/>
      <c r="K99" s="37"/>
      <c r="L99" s="40"/>
      <c r="M99" s="185"/>
      <c r="N99" s="186"/>
      <c r="O99" s="65"/>
      <c r="P99" s="65"/>
      <c r="Q99" s="65"/>
      <c r="R99" s="65"/>
      <c r="S99" s="65"/>
      <c r="T99" s="66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T99" s="18" t="s">
        <v>121</v>
      </c>
      <c r="AU99" s="18" t="s">
        <v>78</v>
      </c>
    </row>
    <row r="100" spans="1:65" s="13" customFormat="1" ht="11.25">
      <c r="B100" s="187"/>
      <c r="C100" s="188"/>
      <c r="D100" s="182" t="s">
        <v>131</v>
      </c>
      <c r="E100" s="189" t="s">
        <v>19</v>
      </c>
      <c r="F100" s="190" t="s">
        <v>144</v>
      </c>
      <c r="G100" s="188"/>
      <c r="H100" s="191">
        <v>43.16</v>
      </c>
      <c r="I100" s="192"/>
      <c r="J100" s="188"/>
      <c r="K100" s="188"/>
      <c r="L100" s="193"/>
      <c r="M100" s="194"/>
      <c r="N100" s="195"/>
      <c r="O100" s="195"/>
      <c r="P100" s="195"/>
      <c r="Q100" s="195"/>
      <c r="R100" s="195"/>
      <c r="S100" s="195"/>
      <c r="T100" s="196"/>
      <c r="AT100" s="197" t="s">
        <v>131</v>
      </c>
      <c r="AU100" s="197" t="s">
        <v>78</v>
      </c>
      <c r="AV100" s="13" t="s">
        <v>78</v>
      </c>
      <c r="AW100" s="13" t="s">
        <v>32</v>
      </c>
      <c r="AX100" s="13" t="s">
        <v>76</v>
      </c>
      <c r="AY100" s="197" t="s">
        <v>112</v>
      </c>
    </row>
    <row r="101" spans="1:65" s="2" customFormat="1" ht="16.5" customHeight="1">
      <c r="A101" s="35"/>
      <c r="B101" s="36"/>
      <c r="C101" s="169" t="s">
        <v>145</v>
      </c>
      <c r="D101" s="169" t="s">
        <v>114</v>
      </c>
      <c r="E101" s="170" t="s">
        <v>146</v>
      </c>
      <c r="F101" s="171" t="s">
        <v>147</v>
      </c>
      <c r="G101" s="172" t="s">
        <v>148</v>
      </c>
      <c r="H101" s="173">
        <v>1</v>
      </c>
      <c r="I101" s="174"/>
      <c r="J101" s="175">
        <f>ROUND(I101*H101,2)</f>
        <v>0</v>
      </c>
      <c r="K101" s="171" t="s">
        <v>19</v>
      </c>
      <c r="L101" s="40"/>
      <c r="M101" s="176" t="s">
        <v>19</v>
      </c>
      <c r="N101" s="177" t="s">
        <v>42</v>
      </c>
      <c r="O101" s="65"/>
      <c r="P101" s="178">
        <f>O101*H101</f>
        <v>0</v>
      </c>
      <c r="Q101" s="178">
        <v>0</v>
      </c>
      <c r="R101" s="178">
        <f>Q101*H101</f>
        <v>0</v>
      </c>
      <c r="S101" s="178">
        <v>0</v>
      </c>
      <c r="T101" s="179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0" t="s">
        <v>119</v>
      </c>
      <c r="AT101" s="180" t="s">
        <v>114</v>
      </c>
      <c r="AU101" s="180" t="s">
        <v>78</v>
      </c>
      <c r="AY101" s="18" t="s">
        <v>112</v>
      </c>
      <c r="BE101" s="181">
        <f>IF(N101="základní",J101,0)</f>
        <v>0</v>
      </c>
      <c r="BF101" s="181">
        <f>IF(N101="snížená",J101,0)</f>
        <v>0</v>
      </c>
      <c r="BG101" s="181">
        <f>IF(N101="zákl. přenesená",J101,0)</f>
        <v>0</v>
      </c>
      <c r="BH101" s="181">
        <f>IF(N101="sníž. přenesená",J101,0)</f>
        <v>0</v>
      </c>
      <c r="BI101" s="181">
        <f>IF(N101="nulová",J101,0)</f>
        <v>0</v>
      </c>
      <c r="BJ101" s="18" t="s">
        <v>76</v>
      </c>
      <c r="BK101" s="181">
        <f>ROUND(I101*H101,2)</f>
        <v>0</v>
      </c>
      <c r="BL101" s="18" t="s">
        <v>119</v>
      </c>
      <c r="BM101" s="180" t="s">
        <v>149</v>
      </c>
    </row>
    <row r="102" spans="1:65" s="2" customFormat="1" ht="21.75" customHeight="1">
      <c r="A102" s="35"/>
      <c r="B102" s="36"/>
      <c r="C102" s="169" t="s">
        <v>150</v>
      </c>
      <c r="D102" s="169" t="s">
        <v>114</v>
      </c>
      <c r="E102" s="170" t="s">
        <v>151</v>
      </c>
      <c r="F102" s="171" t="s">
        <v>152</v>
      </c>
      <c r="G102" s="172" t="s">
        <v>153</v>
      </c>
      <c r="H102" s="173">
        <v>107.9</v>
      </c>
      <c r="I102" s="174"/>
      <c r="J102" s="175">
        <f>ROUND(I102*H102,2)</f>
        <v>0</v>
      </c>
      <c r="K102" s="171" t="s">
        <v>118</v>
      </c>
      <c r="L102" s="40"/>
      <c r="M102" s="176" t="s">
        <v>19</v>
      </c>
      <c r="N102" s="177" t="s">
        <v>42</v>
      </c>
      <c r="O102" s="65"/>
      <c r="P102" s="178">
        <f>O102*H102</f>
        <v>0</v>
      </c>
      <c r="Q102" s="178">
        <v>8.4999999999999995E-4</v>
      </c>
      <c r="R102" s="178">
        <f>Q102*H102</f>
        <v>9.1715000000000005E-2</v>
      </c>
      <c r="S102" s="178">
        <v>0</v>
      </c>
      <c r="T102" s="179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0" t="s">
        <v>119</v>
      </c>
      <c r="AT102" s="180" t="s">
        <v>114</v>
      </c>
      <c r="AU102" s="180" t="s">
        <v>78</v>
      </c>
      <c r="AY102" s="18" t="s">
        <v>112</v>
      </c>
      <c r="BE102" s="181">
        <f>IF(N102="základní",J102,0)</f>
        <v>0</v>
      </c>
      <c r="BF102" s="181">
        <f>IF(N102="snížená",J102,0)</f>
        <v>0</v>
      </c>
      <c r="BG102" s="181">
        <f>IF(N102="zákl. přenesená",J102,0)</f>
        <v>0</v>
      </c>
      <c r="BH102" s="181">
        <f>IF(N102="sníž. přenesená",J102,0)</f>
        <v>0</v>
      </c>
      <c r="BI102" s="181">
        <f>IF(N102="nulová",J102,0)</f>
        <v>0</v>
      </c>
      <c r="BJ102" s="18" t="s">
        <v>76</v>
      </c>
      <c r="BK102" s="181">
        <f>ROUND(I102*H102,2)</f>
        <v>0</v>
      </c>
      <c r="BL102" s="18" t="s">
        <v>119</v>
      </c>
      <c r="BM102" s="180" t="s">
        <v>154</v>
      </c>
    </row>
    <row r="103" spans="1:65" s="2" customFormat="1" ht="117">
      <c r="A103" s="35"/>
      <c r="B103" s="36"/>
      <c r="C103" s="37"/>
      <c r="D103" s="182" t="s">
        <v>121</v>
      </c>
      <c r="E103" s="37"/>
      <c r="F103" s="183" t="s">
        <v>155</v>
      </c>
      <c r="G103" s="37"/>
      <c r="H103" s="37"/>
      <c r="I103" s="184"/>
      <c r="J103" s="37"/>
      <c r="K103" s="37"/>
      <c r="L103" s="40"/>
      <c r="M103" s="185"/>
      <c r="N103" s="186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8" t="s">
        <v>121</v>
      </c>
      <c r="AU103" s="18" t="s">
        <v>78</v>
      </c>
    </row>
    <row r="104" spans="1:65" s="13" customFormat="1" ht="11.25">
      <c r="B104" s="187"/>
      <c r="C104" s="188"/>
      <c r="D104" s="182" t="s">
        <v>131</v>
      </c>
      <c r="E104" s="189" t="s">
        <v>19</v>
      </c>
      <c r="F104" s="190" t="s">
        <v>156</v>
      </c>
      <c r="G104" s="188"/>
      <c r="H104" s="191">
        <v>107.9</v>
      </c>
      <c r="I104" s="192"/>
      <c r="J104" s="188"/>
      <c r="K104" s="188"/>
      <c r="L104" s="193"/>
      <c r="M104" s="194"/>
      <c r="N104" s="195"/>
      <c r="O104" s="195"/>
      <c r="P104" s="195"/>
      <c r="Q104" s="195"/>
      <c r="R104" s="195"/>
      <c r="S104" s="195"/>
      <c r="T104" s="196"/>
      <c r="AT104" s="197" t="s">
        <v>131</v>
      </c>
      <c r="AU104" s="197" t="s">
        <v>78</v>
      </c>
      <c r="AV104" s="13" t="s">
        <v>78</v>
      </c>
      <c r="AW104" s="13" t="s">
        <v>32</v>
      </c>
      <c r="AX104" s="13" t="s">
        <v>76</v>
      </c>
      <c r="AY104" s="197" t="s">
        <v>112</v>
      </c>
    </row>
    <row r="105" spans="1:65" s="2" customFormat="1" ht="24">
      <c r="A105" s="35"/>
      <c r="B105" s="36"/>
      <c r="C105" s="169" t="s">
        <v>157</v>
      </c>
      <c r="D105" s="169" t="s">
        <v>114</v>
      </c>
      <c r="E105" s="170" t="s">
        <v>158</v>
      </c>
      <c r="F105" s="171" t="s">
        <v>159</v>
      </c>
      <c r="G105" s="172" t="s">
        <v>153</v>
      </c>
      <c r="H105" s="173">
        <v>107.9</v>
      </c>
      <c r="I105" s="174"/>
      <c r="J105" s="175">
        <f>ROUND(I105*H105,2)</f>
        <v>0</v>
      </c>
      <c r="K105" s="171" t="s">
        <v>118</v>
      </c>
      <c r="L105" s="40"/>
      <c r="M105" s="176" t="s">
        <v>19</v>
      </c>
      <c r="N105" s="177" t="s">
        <v>42</v>
      </c>
      <c r="O105" s="65"/>
      <c r="P105" s="178">
        <f>O105*H105</f>
        <v>0</v>
      </c>
      <c r="Q105" s="178">
        <v>0</v>
      </c>
      <c r="R105" s="178">
        <f>Q105*H105</f>
        <v>0</v>
      </c>
      <c r="S105" s="178">
        <v>0</v>
      </c>
      <c r="T105" s="179">
        <f>S105*H105</f>
        <v>0</v>
      </c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R105" s="180" t="s">
        <v>119</v>
      </c>
      <c r="AT105" s="180" t="s">
        <v>114</v>
      </c>
      <c r="AU105" s="180" t="s">
        <v>78</v>
      </c>
      <c r="AY105" s="18" t="s">
        <v>112</v>
      </c>
      <c r="BE105" s="181">
        <f>IF(N105="základní",J105,0)</f>
        <v>0</v>
      </c>
      <c r="BF105" s="181">
        <f>IF(N105="snížená",J105,0)</f>
        <v>0</v>
      </c>
      <c r="BG105" s="181">
        <f>IF(N105="zákl. přenesená",J105,0)</f>
        <v>0</v>
      </c>
      <c r="BH105" s="181">
        <f>IF(N105="sníž. přenesená",J105,0)</f>
        <v>0</v>
      </c>
      <c r="BI105" s="181">
        <f>IF(N105="nulová",J105,0)</f>
        <v>0</v>
      </c>
      <c r="BJ105" s="18" t="s">
        <v>76</v>
      </c>
      <c r="BK105" s="181">
        <f>ROUND(I105*H105,2)</f>
        <v>0</v>
      </c>
      <c r="BL105" s="18" t="s">
        <v>119</v>
      </c>
      <c r="BM105" s="180" t="s">
        <v>160</v>
      </c>
    </row>
    <row r="106" spans="1:65" s="2" customFormat="1" ht="24">
      <c r="A106" s="35"/>
      <c r="B106" s="36"/>
      <c r="C106" s="169" t="s">
        <v>161</v>
      </c>
      <c r="D106" s="169" t="s">
        <v>114</v>
      </c>
      <c r="E106" s="170" t="s">
        <v>162</v>
      </c>
      <c r="F106" s="171" t="s">
        <v>163</v>
      </c>
      <c r="G106" s="172" t="s">
        <v>141</v>
      </c>
      <c r="H106" s="173">
        <v>9.36</v>
      </c>
      <c r="I106" s="174"/>
      <c r="J106" s="175">
        <f>ROUND(I106*H106,2)</f>
        <v>0</v>
      </c>
      <c r="K106" s="171" t="s">
        <v>118</v>
      </c>
      <c r="L106" s="40"/>
      <c r="M106" s="176" t="s">
        <v>19</v>
      </c>
      <c r="N106" s="177" t="s">
        <v>42</v>
      </c>
      <c r="O106" s="65"/>
      <c r="P106" s="178">
        <f>O106*H106</f>
        <v>0</v>
      </c>
      <c r="Q106" s="178">
        <v>0</v>
      </c>
      <c r="R106" s="178">
        <f>Q106*H106</f>
        <v>0</v>
      </c>
      <c r="S106" s="178">
        <v>0</v>
      </c>
      <c r="T106" s="179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0" t="s">
        <v>119</v>
      </c>
      <c r="AT106" s="180" t="s">
        <v>114</v>
      </c>
      <c r="AU106" s="180" t="s">
        <v>78</v>
      </c>
      <c r="AY106" s="18" t="s">
        <v>112</v>
      </c>
      <c r="BE106" s="181">
        <f>IF(N106="základní",J106,0)</f>
        <v>0</v>
      </c>
      <c r="BF106" s="181">
        <f>IF(N106="snížená",J106,0)</f>
        <v>0</v>
      </c>
      <c r="BG106" s="181">
        <f>IF(N106="zákl. přenesená",J106,0)</f>
        <v>0</v>
      </c>
      <c r="BH106" s="181">
        <f>IF(N106="sníž. přenesená",J106,0)</f>
        <v>0</v>
      </c>
      <c r="BI106" s="181">
        <f>IF(N106="nulová",J106,0)</f>
        <v>0</v>
      </c>
      <c r="BJ106" s="18" t="s">
        <v>76</v>
      </c>
      <c r="BK106" s="181">
        <f>ROUND(I106*H106,2)</f>
        <v>0</v>
      </c>
      <c r="BL106" s="18" t="s">
        <v>119</v>
      </c>
      <c r="BM106" s="180" t="s">
        <v>164</v>
      </c>
    </row>
    <row r="107" spans="1:65" s="2" customFormat="1" ht="87.75">
      <c r="A107" s="35"/>
      <c r="B107" s="36"/>
      <c r="C107" s="37"/>
      <c r="D107" s="182" t="s">
        <v>121</v>
      </c>
      <c r="E107" s="37"/>
      <c r="F107" s="183" t="s">
        <v>165</v>
      </c>
      <c r="G107" s="37"/>
      <c r="H107" s="37"/>
      <c r="I107" s="184"/>
      <c r="J107" s="37"/>
      <c r="K107" s="37"/>
      <c r="L107" s="40"/>
      <c r="M107" s="185"/>
      <c r="N107" s="186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8" t="s">
        <v>121</v>
      </c>
      <c r="AU107" s="18" t="s">
        <v>78</v>
      </c>
    </row>
    <row r="108" spans="1:65" s="13" customFormat="1" ht="11.25">
      <c r="B108" s="187"/>
      <c r="C108" s="188"/>
      <c r="D108" s="182" t="s">
        <v>131</v>
      </c>
      <c r="E108" s="189" t="s">
        <v>19</v>
      </c>
      <c r="F108" s="190" t="s">
        <v>166</v>
      </c>
      <c r="G108" s="188"/>
      <c r="H108" s="191">
        <v>9.36</v>
      </c>
      <c r="I108" s="192"/>
      <c r="J108" s="188"/>
      <c r="K108" s="188"/>
      <c r="L108" s="193"/>
      <c r="M108" s="194"/>
      <c r="N108" s="195"/>
      <c r="O108" s="195"/>
      <c r="P108" s="195"/>
      <c r="Q108" s="195"/>
      <c r="R108" s="195"/>
      <c r="S108" s="195"/>
      <c r="T108" s="196"/>
      <c r="AT108" s="197" t="s">
        <v>131</v>
      </c>
      <c r="AU108" s="197" t="s">
        <v>78</v>
      </c>
      <c r="AV108" s="13" t="s">
        <v>78</v>
      </c>
      <c r="AW108" s="13" t="s">
        <v>32</v>
      </c>
      <c r="AX108" s="13" t="s">
        <v>71</v>
      </c>
      <c r="AY108" s="197" t="s">
        <v>112</v>
      </c>
    </row>
    <row r="109" spans="1:65" s="14" customFormat="1" ht="11.25">
      <c r="B109" s="198"/>
      <c r="C109" s="199"/>
      <c r="D109" s="182" t="s">
        <v>131</v>
      </c>
      <c r="E109" s="200" t="s">
        <v>19</v>
      </c>
      <c r="F109" s="201" t="s">
        <v>167</v>
      </c>
      <c r="G109" s="199"/>
      <c r="H109" s="202">
        <v>9.36</v>
      </c>
      <c r="I109" s="203"/>
      <c r="J109" s="199"/>
      <c r="K109" s="199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131</v>
      </c>
      <c r="AU109" s="208" t="s">
        <v>78</v>
      </c>
      <c r="AV109" s="14" t="s">
        <v>119</v>
      </c>
      <c r="AW109" s="14" t="s">
        <v>32</v>
      </c>
      <c r="AX109" s="14" t="s">
        <v>76</v>
      </c>
      <c r="AY109" s="208" t="s">
        <v>112</v>
      </c>
    </row>
    <row r="110" spans="1:65" s="2" customFormat="1" ht="36">
      <c r="A110" s="35"/>
      <c r="B110" s="36"/>
      <c r="C110" s="169" t="s">
        <v>168</v>
      </c>
      <c r="D110" s="169" t="s">
        <v>114</v>
      </c>
      <c r="E110" s="170" t="s">
        <v>169</v>
      </c>
      <c r="F110" s="171" t="s">
        <v>170</v>
      </c>
      <c r="G110" s="172" t="s">
        <v>141</v>
      </c>
      <c r="H110" s="173">
        <v>9.36</v>
      </c>
      <c r="I110" s="174"/>
      <c r="J110" s="175">
        <f>ROUND(I110*H110,2)</f>
        <v>0</v>
      </c>
      <c r="K110" s="171" t="s">
        <v>118</v>
      </c>
      <c r="L110" s="40"/>
      <c r="M110" s="176" t="s">
        <v>19</v>
      </c>
      <c r="N110" s="177" t="s">
        <v>42</v>
      </c>
      <c r="O110" s="65"/>
      <c r="P110" s="178">
        <f>O110*H110</f>
        <v>0</v>
      </c>
      <c r="Q110" s="178">
        <v>0</v>
      </c>
      <c r="R110" s="178">
        <f>Q110*H110</f>
        <v>0</v>
      </c>
      <c r="S110" s="178">
        <v>0</v>
      </c>
      <c r="T110" s="179">
        <f>S110*H110</f>
        <v>0</v>
      </c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R110" s="180" t="s">
        <v>119</v>
      </c>
      <c r="AT110" s="180" t="s">
        <v>114</v>
      </c>
      <c r="AU110" s="180" t="s">
        <v>78</v>
      </c>
      <c r="AY110" s="18" t="s">
        <v>112</v>
      </c>
      <c r="BE110" s="181">
        <f>IF(N110="základní",J110,0)</f>
        <v>0</v>
      </c>
      <c r="BF110" s="181">
        <f>IF(N110="snížená",J110,0)</f>
        <v>0</v>
      </c>
      <c r="BG110" s="181">
        <f>IF(N110="zákl. přenesená",J110,0)</f>
        <v>0</v>
      </c>
      <c r="BH110" s="181">
        <f>IF(N110="sníž. přenesená",J110,0)</f>
        <v>0</v>
      </c>
      <c r="BI110" s="181">
        <f>IF(N110="nulová",J110,0)</f>
        <v>0</v>
      </c>
      <c r="BJ110" s="18" t="s">
        <v>76</v>
      </c>
      <c r="BK110" s="181">
        <f>ROUND(I110*H110,2)</f>
        <v>0</v>
      </c>
      <c r="BL110" s="18" t="s">
        <v>119</v>
      </c>
      <c r="BM110" s="180" t="s">
        <v>171</v>
      </c>
    </row>
    <row r="111" spans="1:65" s="2" customFormat="1" ht="58.5">
      <c r="A111" s="35"/>
      <c r="B111" s="36"/>
      <c r="C111" s="37"/>
      <c r="D111" s="182" t="s">
        <v>121</v>
      </c>
      <c r="E111" s="37"/>
      <c r="F111" s="183" t="s">
        <v>172</v>
      </c>
      <c r="G111" s="37"/>
      <c r="H111" s="37"/>
      <c r="I111" s="184"/>
      <c r="J111" s="37"/>
      <c r="K111" s="37"/>
      <c r="L111" s="40"/>
      <c r="M111" s="185"/>
      <c r="N111" s="186"/>
      <c r="O111" s="65"/>
      <c r="P111" s="65"/>
      <c r="Q111" s="65"/>
      <c r="R111" s="65"/>
      <c r="S111" s="65"/>
      <c r="T111" s="66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T111" s="18" t="s">
        <v>121</v>
      </c>
      <c r="AU111" s="18" t="s">
        <v>78</v>
      </c>
    </row>
    <row r="112" spans="1:65" s="2" customFormat="1" ht="36">
      <c r="A112" s="35"/>
      <c r="B112" s="36"/>
      <c r="C112" s="169" t="s">
        <v>173</v>
      </c>
      <c r="D112" s="169" t="s">
        <v>114</v>
      </c>
      <c r="E112" s="170" t="s">
        <v>174</v>
      </c>
      <c r="F112" s="171" t="s">
        <v>175</v>
      </c>
      <c r="G112" s="172" t="s">
        <v>141</v>
      </c>
      <c r="H112" s="173">
        <v>9.36</v>
      </c>
      <c r="I112" s="174"/>
      <c r="J112" s="175">
        <f>ROUND(I112*H112,2)</f>
        <v>0</v>
      </c>
      <c r="K112" s="171" t="s">
        <v>118</v>
      </c>
      <c r="L112" s="40"/>
      <c r="M112" s="176" t="s">
        <v>19</v>
      </c>
      <c r="N112" s="177" t="s">
        <v>42</v>
      </c>
      <c r="O112" s="65"/>
      <c r="P112" s="178">
        <f>O112*H112</f>
        <v>0</v>
      </c>
      <c r="Q112" s="178">
        <v>0</v>
      </c>
      <c r="R112" s="178">
        <f>Q112*H112</f>
        <v>0</v>
      </c>
      <c r="S112" s="178">
        <v>0</v>
      </c>
      <c r="T112" s="179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0" t="s">
        <v>119</v>
      </c>
      <c r="AT112" s="180" t="s">
        <v>114</v>
      </c>
      <c r="AU112" s="180" t="s">
        <v>78</v>
      </c>
      <c r="AY112" s="18" t="s">
        <v>112</v>
      </c>
      <c r="BE112" s="181">
        <f>IF(N112="základní",J112,0)</f>
        <v>0</v>
      </c>
      <c r="BF112" s="181">
        <f>IF(N112="snížená",J112,0)</f>
        <v>0</v>
      </c>
      <c r="BG112" s="181">
        <f>IF(N112="zákl. přenesená",J112,0)</f>
        <v>0</v>
      </c>
      <c r="BH112" s="181">
        <f>IF(N112="sníž. přenesená",J112,0)</f>
        <v>0</v>
      </c>
      <c r="BI112" s="181">
        <f>IF(N112="nulová",J112,0)</f>
        <v>0</v>
      </c>
      <c r="BJ112" s="18" t="s">
        <v>76</v>
      </c>
      <c r="BK112" s="181">
        <f>ROUND(I112*H112,2)</f>
        <v>0</v>
      </c>
      <c r="BL112" s="18" t="s">
        <v>119</v>
      </c>
      <c r="BM112" s="180" t="s">
        <v>176</v>
      </c>
    </row>
    <row r="113" spans="1:65" s="2" customFormat="1" ht="58.5">
      <c r="A113" s="35"/>
      <c r="B113" s="36"/>
      <c r="C113" s="37"/>
      <c r="D113" s="182" t="s">
        <v>121</v>
      </c>
      <c r="E113" s="37"/>
      <c r="F113" s="183" t="s">
        <v>172</v>
      </c>
      <c r="G113" s="37"/>
      <c r="H113" s="37"/>
      <c r="I113" s="184"/>
      <c r="J113" s="37"/>
      <c r="K113" s="37"/>
      <c r="L113" s="40"/>
      <c r="M113" s="185"/>
      <c r="N113" s="186"/>
      <c r="O113" s="65"/>
      <c r="P113" s="65"/>
      <c r="Q113" s="65"/>
      <c r="R113" s="65"/>
      <c r="S113" s="65"/>
      <c r="T113" s="66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T113" s="18" t="s">
        <v>121</v>
      </c>
      <c r="AU113" s="18" t="s">
        <v>78</v>
      </c>
    </row>
    <row r="114" spans="1:65" s="2" customFormat="1" ht="24">
      <c r="A114" s="35"/>
      <c r="B114" s="36"/>
      <c r="C114" s="169" t="s">
        <v>177</v>
      </c>
      <c r="D114" s="169" t="s">
        <v>114</v>
      </c>
      <c r="E114" s="170" t="s">
        <v>178</v>
      </c>
      <c r="F114" s="171" t="s">
        <v>179</v>
      </c>
      <c r="G114" s="172" t="s">
        <v>141</v>
      </c>
      <c r="H114" s="173">
        <v>9.36</v>
      </c>
      <c r="I114" s="174"/>
      <c r="J114" s="175">
        <f>ROUND(I114*H114,2)</f>
        <v>0</v>
      </c>
      <c r="K114" s="171" t="s">
        <v>118</v>
      </c>
      <c r="L114" s="40"/>
      <c r="M114" s="176" t="s">
        <v>19</v>
      </c>
      <c r="N114" s="177" t="s">
        <v>42</v>
      </c>
      <c r="O114" s="65"/>
      <c r="P114" s="178">
        <f>O114*H114</f>
        <v>0</v>
      </c>
      <c r="Q114" s="178">
        <v>0</v>
      </c>
      <c r="R114" s="178">
        <f>Q114*H114</f>
        <v>0</v>
      </c>
      <c r="S114" s="178">
        <v>0</v>
      </c>
      <c r="T114" s="179">
        <f>S114*H114</f>
        <v>0</v>
      </c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R114" s="180" t="s">
        <v>119</v>
      </c>
      <c r="AT114" s="180" t="s">
        <v>114</v>
      </c>
      <c r="AU114" s="180" t="s">
        <v>78</v>
      </c>
      <c r="AY114" s="18" t="s">
        <v>112</v>
      </c>
      <c r="BE114" s="181">
        <f>IF(N114="základní",J114,0)</f>
        <v>0</v>
      </c>
      <c r="BF114" s="181">
        <f>IF(N114="snížená",J114,0)</f>
        <v>0</v>
      </c>
      <c r="BG114" s="181">
        <f>IF(N114="zákl. přenesená",J114,0)</f>
        <v>0</v>
      </c>
      <c r="BH114" s="181">
        <f>IF(N114="sníž. přenesená",J114,0)</f>
        <v>0</v>
      </c>
      <c r="BI114" s="181">
        <f>IF(N114="nulová",J114,0)</f>
        <v>0</v>
      </c>
      <c r="BJ114" s="18" t="s">
        <v>76</v>
      </c>
      <c r="BK114" s="181">
        <f>ROUND(I114*H114,2)</f>
        <v>0</v>
      </c>
      <c r="BL114" s="18" t="s">
        <v>119</v>
      </c>
      <c r="BM114" s="180" t="s">
        <v>180</v>
      </c>
    </row>
    <row r="115" spans="1:65" s="2" customFormat="1" ht="97.5">
      <c r="A115" s="35"/>
      <c r="B115" s="36"/>
      <c r="C115" s="37"/>
      <c r="D115" s="182" t="s">
        <v>121</v>
      </c>
      <c r="E115" s="37"/>
      <c r="F115" s="183" t="s">
        <v>181</v>
      </c>
      <c r="G115" s="37"/>
      <c r="H115" s="37"/>
      <c r="I115" s="184"/>
      <c r="J115" s="37"/>
      <c r="K115" s="37"/>
      <c r="L115" s="40"/>
      <c r="M115" s="185"/>
      <c r="N115" s="186"/>
      <c r="O115" s="65"/>
      <c r="P115" s="65"/>
      <c r="Q115" s="65"/>
      <c r="R115" s="65"/>
      <c r="S115" s="65"/>
      <c r="T115" s="66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T115" s="18" t="s">
        <v>121</v>
      </c>
      <c r="AU115" s="18" t="s">
        <v>78</v>
      </c>
    </row>
    <row r="116" spans="1:65" s="2" customFormat="1" ht="24">
      <c r="A116" s="35"/>
      <c r="B116" s="36"/>
      <c r="C116" s="169" t="s">
        <v>182</v>
      </c>
      <c r="D116" s="169" t="s">
        <v>114</v>
      </c>
      <c r="E116" s="170" t="s">
        <v>183</v>
      </c>
      <c r="F116" s="171" t="s">
        <v>184</v>
      </c>
      <c r="G116" s="172" t="s">
        <v>135</v>
      </c>
      <c r="H116" s="173">
        <v>16.847999999999999</v>
      </c>
      <c r="I116" s="174"/>
      <c r="J116" s="175">
        <f>ROUND(I116*H116,2)</f>
        <v>0</v>
      </c>
      <c r="K116" s="171" t="s">
        <v>118</v>
      </c>
      <c r="L116" s="40"/>
      <c r="M116" s="176" t="s">
        <v>19</v>
      </c>
      <c r="N116" s="177" t="s">
        <v>42</v>
      </c>
      <c r="O116" s="65"/>
      <c r="P116" s="178">
        <f>O116*H116</f>
        <v>0</v>
      </c>
      <c r="Q116" s="178">
        <v>0</v>
      </c>
      <c r="R116" s="178">
        <f>Q116*H116</f>
        <v>0</v>
      </c>
      <c r="S116" s="178">
        <v>0</v>
      </c>
      <c r="T116" s="179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0" t="s">
        <v>119</v>
      </c>
      <c r="AT116" s="180" t="s">
        <v>114</v>
      </c>
      <c r="AU116" s="180" t="s">
        <v>78</v>
      </c>
      <c r="AY116" s="18" t="s">
        <v>112</v>
      </c>
      <c r="BE116" s="181">
        <f>IF(N116="základní",J116,0)</f>
        <v>0</v>
      </c>
      <c r="BF116" s="181">
        <f>IF(N116="snížená",J116,0)</f>
        <v>0</v>
      </c>
      <c r="BG116" s="181">
        <f>IF(N116="zákl. přenesená",J116,0)</f>
        <v>0</v>
      </c>
      <c r="BH116" s="181">
        <f>IF(N116="sníž. přenesená",J116,0)</f>
        <v>0</v>
      </c>
      <c r="BI116" s="181">
        <f>IF(N116="nulová",J116,0)</f>
        <v>0</v>
      </c>
      <c r="BJ116" s="18" t="s">
        <v>76</v>
      </c>
      <c r="BK116" s="181">
        <f>ROUND(I116*H116,2)</f>
        <v>0</v>
      </c>
      <c r="BL116" s="18" t="s">
        <v>119</v>
      </c>
      <c r="BM116" s="180" t="s">
        <v>185</v>
      </c>
    </row>
    <row r="117" spans="1:65" s="2" customFormat="1" ht="39">
      <c r="A117" s="35"/>
      <c r="B117" s="36"/>
      <c r="C117" s="37"/>
      <c r="D117" s="182" t="s">
        <v>121</v>
      </c>
      <c r="E117" s="37"/>
      <c r="F117" s="183" t="s">
        <v>186</v>
      </c>
      <c r="G117" s="37"/>
      <c r="H117" s="37"/>
      <c r="I117" s="184"/>
      <c r="J117" s="37"/>
      <c r="K117" s="37"/>
      <c r="L117" s="40"/>
      <c r="M117" s="185"/>
      <c r="N117" s="186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8" t="s">
        <v>121</v>
      </c>
      <c r="AU117" s="18" t="s">
        <v>78</v>
      </c>
    </row>
    <row r="118" spans="1:65" s="13" customFormat="1" ht="11.25">
      <c r="B118" s="187"/>
      <c r="C118" s="188"/>
      <c r="D118" s="182" t="s">
        <v>131</v>
      </c>
      <c r="E118" s="189" t="s">
        <v>19</v>
      </c>
      <c r="F118" s="190" t="s">
        <v>187</v>
      </c>
      <c r="G118" s="188"/>
      <c r="H118" s="191">
        <v>16.847999999999999</v>
      </c>
      <c r="I118" s="192"/>
      <c r="J118" s="188"/>
      <c r="K118" s="188"/>
      <c r="L118" s="193"/>
      <c r="M118" s="194"/>
      <c r="N118" s="195"/>
      <c r="O118" s="195"/>
      <c r="P118" s="195"/>
      <c r="Q118" s="195"/>
      <c r="R118" s="195"/>
      <c r="S118" s="195"/>
      <c r="T118" s="196"/>
      <c r="AT118" s="197" t="s">
        <v>131</v>
      </c>
      <c r="AU118" s="197" t="s">
        <v>78</v>
      </c>
      <c r="AV118" s="13" t="s">
        <v>78</v>
      </c>
      <c r="AW118" s="13" t="s">
        <v>32</v>
      </c>
      <c r="AX118" s="13" t="s">
        <v>76</v>
      </c>
      <c r="AY118" s="197" t="s">
        <v>112</v>
      </c>
    </row>
    <row r="119" spans="1:65" s="2" customFormat="1" ht="36">
      <c r="A119" s="35"/>
      <c r="B119" s="36"/>
      <c r="C119" s="169" t="s">
        <v>188</v>
      </c>
      <c r="D119" s="169" t="s">
        <v>114</v>
      </c>
      <c r="E119" s="170" t="s">
        <v>189</v>
      </c>
      <c r="F119" s="171" t="s">
        <v>190</v>
      </c>
      <c r="G119" s="172" t="s">
        <v>141</v>
      </c>
      <c r="H119" s="173">
        <v>7.8</v>
      </c>
      <c r="I119" s="174"/>
      <c r="J119" s="175">
        <f>ROUND(I119*H119,2)</f>
        <v>0</v>
      </c>
      <c r="K119" s="171" t="s">
        <v>118</v>
      </c>
      <c r="L119" s="40"/>
      <c r="M119" s="176" t="s">
        <v>19</v>
      </c>
      <c r="N119" s="177" t="s">
        <v>42</v>
      </c>
      <c r="O119" s="65"/>
      <c r="P119" s="178">
        <f>O119*H119</f>
        <v>0</v>
      </c>
      <c r="Q119" s="178">
        <v>0</v>
      </c>
      <c r="R119" s="178">
        <f>Q119*H119</f>
        <v>0</v>
      </c>
      <c r="S119" s="178">
        <v>0</v>
      </c>
      <c r="T119" s="179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180" t="s">
        <v>119</v>
      </c>
      <c r="AT119" s="180" t="s">
        <v>114</v>
      </c>
      <c r="AU119" s="180" t="s">
        <v>78</v>
      </c>
      <c r="AY119" s="18" t="s">
        <v>112</v>
      </c>
      <c r="BE119" s="181">
        <f>IF(N119="základní",J119,0)</f>
        <v>0</v>
      </c>
      <c r="BF119" s="181">
        <f>IF(N119="snížená",J119,0)</f>
        <v>0</v>
      </c>
      <c r="BG119" s="181">
        <f>IF(N119="zákl. přenesená",J119,0)</f>
        <v>0</v>
      </c>
      <c r="BH119" s="181">
        <f>IF(N119="sníž. přenesená",J119,0)</f>
        <v>0</v>
      </c>
      <c r="BI119" s="181">
        <f>IF(N119="nulová",J119,0)</f>
        <v>0</v>
      </c>
      <c r="BJ119" s="18" t="s">
        <v>76</v>
      </c>
      <c r="BK119" s="181">
        <f>ROUND(I119*H119,2)</f>
        <v>0</v>
      </c>
      <c r="BL119" s="18" t="s">
        <v>119</v>
      </c>
      <c r="BM119" s="180" t="s">
        <v>191</v>
      </c>
    </row>
    <row r="120" spans="1:65" s="2" customFormat="1" ht="87.75">
      <c r="A120" s="35"/>
      <c r="B120" s="36"/>
      <c r="C120" s="37"/>
      <c r="D120" s="182" t="s">
        <v>121</v>
      </c>
      <c r="E120" s="37"/>
      <c r="F120" s="183" t="s">
        <v>192</v>
      </c>
      <c r="G120" s="37"/>
      <c r="H120" s="37"/>
      <c r="I120" s="184"/>
      <c r="J120" s="37"/>
      <c r="K120" s="37"/>
      <c r="L120" s="40"/>
      <c r="M120" s="185"/>
      <c r="N120" s="186"/>
      <c r="O120" s="65"/>
      <c r="P120" s="65"/>
      <c r="Q120" s="65"/>
      <c r="R120" s="65"/>
      <c r="S120" s="65"/>
      <c r="T120" s="66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8" t="s">
        <v>121</v>
      </c>
      <c r="AU120" s="18" t="s">
        <v>78</v>
      </c>
    </row>
    <row r="121" spans="1:65" s="13" customFormat="1" ht="11.25">
      <c r="B121" s="187"/>
      <c r="C121" s="188"/>
      <c r="D121" s="182" t="s">
        <v>131</v>
      </c>
      <c r="E121" s="189" t="s">
        <v>19</v>
      </c>
      <c r="F121" s="190" t="s">
        <v>193</v>
      </c>
      <c r="G121" s="188"/>
      <c r="H121" s="191">
        <v>7.8</v>
      </c>
      <c r="I121" s="192"/>
      <c r="J121" s="188"/>
      <c r="K121" s="188"/>
      <c r="L121" s="193"/>
      <c r="M121" s="194"/>
      <c r="N121" s="195"/>
      <c r="O121" s="195"/>
      <c r="P121" s="195"/>
      <c r="Q121" s="195"/>
      <c r="R121" s="195"/>
      <c r="S121" s="195"/>
      <c r="T121" s="196"/>
      <c r="AT121" s="197" t="s">
        <v>131</v>
      </c>
      <c r="AU121" s="197" t="s">
        <v>78</v>
      </c>
      <c r="AV121" s="13" t="s">
        <v>78</v>
      </c>
      <c r="AW121" s="13" t="s">
        <v>32</v>
      </c>
      <c r="AX121" s="13" t="s">
        <v>76</v>
      </c>
      <c r="AY121" s="197" t="s">
        <v>112</v>
      </c>
    </row>
    <row r="122" spans="1:65" s="2" customFormat="1" ht="16.5" customHeight="1">
      <c r="A122" s="35"/>
      <c r="B122" s="36"/>
      <c r="C122" s="209" t="s">
        <v>8</v>
      </c>
      <c r="D122" s="209" t="s">
        <v>194</v>
      </c>
      <c r="E122" s="210" t="s">
        <v>195</v>
      </c>
      <c r="F122" s="211" t="s">
        <v>196</v>
      </c>
      <c r="G122" s="212" t="s">
        <v>135</v>
      </c>
      <c r="H122" s="213">
        <v>15.6</v>
      </c>
      <c r="I122" s="214"/>
      <c r="J122" s="215">
        <f>ROUND(I122*H122,2)</f>
        <v>0</v>
      </c>
      <c r="K122" s="211" t="s">
        <v>118</v>
      </c>
      <c r="L122" s="216"/>
      <c r="M122" s="217" t="s">
        <v>19</v>
      </c>
      <c r="N122" s="218" t="s">
        <v>42</v>
      </c>
      <c r="O122" s="65"/>
      <c r="P122" s="178">
        <f>O122*H122</f>
        <v>0</v>
      </c>
      <c r="Q122" s="178">
        <v>1</v>
      </c>
      <c r="R122" s="178">
        <f>Q122*H122</f>
        <v>15.6</v>
      </c>
      <c r="S122" s="178">
        <v>0</v>
      </c>
      <c r="T122" s="179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180" t="s">
        <v>157</v>
      </c>
      <c r="AT122" s="180" t="s">
        <v>194</v>
      </c>
      <c r="AU122" s="180" t="s">
        <v>78</v>
      </c>
      <c r="AY122" s="18" t="s">
        <v>112</v>
      </c>
      <c r="BE122" s="181">
        <f>IF(N122="základní",J122,0)</f>
        <v>0</v>
      </c>
      <c r="BF122" s="181">
        <f>IF(N122="snížená",J122,0)</f>
        <v>0</v>
      </c>
      <c r="BG122" s="181">
        <f>IF(N122="zákl. přenesená",J122,0)</f>
        <v>0</v>
      </c>
      <c r="BH122" s="181">
        <f>IF(N122="sníž. přenesená",J122,0)</f>
        <v>0</v>
      </c>
      <c r="BI122" s="181">
        <f>IF(N122="nulová",J122,0)</f>
        <v>0</v>
      </c>
      <c r="BJ122" s="18" t="s">
        <v>76</v>
      </c>
      <c r="BK122" s="181">
        <f>ROUND(I122*H122,2)</f>
        <v>0</v>
      </c>
      <c r="BL122" s="18" t="s">
        <v>119</v>
      </c>
      <c r="BM122" s="180" t="s">
        <v>197</v>
      </c>
    </row>
    <row r="123" spans="1:65" s="13" customFormat="1" ht="11.25">
      <c r="B123" s="187"/>
      <c r="C123" s="188"/>
      <c r="D123" s="182" t="s">
        <v>131</v>
      </c>
      <c r="E123" s="188"/>
      <c r="F123" s="190" t="s">
        <v>198</v>
      </c>
      <c r="G123" s="188"/>
      <c r="H123" s="191">
        <v>15.6</v>
      </c>
      <c r="I123" s="192"/>
      <c r="J123" s="188"/>
      <c r="K123" s="188"/>
      <c r="L123" s="193"/>
      <c r="M123" s="194"/>
      <c r="N123" s="195"/>
      <c r="O123" s="195"/>
      <c r="P123" s="195"/>
      <c r="Q123" s="195"/>
      <c r="R123" s="195"/>
      <c r="S123" s="195"/>
      <c r="T123" s="196"/>
      <c r="AT123" s="197" t="s">
        <v>131</v>
      </c>
      <c r="AU123" s="197" t="s">
        <v>78</v>
      </c>
      <c r="AV123" s="13" t="s">
        <v>78</v>
      </c>
      <c r="AW123" s="13" t="s">
        <v>4</v>
      </c>
      <c r="AX123" s="13" t="s">
        <v>76</v>
      </c>
      <c r="AY123" s="197" t="s">
        <v>112</v>
      </c>
    </row>
    <row r="124" spans="1:65" s="2" customFormat="1" ht="24">
      <c r="A124" s="35"/>
      <c r="B124" s="36"/>
      <c r="C124" s="169" t="s">
        <v>199</v>
      </c>
      <c r="D124" s="169" t="s">
        <v>114</v>
      </c>
      <c r="E124" s="170" t="s">
        <v>200</v>
      </c>
      <c r="F124" s="171" t="s">
        <v>201</v>
      </c>
      <c r="G124" s="172" t="s">
        <v>141</v>
      </c>
      <c r="H124" s="173">
        <v>33.799999999999997</v>
      </c>
      <c r="I124" s="174"/>
      <c r="J124" s="175">
        <f>ROUND(I124*H124,2)</f>
        <v>0</v>
      </c>
      <c r="K124" s="171" t="s">
        <v>118</v>
      </c>
      <c r="L124" s="40"/>
      <c r="M124" s="176" t="s">
        <v>19</v>
      </c>
      <c r="N124" s="177" t="s">
        <v>42</v>
      </c>
      <c r="O124" s="65"/>
      <c r="P124" s="178">
        <f>O124*H124</f>
        <v>0</v>
      </c>
      <c r="Q124" s="178">
        <v>0</v>
      </c>
      <c r="R124" s="178">
        <f>Q124*H124</f>
        <v>0</v>
      </c>
      <c r="S124" s="178">
        <v>0</v>
      </c>
      <c r="T124" s="179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0" t="s">
        <v>119</v>
      </c>
      <c r="AT124" s="180" t="s">
        <v>114</v>
      </c>
      <c r="AU124" s="180" t="s">
        <v>78</v>
      </c>
      <c r="AY124" s="18" t="s">
        <v>112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18" t="s">
        <v>76</v>
      </c>
      <c r="BK124" s="181">
        <f>ROUND(I124*H124,2)</f>
        <v>0</v>
      </c>
      <c r="BL124" s="18" t="s">
        <v>119</v>
      </c>
      <c r="BM124" s="180" t="s">
        <v>202</v>
      </c>
    </row>
    <row r="125" spans="1:65" s="2" customFormat="1" ht="146.25">
      <c r="A125" s="35"/>
      <c r="B125" s="36"/>
      <c r="C125" s="37"/>
      <c r="D125" s="182" t="s">
        <v>121</v>
      </c>
      <c r="E125" s="37"/>
      <c r="F125" s="183" t="s">
        <v>203</v>
      </c>
      <c r="G125" s="37"/>
      <c r="H125" s="37"/>
      <c r="I125" s="184"/>
      <c r="J125" s="37"/>
      <c r="K125" s="37"/>
      <c r="L125" s="40"/>
      <c r="M125" s="185"/>
      <c r="N125" s="186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8" t="s">
        <v>121</v>
      </c>
      <c r="AU125" s="18" t="s">
        <v>78</v>
      </c>
    </row>
    <row r="126" spans="1:65" s="13" customFormat="1" ht="11.25">
      <c r="B126" s="187"/>
      <c r="C126" s="188"/>
      <c r="D126" s="182" t="s">
        <v>131</v>
      </c>
      <c r="E126" s="189" t="s">
        <v>19</v>
      </c>
      <c r="F126" s="190" t="s">
        <v>144</v>
      </c>
      <c r="G126" s="188"/>
      <c r="H126" s="191">
        <v>43.16</v>
      </c>
      <c r="I126" s="192"/>
      <c r="J126" s="188"/>
      <c r="K126" s="188"/>
      <c r="L126" s="193"/>
      <c r="M126" s="194"/>
      <c r="N126" s="195"/>
      <c r="O126" s="195"/>
      <c r="P126" s="195"/>
      <c r="Q126" s="195"/>
      <c r="R126" s="195"/>
      <c r="S126" s="195"/>
      <c r="T126" s="196"/>
      <c r="AT126" s="197" t="s">
        <v>131</v>
      </c>
      <c r="AU126" s="197" t="s">
        <v>78</v>
      </c>
      <c r="AV126" s="13" t="s">
        <v>78</v>
      </c>
      <c r="AW126" s="13" t="s">
        <v>32</v>
      </c>
      <c r="AX126" s="13" t="s">
        <v>71</v>
      </c>
      <c r="AY126" s="197" t="s">
        <v>112</v>
      </c>
    </row>
    <row r="127" spans="1:65" s="13" customFormat="1" ht="11.25">
      <c r="B127" s="187"/>
      <c r="C127" s="188"/>
      <c r="D127" s="182" t="s">
        <v>131</v>
      </c>
      <c r="E127" s="189" t="s">
        <v>19</v>
      </c>
      <c r="F127" s="190" t="s">
        <v>204</v>
      </c>
      <c r="G127" s="188"/>
      <c r="H127" s="191">
        <v>-9.36</v>
      </c>
      <c r="I127" s="192"/>
      <c r="J127" s="188"/>
      <c r="K127" s="188"/>
      <c r="L127" s="193"/>
      <c r="M127" s="194"/>
      <c r="N127" s="195"/>
      <c r="O127" s="195"/>
      <c r="P127" s="195"/>
      <c r="Q127" s="195"/>
      <c r="R127" s="195"/>
      <c r="S127" s="195"/>
      <c r="T127" s="196"/>
      <c r="AT127" s="197" t="s">
        <v>131</v>
      </c>
      <c r="AU127" s="197" t="s">
        <v>78</v>
      </c>
      <c r="AV127" s="13" t="s">
        <v>78</v>
      </c>
      <c r="AW127" s="13" t="s">
        <v>32</v>
      </c>
      <c r="AX127" s="13" t="s">
        <v>71</v>
      </c>
      <c r="AY127" s="197" t="s">
        <v>112</v>
      </c>
    </row>
    <row r="128" spans="1:65" s="14" customFormat="1" ht="11.25">
      <c r="B128" s="198"/>
      <c r="C128" s="199"/>
      <c r="D128" s="182" t="s">
        <v>131</v>
      </c>
      <c r="E128" s="200" t="s">
        <v>19</v>
      </c>
      <c r="F128" s="201" t="s">
        <v>167</v>
      </c>
      <c r="G128" s="199"/>
      <c r="H128" s="202">
        <v>33.799999999999997</v>
      </c>
      <c r="I128" s="203"/>
      <c r="J128" s="199"/>
      <c r="K128" s="199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131</v>
      </c>
      <c r="AU128" s="208" t="s">
        <v>78</v>
      </c>
      <c r="AV128" s="14" t="s">
        <v>119</v>
      </c>
      <c r="AW128" s="14" t="s">
        <v>32</v>
      </c>
      <c r="AX128" s="14" t="s">
        <v>76</v>
      </c>
      <c r="AY128" s="208" t="s">
        <v>112</v>
      </c>
    </row>
    <row r="129" spans="1:65" s="2" customFormat="1" ht="24">
      <c r="A129" s="35"/>
      <c r="B129" s="36"/>
      <c r="C129" s="169" t="s">
        <v>205</v>
      </c>
      <c r="D129" s="169" t="s">
        <v>114</v>
      </c>
      <c r="E129" s="170" t="s">
        <v>206</v>
      </c>
      <c r="F129" s="171" t="s">
        <v>207</v>
      </c>
      <c r="G129" s="172" t="s">
        <v>153</v>
      </c>
      <c r="H129" s="173">
        <v>78</v>
      </c>
      <c r="I129" s="174"/>
      <c r="J129" s="175">
        <f>ROUND(I129*H129,2)</f>
        <v>0</v>
      </c>
      <c r="K129" s="171" t="s">
        <v>118</v>
      </c>
      <c r="L129" s="40"/>
      <c r="M129" s="176" t="s">
        <v>19</v>
      </c>
      <c r="N129" s="177" t="s">
        <v>42</v>
      </c>
      <c r="O129" s="65"/>
      <c r="P129" s="178">
        <f>O129*H129</f>
        <v>0</v>
      </c>
      <c r="Q129" s="178">
        <v>0</v>
      </c>
      <c r="R129" s="178">
        <f>Q129*H129</f>
        <v>0</v>
      </c>
      <c r="S129" s="178">
        <v>0</v>
      </c>
      <c r="T129" s="17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0" t="s">
        <v>119</v>
      </c>
      <c r="AT129" s="180" t="s">
        <v>114</v>
      </c>
      <c r="AU129" s="180" t="s">
        <v>78</v>
      </c>
      <c r="AY129" s="18" t="s">
        <v>112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18" t="s">
        <v>76</v>
      </c>
      <c r="BK129" s="181">
        <f>ROUND(I129*H129,2)</f>
        <v>0</v>
      </c>
      <c r="BL129" s="18" t="s">
        <v>119</v>
      </c>
      <c r="BM129" s="180" t="s">
        <v>208</v>
      </c>
    </row>
    <row r="130" spans="1:65" s="2" customFormat="1" ht="48.75">
      <c r="A130" s="35"/>
      <c r="B130" s="36"/>
      <c r="C130" s="37"/>
      <c r="D130" s="182" t="s">
        <v>121</v>
      </c>
      <c r="E130" s="37"/>
      <c r="F130" s="183" t="s">
        <v>209</v>
      </c>
      <c r="G130" s="37"/>
      <c r="H130" s="37"/>
      <c r="I130" s="184"/>
      <c r="J130" s="37"/>
      <c r="K130" s="37"/>
      <c r="L130" s="40"/>
      <c r="M130" s="185"/>
      <c r="N130" s="186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8" t="s">
        <v>121</v>
      </c>
      <c r="AU130" s="18" t="s">
        <v>78</v>
      </c>
    </row>
    <row r="131" spans="1:65" s="15" customFormat="1" ht="11.25">
      <c r="B131" s="219"/>
      <c r="C131" s="220"/>
      <c r="D131" s="182" t="s">
        <v>131</v>
      </c>
      <c r="E131" s="221" t="s">
        <v>19</v>
      </c>
      <c r="F131" s="222" t="s">
        <v>210</v>
      </c>
      <c r="G131" s="220"/>
      <c r="H131" s="221" t="s">
        <v>19</v>
      </c>
      <c r="I131" s="223"/>
      <c r="J131" s="220"/>
      <c r="K131" s="220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131</v>
      </c>
      <c r="AU131" s="228" t="s">
        <v>78</v>
      </c>
      <c r="AV131" s="15" t="s">
        <v>76</v>
      </c>
      <c r="AW131" s="15" t="s">
        <v>32</v>
      </c>
      <c r="AX131" s="15" t="s">
        <v>71</v>
      </c>
      <c r="AY131" s="228" t="s">
        <v>112</v>
      </c>
    </row>
    <row r="132" spans="1:65" s="13" customFormat="1" ht="11.25">
      <c r="B132" s="187"/>
      <c r="C132" s="188"/>
      <c r="D132" s="182" t="s">
        <v>131</v>
      </c>
      <c r="E132" s="189" t="s">
        <v>19</v>
      </c>
      <c r="F132" s="190" t="s">
        <v>211</v>
      </c>
      <c r="G132" s="188"/>
      <c r="H132" s="191">
        <v>78</v>
      </c>
      <c r="I132" s="192"/>
      <c r="J132" s="188"/>
      <c r="K132" s="188"/>
      <c r="L132" s="193"/>
      <c r="M132" s="194"/>
      <c r="N132" s="195"/>
      <c r="O132" s="195"/>
      <c r="P132" s="195"/>
      <c r="Q132" s="195"/>
      <c r="R132" s="195"/>
      <c r="S132" s="195"/>
      <c r="T132" s="196"/>
      <c r="AT132" s="197" t="s">
        <v>131</v>
      </c>
      <c r="AU132" s="197" t="s">
        <v>78</v>
      </c>
      <c r="AV132" s="13" t="s">
        <v>78</v>
      </c>
      <c r="AW132" s="13" t="s">
        <v>32</v>
      </c>
      <c r="AX132" s="13" t="s">
        <v>76</v>
      </c>
      <c r="AY132" s="197" t="s">
        <v>112</v>
      </c>
    </row>
    <row r="133" spans="1:65" s="2" customFormat="1" ht="16.5" customHeight="1">
      <c r="A133" s="35"/>
      <c r="B133" s="36"/>
      <c r="C133" s="209" t="s">
        <v>212</v>
      </c>
      <c r="D133" s="209" t="s">
        <v>194</v>
      </c>
      <c r="E133" s="210" t="s">
        <v>213</v>
      </c>
      <c r="F133" s="211" t="s">
        <v>214</v>
      </c>
      <c r="G133" s="212" t="s">
        <v>135</v>
      </c>
      <c r="H133" s="213">
        <v>7.02</v>
      </c>
      <c r="I133" s="214"/>
      <c r="J133" s="215">
        <f>ROUND(I133*H133,2)</f>
        <v>0</v>
      </c>
      <c r="K133" s="211" t="s">
        <v>118</v>
      </c>
      <c r="L133" s="216"/>
      <c r="M133" s="217" t="s">
        <v>19</v>
      </c>
      <c r="N133" s="218" t="s">
        <v>42</v>
      </c>
      <c r="O133" s="65"/>
      <c r="P133" s="178">
        <f>O133*H133</f>
        <v>0</v>
      </c>
      <c r="Q133" s="178">
        <v>1</v>
      </c>
      <c r="R133" s="178">
        <f>Q133*H133</f>
        <v>7.02</v>
      </c>
      <c r="S133" s="178">
        <v>0</v>
      </c>
      <c r="T133" s="17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80" t="s">
        <v>157</v>
      </c>
      <c r="AT133" s="180" t="s">
        <v>194</v>
      </c>
      <c r="AU133" s="180" t="s">
        <v>78</v>
      </c>
      <c r="AY133" s="18" t="s">
        <v>112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18" t="s">
        <v>76</v>
      </c>
      <c r="BK133" s="181">
        <f>ROUND(I133*H133,2)</f>
        <v>0</v>
      </c>
      <c r="BL133" s="18" t="s">
        <v>119</v>
      </c>
      <c r="BM133" s="180" t="s">
        <v>215</v>
      </c>
    </row>
    <row r="134" spans="1:65" s="13" customFormat="1" ht="11.25">
      <c r="B134" s="187"/>
      <c r="C134" s="188"/>
      <c r="D134" s="182" t="s">
        <v>131</v>
      </c>
      <c r="E134" s="189" t="s">
        <v>19</v>
      </c>
      <c r="F134" s="190" t="s">
        <v>216</v>
      </c>
      <c r="G134" s="188"/>
      <c r="H134" s="191">
        <v>7.02</v>
      </c>
      <c r="I134" s="192"/>
      <c r="J134" s="188"/>
      <c r="K134" s="188"/>
      <c r="L134" s="193"/>
      <c r="M134" s="194"/>
      <c r="N134" s="195"/>
      <c r="O134" s="195"/>
      <c r="P134" s="195"/>
      <c r="Q134" s="195"/>
      <c r="R134" s="195"/>
      <c r="S134" s="195"/>
      <c r="T134" s="196"/>
      <c r="AT134" s="197" t="s">
        <v>131</v>
      </c>
      <c r="AU134" s="197" t="s">
        <v>78</v>
      </c>
      <c r="AV134" s="13" t="s">
        <v>78</v>
      </c>
      <c r="AW134" s="13" t="s">
        <v>32</v>
      </c>
      <c r="AX134" s="13" t="s">
        <v>76</v>
      </c>
      <c r="AY134" s="197" t="s">
        <v>112</v>
      </c>
    </row>
    <row r="135" spans="1:65" s="2" customFormat="1" ht="24">
      <c r="A135" s="35"/>
      <c r="B135" s="36"/>
      <c r="C135" s="169" t="s">
        <v>217</v>
      </c>
      <c r="D135" s="169" t="s">
        <v>114</v>
      </c>
      <c r="E135" s="170" t="s">
        <v>218</v>
      </c>
      <c r="F135" s="171" t="s">
        <v>219</v>
      </c>
      <c r="G135" s="172" t="s">
        <v>153</v>
      </c>
      <c r="H135" s="173">
        <v>78</v>
      </c>
      <c r="I135" s="174"/>
      <c r="J135" s="175">
        <f>ROUND(I135*H135,2)</f>
        <v>0</v>
      </c>
      <c r="K135" s="171" t="s">
        <v>118</v>
      </c>
      <c r="L135" s="40"/>
      <c r="M135" s="176" t="s">
        <v>19</v>
      </c>
      <c r="N135" s="177" t="s">
        <v>42</v>
      </c>
      <c r="O135" s="65"/>
      <c r="P135" s="178">
        <f>O135*H135</f>
        <v>0</v>
      </c>
      <c r="Q135" s="178">
        <v>0</v>
      </c>
      <c r="R135" s="178">
        <f>Q135*H135</f>
        <v>0</v>
      </c>
      <c r="S135" s="178">
        <v>0</v>
      </c>
      <c r="T135" s="17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80" t="s">
        <v>119</v>
      </c>
      <c r="AT135" s="180" t="s">
        <v>114</v>
      </c>
      <c r="AU135" s="180" t="s">
        <v>78</v>
      </c>
      <c r="AY135" s="18" t="s">
        <v>112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18" t="s">
        <v>76</v>
      </c>
      <c r="BK135" s="181">
        <f>ROUND(I135*H135,2)</f>
        <v>0</v>
      </c>
      <c r="BL135" s="18" t="s">
        <v>119</v>
      </c>
      <c r="BM135" s="180" t="s">
        <v>220</v>
      </c>
    </row>
    <row r="136" spans="1:65" s="2" customFormat="1" ht="107.25">
      <c r="A136" s="35"/>
      <c r="B136" s="36"/>
      <c r="C136" s="37"/>
      <c r="D136" s="182" t="s">
        <v>121</v>
      </c>
      <c r="E136" s="37"/>
      <c r="F136" s="183" t="s">
        <v>221</v>
      </c>
      <c r="G136" s="37"/>
      <c r="H136" s="37"/>
      <c r="I136" s="184"/>
      <c r="J136" s="37"/>
      <c r="K136" s="37"/>
      <c r="L136" s="40"/>
      <c r="M136" s="185"/>
      <c r="N136" s="186"/>
      <c r="O136" s="65"/>
      <c r="P136" s="65"/>
      <c r="Q136" s="65"/>
      <c r="R136" s="65"/>
      <c r="S136" s="65"/>
      <c r="T136" s="66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8" t="s">
        <v>121</v>
      </c>
      <c r="AU136" s="18" t="s">
        <v>78</v>
      </c>
    </row>
    <row r="137" spans="1:65" s="2" customFormat="1" ht="16.5" customHeight="1">
      <c r="A137" s="35"/>
      <c r="B137" s="36"/>
      <c r="C137" s="209" t="s">
        <v>222</v>
      </c>
      <c r="D137" s="209" t="s">
        <v>194</v>
      </c>
      <c r="E137" s="210" t="s">
        <v>223</v>
      </c>
      <c r="F137" s="211" t="s">
        <v>224</v>
      </c>
      <c r="G137" s="212" t="s">
        <v>225</v>
      </c>
      <c r="H137" s="213">
        <v>1.56</v>
      </c>
      <c r="I137" s="214"/>
      <c r="J137" s="215">
        <f>ROUND(I137*H137,2)</f>
        <v>0</v>
      </c>
      <c r="K137" s="211" t="s">
        <v>118</v>
      </c>
      <c r="L137" s="216"/>
      <c r="M137" s="217" t="s">
        <v>19</v>
      </c>
      <c r="N137" s="218" t="s">
        <v>42</v>
      </c>
      <c r="O137" s="65"/>
      <c r="P137" s="178">
        <f>O137*H137</f>
        <v>0</v>
      </c>
      <c r="Q137" s="178">
        <v>1E-3</v>
      </c>
      <c r="R137" s="178">
        <f>Q137*H137</f>
        <v>1.5600000000000002E-3</v>
      </c>
      <c r="S137" s="178">
        <v>0</v>
      </c>
      <c r="T137" s="17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80" t="s">
        <v>157</v>
      </c>
      <c r="AT137" s="180" t="s">
        <v>194</v>
      </c>
      <c r="AU137" s="180" t="s">
        <v>78</v>
      </c>
      <c r="AY137" s="18" t="s">
        <v>112</v>
      </c>
      <c r="BE137" s="181">
        <f>IF(N137="základní",J137,0)</f>
        <v>0</v>
      </c>
      <c r="BF137" s="181">
        <f>IF(N137="snížená",J137,0)</f>
        <v>0</v>
      </c>
      <c r="BG137" s="181">
        <f>IF(N137="zákl. přenesená",J137,0)</f>
        <v>0</v>
      </c>
      <c r="BH137" s="181">
        <f>IF(N137="sníž. přenesená",J137,0)</f>
        <v>0</v>
      </c>
      <c r="BI137" s="181">
        <f>IF(N137="nulová",J137,0)</f>
        <v>0</v>
      </c>
      <c r="BJ137" s="18" t="s">
        <v>76</v>
      </c>
      <c r="BK137" s="181">
        <f>ROUND(I137*H137,2)</f>
        <v>0</v>
      </c>
      <c r="BL137" s="18" t="s">
        <v>119</v>
      </c>
      <c r="BM137" s="180" t="s">
        <v>226</v>
      </c>
    </row>
    <row r="138" spans="1:65" s="13" customFormat="1" ht="11.25">
      <c r="B138" s="187"/>
      <c r="C138" s="188"/>
      <c r="D138" s="182" t="s">
        <v>131</v>
      </c>
      <c r="E138" s="188"/>
      <c r="F138" s="190" t="s">
        <v>227</v>
      </c>
      <c r="G138" s="188"/>
      <c r="H138" s="191">
        <v>1.56</v>
      </c>
      <c r="I138" s="192"/>
      <c r="J138" s="188"/>
      <c r="K138" s="188"/>
      <c r="L138" s="193"/>
      <c r="M138" s="194"/>
      <c r="N138" s="195"/>
      <c r="O138" s="195"/>
      <c r="P138" s="195"/>
      <c r="Q138" s="195"/>
      <c r="R138" s="195"/>
      <c r="S138" s="195"/>
      <c r="T138" s="196"/>
      <c r="AT138" s="197" t="s">
        <v>131</v>
      </c>
      <c r="AU138" s="197" t="s">
        <v>78</v>
      </c>
      <c r="AV138" s="13" t="s">
        <v>78</v>
      </c>
      <c r="AW138" s="13" t="s">
        <v>4</v>
      </c>
      <c r="AX138" s="13" t="s">
        <v>76</v>
      </c>
      <c r="AY138" s="197" t="s">
        <v>112</v>
      </c>
    </row>
    <row r="139" spans="1:65" s="12" customFormat="1" ht="22.9" customHeight="1">
      <c r="B139" s="153"/>
      <c r="C139" s="154"/>
      <c r="D139" s="155" t="s">
        <v>70</v>
      </c>
      <c r="E139" s="167" t="s">
        <v>127</v>
      </c>
      <c r="F139" s="167" t="s">
        <v>228</v>
      </c>
      <c r="G139" s="154"/>
      <c r="H139" s="154"/>
      <c r="I139" s="157"/>
      <c r="J139" s="168">
        <f>BK139</f>
        <v>0</v>
      </c>
      <c r="K139" s="154"/>
      <c r="L139" s="159"/>
      <c r="M139" s="160"/>
      <c r="N139" s="161"/>
      <c r="O139" s="161"/>
      <c r="P139" s="162">
        <f>SUM(P140:P141)</f>
        <v>0</v>
      </c>
      <c r="Q139" s="161"/>
      <c r="R139" s="162">
        <f>SUM(R140:R141)</f>
        <v>0</v>
      </c>
      <c r="S139" s="161"/>
      <c r="T139" s="163">
        <f>SUM(T140:T141)</f>
        <v>0</v>
      </c>
      <c r="AR139" s="164" t="s">
        <v>76</v>
      </c>
      <c r="AT139" s="165" t="s">
        <v>70</v>
      </c>
      <c r="AU139" s="165" t="s">
        <v>76</v>
      </c>
      <c r="AY139" s="164" t="s">
        <v>112</v>
      </c>
      <c r="BK139" s="166">
        <f>SUM(BK140:BK141)</f>
        <v>0</v>
      </c>
    </row>
    <row r="140" spans="1:65" s="2" customFormat="1" ht="16.5" customHeight="1">
      <c r="A140" s="35"/>
      <c r="B140" s="36"/>
      <c r="C140" s="169" t="s">
        <v>7</v>
      </c>
      <c r="D140" s="169" t="s">
        <v>114</v>
      </c>
      <c r="E140" s="170" t="s">
        <v>229</v>
      </c>
      <c r="F140" s="171" t="s">
        <v>230</v>
      </c>
      <c r="G140" s="172" t="s">
        <v>231</v>
      </c>
      <c r="H140" s="173">
        <v>26</v>
      </c>
      <c r="I140" s="174"/>
      <c r="J140" s="175">
        <f>ROUND(I140*H140,2)</f>
        <v>0</v>
      </c>
      <c r="K140" s="171" t="s">
        <v>118</v>
      </c>
      <c r="L140" s="40"/>
      <c r="M140" s="176" t="s">
        <v>19</v>
      </c>
      <c r="N140" s="177" t="s">
        <v>42</v>
      </c>
      <c r="O140" s="65"/>
      <c r="P140" s="178">
        <f>O140*H140</f>
        <v>0</v>
      </c>
      <c r="Q140" s="178">
        <v>0</v>
      </c>
      <c r="R140" s="178">
        <f>Q140*H140</f>
        <v>0</v>
      </c>
      <c r="S140" s="178">
        <v>0</v>
      </c>
      <c r="T140" s="17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0" t="s">
        <v>119</v>
      </c>
      <c r="AT140" s="180" t="s">
        <v>114</v>
      </c>
      <c r="AU140" s="180" t="s">
        <v>78</v>
      </c>
      <c r="AY140" s="18" t="s">
        <v>112</v>
      </c>
      <c r="BE140" s="181">
        <f>IF(N140="základní",J140,0)</f>
        <v>0</v>
      </c>
      <c r="BF140" s="181">
        <f>IF(N140="snížená",J140,0)</f>
        <v>0</v>
      </c>
      <c r="BG140" s="181">
        <f>IF(N140="zákl. přenesená",J140,0)</f>
        <v>0</v>
      </c>
      <c r="BH140" s="181">
        <f>IF(N140="sníž. přenesená",J140,0)</f>
        <v>0</v>
      </c>
      <c r="BI140" s="181">
        <f>IF(N140="nulová",J140,0)</f>
        <v>0</v>
      </c>
      <c r="BJ140" s="18" t="s">
        <v>76</v>
      </c>
      <c r="BK140" s="181">
        <f>ROUND(I140*H140,2)</f>
        <v>0</v>
      </c>
      <c r="BL140" s="18" t="s">
        <v>119</v>
      </c>
      <c r="BM140" s="180" t="s">
        <v>232</v>
      </c>
    </row>
    <row r="141" spans="1:65" s="2" customFormat="1" ht="29.25">
      <c r="A141" s="35"/>
      <c r="B141" s="36"/>
      <c r="C141" s="37"/>
      <c r="D141" s="182" t="s">
        <v>121</v>
      </c>
      <c r="E141" s="37"/>
      <c r="F141" s="183" t="s">
        <v>233</v>
      </c>
      <c r="G141" s="37"/>
      <c r="H141" s="37"/>
      <c r="I141" s="184"/>
      <c r="J141" s="37"/>
      <c r="K141" s="37"/>
      <c r="L141" s="40"/>
      <c r="M141" s="185"/>
      <c r="N141" s="186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8" t="s">
        <v>121</v>
      </c>
      <c r="AU141" s="18" t="s">
        <v>78</v>
      </c>
    </row>
    <row r="142" spans="1:65" s="12" customFormat="1" ht="22.9" customHeight="1">
      <c r="B142" s="153"/>
      <c r="C142" s="154"/>
      <c r="D142" s="155" t="s">
        <v>70</v>
      </c>
      <c r="E142" s="167" t="s">
        <v>119</v>
      </c>
      <c r="F142" s="167" t="s">
        <v>234</v>
      </c>
      <c r="G142" s="154"/>
      <c r="H142" s="154"/>
      <c r="I142" s="157"/>
      <c r="J142" s="168">
        <f>BK142</f>
        <v>0</v>
      </c>
      <c r="K142" s="154"/>
      <c r="L142" s="159"/>
      <c r="M142" s="160"/>
      <c r="N142" s="161"/>
      <c r="O142" s="161"/>
      <c r="P142" s="162">
        <f>SUM(P143:P145)</f>
        <v>0</v>
      </c>
      <c r="Q142" s="161"/>
      <c r="R142" s="162">
        <f>SUM(R143:R145)</f>
        <v>0</v>
      </c>
      <c r="S142" s="161"/>
      <c r="T142" s="163">
        <f>SUM(T143:T145)</f>
        <v>0</v>
      </c>
      <c r="AR142" s="164" t="s">
        <v>76</v>
      </c>
      <c r="AT142" s="165" t="s">
        <v>70</v>
      </c>
      <c r="AU142" s="165" t="s">
        <v>76</v>
      </c>
      <c r="AY142" s="164" t="s">
        <v>112</v>
      </c>
      <c r="BK142" s="166">
        <f>SUM(BK143:BK145)</f>
        <v>0</v>
      </c>
    </row>
    <row r="143" spans="1:65" s="2" customFormat="1" ht="21.75" customHeight="1">
      <c r="A143" s="35"/>
      <c r="B143" s="36"/>
      <c r="C143" s="169" t="s">
        <v>235</v>
      </c>
      <c r="D143" s="169" t="s">
        <v>114</v>
      </c>
      <c r="E143" s="170" t="s">
        <v>236</v>
      </c>
      <c r="F143" s="171" t="s">
        <v>237</v>
      </c>
      <c r="G143" s="172" t="s">
        <v>141</v>
      </c>
      <c r="H143" s="173">
        <v>1.56</v>
      </c>
      <c r="I143" s="174"/>
      <c r="J143" s="175">
        <f>ROUND(I143*H143,2)</f>
        <v>0</v>
      </c>
      <c r="K143" s="171" t="s">
        <v>118</v>
      </c>
      <c r="L143" s="40"/>
      <c r="M143" s="176" t="s">
        <v>19</v>
      </c>
      <c r="N143" s="177" t="s">
        <v>42</v>
      </c>
      <c r="O143" s="65"/>
      <c r="P143" s="178">
        <f>O143*H143</f>
        <v>0</v>
      </c>
      <c r="Q143" s="178">
        <v>0</v>
      </c>
      <c r="R143" s="178">
        <f>Q143*H143</f>
        <v>0</v>
      </c>
      <c r="S143" s="178">
        <v>0</v>
      </c>
      <c r="T143" s="17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180" t="s">
        <v>119</v>
      </c>
      <c r="AT143" s="180" t="s">
        <v>114</v>
      </c>
      <c r="AU143" s="180" t="s">
        <v>78</v>
      </c>
      <c r="AY143" s="18" t="s">
        <v>112</v>
      </c>
      <c r="BE143" s="181">
        <f>IF(N143="základní",J143,0)</f>
        <v>0</v>
      </c>
      <c r="BF143" s="181">
        <f>IF(N143="snížená",J143,0)</f>
        <v>0</v>
      </c>
      <c r="BG143" s="181">
        <f>IF(N143="zákl. přenesená",J143,0)</f>
        <v>0</v>
      </c>
      <c r="BH143" s="181">
        <f>IF(N143="sníž. přenesená",J143,0)</f>
        <v>0</v>
      </c>
      <c r="BI143" s="181">
        <f>IF(N143="nulová",J143,0)</f>
        <v>0</v>
      </c>
      <c r="BJ143" s="18" t="s">
        <v>76</v>
      </c>
      <c r="BK143" s="181">
        <f>ROUND(I143*H143,2)</f>
        <v>0</v>
      </c>
      <c r="BL143" s="18" t="s">
        <v>119</v>
      </c>
      <c r="BM143" s="180" t="s">
        <v>238</v>
      </c>
    </row>
    <row r="144" spans="1:65" s="2" customFormat="1" ht="39">
      <c r="A144" s="35"/>
      <c r="B144" s="36"/>
      <c r="C144" s="37"/>
      <c r="D144" s="182" t="s">
        <v>121</v>
      </c>
      <c r="E144" s="37"/>
      <c r="F144" s="183" t="s">
        <v>239</v>
      </c>
      <c r="G144" s="37"/>
      <c r="H144" s="37"/>
      <c r="I144" s="184"/>
      <c r="J144" s="37"/>
      <c r="K144" s="37"/>
      <c r="L144" s="40"/>
      <c r="M144" s="185"/>
      <c r="N144" s="186"/>
      <c r="O144" s="65"/>
      <c r="P144" s="65"/>
      <c r="Q144" s="65"/>
      <c r="R144" s="65"/>
      <c r="S144" s="65"/>
      <c r="T144" s="66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8" t="s">
        <v>121</v>
      </c>
      <c r="AU144" s="18" t="s">
        <v>78</v>
      </c>
    </row>
    <row r="145" spans="1:65" s="13" customFormat="1" ht="11.25">
      <c r="B145" s="187"/>
      <c r="C145" s="188"/>
      <c r="D145" s="182" t="s">
        <v>131</v>
      </c>
      <c r="E145" s="189" t="s">
        <v>19</v>
      </c>
      <c r="F145" s="190" t="s">
        <v>240</v>
      </c>
      <c r="G145" s="188"/>
      <c r="H145" s="191">
        <v>1.56</v>
      </c>
      <c r="I145" s="192"/>
      <c r="J145" s="188"/>
      <c r="K145" s="188"/>
      <c r="L145" s="193"/>
      <c r="M145" s="194"/>
      <c r="N145" s="195"/>
      <c r="O145" s="195"/>
      <c r="P145" s="195"/>
      <c r="Q145" s="195"/>
      <c r="R145" s="195"/>
      <c r="S145" s="195"/>
      <c r="T145" s="196"/>
      <c r="AT145" s="197" t="s">
        <v>131</v>
      </c>
      <c r="AU145" s="197" t="s">
        <v>78</v>
      </c>
      <c r="AV145" s="13" t="s">
        <v>78</v>
      </c>
      <c r="AW145" s="13" t="s">
        <v>32</v>
      </c>
      <c r="AX145" s="13" t="s">
        <v>76</v>
      </c>
      <c r="AY145" s="197" t="s">
        <v>112</v>
      </c>
    </row>
    <row r="146" spans="1:65" s="12" customFormat="1" ht="22.9" customHeight="1">
      <c r="B146" s="153"/>
      <c r="C146" s="154"/>
      <c r="D146" s="155" t="s">
        <v>70</v>
      </c>
      <c r="E146" s="167" t="s">
        <v>157</v>
      </c>
      <c r="F146" s="167" t="s">
        <v>241</v>
      </c>
      <c r="G146" s="154"/>
      <c r="H146" s="154"/>
      <c r="I146" s="157"/>
      <c r="J146" s="168">
        <f>BK146</f>
        <v>0</v>
      </c>
      <c r="K146" s="154"/>
      <c r="L146" s="159"/>
      <c r="M146" s="160"/>
      <c r="N146" s="161"/>
      <c r="O146" s="161"/>
      <c r="P146" s="162">
        <f>SUM(P147:P155)</f>
        <v>0</v>
      </c>
      <c r="Q146" s="161"/>
      <c r="R146" s="162">
        <f>SUM(R147:R155)</f>
        <v>0.57377</v>
      </c>
      <c r="S146" s="161"/>
      <c r="T146" s="163">
        <f>SUM(T147:T155)</f>
        <v>1.69</v>
      </c>
      <c r="AR146" s="164" t="s">
        <v>76</v>
      </c>
      <c r="AT146" s="165" t="s">
        <v>70</v>
      </c>
      <c r="AU146" s="165" t="s">
        <v>76</v>
      </c>
      <c r="AY146" s="164" t="s">
        <v>112</v>
      </c>
      <c r="BK146" s="166">
        <f>SUM(BK147:BK155)</f>
        <v>0</v>
      </c>
    </row>
    <row r="147" spans="1:65" s="2" customFormat="1" ht="16.5" customHeight="1">
      <c r="A147" s="35"/>
      <c r="B147" s="36"/>
      <c r="C147" s="169" t="s">
        <v>242</v>
      </c>
      <c r="D147" s="169" t="s">
        <v>114</v>
      </c>
      <c r="E147" s="170" t="s">
        <v>243</v>
      </c>
      <c r="F147" s="171" t="s">
        <v>244</v>
      </c>
      <c r="G147" s="172" t="s">
        <v>231</v>
      </c>
      <c r="H147" s="173">
        <v>26</v>
      </c>
      <c r="I147" s="174"/>
      <c r="J147" s="175">
        <f>ROUND(I147*H147,2)</f>
        <v>0</v>
      </c>
      <c r="K147" s="171" t="s">
        <v>118</v>
      </c>
      <c r="L147" s="40"/>
      <c r="M147" s="176" t="s">
        <v>19</v>
      </c>
      <c r="N147" s="177" t="s">
        <v>42</v>
      </c>
      <c r="O147" s="65"/>
      <c r="P147" s="178">
        <f>O147*H147</f>
        <v>0</v>
      </c>
      <c r="Q147" s="178">
        <v>0</v>
      </c>
      <c r="R147" s="178">
        <f>Q147*H147</f>
        <v>0</v>
      </c>
      <c r="S147" s="178">
        <v>6.5000000000000002E-2</v>
      </c>
      <c r="T147" s="179">
        <f>S147*H147</f>
        <v>1.69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180" t="s">
        <v>119</v>
      </c>
      <c r="AT147" s="180" t="s">
        <v>114</v>
      </c>
      <c r="AU147" s="180" t="s">
        <v>78</v>
      </c>
      <c r="AY147" s="18" t="s">
        <v>112</v>
      </c>
      <c r="BE147" s="181">
        <f>IF(N147="základní",J147,0)</f>
        <v>0</v>
      </c>
      <c r="BF147" s="181">
        <f>IF(N147="snížená",J147,0)</f>
        <v>0</v>
      </c>
      <c r="BG147" s="181">
        <f>IF(N147="zákl. přenesená",J147,0)</f>
        <v>0</v>
      </c>
      <c r="BH147" s="181">
        <f>IF(N147="sníž. přenesená",J147,0)</f>
        <v>0</v>
      </c>
      <c r="BI147" s="181">
        <f>IF(N147="nulová",J147,0)</f>
        <v>0</v>
      </c>
      <c r="BJ147" s="18" t="s">
        <v>76</v>
      </c>
      <c r="BK147" s="181">
        <f>ROUND(I147*H147,2)</f>
        <v>0</v>
      </c>
      <c r="BL147" s="18" t="s">
        <v>119</v>
      </c>
      <c r="BM147" s="180" t="s">
        <v>245</v>
      </c>
    </row>
    <row r="148" spans="1:65" s="2" customFormat="1" ht="39">
      <c r="A148" s="35"/>
      <c r="B148" s="36"/>
      <c r="C148" s="37"/>
      <c r="D148" s="182" t="s">
        <v>121</v>
      </c>
      <c r="E148" s="37"/>
      <c r="F148" s="183" t="s">
        <v>246</v>
      </c>
      <c r="G148" s="37"/>
      <c r="H148" s="37"/>
      <c r="I148" s="184"/>
      <c r="J148" s="37"/>
      <c r="K148" s="37"/>
      <c r="L148" s="40"/>
      <c r="M148" s="185"/>
      <c r="N148" s="186"/>
      <c r="O148" s="65"/>
      <c r="P148" s="65"/>
      <c r="Q148" s="65"/>
      <c r="R148" s="65"/>
      <c r="S148" s="65"/>
      <c r="T148" s="66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8" t="s">
        <v>121</v>
      </c>
      <c r="AU148" s="18" t="s">
        <v>78</v>
      </c>
    </row>
    <row r="149" spans="1:65" s="2" customFormat="1" ht="24">
      <c r="A149" s="35"/>
      <c r="B149" s="36"/>
      <c r="C149" s="169" t="s">
        <v>247</v>
      </c>
      <c r="D149" s="169" t="s">
        <v>114</v>
      </c>
      <c r="E149" s="170" t="s">
        <v>248</v>
      </c>
      <c r="F149" s="171" t="s">
        <v>249</v>
      </c>
      <c r="G149" s="172" t="s">
        <v>231</v>
      </c>
      <c r="H149" s="173">
        <v>26</v>
      </c>
      <c r="I149" s="174"/>
      <c r="J149" s="175">
        <f>ROUND(I149*H149,2)</f>
        <v>0</v>
      </c>
      <c r="K149" s="171" t="s">
        <v>118</v>
      </c>
      <c r="L149" s="40"/>
      <c r="M149" s="176" t="s">
        <v>19</v>
      </c>
      <c r="N149" s="177" t="s">
        <v>42</v>
      </c>
      <c r="O149" s="65"/>
      <c r="P149" s="178">
        <f>O149*H149</f>
        <v>0</v>
      </c>
      <c r="Q149" s="178">
        <v>4.4000000000000003E-3</v>
      </c>
      <c r="R149" s="178">
        <f>Q149*H149</f>
        <v>0.1144</v>
      </c>
      <c r="S149" s="178">
        <v>0</v>
      </c>
      <c r="T149" s="17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0" t="s">
        <v>119</v>
      </c>
      <c r="AT149" s="180" t="s">
        <v>114</v>
      </c>
      <c r="AU149" s="180" t="s">
        <v>78</v>
      </c>
      <c r="AY149" s="18" t="s">
        <v>112</v>
      </c>
      <c r="BE149" s="181">
        <f>IF(N149="základní",J149,0)</f>
        <v>0</v>
      </c>
      <c r="BF149" s="181">
        <f>IF(N149="snížená",J149,0)</f>
        <v>0</v>
      </c>
      <c r="BG149" s="181">
        <f>IF(N149="zákl. přenesená",J149,0)</f>
        <v>0</v>
      </c>
      <c r="BH149" s="181">
        <f>IF(N149="sníž. přenesená",J149,0)</f>
        <v>0</v>
      </c>
      <c r="BI149" s="181">
        <f>IF(N149="nulová",J149,0)</f>
        <v>0</v>
      </c>
      <c r="BJ149" s="18" t="s">
        <v>76</v>
      </c>
      <c r="BK149" s="181">
        <f>ROUND(I149*H149,2)</f>
        <v>0</v>
      </c>
      <c r="BL149" s="18" t="s">
        <v>119</v>
      </c>
      <c r="BM149" s="180" t="s">
        <v>250</v>
      </c>
    </row>
    <row r="150" spans="1:65" s="2" customFormat="1" ht="87.75">
      <c r="A150" s="35"/>
      <c r="B150" s="36"/>
      <c r="C150" s="37"/>
      <c r="D150" s="182" t="s">
        <v>121</v>
      </c>
      <c r="E150" s="37"/>
      <c r="F150" s="183" t="s">
        <v>251</v>
      </c>
      <c r="G150" s="37"/>
      <c r="H150" s="37"/>
      <c r="I150" s="184"/>
      <c r="J150" s="37"/>
      <c r="K150" s="37"/>
      <c r="L150" s="40"/>
      <c r="M150" s="185"/>
      <c r="N150" s="186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8" t="s">
        <v>121</v>
      </c>
      <c r="AU150" s="18" t="s">
        <v>78</v>
      </c>
    </row>
    <row r="151" spans="1:65" s="2" customFormat="1" ht="16.5" customHeight="1">
      <c r="A151" s="35"/>
      <c r="B151" s="36"/>
      <c r="C151" s="169" t="s">
        <v>252</v>
      </c>
      <c r="D151" s="169" t="s">
        <v>114</v>
      </c>
      <c r="E151" s="170" t="s">
        <v>253</v>
      </c>
      <c r="F151" s="171" t="s">
        <v>254</v>
      </c>
      <c r="G151" s="172" t="s">
        <v>148</v>
      </c>
      <c r="H151" s="173">
        <v>2</v>
      </c>
      <c r="I151" s="174"/>
      <c r="J151" s="175">
        <f>ROUND(I151*H151,2)</f>
        <v>0</v>
      </c>
      <c r="K151" s="171" t="s">
        <v>19</v>
      </c>
      <c r="L151" s="40"/>
      <c r="M151" s="176" t="s">
        <v>19</v>
      </c>
      <c r="N151" s="177" t="s">
        <v>42</v>
      </c>
      <c r="O151" s="65"/>
      <c r="P151" s="178">
        <f>O151*H151</f>
        <v>0</v>
      </c>
      <c r="Q151" s="178">
        <v>0</v>
      </c>
      <c r="R151" s="178">
        <f>Q151*H151</f>
        <v>0</v>
      </c>
      <c r="S151" s="178">
        <v>0</v>
      </c>
      <c r="T151" s="17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180" t="s">
        <v>119</v>
      </c>
      <c r="AT151" s="180" t="s">
        <v>114</v>
      </c>
      <c r="AU151" s="180" t="s">
        <v>78</v>
      </c>
      <c r="AY151" s="18" t="s">
        <v>112</v>
      </c>
      <c r="BE151" s="181">
        <f>IF(N151="základní",J151,0)</f>
        <v>0</v>
      </c>
      <c r="BF151" s="181">
        <f>IF(N151="snížená",J151,0)</f>
        <v>0</v>
      </c>
      <c r="BG151" s="181">
        <f>IF(N151="zákl. přenesená",J151,0)</f>
        <v>0</v>
      </c>
      <c r="BH151" s="181">
        <f>IF(N151="sníž. přenesená",J151,0)</f>
        <v>0</v>
      </c>
      <c r="BI151" s="181">
        <f>IF(N151="nulová",J151,0)</f>
        <v>0</v>
      </c>
      <c r="BJ151" s="18" t="s">
        <v>76</v>
      </c>
      <c r="BK151" s="181">
        <f>ROUND(I151*H151,2)</f>
        <v>0</v>
      </c>
      <c r="BL151" s="18" t="s">
        <v>119</v>
      </c>
      <c r="BM151" s="180" t="s">
        <v>255</v>
      </c>
    </row>
    <row r="152" spans="1:65" s="2" customFormat="1" ht="16.5" customHeight="1">
      <c r="A152" s="35"/>
      <c r="B152" s="36"/>
      <c r="C152" s="169" t="s">
        <v>256</v>
      </c>
      <c r="D152" s="169" t="s">
        <v>114</v>
      </c>
      <c r="E152" s="170" t="s">
        <v>257</v>
      </c>
      <c r="F152" s="171" t="s">
        <v>258</v>
      </c>
      <c r="G152" s="172" t="s">
        <v>231</v>
      </c>
      <c r="H152" s="173">
        <v>26</v>
      </c>
      <c r="I152" s="174"/>
      <c r="J152" s="175">
        <f>ROUND(I152*H152,2)</f>
        <v>0</v>
      </c>
      <c r="K152" s="171" t="s">
        <v>118</v>
      </c>
      <c r="L152" s="40"/>
      <c r="M152" s="176" t="s">
        <v>19</v>
      </c>
      <c r="N152" s="177" t="s">
        <v>42</v>
      </c>
      <c r="O152" s="65"/>
      <c r="P152" s="178">
        <f>O152*H152</f>
        <v>0</v>
      </c>
      <c r="Q152" s="178">
        <v>0</v>
      </c>
      <c r="R152" s="178">
        <f>Q152*H152</f>
        <v>0</v>
      </c>
      <c r="S152" s="178">
        <v>0</v>
      </c>
      <c r="T152" s="17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80" t="s">
        <v>119</v>
      </c>
      <c r="AT152" s="180" t="s">
        <v>114</v>
      </c>
      <c r="AU152" s="180" t="s">
        <v>78</v>
      </c>
      <c r="AY152" s="18" t="s">
        <v>112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18" t="s">
        <v>76</v>
      </c>
      <c r="BK152" s="181">
        <f>ROUND(I152*H152,2)</f>
        <v>0</v>
      </c>
      <c r="BL152" s="18" t="s">
        <v>119</v>
      </c>
      <c r="BM152" s="180" t="s">
        <v>259</v>
      </c>
    </row>
    <row r="153" spans="1:65" s="2" customFormat="1" ht="87.75">
      <c r="A153" s="35"/>
      <c r="B153" s="36"/>
      <c r="C153" s="37"/>
      <c r="D153" s="182" t="s">
        <v>121</v>
      </c>
      <c r="E153" s="37"/>
      <c r="F153" s="183" t="s">
        <v>260</v>
      </c>
      <c r="G153" s="37"/>
      <c r="H153" s="37"/>
      <c r="I153" s="184"/>
      <c r="J153" s="37"/>
      <c r="K153" s="37"/>
      <c r="L153" s="40"/>
      <c r="M153" s="185"/>
      <c r="N153" s="186"/>
      <c r="O153" s="65"/>
      <c r="P153" s="65"/>
      <c r="Q153" s="65"/>
      <c r="R153" s="65"/>
      <c r="S153" s="65"/>
      <c r="T153" s="66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8" t="s">
        <v>121</v>
      </c>
      <c r="AU153" s="18" t="s">
        <v>78</v>
      </c>
    </row>
    <row r="154" spans="1:65" s="2" customFormat="1" ht="16.5" customHeight="1">
      <c r="A154" s="35"/>
      <c r="B154" s="36"/>
      <c r="C154" s="169" t="s">
        <v>261</v>
      </c>
      <c r="D154" s="169" t="s">
        <v>114</v>
      </c>
      <c r="E154" s="170" t="s">
        <v>262</v>
      </c>
      <c r="F154" s="171" t="s">
        <v>263</v>
      </c>
      <c r="G154" s="172" t="s">
        <v>117</v>
      </c>
      <c r="H154" s="173">
        <v>1</v>
      </c>
      <c r="I154" s="174"/>
      <c r="J154" s="175">
        <f>ROUND(I154*H154,2)</f>
        <v>0</v>
      </c>
      <c r="K154" s="171" t="s">
        <v>118</v>
      </c>
      <c r="L154" s="40"/>
      <c r="M154" s="176" t="s">
        <v>19</v>
      </c>
      <c r="N154" s="177" t="s">
        <v>42</v>
      </c>
      <c r="O154" s="65"/>
      <c r="P154" s="178">
        <f>O154*H154</f>
        <v>0</v>
      </c>
      <c r="Q154" s="178">
        <v>0.45937</v>
      </c>
      <c r="R154" s="178">
        <f>Q154*H154</f>
        <v>0.45937</v>
      </c>
      <c r="S154" s="178">
        <v>0</v>
      </c>
      <c r="T154" s="17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0" t="s">
        <v>119</v>
      </c>
      <c r="AT154" s="180" t="s">
        <v>114</v>
      </c>
      <c r="AU154" s="180" t="s">
        <v>78</v>
      </c>
      <c r="AY154" s="18" t="s">
        <v>112</v>
      </c>
      <c r="BE154" s="181">
        <f>IF(N154="základní",J154,0)</f>
        <v>0</v>
      </c>
      <c r="BF154" s="181">
        <f>IF(N154="snížená",J154,0)</f>
        <v>0</v>
      </c>
      <c r="BG154" s="181">
        <f>IF(N154="zákl. přenesená",J154,0)</f>
        <v>0</v>
      </c>
      <c r="BH154" s="181">
        <f>IF(N154="sníž. přenesená",J154,0)</f>
        <v>0</v>
      </c>
      <c r="BI154" s="181">
        <f>IF(N154="nulová",J154,0)</f>
        <v>0</v>
      </c>
      <c r="BJ154" s="18" t="s">
        <v>76</v>
      </c>
      <c r="BK154" s="181">
        <f>ROUND(I154*H154,2)</f>
        <v>0</v>
      </c>
      <c r="BL154" s="18" t="s">
        <v>119</v>
      </c>
      <c r="BM154" s="180" t="s">
        <v>264</v>
      </c>
    </row>
    <row r="155" spans="1:65" s="2" customFormat="1" ht="87.75">
      <c r="A155" s="35"/>
      <c r="B155" s="36"/>
      <c r="C155" s="37"/>
      <c r="D155" s="182" t="s">
        <v>121</v>
      </c>
      <c r="E155" s="37"/>
      <c r="F155" s="183" t="s">
        <v>260</v>
      </c>
      <c r="G155" s="37"/>
      <c r="H155" s="37"/>
      <c r="I155" s="184"/>
      <c r="J155" s="37"/>
      <c r="K155" s="37"/>
      <c r="L155" s="40"/>
      <c r="M155" s="185"/>
      <c r="N155" s="186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8" t="s">
        <v>121</v>
      </c>
      <c r="AU155" s="18" t="s">
        <v>78</v>
      </c>
    </row>
    <row r="156" spans="1:65" s="12" customFormat="1" ht="22.9" customHeight="1">
      <c r="B156" s="153"/>
      <c r="C156" s="154"/>
      <c r="D156" s="155" t="s">
        <v>70</v>
      </c>
      <c r="E156" s="167" t="s">
        <v>161</v>
      </c>
      <c r="F156" s="167" t="s">
        <v>265</v>
      </c>
      <c r="G156" s="154"/>
      <c r="H156" s="154"/>
      <c r="I156" s="157"/>
      <c r="J156" s="168">
        <f>BK156</f>
        <v>0</v>
      </c>
      <c r="K156" s="154"/>
      <c r="L156" s="159"/>
      <c r="M156" s="160"/>
      <c r="N156" s="161"/>
      <c r="O156" s="161"/>
      <c r="P156" s="162">
        <f>SUM(P157:P158)</f>
        <v>0</v>
      </c>
      <c r="Q156" s="161"/>
      <c r="R156" s="162">
        <f>SUM(R157:R158)</f>
        <v>0</v>
      </c>
      <c r="S156" s="161"/>
      <c r="T156" s="163">
        <f>SUM(T157:T158)</f>
        <v>0</v>
      </c>
      <c r="AR156" s="164" t="s">
        <v>76</v>
      </c>
      <c r="AT156" s="165" t="s">
        <v>70</v>
      </c>
      <c r="AU156" s="165" t="s">
        <v>76</v>
      </c>
      <c r="AY156" s="164" t="s">
        <v>112</v>
      </c>
      <c r="BK156" s="166">
        <f>SUM(BK157:BK158)</f>
        <v>0</v>
      </c>
    </row>
    <row r="157" spans="1:65" s="2" customFormat="1" ht="24">
      <c r="A157" s="35"/>
      <c r="B157" s="36"/>
      <c r="C157" s="169" t="s">
        <v>266</v>
      </c>
      <c r="D157" s="169" t="s">
        <v>114</v>
      </c>
      <c r="E157" s="170" t="s">
        <v>267</v>
      </c>
      <c r="F157" s="171" t="s">
        <v>268</v>
      </c>
      <c r="G157" s="172" t="s">
        <v>148</v>
      </c>
      <c r="H157" s="173">
        <v>1</v>
      </c>
      <c r="I157" s="174"/>
      <c r="J157" s="175">
        <f>ROUND(I157*H157,2)</f>
        <v>0</v>
      </c>
      <c r="K157" s="171" t="s">
        <v>19</v>
      </c>
      <c r="L157" s="40"/>
      <c r="M157" s="176" t="s">
        <v>19</v>
      </c>
      <c r="N157" s="177" t="s">
        <v>42</v>
      </c>
      <c r="O157" s="65"/>
      <c r="P157" s="178">
        <f>O157*H157</f>
        <v>0</v>
      </c>
      <c r="Q157" s="178">
        <v>0</v>
      </c>
      <c r="R157" s="178">
        <f>Q157*H157</f>
        <v>0</v>
      </c>
      <c r="S157" s="178">
        <v>0</v>
      </c>
      <c r="T157" s="17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180" t="s">
        <v>119</v>
      </c>
      <c r="AT157" s="180" t="s">
        <v>114</v>
      </c>
      <c r="AU157" s="180" t="s">
        <v>78</v>
      </c>
      <c r="AY157" s="18" t="s">
        <v>112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18" t="s">
        <v>76</v>
      </c>
      <c r="BK157" s="181">
        <f>ROUND(I157*H157,2)</f>
        <v>0</v>
      </c>
      <c r="BL157" s="18" t="s">
        <v>119</v>
      </c>
      <c r="BM157" s="180" t="s">
        <v>269</v>
      </c>
    </row>
    <row r="158" spans="1:65" s="2" customFormat="1" ht="24">
      <c r="A158" s="35"/>
      <c r="B158" s="36"/>
      <c r="C158" s="169" t="s">
        <v>270</v>
      </c>
      <c r="D158" s="169" t="s">
        <v>114</v>
      </c>
      <c r="E158" s="170" t="s">
        <v>271</v>
      </c>
      <c r="F158" s="171" t="s">
        <v>272</v>
      </c>
      <c r="G158" s="172" t="s">
        <v>148</v>
      </c>
      <c r="H158" s="173">
        <v>1</v>
      </c>
      <c r="I158" s="174"/>
      <c r="J158" s="175">
        <f>ROUND(I158*H158,2)</f>
        <v>0</v>
      </c>
      <c r="K158" s="171" t="s">
        <v>19</v>
      </c>
      <c r="L158" s="40"/>
      <c r="M158" s="176" t="s">
        <v>19</v>
      </c>
      <c r="N158" s="177" t="s">
        <v>42</v>
      </c>
      <c r="O158" s="65"/>
      <c r="P158" s="178">
        <f>O158*H158</f>
        <v>0</v>
      </c>
      <c r="Q158" s="178">
        <v>0</v>
      </c>
      <c r="R158" s="178">
        <f>Q158*H158</f>
        <v>0</v>
      </c>
      <c r="S158" s="178">
        <v>0</v>
      </c>
      <c r="T158" s="17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80" t="s">
        <v>119</v>
      </c>
      <c r="AT158" s="180" t="s">
        <v>114</v>
      </c>
      <c r="AU158" s="180" t="s">
        <v>78</v>
      </c>
      <c r="AY158" s="18" t="s">
        <v>112</v>
      </c>
      <c r="BE158" s="181">
        <f>IF(N158="základní",J158,0)</f>
        <v>0</v>
      </c>
      <c r="BF158" s="181">
        <f>IF(N158="snížená",J158,0)</f>
        <v>0</v>
      </c>
      <c r="BG158" s="181">
        <f>IF(N158="zákl. přenesená",J158,0)</f>
        <v>0</v>
      </c>
      <c r="BH158" s="181">
        <f>IF(N158="sníž. přenesená",J158,0)</f>
        <v>0</v>
      </c>
      <c r="BI158" s="181">
        <f>IF(N158="nulová",J158,0)</f>
        <v>0</v>
      </c>
      <c r="BJ158" s="18" t="s">
        <v>76</v>
      </c>
      <c r="BK158" s="181">
        <f>ROUND(I158*H158,2)</f>
        <v>0</v>
      </c>
      <c r="BL158" s="18" t="s">
        <v>119</v>
      </c>
      <c r="BM158" s="180" t="s">
        <v>273</v>
      </c>
    </row>
    <row r="159" spans="1:65" s="12" customFormat="1" ht="22.9" customHeight="1">
      <c r="B159" s="153"/>
      <c r="C159" s="154"/>
      <c r="D159" s="155" t="s">
        <v>70</v>
      </c>
      <c r="E159" s="167" t="s">
        <v>274</v>
      </c>
      <c r="F159" s="167" t="s">
        <v>275</v>
      </c>
      <c r="G159" s="154"/>
      <c r="H159" s="154"/>
      <c r="I159" s="157"/>
      <c r="J159" s="168">
        <f>BK159</f>
        <v>0</v>
      </c>
      <c r="K159" s="154"/>
      <c r="L159" s="159"/>
      <c r="M159" s="160"/>
      <c r="N159" s="161"/>
      <c r="O159" s="161"/>
      <c r="P159" s="162">
        <f>SUM(P160:P170)</f>
        <v>0</v>
      </c>
      <c r="Q159" s="161"/>
      <c r="R159" s="162">
        <f>SUM(R160:R170)</f>
        <v>0</v>
      </c>
      <c r="S159" s="161"/>
      <c r="T159" s="163">
        <f>SUM(T160:T170)</f>
        <v>0</v>
      </c>
      <c r="AR159" s="164" t="s">
        <v>76</v>
      </c>
      <c r="AT159" s="165" t="s">
        <v>70</v>
      </c>
      <c r="AU159" s="165" t="s">
        <v>76</v>
      </c>
      <c r="AY159" s="164" t="s">
        <v>112</v>
      </c>
      <c r="BK159" s="166">
        <f>SUM(BK160:BK170)</f>
        <v>0</v>
      </c>
    </row>
    <row r="160" spans="1:65" s="2" customFormat="1" ht="24">
      <c r="A160" s="35"/>
      <c r="B160" s="36"/>
      <c r="C160" s="169" t="s">
        <v>276</v>
      </c>
      <c r="D160" s="169" t="s">
        <v>114</v>
      </c>
      <c r="E160" s="170" t="s">
        <v>277</v>
      </c>
      <c r="F160" s="171" t="s">
        <v>278</v>
      </c>
      <c r="G160" s="172" t="s">
        <v>135</v>
      </c>
      <c r="H160" s="173">
        <v>1.69</v>
      </c>
      <c r="I160" s="174"/>
      <c r="J160" s="175">
        <f>ROUND(I160*H160,2)</f>
        <v>0</v>
      </c>
      <c r="K160" s="171" t="s">
        <v>118</v>
      </c>
      <c r="L160" s="40"/>
      <c r="M160" s="176" t="s">
        <v>19</v>
      </c>
      <c r="N160" s="177" t="s">
        <v>42</v>
      </c>
      <c r="O160" s="65"/>
      <c r="P160" s="178">
        <f>O160*H160</f>
        <v>0</v>
      </c>
      <c r="Q160" s="178">
        <v>0</v>
      </c>
      <c r="R160" s="178">
        <f>Q160*H160</f>
        <v>0</v>
      </c>
      <c r="S160" s="178">
        <v>0</v>
      </c>
      <c r="T160" s="17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80" t="s">
        <v>119</v>
      </c>
      <c r="AT160" s="180" t="s">
        <v>114</v>
      </c>
      <c r="AU160" s="180" t="s">
        <v>78</v>
      </c>
      <c r="AY160" s="18" t="s">
        <v>112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18" t="s">
        <v>76</v>
      </c>
      <c r="BK160" s="181">
        <f>ROUND(I160*H160,2)</f>
        <v>0</v>
      </c>
      <c r="BL160" s="18" t="s">
        <v>119</v>
      </c>
      <c r="BM160" s="180" t="s">
        <v>279</v>
      </c>
    </row>
    <row r="161" spans="1:65" s="2" customFormat="1" ht="107.25">
      <c r="A161" s="35"/>
      <c r="B161" s="36"/>
      <c r="C161" s="37"/>
      <c r="D161" s="182" t="s">
        <v>121</v>
      </c>
      <c r="E161" s="37"/>
      <c r="F161" s="183" t="s">
        <v>280</v>
      </c>
      <c r="G161" s="37"/>
      <c r="H161" s="37"/>
      <c r="I161" s="184"/>
      <c r="J161" s="37"/>
      <c r="K161" s="37"/>
      <c r="L161" s="40"/>
      <c r="M161" s="185"/>
      <c r="N161" s="186"/>
      <c r="O161" s="65"/>
      <c r="P161" s="65"/>
      <c r="Q161" s="65"/>
      <c r="R161" s="65"/>
      <c r="S161" s="65"/>
      <c r="T161" s="66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8" t="s">
        <v>121</v>
      </c>
      <c r="AU161" s="18" t="s">
        <v>78</v>
      </c>
    </row>
    <row r="162" spans="1:65" s="2" customFormat="1" ht="16.5" customHeight="1">
      <c r="A162" s="35"/>
      <c r="B162" s="36"/>
      <c r="C162" s="169" t="s">
        <v>281</v>
      </c>
      <c r="D162" s="169" t="s">
        <v>114</v>
      </c>
      <c r="E162" s="170" t="s">
        <v>282</v>
      </c>
      <c r="F162" s="171" t="s">
        <v>283</v>
      </c>
      <c r="G162" s="172" t="s">
        <v>135</v>
      </c>
      <c r="H162" s="173">
        <v>1.69</v>
      </c>
      <c r="I162" s="174"/>
      <c r="J162" s="175">
        <f>ROUND(I162*H162,2)</f>
        <v>0</v>
      </c>
      <c r="K162" s="171" t="s">
        <v>118</v>
      </c>
      <c r="L162" s="40"/>
      <c r="M162" s="176" t="s">
        <v>19</v>
      </c>
      <c r="N162" s="177" t="s">
        <v>42</v>
      </c>
      <c r="O162" s="65"/>
      <c r="P162" s="178">
        <f>O162*H162</f>
        <v>0</v>
      </c>
      <c r="Q162" s="178">
        <v>0</v>
      </c>
      <c r="R162" s="178">
        <f>Q162*H162</f>
        <v>0</v>
      </c>
      <c r="S162" s="178">
        <v>0</v>
      </c>
      <c r="T162" s="179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80" t="s">
        <v>119</v>
      </c>
      <c r="AT162" s="180" t="s">
        <v>114</v>
      </c>
      <c r="AU162" s="180" t="s">
        <v>78</v>
      </c>
      <c r="AY162" s="18" t="s">
        <v>112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18" t="s">
        <v>76</v>
      </c>
      <c r="BK162" s="181">
        <f>ROUND(I162*H162,2)</f>
        <v>0</v>
      </c>
      <c r="BL162" s="18" t="s">
        <v>119</v>
      </c>
      <c r="BM162" s="180" t="s">
        <v>284</v>
      </c>
    </row>
    <row r="163" spans="1:65" s="2" customFormat="1" ht="39">
      <c r="A163" s="35"/>
      <c r="B163" s="36"/>
      <c r="C163" s="37"/>
      <c r="D163" s="182" t="s">
        <v>121</v>
      </c>
      <c r="E163" s="37"/>
      <c r="F163" s="183" t="s">
        <v>285</v>
      </c>
      <c r="G163" s="37"/>
      <c r="H163" s="37"/>
      <c r="I163" s="184"/>
      <c r="J163" s="37"/>
      <c r="K163" s="37"/>
      <c r="L163" s="40"/>
      <c r="M163" s="185"/>
      <c r="N163" s="186"/>
      <c r="O163" s="65"/>
      <c r="P163" s="65"/>
      <c r="Q163" s="65"/>
      <c r="R163" s="65"/>
      <c r="S163" s="65"/>
      <c r="T163" s="66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8" t="s">
        <v>121</v>
      </c>
      <c r="AU163" s="18" t="s">
        <v>78</v>
      </c>
    </row>
    <row r="164" spans="1:65" s="2" customFormat="1" ht="21.75" customHeight="1">
      <c r="A164" s="35"/>
      <c r="B164" s="36"/>
      <c r="C164" s="169" t="s">
        <v>286</v>
      </c>
      <c r="D164" s="169" t="s">
        <v>114</v>
      </c>
      <c r="E164" s="170" t="s">
        <v>287</v>
      </c>
      <c r="F164" s="171" t="s">
        <v>288</v>
      </c>
      <c r="G164" s="172" t="s">
        <v>135</v>
      </c>
      <c r="H164" s="173">
        <v>1.69</v>
      </c>
      <c r="I164" s="174"/>
      <c r="J164" s="175">
        <f>ROUND(I164*H164,2)</f>
        <v>0</v>
      </c>
      <c r="K164" s="171" t="s">
        <v>118</v>
      </c>
      <c r="L164" s="40"/>
      <c r="M164" s="176" t="s">
        <v>19</v>
      </c>
      <c r="N164" s="177" t="s">
        <v>42</v>
      </c>
      <c r="O164" s="65"/>
      <c r="P164" s="178">
        <f>O164*H164</f>
        <v>0</v>
      </c>
      <c r="Q164" s="178">
        <v>0</v>
      </c>
      <c r="R164" s="178">
        <f>Q164*H164</f>
        <v>0</v>
      </c>
      <c r="S164" s="178">
        <v>0</v>
      </c>
      <c r="T164" s="179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0" t="s">
        <v>119</v>
      </c>
      <c r="AT164" s="180" t="s">
        <v>114</v>
      </c>
      <c r="AU164" s="180" t="s">
        <v>78</v>
      </c>
      <c r="AY164" s="18" t="s">
        <v>112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18" t="s">
        <v>76</v>
      </c>
      <c r="BK164" s="181">
        <f>ROUND(I164*H164,2)</f>
        <v>0</v>
      </c>
      <c r="BL164" s="18" t="s">
        <v>119</v>
      </c>
      <c r="BM164" s="180" t="s">
        <v>289</v>
      </c>
    </row>
    <row r="165" spans="1:65" s="2" customFormat="1" ht="68.25">
      <c r="A165" s="35"/>
      <c r="B165" s="36"/>
      <c r="C165" s="37"/>
      <c r="D165" s="182" t="s">
        <v>121</v>
      </c>
      <c r="E165" s="37"/>
      <c r="F165" s="183" t="s">
        <v>290</v>
      </c>
      <c r="G165" s="37"/>
      <c r="H165" s="37"/>
      <c r="I165" s="184"/>
      <c r="J165" s="37"/>
      <c r="K165" s="37"/>
      <c r="L165" s="40"/>
      <c r="M165" s="185"/>
      <c r="N165" s="186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8" t="s">
        <v>121</v>
      </c>
      <c r="AU165" s="18" t="s">
        <v>78</v>
      </c>
    </row>
    <row r="166" spans="1:65" s="2" customFormat="1" ht="24">
      <c r="A166" s="35"/>
      <c r="B166" s="36"/>
      <c r="C166" s="169" t="s">
        <v>291</v>
      </c>
      <c r="D166" s="169" t="s">
        <v>114</v>
      </c>
      <c r="E166" s="170" t="s">
        <v>292</v>
      </c>
      <c r="F166" s="171" t="s">
        <v>293</v>
      </c>
      <c r="G166" s="172" t="s">
        <v>135</v>
      </c>
      <c r="H166" s="173">
        <v>16</v>
      </c>
      <c r="I166" s="174"/>
      <c r="J166" s="175">
        <f>ROUND(I166*H166,2)</f>
        <v>0</v>
      </c>
      <c r="K166" s="171" t="s">
        <v>118</v>
      </c>
      <c r="L166" s="40"/>
      <c r="M166" s="176" t="s">
        <v>19</v>
      </c>
      <c r="N166" s="177" t="s">
        <v>42</v>
      </c>
      <c r="O166" s="65"/>
      <c r="P166" s="178">
        <f>O166*H166</f>
        <v>0</v>
      </c>
      <c r="Q166" s="178">
        <v>0</v>
      </c>
      <c r="R166" s="178">
        <f>Q166*H166</f>
        <v>0</v>
      </c>
      <c r="S166" s="178">
        <v>0</v>
      </c>
      <c r="T166" s="17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180" t="s">
        <v>119</v>
      </c>
      <c r="AT166" s="180" t="s">
        <v>114</v>
      </c>
      <c r="AU166" s="180" t="s">
        <v>78</v>
      </c>
      <c r="AY166" s="18" t="s">
        <v>112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18" t="s">
        <v>76</v>
      </c>
      <c r="BK166" s="181">
        <f>ROUND(I166*H166,2)</f>
        <v>0</v>
      </c>
      <c r="BL166" s="18" t="s">
        <v>119</v>
      </c>
      <c r="BM166" s="180" t="s">
        <v>294</v>
      </c>
    </row>
    <row r="167" spans="1:65" s="2" customFormat="1" ht="68.25">
      <c r="A167" s="35"/>
      <c r="B167" s="36"/>
      <c r="C167" s="37"/>
      <c r="D167" s="182" t="s">
        <v>121</v>
      </c>
      <c r="E167" s="37"/>
      <c r="F167" s="183" t="s">
        <v>290</v>
      </c>
      <c r="G167" s="37"/>
      <c r="H167" s="37"/>
      <c r="I167" s="184"/>
      <c r="J167" s="37"/>
      <c r="K167" s="37"/>
      <c r="L167" s="40"/>
      <c r="M167" s="185"/>
      <c r="N167" s="186"/>
      <c r="O167" s="65"/>
      <c r="P167" s="65"/>
      <c r="Q167" s="65"/>
      <c r="R167" s="65"/>
      <c r="S167" s="65"/>
      <c r="T167" s="66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8" t="s">
        <v>121</v>
      </c>
      <c r="AU167" s="18" t="s">
        <v>78</v>
      </c>
    </row>
    <row r="168" spans="1:65" s="13" customFormat="1" ht="11.25">
      <c r="B168" s="187"/>
      <c r="C168" s="188"/>
      <c r="D168" s="182" t="s">
        <v>131</v>
      </c>
      <c r="E168" s="189" t="s">
        <v>19</v>
      </c>
      <c r="F168" s="190" t="s">
        <v>295</v>
      </c>
      <c r="G168" s="188"/>
      <c r="H168" s="191">
        <v>16</v>
      </c>
      <c r="I168" s="192"/>
      <c r="J168" s="188"/>
      <c r="K168" s="188"/>
      <c r="L168" s="193"/>
      <c r="M168" s="194"/>
      <c r="N168" s="195"/>
      <c r="O168" s="195"/>
      <c r="P168" s="195"/>
      <c r="Q168" s="195"/>
      <c r="R168" s="195"/>
      <c r="S168" s="195"/>
      <c r="T168" s="196"/>
      <c r="AT168" s="197" t="s">
        <v>131</v>
      </c>
      <c r="AU168" s="197" t="s">
        <v>78</v>
      </c>
      <c r="AV168" s="13" t="s">
        <v>78</v>
      </c>
      <c r="AW168" s="13" t="s">
        <v>32</v>
      </c>
      <c r="AX168" s="13" t="s">
        <v>76</v>
      </c>
      <c r="AY168" s="197" t="s">
        <v>112</v>
      </c>
    </row>
    <row r="169" spans="1:65" s="2" customFormat="1" ht="24">
      <c r="A169" s="35"/>
      <c r="B169" s="36"/>
      <c r="C169" s="169" t="s">
        <v>296</v>
      </c>
      <c r="D169" s="169" t="s">
        <v>114</v>
      </c>
      <c r="E169" s="170" t="s">
        <v>297</v>
      </c>
      <c r="F169" s="171" t="s">
        <v>298</v>
      </c>
      <c r="G169" s="172" t="s">
        <v>135</v>
      </c>
      <c r="H169" s="173">
        <v>1.69</v>
      </c>
      <c r="I169" s="174"/>
      <c r="J169" s="175">
        <f>ROUND(I169*H169,2)</f>
        <v>0</v>
      </c>
      <c r="K169" s="171" t="s">
        <v>118</v>
      </c>
      <c r="L169" s="40"/>
      <c r="M169" s="176" t="s">
        <v>19</v>
      </c>
      <c r="N169" s="177" t="s">
        <v>42</v>
      </c>
      <c r="O169" s="65"/>
      <c r="P169" s="178">
        <f>O169*H169</f>
        <v>0</v>
      </c>
      <c r="Q169" s="178">
        <v>0</v>
      </c>
      <c r="R169" s="178">
        <f>Q169*H169</f>
        <v>0</v>
      </c>
      <c r="S169" s="178">
        <v>0</v>
      </c>
      <c r="T169" s="179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80" t="s">
        <v>119</v>
      </c>
      <c r="AT169" s="180" t="s">
        <v>114</v>
      </c>
      <c r="AU169" s="180" t="s">
        <v>78</v>
      </c>
      <c r="AY169" s="18" t="s">
        <v>112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18" t="s">
        <v>76</v>
      </c>
      <c r="BK169" s="181">
        <f>ROUND(I169*H169,2)</f>
        <v>0</v>
      </c>
      <c r="BL169" s="18" t="s">
        <v>119</v>
      </c>
      <c r="BM169" s="180" t="s">
        <v>299</v>
      </c>
    </row>
    <row r="170" spans="1:65" s="2" customFormat="1" ht="58.5">
      <c r="A170" s="35"/>
      <c r="B170" s="36"/>
      <c r="C170" s="37"/>
      <c r="D170" s="182" t="s">
        <v>121</v>
      </c>
      <c r="E170" s="37"/>
      <c r="F170" s="183" t="s">
        <v>137</v>
      </c>
      <c r="G170" s="37"/>
      <c r="H170" s="37"/>
      <c r="I170" s="184"/>
      <c r="J170" s="37"/>
      <c r="K170" s="37"/>
      <c r="L170" s="40"/>
      <c r="M170" s="185"/>
      <c r="N170" s="186"/>
      <c r="O170" s="65"/>
      <c r="P170" s="65"/>
      <c r="Q170" s="65"/>
      <c r="R170" s="65"/>
      <c r="S170" s="65"/>
      <c r="T170" s="66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8" t="s">
        <v>121</v>
      </c>
      <c r="AU170" s="18" t="s">
        <v>78</v>
      </c>
    </row>
    <row r="171" spans="1:65" s="12" customFormat="1" ht="22.9" customHeight="1">
      <c r="B171" s="153"/>
      <c r="C171" s="154"/>
      <c r="D171" s="155" t="s">
        <v>70</v>
      </c>
      <c r="E171" s="167" t="s">
        <v>300</v>
      </c>
      <c r="F171" s="167" t="s">
        <v>301</v>
      </c>
      <c r="G171" s="154"/>
      <c r="H171" s="154"/>
      <c r="I171" s="157"/>
      <c r="J171" s="168">
        <f>BK171</f>
        <v>0</v>
      </c>
      <c r="K171" s="154"/>
      <c r="L171" s="159"/>
      <c r="M171" s="160"/>
      <c r="N171" s="161"/>
      <c r="O171" s="161"/>
      <c r="P171" s="162">
        <f>SUM(P172:P173)</f>
        <v>0</v>
      </c>
      <c r="Q171" s="161"/>
      <c r="R171" s="162">
        <f>SUM(R172:R173)</f>
        <v>0</v>
      </c>
      <c r="S171" s="161"/>
      <c r="T171" s="163">
        <f>SUM(T172:T173)</f>
        <v>0</v>
      </c>
      <c r="AR171" s="164" t="s">
        <v>76</v>
      </c>
      <c r="AT171" s="165" t="s">
        <v>70</v>
      </c>
      <c r="AU171" s="165" t="s">
        <v>76</v>
      </c>
      <c r="AY171" s="164" t="s">
        <v>112</v>
      </c>
      <c r="BK171" s="166">
        <f>SUM(BK172:BK173)</f>
        <v>0</v>
      </c>
    </row>
    <row r="172" spans="1:65" s="2" customFormat="1" ht="24">
      <c r="A172" s="35"/>
      <c r="B172" s="36"/>
      <c r="C172" s="169" t="s">
        <v>302</v>
      </c>
      <c r="D172" s="169" t="s">
        <v>114</v>
      </c>
      <c r="E172" s="170" t="s">
        <v>303</v>
      </c>
      <c r="F172" s="171" t="s">
        <v>304</v>
      </c>
      <c r="G172" s="172" t="s">
        <v>135</v>
      </c>
      <c r="H172" s="173">
        <v>23.286999999999999</v>
      </c>
      <c r="I172" s="174"/>
      <c r="J172" s="175">
        <f>ROUND(I172*H172,2)</f>
        <v>0</v>
      </c>
      <c r="K172" s="171" t="s">
        <v>118</v>
      </c>
      <c r="L172" s="40"/>
      <c r="M172" s="176" t="s">
        <v>19</v>
      </c>
      <c r="N172" s="177" t="s">
        <v>42</v>
      </c>
      <c r="O172" s="65"/>
      <c r="P172" s="178">
        <f>O172*H172</f>
        <v>0</v>
      </c>
      <c r="Q172" s="178">
        <v>0</v>
      </c>
      <c r="R172" s="178">
        <f>Q172*H172</f>
        <v>0</v>
      </c>
      <c r="S172" s="178">
        <v>0</v>
      </c>
      <c r="T172" s="17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80" t="s">
        <v>119</v>
      </c>
      <c r="AT172" s="180" t="s">
        <v>114</v>
      </c>
      <c r="AU172" s="180" t="s">
        <v>78</v>
      </c>
      <c r="AY172" s="18" t="s">
        <v>112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18" t="s">
        <v>76</v>
      </c>
      <c r="BK172" s="181">
        <f>ROUND(I172*H172,2)</f>
        <v>0</v>
      </c>
      <c r="BL172" s="18" t="s">
        <v>119</v>
      </c>
      <c r="BM172" s="180" t="s">
        <v>305</v>
      </c>
    </row>
    <row r="173" spans="1:65" s="2" customFormat="1" ht="39">
      <c r="A173" s="35"/>
      <c r="B173" s="36"/>
      <c r="C173" s="37"/>
      <c r="D173" s="182" t="s">
        <v>121</v>
      </c>
      <c r="E173" s="37"/>
      <c r="F173" s="183" t="s">
        <v>306</v>
      </c>
      <c r="G173" s="37"/>
      <c r="H173" s="37"/>
      <c r="I173" s="184"/>
      <c r="J173" s="37"/>
      <c r="K173" s="37"/>
      <c r="L173" s="40"/>
      <c r="M173" s="185"/>
      <c r="N173" s="186"/>
      <c r="O173" s="65"/>
      <c r="P173" s="65"/>
      <c r="Q173" s="65"/>
      <c r="R173" s="65"/>
      <c r="S173" s="65"/>
      <c r="T173" s="66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8" t="s">
        <v>121</v>
      </c>
      <c r="AU173" s="18" t="s">
        <v>78</v>
      </c>
    </row>
    <row r="174" spans="1:65" s="12" customFormat="1" ht="25.9" customHeight="1">
      <c r="B174" s="153"/>
      <c r="C174" s="154"/>
      <c r="D174" s="155" t="s">
        <v>70</v>
      </c>
      <c r="E174" s="156" t="s">
        <v>307</v>
      </c>
      <c r="F174" s="156" t="s">
        <v>308</v>
      </c>
      <c r="G174" s="154"/>
      <c r="H174" s="154"/>
      <c r="I174" s="157"/>
      <c r="J174" s="158">
        <f>BK174</f>
        <v>0</v>
      </c>
      <c r="K174" s="154"/>
      <c r="L174" s="159"/>
      <c r="M174" s="160"/>
      <c r="N174" s="161"/>
      <c r="O174" s="161"/>
      <c r="P174" s="162">
        <f>P175+P178+P181+P184</f>
        <v>0</v>
      </c>
      <c r="Q174" s="161"/>
      <c r="R174" s="162">
        <f>R175+R178+R181+R184</f>
        <v>0</v>
      </c>
      <c r="S174" s="161"/>
      <c r="T174" s="163">
        <f>T175+T178+T181+T184</f>
        <v>0</v>
      </c>
      <c r="AR174" s="164" t="s">
        <v>138</v>
      </c>
      <c r="AT174" s="165" t="s">
        <v>70</v>
      </c>
      <c r="AU174" s="165" t="s">
        <v>71</v>
      </c>
      <c r="AY174" s="164" t="s">
        <v>112</v>
      </c>
      <c r="BK174" s="166">
        <f>BK175+BK178+BK181+BK184</f>
        <v>0</v>
      </c>
    </row>
    <row r="175" spans="1:65" s="12" customFormat="1" ht="22.9" customHeight="1">
      <c r="B175" s="153"/>
      <c r="C175" s="154"/>
      <c r="D175" s="155" t="s">
        <v>70</v>
      </c>
      <c r="E175" s="167" t="s">
        <v>309</v>
      </c>
      <c r="F175" s="167" t="s">
        <v>310</v>
      </c>
      <c r="G175" s="154"/>
      <c r="H175" s="154"/>
      <c r="I175" s="157"/>
      <c r="J175" s="168">
        <f>BK175</f>
        <v>0</v>
      </c>
      <c r="K175" s="154"/>
      <c r="L175" s="159"/>
      <c r="M175" s="160"/>
      <c r="N175" s="161"/>
      <c r="O175" s="161"/>
      <c r="P175" s="162">
        <f>SUM(P176:P177)</f>
        <v>0</v>
      </c>
      <c r="Q175" s="161"/>
      <c r="R175" s="162">
        <f>SUM(R176:R177)</f>
        <v>0</v>
      </c>
      <c r="S175" s="161"/>
      <c r="T175" s="163">
        <f>SUM(T176:T177)</f>
        <v>0</v>
      </c>
      <c r="AR175" s="164" t="s">
        <v>138</v>
      </c>
      <c r="AT175" s="165" t="s">
        <v>70</v>
      </c>
      <c r="AU175" s="165" t="s">
        <v>76</v>
      </c>
      <c r="AY175" s="164" t="s">
        <v>112</v>
      </c>
      <c r="BK175" s="166">
        <f>SUM(BK176:BK177)</f>
        <v>0</v>
      </c>
    </row>
    <row r="176" spans="1:65" s="2" customFormat="1" ht="16.5" customHeight="1">
      <c r="A176" s="35"/>
      <c r="B176" s="36"/>
      <c r="C176" s="169" t="s">
        <v>311</v>
      </c>
      <c r="D176" s="169" t="s">
        <v>114</v>
      </c>
      <c r="E176" s="170" t="s">
        <v>312</v>
      </c>
      <c r="F176" s="171" t="s">
        <v>313</v>
      </c>
      <c r="G176" s="172" t="s">
        <v>148</v>
      </c>
      <c r="H176" s="173">
        <v>1</v>
      </c>
      <c r="I176" s="174"/>
      <c r="J176" s="175">
        <f>ROUND(I176*H176,2)</f>
        <v>0</v>
      </c>
      <c r="K176" s="171" t="s">
        <v>118</v>
      </c>
      <c r="L176" s="40"/>
      <c r="M176" s="176" t="s">
        <v>19</v>
      </c>
      <c r="N176" s="177" t="s">
        <v>42</v>
      </c>
      <c r="O176" s="65"/>
      <c r="P176" s="178">
        <f>O176*H176</f>
        <v>0</v>
      </c>
      <c r="Q176" s="178">
        <v>0</v>
      </c>
      <c r="R176" s="178">
        <f>Q176*H176</f>
        <v>0</v>
      </c>
      <c r="S176" s="178">
        <v>0</v>
      </c>
      <c r="T176" s="17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0" t="s">
        <v>314</v>
      </c>
      <c r="AT176" s="180" t="s">
        <v>114</v>
      </c>
      <c r="AU176" s="180" t="s">
        <v>78</v>
      </c>
      <c r="AY176" s="18" t="s">
        <v>112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18" t="s">
        <v>76</v>
      </c>
      <c r="BK176" s="181">
        <f>ROUND(I176*H176,2)</f>
        <v>0</v>
      </c>
      <c r="BL176" s="18" t="s">
        <v>314</v>
      </c>
      <c r="BM176" s="180" t="s">
        <v>315</v>
      </c>
    </row>
    <row r="177" spans="1:65" s="2" customFormat="1" ht="29.25">
      <c r="A177" s="35"/>
      <c r="B177" s="36"/>
      <c r="C177" s="37"/>
      <c r="D177" s="182" t="s">
        <v>121</v>
      </c>
      <c r="E177" s="37"/>
      <c r="F177" s="183" t="s">
        <v>316</v>
      </c>
      <c r="G177" s="37"/>
      <c r="H177" s="37"/>
      <c r="I177" s="184"/>
      <c r="J177" s="37"/>
      <c r="K177" s="37"/>
      <c r="L177" s="40"/>
      <c r="M177" s="185"/>
      <c r="N177" s="186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8" t="s">
        <v>121</v>
      </c>
      <c r="AU177" s="18" t="s">
        <v>78</v>
      </c>
    </row>
    <row r="178" spans="1:65" s="12" customFormat="1" ht="22.9" customHeight="1">
      <c r="B178" s="153"/>
      <c r="C178" s="154"/>
      <c r="D178" s="155" t="s">
        <v>70</v>
      </c>
      <c r="E178" s="167" t="s">
        <v>317</v>
      </c>
      <c r="F178" s="167" t="s">
        <v>318</v>
      </c>
      <c r="G178" s="154"/>
      <c r="H178" s="154"/>
      <c r="I178" s="157"/>
      <c r="J178" s="168">
        <f>BK178</f>
        <v>0</v>
      </c>
      <c r="K178" s="154"/>
      <c r="L178" s="159"/>
      <c r="M178" s="160"/>
      <c r="N178" s="161"/>
      <c r="O178" s="161"/>
      <c r="P178" s="162">
        <f>SUM(P179:P180)</f>
        <v>0</v>
      </c>
      <c r="Q178" s="161"/>
      <c r="R178" s="162">
        <f>SUM(R179:R180)</f>
        <v>0</v>
      </c>
      <c r="S178" s="161"/>
      <c r="T178" s="163">
        <f>SUM(T179:T180)</f>
        <v>0</v>
      </c>
      <c r="AR178" s="164" t="s">
        <v>138</v>
      </c>
      <c r="AT178" s="165" t="s">
        <v>70</v>
      </c>
      <c r="AU178" s="165" t="s">
        <v>76</v>
      </c>
      <c r="AY178" s="164" t="s">
        <v>112</v>
      </c>
      <c r="BK178" s="166">
        <f>SUM(BK179:BK180)</f>
        <v>0</v>
      </c>
    </row>
    <row r="179" spans="1:65" s="2" customFormat="1" ht="16.5" customHeight="1">
      <c r="A179" s="35"/>
      <c r="B179" s="36"/>
      <c r="C179" s="169" t="s">
        <v>319</v>
      </c>
      <c r="D179" s="169" t="s">
        <v>114</v>
      </c>
      <c r="E179" s="170" t="s">
        <v>320</v>
      </c>
      <c r="F179" s="171" t="s">
        <v>321</v>
      </c>
      <c r="G179" s="172" t="s">
        <v>148</v>
      </c>
      <c r="H179" s="173">
        <v>1</v>
      </c>
      <c r="I179" s="174"/>
      <c r="J179" s="175">
        <f>ROUND(I179*H179,2)</f>
        <v>0</v>
      </c>
      <c r="K179" s="171" t="s">
        <v>118</v>
      </c>
      <c r="L179" s="40"/>
      <c r="M179" s="176" t="s">
        <v>19</v>
      </c>
      <c r="N179" s="177" t="s">
        <v>42</v>
      </c>
      <c r="O179" s="65"/>
      <c r="P179" s="178">
        <f>O179*H179</f>
        <v>0</v>
      </c>
      <c r="Q179" s="178">
        <v>0</v>
      </c>
      <c r="R179" s="178">
        <f>Q179*H179</f>
        <v>0</v>
      </c>
      <c r="S179" s="178">
        <v>0</v>
      </c>
      <c r="T179" s="17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80" t="s">
        <v>314</v>
      </c>
      <c r="AT179" s="180" t="s">
        <v>114</v>
      </c>
      <c r="AU179" s="180" t="s">
        <v>78</v>
      </c>
      <c r="AY179" s="18" t="s">
        <v>112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18" t="s">
        <v>76</v>
      </c>
      <c r="BK179" s="181">
        <f>ROUND(I179*H179,2)</f>
        <v>0</v>
      </c>
      <c r="BL179" s="18" t="s">
        <v>314</v>
      </c>
      <c r="BM179" s="180" t="s">
        <v>322</v>
      </c>
    </row>
    <row r="180" spans="1:65" s="2" customFormat="1" ht="29.25">
      <c r="A180" s="35"/>
      <c r="B180" s="36"/>
      <c r="C180" s="37"/>
      <c r="D180" s="182" t="s">
        <v>121</v>
      </c>
      <c r="E180" s="37"/>
      <c r="F180" s="183" t="s">
        <v>316</v>
      </c>
      <c r="G180" s="37"/>
      <c r="H180" s="37"/>
      <c r="I180" s="184"/>
      <c r="J180" s="37"/>
      <c r="K180" s="37"/>
      <c r="L180" s="40"/>
      <c r="M180" s="185"/>
      <c r="N180" s="186"/>
      <c r="O180" s="65"/>
      <c r="P180" s="65"/>
      <c r="Q180" s="65"/>
      <c r="R180" s="65"/>
      <c r="S180" s="65"/>
      <c r="T180" s="66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8" t="s">
        <v>121</v>
      </c>
      <c r="AU180" s="18" t="s">
        <v>78</v>
      </c>
    </row>
    <row r="181" spans="1:65" s="12" customFormat="1" ht="22.9" customHeight="1">
      <c r="B181" s="153"/>
      <c r="C181" s="154"/>
      <c r="D181" s="155" t="s">
        <v>70</v>
      </c>
      <c r="E181" s="167" t="s">
        <v>323</v>
      </c>
      <c r="F181" s="167" t="s">
        <v>324</v>
      </c>
      <c r="G181" s="154"/>
      <c r="H181" s="154"/>
      <c r="I181" s="157"/>
      <c r="J181" s="168">
        <f>BK181</f>
        <v>0</v>
      </c>
      <c r="K181" s="154"/>
      <c r="L181" s="159"/>
      <c r="M181" s="160"/>
      <c r="N181" s="161"/>
      <c r="O181" s="161"/>
      <c r="P181" s="162">
        <f>SUM(P182:P183)</f>
        <v>0</v>
      </c>
      <c r="Q181" s="161"/>
      <c r="R181" s="162">
        <f>SUM(R182:R183)</f>
        <v>0</v>
      </c>
      <c r="S181" s="161"/>
      <c r="T181" s="163">
        <f>SUM(T182:T183)</f>
        <v>0</v>
      </c>
      <c r="AR181" s="164" t="s">
        <v>138</v>
      </c>
      <c r="AT181" s="165" t="s">
        <v>70</v>
      </c>
      <c r="AU181" s="165" t="s">
        <v>76</v>
      </c>
      <c r="AY181" s="164" t="s">
        <v>112</v>
      </c>
      <c r="BK181" s="166">
        <f>SUM(BK182:BK183)</f>
        <v>0</v>
      </c>
    </row>
    <row r="182" spans="1:65" s="2" customFormat="1" ht="16.5" customHeight="1">
      <c r="A182" s="35"/>
      <c r="B182" s="36"/>
      <c r="C182" s="169" t="s">
        <v>325</v>
      </c>
      <c r="D182" s="169" t="s">
        <v>114</v>
      </c>
      <c r="E182" s="170" t="s">
        <v>326</v>
      </c>
      <c r="F182" s="171" t="s">
        <v>327</v>
      </c>
      <c r="G182" s="172" t="s">
        <v>148</v>
      </c>
      <c r="H182" s="173">
        <v>1</v>
      </c>
      <c r="I182" s="174"/>
      <c r="J182" s="175">
        <f>ROUND(I182*H182,2)</f>
        <v>0</v>
      </c>
      <c r="K182" s="171" t="s">
        <v>118</v>
      </c>
      <c r="L182" s="40"/>
      <c r="M182" s="176" t="s">
        <v>19</v>
      </c>
      <c r="N182" s="177" t="s">
        <v>42</v>
      </c>
      <c r="O182" s="65"/>
      <c r="P182" s="178">
        <f>O182*H182</f>
        <v>0</v>
      </c>
      <c r="Q182" s="178">
        <v>0</v>
      </c>
      <c r="R182" s="178">
        <f>Q182*H182</f>
        <v>0</v>
      </c>
      <c r="S182" s="178">
        <v>0</v>
      </c>
      <c r="T182" s="179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180" t="s">
        <v>314</v>
      </c>
      <c r="AT182" s="180" t="s">
        <v>114</v>
      </c>
      <c r="AU182" s="180" t="s">
        <v>78</v>
      </c>
      <c r="AY182" s="18" t="s">
        <v>112</v>
      </c>
      <c r="BE182" s="181">
        <f>IF(N182="základní",J182,0)</f>
        <v>0</v>
      </c>
      <c r="BF182" s="181">
        <f>IF(N182="snížená",J182,0)</f>
        <v>0</v>
      </c>
      <c r="BG182" s="181">
        <f>IF(N182="zákl. přenesená",J182,0)</f>
        <v>0</v>
      </c>
      <c r="BH182" s="181">
        <f>IF(N182="sníž. přenesená",J182,0)</f>
        <v>0</v>
      </c>
      <c r="BI182" s="181">
        <f>IF(N182="nulová",J182,0)</f>
        <v>0</v>
      </c>
      <c r="BJ182" s="18" t="s">
        <v>76</v>
      </c>
      <c r="BK182" s="181">
        <f>ROUND(I182*H182,2)</f>
        <v>0</v>
      </c>
      <c r="BL182" s="18" t="s">
        <v>314</v>
      </c>
      <c r="BM182" s="180" t="s">
        <v>328</v>
      </c>
    </row>
    <row r="183" spans="1:65" s="2" customFormat="1" ht="29.25">
      <c r="A183" s="35"/>
      <c r="B183" s="36"/>
      <c r="C183" s="37"/>
      <c r="D183" s="182" t="s">
        <v>121</v>
      </c>
      <c r="E183" s="37"/>
      <c r="F183" s="183" t="s">
        <v>316</v>
      </c>
      <c r="G183" s="37"/>
      <c r="H183" s="37"/>
      <c r="I183" s="184"/>
      <c r="J183" s="37"/>
      <c r="K183" s="37"/>
      <c r="L183" s="40"/>
      <c r="M183" s="185"/>
      <c r="N183" s="186"/>
      <c r="O183" s="65"/>
      <c r="P183" s="65"/>
      <c r="Q183" s="65"/>
      <c r="R183" s="65"/>
      <c r="S183" s="65"/>
      <c r="T183" s="66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8" t="s">
        <v>121</v>
      </c>
      <c r="AU183" s="18" t="s">
        <v>78</v>
      </c>
    </row>
    <row r="184" spans="1:65" s="12" customFormat="1" ht="22.9" customHeight="1">
      <c r="B184" s="153"/>
      <c r="C184" s="154"/>
      <c r="D184" s="155" t="s">
        <v>70</v>
      </c>
      <c r="E184" s="167" t="s">
        <v>329</v>
      </c>
      <c r="F184" s="167" t="s">
        <v>330</v>
      </c>
      <c r="G184" s="154"/>
      <c r="H184" s="154"/>
      <c r="I184" s="157"/>
      <c r="J184" s="168">
        <f>BK184</f>
        <v>0</v>
      </c>
      <c r="K184" s="154"/>
      <c r="L184" s="159"/>
      <c r="M184" s="160"/>
      <c r="N184" s="161"/>
      <c r="O184" s="161"/>
      <c r="P184" s="162">
        <f>SUM(P185:P186)</f>
        <v>0</v>
      </c>
      <c r="Q184" s="161"/>
      <c r="R184" s="162">
        <f>SUM(R185:R186)</f>
        <v>0</v>
      </c>
      <c r="S184" s="161"/>
      <c r="T184" s="163">
        <f>SUM(T185:T186)</f>
        <v>0</v>
      </c>
      <c r="AR184" s="164" t="s">
        <v>138</v>
      </c>
      <c r="AT184" s="165" t="s">
        <v>70</v>
      </c>
      <c r="AU184" s="165" t="s">
        <v>76</v>
      </c>
      <c r="AY184" s="164" t="s">
        <v>112</v>
      </c>
      <c r="BK184" s="166">
        <f>SUM(BK185:BK186)</f>
        <v>0</v>
      </c>
    </row>
    <row r="185" spans="1:65" s="2" customFormat="1" ht="24">
      <c r="A185" s="35"/>
      <c r="B185" s="36"/>
      <c r="C185" s="169" t="s">
        <v>331</v>
      </c>
      <c r="D185" s="169" t="s">
        <v>114</v>
      </c>
      <c r="E185" s="170" t="s">
        <v>332</v>
      </c>
      <c r="F185" s="171" t="s">
        <v>333</v>
      </c>
      <c r="G185" s="172" t="s">
        <v>148</v>
      </c>
      <c r="H185" s="173">
        <v>1</v>
      </c>
      <c r="I185" s="174"/>
      <c r="J185" s="175">
        <f>ROUND(I185*H185,2)</f>
        <v>0</v>
      </c>
      <c r="K185" s="171" t="s">
        <v>118</v>
      </c>
      <c r="L185" s="40"/>
      <c r="M185" s="176" t="s">
        <v>19</v>
      </c>
      <c r="N185" s="177" t="s">
        <v>42</v>
      </c>
      <c r="O185" s="65"/>
      <c r="P185" s="178">
        <f>O185*H185</f>
        <v>0</v>
      </c>
      <c r="Q185" s="178">
        <v>0</v>
      </c>
      <c r="R185" s="178">
        <f>Q185*H185</f>
        <v>0</v>
      </c>
      <c r="S185" s="178">
        <v>0</v>
      </c>
      <c r="T185" s="179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80" t="s">
        <v>314</v>
      </c>
      <c r="AT185" s="180" t="s">
        <v>114</v>
      </c>
      <c r="AU185" s="180" t="s">
        <v>78</v>
      </c>
      <c r="AY185" s="18" t="s">
        <v>112</v>
      </c>
      <c r="BE185" s="181">
        <f>IF(N185="základní",J185,0)</f>
        <v>0</v>
      </c>
      <c r="BF185" s="181">
        <f>IF(N185="snížená",J185,0)</f>
        <v>0</v>
      </c>
      <c r="BG185" s="181">
        <f>IF(N185="zákl. přenesená",J185,0)</f>
        <v>0</v>
      </c>
      <c r="BH185" s="181">
        <f>IF(N185="sníž. přenesená",J185,0)</f>
        <v>0</v>
      </c>
      <c r="BI185" s="181">
        <f>IF(N185="nulová",J185,0)</f>
        <v>0</v>
      </c>
      <c r="BJ185" s="18" t="s">
        <v>76</v>
      </c>
      <c r="BK185" s="181">
        <f>ROUND(I185*H185,2)</f>
        <v>0</v>
      </c>
      <c r="BL185" s="18" t="s">
        <v>314</v>
      </c>
      <c r="BM185" s="180" t="s">
        <v>334</v>
      </c>
    </row>
    <row r="186" spans="1:65" s="2" customFormat="1" ht="29.25">
      <c r="A186" s="35"/>
      <c r="B186" s="36"/>
      <c r="C186" s="37"/>
      <c r="D186" s="182" t="s">
        <v>121</v>
      </c>
      <c r="E186" s="37"/>
      <c r="F186" s="183" t="s">
        <v>316</v>
      </c>
      <c r="G186" s="37"/>
      <c r="H186" s="37"/>
      <c r="I186" s="184"/>
      <c r="J186" s="37"/>
      <c r="K186" s="37"/>
      <c r="L186" s="40"/>
      <c r="M186" s="229"/>
      <c r="N186" s="230"/>
      <c r="O186" s="231"/>
      <c r="P186" s="231"/>
      <c r="Q186" s="231"/>
      <c r="R186" s="231"/>
      <c r="S186" s="231"/>
      <c r="T186" s="232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8" t="s">
        <v>121</v>
      </c>
      <c r="AU186" s="18" t="s">
        <v>78</v>
      </c>
    </row>
    <row r="187" spans="1:65" s="2" customFormat="1" ht="6.95" customHeight="1">
      <c r="A187" s="35"/>
      <c r="B187" s="48"/>
      <c r="C187" s="49"/>
      <c r="D187" s="49"/>
      <c r="E187" s="49"/>
      <c r="F187" s="49"/>
      <c r="G187" s="49"/>
      <c r="H187" s="49"/>
      <c r="I187" s="49"/>
      <c r="J187" s="49"/>
      <c r="K187" s="49"/>
      <c r="L187" s="40"/>
      <c r="M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</row>
  </sheetData>
  <sheetProtection algorithmName="SHA-512" hashValue="y0wT9RdxwOpoHVdykXHFE5ll7ZZ2mnltn82xrTAfa3wQ/n3vM3BOt2Ki5Z1WuJjss6ApjDoosyr+mXMaR0difg==" saltValue="Spe+NkbZNdk4BbHt9tTUdUJrFmRAtmjJU6Y2z7JMTmU1fHjAy5I7jf8By+T0s8bmlkise71IuSJwi5JB64UdTQ==" spinCount="100000" sheet="1" objects="1" scenarios="1" formatColumns="0" formatRows="0" autoFilter="0"/>
  <autoFilter ref="C85:K186" xr:uid="{00000000-0009-0000-0000-000001000000}"/>
  <mergeCells count="6">
    <mergeCell ref="L2:V2"/>
    <mergeCell ref="E7:H7"/>
    <mergeCell ref="E16:H16"/>
    <mergeCell ref="E25:H25"/>
    <mergeCell ref="E46:H46"/>
    <mergeCell ref="E78:H78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18"/>
  <sheetViews>
    <sheetView showGridLines="0" zoomScale="110" zoomScaleNormal="110" workbookViewId="0"/>
  </sheetViews>
  <sheetFormatPr defaultRowHeight="15"/>
  <cols>
    <col min="1" max="1" width="8.33203125" style="233" customWidth="1"/>
    <col min="2" max="2" width="1.6640625" style="233" customWidth="1"/>
    <col min="3" max="4" width="5" style="233" customWidth="1"/>
    <col min="5" max="5" width="11.6640625" style="233" customWidth="1"/>
    <col min="6" max="6" width="9.1640625" style="233" customWidth="1"/>
    <col min="7" max="7" width="5" style="233" customWidth="1"/>
    <col min="8" max="8" width="77.83203125" style="233" customWidth="1"/>
    <col min="9" max="10" width="20" style="233" customWidth="1"/>
    <col min="11" max="11" width="1.6640625" style="233" customWidth="1"/>
  </cols>
  <sheetData>
    <row r="1" spans="2:11" s="1" customFormat="1" ht="37.5" customHeight="1"/>
    <row r="2" spans="2:11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pans="2:11" s="16" customFormat="1" ht="45" customHeight="1">
      <c r="B3" s="237"/>
      <c r="C3" s="361" t="s">
        <v>335</v>
      </c>
      <c r="D3" s="361"/>
      <c r="E3" s="361"/>
      <c r="F3" s="361"/>
      <c r="G3" s="361"/>
      <c r="H3" s="361"/>
      <c r="I3" s="361"/>
      <c r="J3" s="361"/>
      <c r="K3" s="238"/>
    </row>
    <row r="4" spans="2:11" s="1" customFormat="1" ht="25.5" customHeight="1">
      <c r="B4" s="239"/>
      <c r="C4" s="366" t="s">
        <v>336</v>
      </c>
      <c r="D4" s="366"/>
      <c r="E4" s="366"/>
      <c r="F4" s="366"/>
      <c r="G4" s="366"/>
      <c r="H4" s="366"/>
      <c r="I4" s="366"/>
      <c r="J4" s="366"/>
      <c r="K4" s="240"/>
    </row>
    <row r="5" spans="2:11" s="1" customFormat="1" ht="5.25" customHeight="1">
      <c r="B5" s="239"/>
      <c r="C5" s="241"/>
      <c r="D5" s="241"/>
      <c r="E5" s="241"/>
      <c r="F5" s="241"/>
      <c r="G5" s="241"/>
      <c r="H5" s="241"/>
      <c r="I5" s="241"/>
      <c r="J5" s="241"/>
      <c r="K5" s="240"/>
    </row>
    <row r="6" spans="2:11" s="1" customFormat="1" ht="15" customHeight="1">
      <c r="B6" s="239"/>
      <c r="C6" s="365" t="s">
        <v>337</v>
      </c>
      <c r="D6" s="365"/>
      <c r="E6" s="365"/>
      <c r="F6" s="365"/>
      <c r="G6" s="365"/>
      <c r="H6" s="365"/>
      <c r="I6" s="365"/>
      <c r="J6" s="365"/>
      <c r="K6" s="240"/>
    </row>
    <row r="7" spans="2:11" s="1" customFormat="1" ht="15" customHeight="1">
      <c r="B7" s="243"/>
      <c r="C7" s="365" t="s">
        <v>338</v>
      </c>
      <c r="D7" s="365"/>
      <c r="E7" s="365"/>
      <c r="F7" s="365"/>
      <c r="G7" s="365"/>
      <c r="H7" s="365"/>
      <c r="I7" s="365"/>
      <c r="J7" s="365"/>
      <c r="K7" s="240"/>
    </row>
    <row r="8" spans="2:11" s="1" customFormat="1" ht="12.75" customHeight="1">
      <c r="B8" s="243"/>
      <c r="C8" s="242"/>
      <c r="D8" s="242"/>
      <c r="E8" s="242"/>
      <c r="F8" s="242"/>
      <c r="G8" s="242"/>
      <c r="H8" s="242"/>
      <c r="I8" s="242"/>
      <c r="J8" s="242"/>
      <c r="K8" s="240"/>
    </row>
    <row r="9" spans="2:11" s="1" customFormat="1" ht="15" customHeight="1">
      <c r="B9" s="243"/>
      <c r="C9" s="365" t="s">
        <v>339</v>
      </c>
      <c r="D9" s="365"/>
      <c r="E9" s="365"/>
      <c r="F9" s="365"/>
      <c r="G9" s="365"/>
      <c r="H9" s="365"/>
      <c r="I9" s="365"/>
      <c r="J9" s="365"/>
      <c r="K9" s="240"/>
    </row>
    <row r="10" spans="2:11" s="1" customFormat="1" ht="15" customHeight="1">
      <c r="B10" s="243"/>
      <c r="C10" s="242"/>
      <c r="D10" s="365" t="s">
        <v>340</v>
      </c>
      <c r="E10" s="365"/>
      <c r="F10" s="365"/>
      <c r="G10" s="365"/>
      <c r="H10" s="365"/>
      <c r="I10" s="365"/>
      <c r="J10" s="365"/>
      <c r="K10" s="240"/>
    </row>
    <row r="11" spans="2:11" s="1" customFormat="1" ht="15" customHeight="1">
      <c r="B11" s="243"/>
      <c r="C11" s="244"/>
      <c r="D11" s="365" t="s">
        <v>341</v>
      </c>
      <c r="E11" s="365"/>
      <c r="F11" s="365"/>
      <c r="G11" s="365"/>
      <c r="H11" s="365"/>
      <c r="I11" s="365"/>
      <c r="J11" s="365"/>
      <c r="K11" s="240"/>
    </row>
    <row r="12" spans="2:11" s="1" customFormat="1" ht="15" customHeight="1">
      <c r="B12" s="243"/>
      <c r="C12" s="244"/>
      <c r="D12" s="242"/>
      <c r="E12" s="242"/>
      <c r="F12" s="242"/>
      <c r="G12" s="242"/>
      <c r="H12" s="242"/>
      <c r="I12" s="242"/>
      <c r="J12" s="242"/>
      <c r="K12" s="240"/>
    </row>
    <row r="13" spans="2:11" s="1" customFormat="1" ht="15" customHeight="1">
      <c r="B13" s="243"/>
      <c r="C13" s="244"/>
      <c r="D13" s="245" t="s">
        <v>342</v>
      </c>
      <c r="E13" s="242"/>
      <c r="F13" s="242"/>
      <c r="G13" s="242"/>
      <c r="H13" s="242"/>
      <c r="I13" s="242"/>
      <c r="J13" s="242"/>
      <c r="K13" s="240"/>
    </row>
    <row r="14" spans="2:11" s="1" customFormat="1" ht="12.75" customHeight="1">
      <c r="B14" s="243"/>
      <c r="C14" s="244"/>
      <c r="D14" s="244"/>
      <c r="E14" s="244"/>
      <c r="F14" s="244"/>
      <c r="G14" s="244"/>
      <c r="H14" s="244"/>
      <c r="I14" s="244"/>
      <c r="J14" s="244"/>
      <c r="K14" s="240"/>
    </row>
    <row r="15" spans="2:11" s="1" customFormat="1" ht="15" customHeight="1">
      <c r="B15" s="243"/>
      <c r="C15" s="244"/>
      <c r="D15" s="365" t="s">
        <v>343</v>
      </c>
      <c r="E15" s="365"/>
      <c r="F15" s="365"/>
      <c r="G15" s="365"/>
      <c r="H15" s="365"/>
      <c r="I15" s="365"/>
      <c r="J15" s="365"/>
      <c r="K15" s="240"/>
    </row>
    <row r="16" spans="2:11" s="1" customFormat="1" ht="15" customHeight="1">
      <c r="B16" s="243"/>
      <c r="C16" s="244"/>
      <c r="D16" s="365" t="s">
        <v>344</v>
      </c>
      <c r="E16" s="365"/>
      <c r="F16" s="365"/>
      <c r="G16" s="365"/>
      <c r="H16" s="365"/>
      <c r="I16" s="365"/>
      <c r="J16" s="365"/>
      <c r="K16" s="240"/>
    </row>
    <row r="17" spans="2:11" s="1" customFormat="1" ht="15" customHeight="1">
      <c r="B17" s="243"/>
      <c r="C17" s="244"/>
      <c r="D17" s="365" t="s">
        <v>345</v>
      </c>
      <c r="E17" s="365"/>
      <c r="F17" s="365"/>
      <c r="G17" s="365"/>
      <c r="H17" s="365"/>
      <c r="I17" s="365"/>
      <c r="J17" s="365"/>
      <c r="K17" s="240"/>
    </row>
    <row r="18" spans="2:11" s="1" customFormat="1" ht="15" customHeight="1">
      <c r="B18" s="243"/>
      <c r="C18" s="244"/>
      <c r="D18" s="244"/>
      <c r="E18" s="246" t="s">
        <v>75</v>
      </c>
      <c r="F18" s="365" t="s">
        <v>346</v>
      </c>
      <c r="G18" s="365"/>
      <c r="H18" s="365"/>
      <c r="I18" s="365"/>
      <c r="J18" s="365"/>
      <c r="K18" s="240"/>
    </row>
    <row r="19" spans="2:11" s="1" customFormat="1" ht="15" customHeight="1">
      <c r="B19" s="243"/>
      <c r="C19" s="244"/>
      <c r="D19" s="244"/>
      <c r="E19" s="246" t="s">
        <v>347</v>
      </c>
      <c r="F19" s="365" t="s">
        <v>348</v>
      </c>
      <c r="G19" s="365"/>
      <c r="H19" s="365"/>
      <c r="I19" s="365"/>
      <c r="J19" s="365"/>
      <c r="K19" s="240"/>
    </row>
    <row r="20" spans="2:11" s="1" customFormat="1" ht="15" customHeight="1">
      <c r="B20" s="243"/>
      <c r="C20" s="244"/>
      <c r="D20" s="244"/>
      <c r="E20" s="246" t="s">
        <v>349</v>
      </c>
      <c r="F20" s="365" t="s">
        <v>350</v>
      </c>
      <c r="G20" s="365"/>
      <c r="H20" s="365"/>
      <c r="I20" s="365"/>
      <c r="J20" s="365"/>
      <c r="K20" s="240"/>
    </row>
    <row r="21" spans="2:11" s="1" customFormat="1" ht="15" customHeight="1">
      <c r="B21" s="243"/>
      <c r="C21" s="244"/>
      <c r="D21" s="244"/>
      <c r="E21" s="246" t="s">
        <v>351</v>
      </c>
      <c r="F21" s="365" t="s">
        <v>352</v>
      </c>
      <c r="G21" s="365"/>
      <c r="H21" s="365"/>
      <c r="I21" s="365"/>
      <c r="J21" s="365"/>
      <c r="K21" s="240"/>
    </row>
    <row r="22" spans="2:11" s="1" customFormat="1" ht="15" customHeight="1">
      <c r="B22" s="243"/>
      <c r="C22" s="244"/>
      <c r="D22" s="244"/>
      <c r="E22" s="246" t="s">
        <v>353</v>
      </c>
      <c r="F22" s="365" t="s">
        <v>354</v>
      </c>
      <c r="G22" s="365"/>
      <c r="H22" s="365"/>
      <c r="I22" s="365"/>
      <c r="J22" s="365"/>
      <c r="K22" s="240"/>
    </row>
    <row r="23" spans="2:11" s="1" customFormat="1" ht="15" customHeight="1">
      <c r="B23" s="243"/>
      <c r="C23" s="244"/>
      <c r="D23" s="244"/>
      <c r="E23" s="246" t="s">
        <v>355</v>
      </c>
      <c r="F23" s="365" t="s">
        <v>356</v>
      </c>
      <c r="G23" s="365"/>
      <c r="H23" s="365"/>
      <c r="I23" s="365"/>
      <c r="J23" s="365"/>
      <c r="K23" s="240"/>
    </row>
    <row r="24" spans="2:11" s="1" customFormat="1" ht="12.75" customHeight="1">
      <c r="B24" s="243"/>
      <c r="C24" s="244"/>
      <c r="D24" s="244"/>
      <c r="E24" s="244"/>
      <c r="F24" s="244"/>
      <c r="G24" s="244"/>
      <c r="H24" s="244"/>
      <c r="I24" s="244"/>
      <c r="J24" s="244"/>
      <c r="K24" s="240"/>
    </row>
    <row r="25" spans="2:11" s="1" customFormat="1" ht="15" customHeight="1">
      <c r="B25" s="243"/>
      <c r="C25" s="365" t="s">
        <v>357</v>
      </c>
      <c r="D25" s="365"/>
      <c r="E25" s="365"/>
      <c r="F25" s="365"/>
      <c r="G25" s="365"/>
      <c r="H25" s="365"/>
      <c r="I25" s="365"/>
      <c r="J25" s="365"/>
      <c r="K25" s="240"/>
    </row>
    <row r="26" spans="2:11" s="1" customFormat="1" ht="15" customHeight="1">
      <c r="B26" s="243"/>
      <c r="C26" s="365" t="s">
        <v>358</v>
      </c>
      <c r="D26" s="365"/>
      <c r="E26" s="365"/>
      <c r="F26" s="365"/>
      <c r="G26" s="365"/>
      <c r="H26" s="365"/>
      <c r="I26" s="365"/>
      <c r="J26" s="365"/>
      <c r="K26" s="240"/>
    </row>
    <row r="27" spans="2:11" s="1" customFormat="1" ht="15" customHeight="1">
      <c r="B27" s="243"/>
      <c r="C27" s="242"/>
      <c r="D27" s="365" t="s">
        <v>359</v>
      </c>
      <c r="E27" s="365"/>
      <c r="F27" s="365"/>
      <c r="G27" s="365"/>
      <c r="H27" s="365"/>
      <c r="I27" s="365"/>
      <c r="J27" s="365"/>
      <c r="K27" s="240"/>
    </row>
    <row r="28" spans="2:11" s="1" customFormat="1" ht="15" customHeight="1">
      <c r="B28" s="243"/>
      <c r="C28" s="244"/>
      <c r="D28" s="365" t="s">
        <v>360</v>
      </c>
      <c r="E28" s="365"/>
      <c r="F28" s="365"/>
      <c r="G28" s="365"/>
      <c r="H28" s="365"/>
      <c r="I28" s="365"/>
      <c r="J28" s="365"/>
      <c r="K28" s="240"/>
    </row>
    <row r="29" spans="2:11" s="1" customFormat="1" ht="12.75" customHeight="1">
      <c r="B29" s="243"/>
      <c r="C29" s="244"/>
      <c r="D29" s="244"/>
      <c r="E29" s="244"/>
      <c r="F29" s="244"/>
      <c r="G29" s="244"/>
      <c r="H29" s="244"/>
      <c r="I29" s="244"/>
      <c r="J29" s="244"/>
      <c r="K29" s="240"/>
    </row>
    <row r="30" spans="2:11" s="1" customFormat="1" ht="15" customHeight="1">
      <c r="B30" s="243"/>
      <c r="C30" s="244"/>
      <c r="D30" s="365" t="s">
        <v>361</v>
      </c>
      <c r="E30" s="365"/>
      <c r="F30" s="365"/>
      <c r="G30" s="365"/>
      <c r="H30" s="365"/>
      <c r="I30" s="365"/>
      <c r="J30" s="365"/>
      <c r="K30" s="240"/>
    </row>
    <row r="31" spans="2:11" s="1" customFormat="1" ht="15" customHeight="1">
      <c r="B31" s="243"/>
      <c r="C31" s="244"/>
      <c r="D31" s="365" t="s">
        <v>362</v>
      </c>
      <c r="E31" s="365"/>
      <c r="F31" s="365"/>
      <c r="G31" s="365"/>
      <c r="H31" s="365"/>
      <c r="I31" s="365"/>
      <c r="J31" s="365"/>
      <c r="K31" s="240"/>
    </row>
    <row r="32" spans="2:11" s="1" customFormat="1" ht="12.75" customHeight="1">
      <c r="B32" s="243"/>
      <c r="C32" s="244"/>
      <c r="D32" s="244"/>
      <c r="E32" s="244"/>
      <c r="F32" s="244"/>
      <c r="G32" s="244"/>
      <c r="H32" s="244"/>
      <c r="I32" s="244"/>
      <c r="J32" s="244"/>
      <c r="K32" s="240"/>
    </row>
    <row r="33" spans="2:11" s="1" customFormat="1" ht="15" customHeight="1">
      <c r="B33" s="243"/>
      <c r="C33" s="244"/>
      <c r="D33" s="365" t="s">
        <v>363</v>
      </c>
      <c r="E33" s="365"/>
      <c r="F33" s="365"/>
      <c r="G33" s="365"/>
      <c r="H33" s="365"/>
      <c r="I33" s="365"/>
      <c r="J33" s="365"/>
      <c r="K33" s="240"/>
    </row>
    <row r="34" spans="2:11" s="1" customFormat="1" ht="15" customHeight="1">
      <c r="B34" s="243"/>
      <c r="C34" s="244"/>
      <c r="D34" s="365" t="s">
        <v>364</v>
      </c>
      <c r="E34" s="365"/>
      <c r="F34" s="365"/>
      <c r="G34" s="365"/>
      <c r="H34" s="365"/>
      <c r="I34" s="365"/>
      <c r="J34" s="365"/>
      <c r="K34" s="240"/>
    </row>
    <row r="35" spans="2:11" s="1" customFormat="1" ht="15" customHeight="1">
      <c r="B35" s="243"/>
      <c r="C35" s="244"/>
      <c r="D35" s="365" t="s">
        <v>365</v>
      </c>
      <c r="E35" s="365"/>
      <c r="F35" s="365"/>
      <c r="G35" s="365"/>
      <c r="H35" s="365"/>
      <c r="I35" s="365"/>
      <c r="J35" s="365"/>
      <c r="K35" s="240"/>
    </row>
    <row r="36" spans="2:11" s="1" customFormat="1" ht="15" customHeight="1">
      <c r="B36" s="243"/>
      <c r="C36" s="244"/>
      <c r="D36" s="242"/>
      <c r="E36" s="245" t="s">
        <v>98</v>
      </c>
      <c r="F36" s="242"/>
      <c r="G36" s="365" t="s">
        <v>366</v>
      </c>
      <c r="H36" s="365"/>
      <c r="I36" s="365"/>
      <c r="J36" s="365"/>
      <c r="K36" s="240"/>
    </row>
    <row r="37" spans="2:11" s="1" customFormat="1" ht="30.75" customHeight="1">
      <c r="B37" s="243"/>
      <c r="C37" s="244"/>
      <c r="D37" s="242"/>
      <c r="E37" s="245" t="s">
        <v>367</v>
      </c>
      <c r="F37" s="242"/>
      <c r="G37" s="365" t="s">
        <v>368</v>
      </c>
      <c r="H37" s="365"/>
      <c r="I37" s="365"/>
      <c r="J37" s="365"/>
      <c r="K37" s="240"/>
    </row>
    <row r="38" spans="2:11" s="1" customFormat="1" ht="15" customHeight="1">
      <c r="B38" s="243"/>
      <c r="C38" s="244"/>
      <c r="D38" s="242"/>
      <c r="E38" s="245" t="s">
        <v>52</v>
      </c>
      <c r="F38" s="242"/>
      <c r="G38" s="365" t="s">
        <v>369</v>
      </c>
      <c r="H38" s="365"/>
      <c r="I38" s="365"/>
      <c r="J38" s="365"/>
      <c r="K38" s="240"/>
    </row>
    <row r="39" spans="2:11" s="1" customFormat="1" ht="15" customHeight="1">
      <c r="B39" s="243"/>
      <c r="C39" s="244"/>
      <c r="D39" s="242"/>
      <c r="E39" s="245" t="s">
        <v>53</v>
      </c>
      <c r="F39" s="242"/>
      <c r="G39" s="365" t="s">
        <v>370</v>
      </c>
      <c r="H39" s="365"/>
      <c r="I39" s="365"/>
      <c r="J39" s="365"/>
      <c r="K39" s="240"/>
    </row>
    <row r="40" spans="2:11" s="1" customFormat="1" ht="15" customHeight="1">
      <c r="B40" s="243"/>
      <c r="C40" s="244"/>
      <c r="D40" s="242"/>
      <c r="E40" s="245" t="s">
        <v>99</v>
      </c>
      <c r="F40" s="242"/>
      <c r="G40" s="365" t="s">
        <v>371</v>
      </c>
      <c r="H40" s="365"/>
      <c r="I40" s="365"/>
      <c r="J40" s="365"/>
      <c r="K40" s="240"/>
    </row>
    <row r="41" spans="2:11" s="1" customFormat="1" ht="15" customHeight="1">
      <c r="B41" s="243"/>
      <c r="C41" s="244"/>
      <c r="D41" s="242"/>
      <c r="E41" s="245" t="s">
        <v>100</v>
      </c>
      <c r="F41" s="242"/>
      <c r="G41" s="365" t="s">
        <v>372</v>
      </c>
      <c r="H41" s="365"/>
      <c r="I41" s="365"/>
      <c r="J41" s="365"/>
      <c r="K41" s="240"/>
    </row>
    <row r="42" spans="2:11" s="1" customFormat="1" ht="15" customHeight="1">
      <c r="B42" s="243"/>
      <c r="C42" s="244"/>
      <c r="D42" s="242"/>
      <c r="E42" s="245" t="s">
        <v>373</v>
      </c>
      <c r="F42" s="242"/>
      <c r="G42" s="365" t="s">
        <v>374</v>
      </c>
      <c r="H42" s="365"/>
      <c r="I42" s="365"/>
      <c r="J42" s="365"/>
      <c r="K42" s="240"/>
    </row>
    <row r="43" spans="2:11" s="1" customFormat="1" ht="15" customHeight="1">
      <c r="B43" s="243"/>
      <c r="C43" s="244"/>
      <c r="D43" s="242"/>
      <c r="E43" s="245"/>
      <c r="F43" s="242"/>
      <c r="G43" s="365" t="s">
        <v>375</v>
      </c>
      <c r="H43" s="365"/>
      <c r="I43" s="365"/>
      <c r="J43" s="365"/>
      <c r="K43" s="240"/>
    </row>
    <row r="44" spans="2:11" s="1" customFormat="1" ht="15" customHeight="1">
      <c r="B44" s="243"/>
      <c r="C44" s="244"/>
      <c r="D44" s="242"/>
      <c r="E44" s="245" t="s">
        <v>376</v>
      </c>
      <c r="F44" s="242"/>
      <c r="G44" s="365" t="s">
        <v>377</v>
      </c>
      <c r="H44" s="365"/>
      <c r="I44" s="365"/>
      <c r="J44" s="365"/>
      <c r="K44" s="240"/>
    </row>
    <row r="45" spans="2:11" s="1" customFormat="1" ht="15" customHeight="1">
      <c r="B45" s="243"/>
      <c r="C45" s="244"/>
      <c r="D45" s="242"/>
      <c r="E45" s="245" t="s">
        <v>102</v>
      </c>
      <c r="F45" s="242"/>
      <c r="G45" s="365" t="s">
        <v>378</v>
      </c>
      <c r="H45" s="365"/>
      <c r="I45" s="365"/>
      <c r="J45" s="365"/>
      <c r="K45" s="240"/>
    </row>
    <row r="46" spans="2:11" s="1" customFormat="1" ht="12.75" customHeight="1">
      <c r="B46" s="243"/>
      <c r="C46" s="244"/>
      <c r="D46" s="242"/>
      <c r="E46" s="242"/>
      <c r="F46" s="242"/>
      <c r="G46" s="242"/>
      <c r="H46" s="242"/>
      <c r="I46" s="242"/>
      <c r="J46" s="242"/>
      <c r="K46" s="240"/>
    </row>
    <row r="47" spans="2:11" s="1" customFormat="1" ht="15" customHeight="1">
      <c r="B47" s="243"/>
      <c r="C47" s="244"/>
      <c r="D47" s="365" t="s">
        <v>379</v>
      </c>
      <c r="E47" s="365"/>
      <c r="F47" s="365"/>
      <c r="G47" s="365"/>
      <c r="H47" s="365"/>
      <c r="I47" s="365"/>
      <c r="J47" s="365"/>
      <c r="K47" s="240"/>
    </row>
    <row r="48" spans="2:11" s="1" customFormat="1" ht="15" customHeight="1">
      <c r="B48" s="243"/>
      <c r="C48" s="244"/>
      <c r="D48" s="244"/>
      <c r="E48" s="365" t="s">
        <v>380</v>
      </c>
      <c r="F48" s="365"/>
      <c r="G48" s="365"/>
      <c r="H48" s="365"/>
      <c r="I48" s="365"/>
      <c r="J48" s="365"/>
      <c r="K48" s="240"/>
    </row>
    <row r="49" spans="2:11" s="1" customFormat="1" ht="15" customHeight="1">
      <c r="B49" s="243"/>
      <c r="C49" s="244"/>
      <c r="D49" s="244"/>
      <c r="E49" s="365" t="s">
        <v>381</v>
      </c>
      <c r="F49" s="365"/>
      <c r="G49" s="365"/>
      <c r="H49" s="365"/>
      <c r="I49" s="365"/>
      <c r="J49" s="365"/>
      <c r="K49" s="240"/>
    </row>
    <row r="50" spans="2:11" s="1" customFormat="1" ht="15" customHeight="1">
      <c r="B50" s="243"/>
      <c r="C50" s="244"/>
      <c r="D50" s="244"/>
      <c r="E50" s="365" t="s">
        <v>382</v>
      </c>
      <c r="F50" s="365"/>
      <c r="G50" s="365"/>
      <c r="H50" s="365"/>
      <c r="I50" s="365"/>
      <c r="J50" s="365"/>
      <c r="K50" s="240"/>
    </row>
    <row r="51" spans="2:11" s="1" customFormat="1" ht="15" customHeight="1">
      <c r="B51" s="243"/>
      <c r="C51" s="244"/>
      <c r="D51" s="365" t="s">
        <v>383</v>
      </c>
      <c r="E51" s="365"/>
      <c r="F51" s="365"/>
      <c r="G51" s="365"/>
      <c r="H51" s="365"/>
      <c r="I51" s="365"/>
      <c r="J51" s="365"/>
      <c r="K51" s="240"/>
    </row>
    <row r="52" spans="2:11" s="1" customFormat="1" ht="25.5" customHeight="1">
      <c r="B52" s="239"/>
      <c r="C52" s="366" t="s">
        <v>384</v>
      </c>
      <c r="D52" s="366"/>
      <c r="E52" s="366"/>
      <c r="F52" s="366"/>
      <c r="G52" s="366"/>
      <c r="H52" s="366"/>
      <c r="I52" s="366"/>
      <c r="J52" s="366"/>
      <c r="K52" s="240"/>
    </row>
    <row r="53" spans="2:11" s="1" customFormat="1" ht="5.25" customHeight="1">
      <c r="B53" s="239"/>
      <c r="C53" s="241"/>
      <c r="D53" s="241"/>
      <c r="E53" s="241"/>
      <c r="F53" s="241"/>
      <c r="G53" s="241"/>
      <c r="H53" s="241"/>
      <c r="I53" s="241"/>
      <c r="J53" s="241"/>
      <c r="K53" s="240"/>
    </row>
    <row r="54" spans="2:11" s="1" customFormat="1" ht="15" customHeight="1">
      <c r="B54" s="239"/>
      <c r="C54" s="365" t="s">
        <v>385</v>
      </c>
      <c r="D54" s="365"/>
      <c r="E54" s="365"/>
      <c r="F54" s="365"/>
      <c r="G54" s="365"/>
      <c r="H54" s="365"/>
      <c r="I54" s="365"/>
      <c r="J54" s="365"/>
      <c r="K54" s="240"/>
    </row>
    <row r="55" spans="2:11" s="1" customFormat="1" ht="15" customHeight="1">
      <c r="B55" s="239"/>
      <c r="C55" s="365" t="s">
        <v>386</v>
      </c>
      <c r="D55" s="365"/>
      <c r="E55" s="365"/>
      <c r="F55" s="365"/>
      <c r="G55" s="365"/>
      <c r="H55" s="365"/>
      <c r="I55" s="365"/>
      <c r="J55" s="365"/>
      <c r="K55" s="240"/>
    </row>
    <row r="56" spans="2:11" s="1" customFormat="1" ht="12.75" customHeight="1">
      <c r="B56" s="239"/>
      <c r="C56" s="242"/>
      <c r="D56" s="242"/>
      <c r="E56" s="242"/>
      <c r="F56" s="242"/>
      <c r="G56" s="242"/>
      <c r="H56" s="242"/>
      <c r="I56" s="242"/>
      <c r="J56" s="242"/>
      <c r="K56" s="240"/>
    </row>
    <row r="57" spans="2:11" s="1" customFormat="1" ht="15" customHeight="1">
      <c r="B57" s="239"/>
      <c r="C57" s="365" t="s">
        <v>387</v>
      </c>
      <c r="D57" s="365"/>
      <c r="E57" s="365"/>
      <c r="F57" s="365"/>
      <c r="G57" s="365"/>
      <c r="H57" s="365"/>
      <c r="I57" s="365"/>
      <c r="J57" s="365"/>
      <c r="K57" s="240"/>
    </row>
    <row r="58" spans="2:11" s="1" customFormat="1" ht="15" customHeight="1">
      <c r="B58" s="239"/>
      <c r="C58" s="244"/>
      <c r="D58" s="365" t="s">
        <v>388</v>
      </c>
      <c r="E58" s="365"/>
      <c r="F58" s="365"/>
      <c r="G58" s="365"/>
      <c r="H58" s="365"/>
      <c r="I58" s="365"/>
      <c r="J58" s="365"/>
      <c r="K58" s="240"/>
    </row>
    <row r="59" spans="2:11" s="1" customFormat="1" ht="15" customHeight="1">
      <c r="B59" s="239"/>
      <c r="C59" s="244"/>
      <c r="D59" s="365" t="s">
        <v>389</v>
      </c>
      <c r="E59" s="365"/>
      <c r="F59" s="365"/>
      <c r="G59" s="365"/>
      <c r="H59" s="365"/>
      <c r="I59" s="365"/>
      <c r="J59" s="365"/>
      <c r="K59" s="240"/>
    </row>
    <row r="60" spans="2:11" s="1" customFormat="1" ht="15" customHeight="1">
      <c r="B60" s="239"/>
      <c r="C60" s="244"/>
      <c r="D60" s="365" t="s">
        <v>390</v>
      </c>
      <c r="E60" s="365"/>
      <c r="F60" s="365"/>
      <c r="G60" s="365"/>
      <c r="H60" s="365"/>
      <c r="I60" s="365"/>
      <c r="J60" s="365"/>
      <c r="K60" s="240"/>
    </row>
    <row r="61" spans="2:11" s="1" customFormat="1" ht="15" customHeight="1">
      <c r="B61" s="239"/>
      <c r="C61" s="244"/>
      <c r="D61" s="365" t="s">
        <v>391</v>
      </c>
      <c r="E61" s="365"/>
      <c r="F61" s="365"/>
      <c r="G61" s="365"/>
      <c r="H61" s="365"/>
      <c r="I61" s="365"/>
      <c r="J61" s="365"/>
      <c r="K61" s="240"/>
    </row>
    <row r="62" spans="2:11" s="1" customFormat="1" ht="15" customHeight="1">
      <c r="B62" s="239"/>
      <c r="C62" s="244"/>
      <c r="D62" s="367" t="s">
        <v>392</v>
      </c>
      <c r="E62" s="367"/>
      <c r="F62" s="367"/>
      <c r="G62" s="367"/>
      <c r="H62" s="367"/>
      <c r="I62" s="367"/>
      <c r="J62" s="367"/>
      <c r="K62" s="240"/>
    </row>
    <row r="63" spans="2:11" s="1" customFormat="1" ht="15" customHeight="1">
      <c r="B63" s="239"/>
      <c r="C63" s="244"/>
      <c r="D63" s="365" t="s">
        <v>393</v>
      </c>
      <c r="E63" s="365"/>
      <c r="F63" s="365"/>
      <c r="G63" s="365"/>
      <c r="H63" s="365"/>
      <c r="I63" s="365"/>
      <c r="J63" s="365"/>
      <c r="K63" s="240"/>
    </row>
    <row r="64" spans="2:11" s="1" customFormat="1" ht="12.75" customHeight="1">
      <c r="B64" s="239"/>
      <c r="C64" s="244"/>
      <c r="D64" s="244"/>
      <c r="E64" s="247"/>
      <c r="F64" s="244"/>
      <c r="G64" s="244"/>
      <c r="H64" s="244"/>
      <c r="I64" s="244"/>
      <c r="J64" s="244"/>
      <c r="K64" s="240"/>
    </row>
    <row r="65" spans="2:11" s="1" customFormat="1" ht="15" customHeight="1">
      <c r="B65" s="239"/>
      <c r="C65" s="244"/>
      <c r="D65" s="365" t="s">
        <v>394</v>
      </c>
      <c r="E65" s="365"/>
      <c r="F65" s="365"/>
      <c r="G65" s="365"/>
      <c r="H65" s="365"/>
      <c r="I65" s="365"/>
      <c r="J65" s="365"/>
      <c r="K65" s="240"/>
    </row>
    <row r="66" spans="2:11" s="1" customFormat="1" ht="15" customHeight="1">
      <c r="B66" s="239"/>
      <c r="C66" s="244"/>
      <c r="D66" s="367" t="s">
        <v>395</v>
      </c>
      <c r="E66" s="367"/>
      <c r="F66" s="367"/>
      <c r="G66" s="367"/>
      <c r="H66" s="367"/>
      <c r="I66" s="367"/>
      <c r="J66" s="367"/>
      <c r="K66" s="240"/>
    </row>
    <row r="67" spans="2:11" s="1" customFormat="1" ht="15" customHeight="1">
      <c r="B67" s="239"/>
      <c r="C67" s="244"/>
      <c r="D67" s="365" t="s">
        <v>396</v>
      </c>
      <c r="E67" s="365"/>
      <c r="F67" s="365"/>
      <c r="G67" s="365"/>
      <c r="H67" s="365"/>
      <c r="I67" s="365"/>
      <c r="J67" s="365"/>
      <c r="K67" s="240"/>
    </row>
    <row r="68" spans="2:11" s="1" customFormat="1" ht="15" customHeight="1">
      <c r="B68" s="239"/>
      <c r="C68" s="244"/>
      <c r="D68" s="365" t="s">
        <v>397</v>
      </c>
      <c r="E68" s="365"/>
      <c r="F68" s="365"/>
      <c r="G68" s="365"/>
      <c r="H68" s="365"/>
      <c r="I68" s="365"/>
      <c r="J68" s="365"/>
      <c r="K68" s="240"/>
    </row>
    <row r="69" spans="2:11" s="1" customFormat="1" ht="15" customHeight="1">
      <c r="B69" s="239"/>
      <c r="C69" s="244"/>
      <c r="D69" s="365" t="s">
        <v>398</v>
      </c>
      <c r="E69" s="365"/>
      <c r="F69" s="365"/>
      <c r="G69" s="365"/>
      <c r="H69" s="365"/>
      <c r="I69" s="365"/>
      <c r="J69" s="365"/>
      <c r="K69" s="240"/>
    </row>
    <row r="70" spans="2:11" s="1" customFormat="1" ht="15" customHeight="1">
      <c r="B70" s="239"/>
      <c r="C70" s="244"/>
      <c r="D70" s="365" t="s">
        <v>399</v>
      </c>
      <c r="E70" s="365"/>
      <c r="F70" s="365"/>
      <c r="G70" s="365"/>
      <c r="H70" s="365"/>
      <c r="I70" s="365"/>
      <c r="J70" s="365"/>
      <c r="K70" s="240"/>
    </row>
    <row r="71" spans="2:11" s="1" customFormat="1" ht="12.75" customHeight="1">
      <c r="B71" s="248"/>
      <c r="C71" s="249"/>
      <c r="D71" s="249"/>
      <c r="E71" s="249"/>
      <c r="F71" s="249"/>
      <c r="G71" s="249"/>
      <c r="H71" s="249"/>
      <c r="I71" s="249"/>
      <c r="J71" s="249"/>
      <c r="K71" s="250"/>
    </row>
    <row r="72" spans="2:11" s="1" customFormat="1" ht="18.75" customHeight="1">
      <c r="B72" s="251"/>
      <c r="C72" s="251"/>
      <c r="D72" s="251"/>
      <c r="E72" s="251"/>
      <c r="F72" s="251"/>
      <c r="G72" s="251"/>
      <c r="H72" s="251"/>
      <c r="I72" s="251"/>
      <c r="J72" s="251"/>
      <c r="K72" s="252"/>
    </row>
    <row r="73" spans="2:11" s="1" customFormat="1" ht="18.75" customHeight="1">
      <c r="B73" s="252"/>
      <c r="C73" s="252"/>
      <c r="D73" s="252"/>
      <c r="E73" s="252"/>
      <c r="F73" s="252"/>
      <c r="G73" s="252"/>
      <c r="H73" s="252"/>
      <c r="I73" s="252"/>
      <c r="J73" s="252"/>
      <c r="K73" s="252"/>
    </row>
    <row r="74" spans="2:11" s="1" customFormat="1" ht="7.5" customHeight="1">
      <c r="B74" s="253"/>
      <c r="C74" s="254"/>
      <c r="D74" s="254"/>
      <c r="E74" s="254"/>
      <c r="F74" s="254"/>
      <c r="G74" s="254"/>
      <c r="H74" s="254"/>
      <c r="I74" s="254"/>
      <c r="J74" s="254"/>
      <c r="K74" s="255"/>
    </row>
    <row r="75" spans="2:11" s="1" customFormat="1" ht="45" customHeight="1">
      <c r="B75" s="256"/>
      <c r="C75" s="360" t="s">
        <v>400</v>
      </c>
      <c r="D75" s="360"/>
      <c r="E75" s="360"/>
      <c r="F75" s="360"/>
      <c r="G75" s="360"/>
      <c r="H75" s="360"/>
      <c r="I75" s="360"/>
      <c r="J75" s="360"/>
      <c r="K75" s="257"/>
    </row>
    <row r="76" spans="2:11" s="1" customFormat="1" ht="17.25" customHeight="1">
      <c r="B76" s="256"/>
      <c r="C76" s="258" t="s">
        <v>401</v>
      </c>
      <c r="D76" s="258"/>
      <c r="E76" s="258"/>
      <c r="F76" s="258" t="s">
        <v>402</v>
      </c>
      <c r="G76" s="259"/>
      <c r="H76" s="258" t="s">
        <v>53</v>
      </c>
      <c r="I76" s="258" t="s">
        <v>56</v>
      </c>
      <c r="J76" s="258" t="s">
        <v>403</v>
      </c>
      <c r="K76" s="257"/>
    </row>
    <row r="77" spans="2:11" s="1" customFormat="1" ht="17.25" customHeight="1">
      <c r="B77" s="256"/>
      <c r="C77" s="260" t="s">
        <v>404</v>
      </c>
      <c r="D77" s="260"/>
      <c r="E77" s="260"/>
      <c r="F77" s="261" t="s">
        <v>405</v>
      </c>
      <c r="G77" s="262"/>
      <c r="H77" s="260"/>
      <c r="I77" s="260"/>
      <c r="J77" s="260" t="s">
        <v>406</v>
      </c>
      <c r="K77" s="257"/>
    </row>
    <row r="78" spans="2:11" s="1" customFormat="1" ht="5.25" customHeight="1">
      <c r="B78" s="256"/>
      <c r="C78" s="263"/>
      <c r="D78" s="263"/>
      <c r="E78" s="263"/>
      <c r="F78" s="263"/>
      <c r="G78" s="264"/>
      <c r="H78" s="263"/>
      <c r="I78" s="263"/>
      <c r="J78" s="263"/>
      <c r="K78" s="257"/>
    </row>
    <row r="79" spans="2:11" s="1" customFormat="1" ht="15" customHeight="1">
      <c r="B79" s="256"/>
      <c r="C79" s="245" t="s">
        <v>52</v>
      </c>
      <c r="D79" s="265"/>
      <c r="E79" s="265"/>
      <c r="F79" s="266" t="s">
        <v>407</v>
      </c>
      <c r="G79" s="267"/>
      <c r="H79" s="245" t="s">
        <v>408</v>
      </c>
      <c r="I79" s="245" t="s">
        <v>409</v>
      </c>
      <c r="J79" s="245">
        <v>20</v>
      </c>
      <c r="K79" s="257"/>
    </row>
    <row r="80" spans="2:11" s="1" customFormat="1" ht="15" customHeight="1">
      <c r="B80" s="256"/>
      <c r="C80" s="245" t="s">
        <v>410</v>
      </c>
      <c r="D80" s="245"/>
      <c r="E80" s="245"/>
      <c r="F80" s="266" t="s">
        <v>407</v>
      </c>
      <c r="G80" s="267"/>
      <c r="H80" s="245" t="s">
        <v>411</v>
      </c>
      <c r="I80" s="245" t="s">
        <v>409</v>
      </c>
      <c r="J80" s="245">
        <v>120</v>
      </c>
      <c r="K80" s="257"/>
    </row>
    <row r="81" spans="2:11" s="1" customFormat="1" ht="15" customHeight="1">
      <c r="B81" s="268"/>
      <c r="C81" s="245" t="s">
        <v>412</v>
      </c>
      <c r="D81" s="245"/>
      <c r="E81" s="245"/>
      <c r="F81" s="266" t="s">
        <v>413</v>
      </c>
      <c r="G81" s="267"/>
      <c r="H81" s="245" t="s">
        <v>414</v>
      </c>
      <c r="I81" s="245" t="s">
        <v>409</v>
      </c>
      <c r="J81" s="245">
        <v>50</v>
      </c>
      <c r="K81" s="257"/>
    </row>
    <row r="82" spans="2:11" s="1" customFormat="1" ht="15" customHeight="1">
      <c r="B82" s="268"/>
      <c r="C82" s="245" t="s">
        <v>415</v>
      </c>
      <c r="D82" s="245"/>
      <c r="E82" s="245"/>
      <c r="F82" s="266" t="s">
        <v>407</v>
      </c>
      <c r="G82" s="267"/>
      <c r="H82" s="245" t="s">
        <v>416</v>
      </c>
      <c r="I82" s="245" t="s">
        <v>417</v>
      </c>
      <c r="J82" s="245"/>
      <c r="K82" s="257"/>
    </row>
    <row r="83" spans="2:11" s="1" customFormat="1" ht="15" customHeight="1">
      <c r="B83" s="268"/>
      <c r="C83" s="269" t="s">
        <v>418</v>
      </c>
      <c r="D83" s="269"/>
      <c r="E83" s="269"/>
      <c r="F83" s="270" t="s">
        <v>413</v>
      </c>
      <c r="G83" s="269"/>
      <c r="H83" s="269" t="s">
        <v>419</v>
      </c>
      <c r="I83" s="269" t="s">
        <v>409</v>
      </c>
      <c r="J83" s="269">
        <v>15</v>
      </c>
      <c r="K83" s="257"/>
    </row>
    <row r="84" spans="2:11" s="1" customFormat="1" ht="15" customHeight="1">
      <c r="B84" s="268"/>
      <c r="C84" s="269" t="s">
        <v>420</v>
      </c>
      <c r="D84" s="269"/>
      <c r="E84" s="269"/>
      <c r="F84" s="270" t="s">
        <v>413</v>
      </c>
      <c r="G84" s="269"/>
      <c r="H84" s="269" t="s">
        <v>421</v>
      </c>
      <c r="I84" s="269" t="s">
        <v>409</v>
      </c>
      <c r="J84" s="269">
        <v>15</v>
      </c>
      <c r="K84" s="257"/>
    </row>
    <row r="85" spans="2:11" s="1" customFormat="1" ht="15" customHeight="1">
      <c r="B85" s="268"/>
      <c r="C85" s="269" t="s">
        <v>422</v>
      </c>
      <c r="D85" s="269"/>
      <c r="E85" s="269"/>
      <c r="F85" s="270" t="s">
        <v>413</v>
      </c>
      <c r="G85" s="269"/>
      <c r="H85" s="269" t="s">
        <v>423</v>
      </c>
      <c r="I85" s="269" t="s">
        <v>409</v>
      </c>
      <c r="J85" s="269">
        <v>20</v>
      </c>
      <c r="K85" s="257"/>
    </row>
    <row r="86" spans="2:11" s="1" customFormat="1" ht="15" customHeight="1">
      <c r="B86" s="268"/>
      <c r="C86" s="269" t="s">
        <v>424</v>
      </c>
      <c r="D86" s="269"/>
      <c r="E86" s="269"/>
      <c r="F86" s="270" t="s">
        <v>413</v>
      </c>
      <c r="G86" s="269"/>
      <c r="H86" s="269" t="s">
        <v>425</v>
      </c>
      <c r="I86" s="269" t="s">
        <v>409</v>
      </c>
      <c r="J86" s="269">
        <v>20</v>
      </c>
      <c r="K86" s="257"/>
    </row>
    <row r="87" spans="2:11" s="1" customFormat="1" ht="15" customHeight="1">
      <c r="B87" s="268"/>
      <c r="C87" s="245" t="s">
        <v>426</v>
      </c>
      <c r="D87" s="245"/>
      <c r="E87" s="245"/>
      <c r="F87" s="266" t="s">
        <v>413</v>
      </c>
      <c r="G87" s="267"/>
      <c r="H87" s="245" t="s">
        <v>427</v>
      </c>
      <c r="I87" s="245" t="s">
        <v>409</v>
      </c>
      <c r="J87" s="245">
        <v>50</v>
      </c>
      <c r="K87" s="257"/>
    </row>
    <row r="88" spans="2:11" s="1" customFormat="1" ht="15" customHeight="1">
      <c r="B88" s="268"/>
      <c r="C88" s="245" t="s">
        <v>428</v>
      </c>
      <c r="D88" s="245"/>
      <c r="E88" s="245"/>
      <c r="F88" s="266" t="s">
        <v>413</v>
      </c>
      <c r="G88" s="267"/>
      <c r="H88" s="245" t="s">
        <v>429</v>
      </c>
      <c r="I88" s="245" t="s">
        <v>409</v>
      </c>
      <c r="J88" s="245">
        <v>20</v>
      </c>
      <c r="K88" s="257"/>
    </row>
    <row r="89" spans="2:11" s="1" customFormat="1" ht="15" customHeight="1">
      <c r="B89" s="268"/>
      <c r="C89" s="245" t="s">
        <v>430</v>
      </c>
      <c r="D89" s="245"/>
      <c r="E89" s="245"/>
      <c r="F89" s="266" t="s">
        <v>413</v>
      </c>
      <c r="G89" s="267"/>
      <c r="H89" s="245" t="s">
        <v>431</v>
      </c>
      <c r="I89" s="245" t="s">
        <v>409</v>
      </c>
      <c r="J89" s="245">
        <v>20</v>
      </c>
      <c r="K89" s="257"/>
    </row>
    <row r="90" spans="2:11" s="1" customFormat="1" ht="15" customHeight="1">
      <c r="B90" s="268"/>
      <c r="C90" s="245" t="s">
        <v>432</v>
      </c>
      <c r="D90" s="245"/>
      <c r="E90" s="245"/>
      <c r="F90" s="266" t="s">
        <v>413</v>
      </c>
      <c r="G90" s="267"/>
      <c r="H90" s="245" t="s">
        <v>433</v>
      </c>
      <c r="I90" s="245" t="s">
        <v>409</v>
      </c>
      <c r="J90" s="245">
        <v>50</v>
      </c>
      <c r="K90" s="257"/>
    </row>
    <row r="91" spans="2:11" s="1" customFormat="1" ht="15" customHeight="1">
      <c r="B91" s="268"/>
      <c r="C91" s="245" t="s">
        <v>434</v>
      </c>
      <c r="D91" s="245"/>
      <c r="E91" s="245"/>
      <c r="F91" s="266" t="s">
        <v>413</v>
      </c>
      <c r="G91" s="267"/>
      <c r="H91" s="245" t="s">
        <v>434</v>
      </c>
      <c r="I91" s="245" t="s">
        <v>409</v>
      </c>
      <c r="J91" s="245">
        <v>50</v>
      </c>
      <c r="K91" s="257"/>
    </row>
    <row r="92" spans="2:11" s="1" customFormat="1" ht="15" customHeight="1">
      <c r="B92" s="268"/>
      <c r="C92" s="245" t="s">
        <v>435</v>
      </c>
      <c r="D92" s="245"/>
      <c r="E92" s="245"/>
      <c r="F92" s="266" t="s">
        <v>413</v>
      </c>
      <c r="G92" s="267"/>
      <c r="H92" s="245" t="s">
        <v>436</v>
      </c>
      <c r="I92" s="245" t="s">
        <v>409</v>
      </c>
      <c r="J92" s="245">
        <v>255</v>
      </c>
      <c r="K92" s="257"/>
    </row>
    <row r="93" spans="2:11" s="1" customFormat="1" ht="15" customHeight="1">
      <c r="B93" s="268"/>
      <c r="C93" s="245" t="s">
        <v>437</v>
      </c>
      <c r="D93" s="245"/>
      <c r="E93" s="245"/>
      <c r="F93" s="266" t="s">
        <v>407</v>
      </c>
      <c r="G93" s="267"/>
      <c r="H93" s="245" t="s">
        <v>438</v>
      </c>
      <c r="I93" s="245" t="s">
        <v>439</v>
      </c>
      <c r="J93" s="245"/>
      <c r="K93" s="257"/>
    </row>
    <row r="94" spans="2:11" s="1" customFormat="1" ht="15" customHeight="1">
      <c r="B94" s="268"/>
      <c r="C94" s="245" t="s">
        <v>440</v>
      </c>
      <c r="D94" s="245"/>
      <c r="E94" s="245"/>
      <c r="F94" s="266" t="s">
        <v>407</v>
      </c>
      <c r="G94" s="267"/>
      <c r="H94" s="245" t="s">
        <v>441</v>
      </c>
      <c r="I94" s="245" t="s">
        <v>442</v>
      </c>
      <c r="J94" s="245"/>
      <c r="K94" s="257"/>
    </row>
    <row r="95" spans="2:11" s="1" customFormat="1" ht="15" customHeight="1">
      <c r="B95" s="268"/>
      <c r="C95" s="245" t="s">
        <v>443</v>
      </c>
      <c r="D95" s="245"/>
      <c r="E95" s="245"/>
      <c r="F95" s="266" t="s">
        <v>407</v>
      </c>
      <c r="G95" s="267"/>
      <c r="H95" s="245" t="s">
        <v>443</v>
      </c>
      <c r="I95" s="245" t="s">
        <v>442</v>
      </c>
      <c r="J95" s="245"/>
      <c r="K95" s="257"/>
    </row>
    <row r="96" spans="2:11" s="1" customFormat="1" ht="15" customHeight="1">
      <c r="B96" s="268"/>
      <c r="C96" s="245" t="s">
        <v>37</v>
      </c>
      <c r="D96" s="245"/>
      <c r="E96" s="245"/>
      <c r="F96" s="266" t="s">
        <v>407</v>
      </c>
      <c r="G96" s="267"/>
      <c r="H96" s="245" t="s">
        <v>444</v>
      </c>
      <c r="I96" s="245" t="s">
        <v>442</v>
      </c>
      <c r="J96" s="245"/>
      <c r="K96" s="257"/>
    </row>
    <row r="97" spans="2:11" s="1" customFormat="1" ht="15" customHeight="1">
      <c r="B97" s="268"/>
      <c r="C97" s="245" t="s">
        <v>47</v>
      </c>
      <c r="D97" s="245"/>
      <c r="E97" s="245"/>
      <c r="F97" s="266" t="s">
        <v>407</v>
      </c>
      <c r="G97" s="267"/>
      <c r="H97" s="245" t="s">
        <v>445</v>
      </c>
      <c r="I97" s="245" t="s">
        <v>442</v>
      </c>
      <c r="J97" s="245"/>
      <c r="K97" s="257"/>
    </row>
    <row r="98" spans="2:11" s="1" customFormat="1" ht="15" customHeight="1">
      <c r="B98" s="271"/>
      <c r="C98" s="272"/>
      <c r="D98" s="272"/>
      <c r="E98" s="272"/>
      <c r="F98" s="272"/>
      <c r="G98" s="272"/>
      <c r="H98" s="272"/>
      <c r="I98" s="272"/>
      <c r="J98" s="272"/>
      <c r="K98" s="273"/>
    </row>
    <row r="99" spans="2:11" s="1" customFormat="1" ht="18.75" customHeight="1">
      <c r="B99" s="274"/>
      <c r="C99" s="275"/>
      <c r="D99" s="275"/>
      <c r="E99" s="275"/>
      <c r="F99" s="275"/>
      <c r="G99" s="275"/>
      <c r="H99" s="275"/>
      <c r="I99" s="275"/>
      <c r="J99" s="275"/>
      <c r="K99" s="274"/>
    </row>
    <row r="100" spans="2:11" s="1" customFormat="1" ht="18.75" customHeight="1"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</row>
    <row r="101" spans="2:11" s="1" customFormat="1" ht="7.5" customHeight="1">
      <c r="B101" s="253"/>
      <c r="C101" s="254"/>
      <c r="D101" s="254"/>
      <c r="E101" s="254"/>
      <c r="F101" s="254"/>
      <c r="G101" s="254"/>
      <c r="H101" s="254"/>
      <c r="I101" s="254"/>
      <c r="J101" s="254"/>
      <c r="K101" s="255"/>
    </row>
    <row r="102" spans="2:11" s="1" customFormat="1" ht="45" customHeight="1">
      <c r="B102" s="256"/>
      <c r="C102" s="360" t="s">
        <v>446</v>
      </c>
      <c r="D102" s="360"/>
      <c r="E102" s="360"/>
      <c r="F102" s="360"/>
      <c r="G102" s="360"/>
      <c r="H102" s="360"/>
      <c r="I102" s="360"/>
      <c r="J102" s="360"/>
      <c r="K102" s="257"/>
    </row>
    <row r="103" spans="2:11" s="1" customFormat="1" ht="17.25" customHeight="1">
      <c r="B103" s="256"/>
      <c r="C103" s="258" t="s">
        <v>401</v>
      </c>
      <c r="D103" s="258"/>
      <c r="E103" s="258"/>
      <c r="F103" s="258" t="s">
        <v>402</v>
      </c>
      <c r="G103" s="259"/>
      <c r="H103" s="258" t="s">
        <v>53</v>
      </c>
      <c r="I103" s="258" t="s">
        <v>56</v>
      </c>
      <c r="J103" s="258" t="s">
        <v>403</v>
      </c>
      <c r="K103" s="257"/>
    </row>
    <row r="104" spans="2:11" s="1" customFormat="1" ht="17.25" customHeight="1">
      <c r="B104" s="256"/>
      <c r="C104" s="260" t="s">
        <v>404</v>
      </c>
      <c r="D104" s="260"/>
      <c r="E104" s="260"/>
      <c r="F104" s="261" t="s">
        <v>405</v>
      </c>
      <c r="G104" s="262"/>
      <c r="H104" s="260"/>
      <c r="I104" s="260"/>
      <c r="J104" s="260" t="s">
        <v>406</v>
      </c>
      <c r="K104" s="257"/>
    </row>
    <row r="105" spans="2:11" s="1" customFormat="1" ht="5.25" customHeight="1">
      <c r="B105" s="256"/>
      <c r="C105" s="258"/>
      <c r="D105" s="258"/>
      <c r="E105" s="258"/>
      <c r="F105" s="258"/>
      <c r="G105" s="276"/>
      <c r="H105" s="258"/>
      <c r="I105" s="258"/>
      <c r="J105" s="258"/>
      <c r="K105" s="257"/>
    </row>
    <row r="106" spans="2:11" s="1" customFormat="1" ht="15" customHeight="1">
      <c r="B106" s="256"/>
      <c r="C106" s="245" t="s">
        <v>52</v>
      </c>
      <c r="D106" s="265"/>
      <c r="E106" s="265"/>
      <c r="F106" s="266" t="s">
        <v>407</v>
      </c>
      <c r="G106" s="245"/>
      <c r="H106" s="245" t="s">
        <v>447</v>
      </c>
      <c r="I106" s="245" t="s">
        <v>409</v>
      </c>
      <c r="J106" s="245">
        <v>20</v>
      </c>
      <c r="K106" s="257"/>
    </row>
    <row r="107" spans="2:11" s="1" customFormat="1" ht="15" customHeight="1">
      <c r="B107" s="256"/>
      <c r="C107" s="245" t="s">
        <v>410</v>
      </c>
      <c r="D107" s="245"/>
      <c r="E107" s="245"/>
      <c r="F107" s="266" t="s">
        <v>407</v>
      </c>
      <c r="G107" s="245"/>
      <c r="H107" s="245" t="s">
        <v>447</v>
      </c>
      <c r="I107" s="245" t="s">
        <v>409</v>
      </c>
      <c r="J107" s="245">
        <v>120</v>
      </c>
      <c r="K107" s="257"/>
    </row>
    <row r="108" spans="2:11" s="1" customFormat="1" ht="15" customHeight="1">
      <c r="B108" s="268"/>
      <c r="C108" s="245" t="s">
        <v>412</v>
      </c>
      <c r="D108" s="245"/>
      <c r="E108" s="245"/>
      <c r="F108" s="266" t="s">
        <v>413</v>
      </c>
      <c r="G108" s="245"/>
      <c r="H108" s="245" t="s">
        <v>447</v>
      </c>
      <c r="I108" s="245" t="s">
        <v>409</v>
      </c>
      <c r="J108" s="245">
        <v>50</v>
      </c>
      <c r="K108" s="257"/>
    </row>
    <row r="109" spans="2:11" s="1" customFormat="1" ht="15" customHeight="1">
      <c r="B109" s="268"/>
      <c r="C109" s="245" t="s">
        <v>415</v>
      </c>
      <c r="D109" s="245"/>
      <c r="E109" s="245"/>
      <c r="F109" s="266" t="s">
        <v>407</v>
      </c>
      <c r="G109" s="245"/>
      <c r="H109" s="245" t="s">
        <v>447</v>
      </c>
      <c r="I109" s="245" t="s">
        <v>417</v>
      </c>
      <c r="J109" s="245"/>
      <c r="K109" s="257"/>
    </row>
    <row r="110" spans="2:11" s="1" customFormat="1" ht="15" customHeight="1">
      <c r="B110" s="268"/>
      <c r="C110" s="245" t="s">
        <v>426</v>
      </c>
      <c r="D110" s="245"/>
      <c r="E110" s="245"/>
      <c r="F110" s="266" t="s">
        <v>413</v>
      </c>
      <c r="G110" s="245"/>
      <c r="H110" s="245" t="s">
        <v>447</v>
      </c>
      <c r="I110" s="245" t="s">
        <v>409</v>
      </c>
      <c r="J110" s="245">
        <v>50</v>
      </c>
      <c r="K110" s="257"/>
    </row>
    <row r="111" spans="2:11" s="1" customFormat="1" ht="15" customHeight="1">
      <c r="B111" s="268"/>
      <c r="C111" s="245" t="s">
        <v>434</v>
      </c>
      <c r="D111" s="245"/>
      <c r="E111" s="245"/>
      <c r="F111" s="266" t="s">
        <v>413</v>
      </c>
      <c r="G111" s="245"/>
      <c r="H111" s="245" t="s">
        <v>447</v>
      </c>
      <c r="I111" s="245" t="s">
        <v>409</v>
      </c>
      <c r="J111" s="245">
        <v>50</v>
      </c>
      <c r="K111" s="257"/>
    </row>
    <row r="112" spans="2:11" s="1" customFormat="1" ht="15" customHeight="1">
      <c r="B112" s="268"/>
      <c r="C112" s="245" t="s">
        <v>432</v>
      </c>
      <c r="D112" s="245"/>
      <c r="E112" s="245"/>
      <c r="F112" s="266" t="s">
        <v>413</v>
      </c>
      <c r="G112" s="245"/>
      <c r="H112" s="245" t="s">
        <v>447</v>
      </c>
      <c r="I112" s="245" t="s">
        <v>409</v>
      </c>
      <c r="J112" s="245">
        <v>50</v>
      </c>
      <c r="K112" s="257"/>
    </row>
    <row r="113" spans="2:11" s="1" customFormat="1" ht="15" customHeight="1">
      <c r="B113" s="268"/>
      <c r="C113" s="245" t="s">
        <v>52</v>
      </c>
      <c r="D113" s="245"/>
      <c r="E113" s="245"/>
      <c r="F113" s="266" t="s">
        <v>407</v>
      </c>
      <c r="G113" s="245"/>
      <c r="H113" s="245" t="s">
        <v>448</v>
      </c>
      <c r="I113" s="245" t="s">
        <v>409</v>
      </c>
      <c r="J113" s="245">
        <v>20</v>
      </c>
      <c r="K113" s="257"/>
    </row>
    <row r="114" spans="2:11" s="1" customFormat="1" ht="15" customHeight="1">
      <c r="B114" s="268"/>
      <c r="C114" s="245" t="s">
        <v>449</v>
      </c>
      <c r="D114" s="245"/>
      <c r="E114" s="245"/>
      <c r="F114" s="266" t="s">
        <v>407</v>
      </c>
      <c r="G114" s="245"/>
      <c r="H114" s="245" t="s">
        <v>450</v>
      </c>
      <c r="I114" s="245" t="s">
        <v>409</v>
      </c>
      <c r="J114" s="245">
        <v>120</v>
      </c>
      <c r="K114" s="257"/>
    </row>
    <row r="115" spans="2:11" s="1" customFormat="1" ht="15" customHeight="1">
      <c r="B115" s="268"/>
      <c r="C115" s="245" t="s">
        <v>37</v>
      </c>
      <c r="D115" s="245"/>
      <c r="E115" s="245"/>
      <c r="F115" s="266" t="s">
        <v>407</v>
      </c>
      <c r="G115" s="245"/>
      <c r="H115" s="245" t="s">
        <v>451</v>
      </c>
      <c r="I115" s="245" t="s">
        <v>442</v>
      </c>
      <c r="J115" s="245"/>
      <c r="K115" s="257"/>
    </row>
    <row r="116" spans="2:11" s="1" customFormat="1" ht="15" customHeight="1">
      <c r="B116" s="268"/>
      <c r="C116" s="245" t="s">
        <v>47</v>
      </c>
      <c r="D116" s="245"/>
      <c r="E116" s="245"/>
      <c r="F116" s="266" t="s">
        <v>407</v>
      </c>
      <c r="G116" s="245"/>
      <c r="H116" s="245" t="s">
        <v>452</v>
      </c>
      <c r="I116" s="245" t="s">
        <v>442</v>
      </c>
      <c r="J116" s="245"/>
      <c r="K116" s="257"/>
    </row>
    <row r="117" spans="2:11" s="1" customFormat="1" ht="15" customHeight="1">
      <c r="B117" s="268"/>
      <c r="C117" s="245" t="s">
        <v>56</v>
      </c>
      <c r="D117" s="245"/>
      <c r="E117" s="245"/>
      <c r="F117" s="266" t="s">
        <v>407</v>
      </c>
      <c r="G117" s="245"/>
      <c r="H117" s="245" t="s">
        <v>453</v>
      </c>
      <c r="I117" s="245" t="s">
        <v>454</v>
      </c>
      <c r="J117" s="245"/>
      <c r="K117" s="257"/>
    </row>
    <row r="118" spans="2:11" s="1" customFormat="1" ht="15" customHeight="1">
      <c r="B118" s="271"/>
      <c r="C118" s="277"/>
      <c r="D118" s="277"/>
      <c r="E118" s="277"/>
      <c r="F118" s="277"/>
      <c r="G118" s="277"/>
      <c r="H118" s="277"/>
      <c r="I118" s="277"/>
      <c r="J118" s="277"/>
      <c r="K118" s="273"/>
    </row>
    <row r="119" spans="2:11" s="1" customFormat="1" ht="18.75" customHeight="1">
      <c r="B119" s="278"/>
      <c r="C119" s="279"/>
      <c r="D119" s="279"/>
      <c r="E119" s="279"/>
      <c r="F119" s="280"/>
      <c r="G119" s="279"/>
      <c r="H119" s="279"/>
      <c r="I119" s="279"/>
      <c r="J119" s="279"/>
      <c r="K119" s="278"/>
    </row>
    <row r="120" spans="2:11" s="1" customFormat="1" ht="18.75" customHeight="1"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</row>
    <row r="121" spans="2:11" s="1" customFormat="1" ht="7.5" customHeight="1">
      <c r="B121" s="281"/>
      <c r="C121" s="282"/>
      <c r="D121" s="282"/>
      <c r="E121" s="282"/>
      <c r="F121" s="282"/>
      <c r="G121" s="282"/>
      <c r="H121" s="282"/>
      <c r="I121" s="282"/>
      <c r="J121" s="282"/>
      <c r="K121" s="283"/>
    </row>
    <row r="122" spans="2:11" s="1" customFormat="1" ht="45" customHeight="1">
      <c r="B122" s="284"/>
      <c r="C122" s="361" t="s">
        <v>455</v>
      </c>
      <c r="D122" s="361"/>
      <c r="E122" s="361"/>
      <c r="F122" s="361"/>
      <c r="G122" s="361"/>
      <c r="H122" s="361"/>
      <c r="I122" s="361"/>
      <c r="J122" s="361"/>
      <c r="K122" s="285"/>
    </row>
    <row r="123" spans="2:11" s="1" customFormat="1" ht="17.25" customHeight="1">
      <c r="B123" s="286"/>
      <c r="C123" s="258" t="s">
        <v>401</v>
      </c>
      <c r="D123" s="258"/>
      <c r="E123" s="258"/>
      <c r="F123" s="258" t="s">
        <v>402</v>
      </c>
      <c r="G123" s="259"/>
      <c r="H123" s="258" t="s">
        <v>53</v>
      </c>
      <c r="I123" s="258" t="s">
        <v>56</v>
      </c>
      <c r="J123" s="258" t="s">
        <v>403</v>
      </c>
      <c r="K123" s="287"/>
    </row>
    <row r="124" spans="2:11" s="1" customFormat="1" ht="17.25" customHeight="1">
      <c r="B124" s="286"/>
      <c r="C124" s="260" t="s">
        <v>404</v>
      </c>
      <c r="D124" s="260"/>
      <c r="E124" s="260"/>
      <c r="F124" s="261" t="s">
        <v>405</v>
      </c>
      <c r="G124" s="262"/>
      <c r="H124" s="260"/>
      <c r="I124" s="260"/>
      <c r="J124" s="260" t="s">
        <v>406</v>
      </c>
      <c r="K124" s="287"/>
    </row>
    <row r="125" spans="2:11" s="1" customFormat="1" ht="5.25" customHeight="1">
      <c r="B125" s="288"/>
      <c r="C125" s="263"/>
      <c r="D125" s="263"/>
      <c r="E125" s="263"/>
      <c r="F125" s="263"/>
      <c r="G125" s="289"/>
      <c r="H125" s="263"/>
      <c r="I125" s="263"/>
      <c r="J125" s="263"/>
      <c r="K125" s="290"/>
    </row>
    <row r="126" spans="2:11" s="1" customFormat="1" ht="15" customHeight="1">
      <c r="B126" s="288"/>
      <c r="C126" s="245" t="s">
        <v>410</v>
      </c>
      <c r="D126" s="265"/>
      <c r="E126" s="265"/>
      <c r="F126" s="266" t="s">
        <v>407</v>
      </c>
      <c r="G126" s="245"/>
      <c r="H126" s="245" t="s">
        <v>447</v>
      </c>
      <c r="I126" s="245" t="s">
        <v>409</v>
      </c>
      <c r="J126" s="245">
        <v>120</v>
      </c>
      <c r="K126" s="291"/>
    </row>
    <row r="127" spans="2:11" s="1" customFormat="1" ht="15" customHeight="1">
      <c r="B127" s="288"/>
      <c r="C127" s="245" t="s">
        <v>456</v>
      </c>
      <c r="D127" s="245"/>
      <c r="E127" s="245"/>
      <c r="F127" s="266" t="s">
        <v>407</v>
      </c>
      <c r="G127" s="245"/>
      <c r="H127" s="245" t="s">
        <v>457</v>
      </c>
      <c r="I127" s="245" t="s">
        <v>409</v>
      </c>
      <c r="J127" s="245" t="s">
        <v>458</v>
      </c>
      <c r="K127" s="291"/>
    </row>
    <row r="128" spans="2:11" s="1" customFormat="1" ht="15" customHeight="1">
      <c r="B128" s="288"/>
      <c r="C128" s="245" t="s">
        <v>355</v>
      </c>
      <c r="D128" s="245"/>
      <c r="E128" s="245"/>
      <c r="F128" s="266" t="s">
        <v>407</v>
      </c>
      <c r="G128" s="245"/>
      <c r="H128" s="245" t="s">
        <v>459</v>
      </c>
      <c r="I128" s="245" t="s">
        <v>409</v>
      </c>
      <c r="J128" s="245" t="s">
        <v>458</v>
      </c>
      <c r="K128" s="291"/>
    </row>
    <row r="129" spans="2:11" s="1" customFormat="1" ht="15" customHeight="1">
      <c r="B129" s="288"/>
      <c r="C129" s="245" t="s">
        <v>418</v>
      </c>
      <c r="D129" s="245"/>
      <c r="E129" s="245"/>
      <c r="F129" s="266" t="s">
        <v>413</v>
      </c>
      <c r="G129" s="245"/>
      <c r="H129" s="245" t="s">
        <v>419</v>
      </c>
      <c r="I129" s="245" t="s">
        <v>409</v>
      </c>
      <c r="J129" s="245">
        <v>15</v>
      </c>
      <c r="K129" s="291"/>
    </row>
    <row r="130" spans="2:11" s="1" customFormat="1" ht="15" customHeight="1">
      <c r="B130" s="288"/>
      <c r="C130" s="269" t="s">
        <v>420</v>
      </c>
      <c r="D130" s="269"/>
      <c r="E130" s="269"/>
      <c r="F130" s="270" t="s">
        <v>413</v>
      </c>
      <c r="G130" s="269"/>
      <c r="H130" s="269" t="s">
        <v>421</v>
      </c>
      <c r="I130" s="269" t="s">
        <v>409</v>
      </c>
      <c r="J130" s="269">
        <v>15</v>
      </c>
      <c r="K130" s="291"/>
    </row>
    <row r="131" spans="2:11" s="1" customFormat="1" ht="15" customHeight="1">
      <c r="B131" s="288"/>
      <c r="C131" s="269" t="s">
        <v>422</v>
      </c>
      <c r="D131" s="269"/>
      <c r="E131" s="269"/>
      <c r="F131" s="270" t="s">
        <v>413</v>
      </c>
      <c r="G131" s="269"/>
      <c r="H131" s="269" t="s">
        <v>423</v>
      </c>
      <c r="I131" s="269" t="s">
        <v>409</v>
      </c>
      <c r="J131" s="269">
        <v>20</v>
      </c>
      <c r="K131" s="291"/>
    </row>
    <row r="132" spans="2:11" s="1" customFormat="1" ht="15" customHeight="1">
      <c r="B132" s="288"/>
      <c r="C132" s="269" t="s">
        <v>424</v>
      </c>
      <c r="D132" s="269"/>
      <c r="E132" s="269"/>
      <c r="F132" s="270" t="s">
        <v>413</v>
      </c>
      <c r="G132" s="269"/>
      <c r="H132" s="269" t="s">
        <v>425</v>
      </c>
      <c r="I132" s="269" t="s">
        <v>409</v>
      </c>
      <c r="J132" s="269">
        <v>20</v>
      </c>
      <c r="K132" s="291"/>
    </row>
    <row r="133" spans="2:11" s="1" customFormat="1" ht="15" customHeight="1">
      <c r="B133" s="288"/>
      <c r="C133" s="245" t="s">
        <v>412</v>
      </c>
      <c r="D133" s="245"/>
      <c r="E133" s="245"/>
      <c r="F133" s="266" t="s">
        <v>413</v>
      </c>
      <c r="G133" s="245"/>
      <c r="H133" s="245" t="s">
        <v>447</v>
      </c>
      <c r="I133" s="245" t="s">
        <v>409</v>
      </c>
      <c r="J133" s="245">
        <v>50</v>
      </c>
      <c r="K133" s="291"/>
    </row>
    <row r="134" spans="2:11" s="1" customFormat="1" ht="15" customHeight="1">
      <c r="B134" s="288"/>
      <c r="C134" s="245" t="s">
        <v>426</v>
      </c>
      <c r="D134" s="245"/>
      <c r="E134" s="245"/>
      <c r="F134" s="266" t="s">
        <v>413</v>
      </c>
      <c r="G134" s="245"/>
      <c r="H134" s="245" t="s">
        <v>447</v>
      </c>
      <c r="I134" s="245" t="s">
        <v>409</v>
      </c>
      <c r="J134" s="245">
        <v>50</v>
      </c>
      <c r="K134" s="291"/>
    </row>
    <row r="135" spans="2:11" s="1" customFormat="1" ht="15" customHeight="1">
      <c r="B135" s="288"/>
      <c r="C135" s="245" t="s">
        <v>432</v>
      </c>
      <c r="D135" s="245"/>
      <c r="E135" s="245"/>
      <c r="F135" s="266" t="s">
        <v>413</v>
      </c>
      <c r="G135" s="245"/>
      <c r="H135" s="245" t="s">
        <v>447</v>
      </c>
      <c r="I135" s="245" t="s">
        <v>409</v>
      </c>
      <c r="J135" s="245">
        <v>50</v>
      </c>
      <c r="K135" s="291"/>
    </row>
    <row r="136" spans="2:11" s="1" customFormat="1" ht="15" customHeight="1">
      <c r="B136" s="288"/>
      <c r="C136" s="245" t="s">
        <v>434</v>
      </c>
      <c r="D136" s="245"/>
      <c r="E136" s="245"/>
      <c r="F136" s="266" t="s">
        <v>413</v>
      </c>
      <c r="G136" s="245"/>
      <c r="H136" s="245" t="s">
        <v>447</v>
      </c>
      <c r="I136" s="245" t="s">
        <v>409</v>
      </c>
      <c r="J136" s="245">
        <v>50</v>
      </c>
      <c r="K136" s="291"/>
    </row>
    <row r="137" spans="2:11" s="1" customFormat="1" ht="15" customHeight="1">
      <c r="B137" s="288"/>
      <c r="C137" s="245" t="s">
        <v>435</v>
      </c>
      <c r="D137" s="245"/>
      <c r="E137" s="245"/>
      <c r="F137" s="266" t="s">
        <v>413</v>
      </c>
      <c r="G137" s="245"/>
      <c r="H137" s="245" t="s">
        <v>460</v>
      </c>
      <c r="I137" s="245" t="s">
        <v>409</v>
      </c>
      <c r="J137" s="245">
        <v>255</v>
      </c>
      <c r="K137" s="291"/>
    </row>
    <row r="138" spans="2:11" s="1" customFormat="1" ht="15" customHeight="1">
      <c r="B138" s="288"/>
      <c r="C138" s="245" t="s">
        <v>437</v>
      </c>
      <c r="D138" s="245"/>
      <c r="E138" s="245"/>
      <c r="F138" s="266" t="s">
        <v>407</v>
      </c>
      <c r="G138" s="245"/>
      <c r="H138" s="245" t="s">
        <v>461</v>
      </c>
      <c r="I138" s="245" t="s">
        <v>439</v>
      </c>
      <c r="J138" s="245"/>
      <c r="K138" s="291"/>
    </row>
    <row r="139" spans="2:11" s="1" customFormat="1" ht="15" customHeight="1">
      <c r="B139" s="288"/>
      <c r="C139" s="245" t="s">
        <v>440</v>
      </c>
      <c r="D139" s="245"/>
      <c r="E139" s="245"/>
      <c r="F139" s="266" t="s">
        <v>407</v>
      </c>
      <c r="G139" s="245"/>
      <c r="H139" s="245" t="s">
        <v>462</v>
      </c>
      <c r="I139" s="245" t="s">
        <v>442</v>
      </c>
      <c r="J139" s="245"/>
      <c r="K139" s="291"/>
    </row>
    <row r="140" spans="2:11" s="1" customFormat="1" ht="15" customHeight="1">
      <c r="B140" s="288"/>
      <c r="C140" s="245" t="s">
        <v>443</v>
      </c>
      <c r="D140" s="245"/>
      <c r="E140" s="245"/>
      <c r="F140" s="266" t="s">
        <v>407</v>
      </c>
      <c r="G140" s="245"/>
      <c r="H140" s="245" t="s">
        <v>443</v>
      </c>
      <c r="I140" s="245" t="s">
        <v>442</v>
      </c>
      <c r="J140" s="245"/>
      <c r="K140" s="291"/>
    </row>
    <row r="141" spans="2:11" s="1" customFormat="1" ht="15" customHeight="1">
      <c r="B141" s="288"/>
      <c r="C141" s="245" t="s">
        <v>37</v>
      </c>
      <c r="D141" s="245"/>
      <c r="E141" s="245"/>
      <c r="F141" s="266" t="s">
        <v>407</v>
      </c>
      <c r="G141" s="245"/>
      <c r="H141" s="245" t="s">
        <v>463</v>
      </c>
      <c r="I141" s="245" t="s">
        <v>442</v>
      </c>
      <c r="J141" s="245"/>
      <c r="K141" s="291"/>
    </row>
    <row r="142" spans="2:11" s="1" customFormat="1" ht="15" customHeight="1">
      <c r="B142" s="288"/>
      <c r="C142" s="245" t="s">
        <v>464</v>
      </c>
      <c r="D142" s="245"/>
      <c r="E142" s="245"/>
      <c r="F142" s="266" t="s">
        <v>407</v>
      </c>
      <c r="G142" s="245"/>
      <c r="H142" s="245" t="s">
        <v>465</v>
      </c>
      <c r="I142" s="245" t="s">
        <v>442</v>
      </c>
      <c r="J142" s="245"/>
      <c r="K142" s="291"/>
    </row>
    <row r="143" spans="2:11" s="1" customFormat="1" ht="15" customHeight="1">
      <c r="B143" s="292"/>
      <c r="C143" s="293"/>
      <c r="D143" s="293"/>
      <c r="E143" s="293"/>
      <c r="F143" s="293"/>
      <c r="G143" s="293"/>
      <c r="H143" s="293"/>
      <c r="I143" s="293"/>
      <c r="J143" s="293"/>
      <c r="K143" s="294"/>
    </row>
    <row r="144" spans="2:11" s="1" customFormat="1" ht="18.75" customHeight="1">
      <c r="B144" s="279"/>
      <c r="C144" s="279"/>
      <c r="D144" s="279"/>
      <c r="E144" s="279"/>
      <c r="F144" s="280"/>
      <c r="G144" s="279"/>
      <c r="H144" s="279"/>
      <c r="I144" s="279"/>
      <c r="J144" s="279"/>
      <c r="K144" s="279"/>
    </row>
    <row r="145" spans="2:11" s="1" customFormat="1" ht="18.75" customHeight="1"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</row>
    <row r="146" spans="2:11" s="1" customFormat="1" ht="7.5" customHeight="1">
      <c r="B146" s="253"/>
      <c r="C146" s="254"/>
      <c r="D146" s="254"/>
      <c r="E146" s="254"/>
      <c r="F146" s="254"/>
      <c r="G146" s="254"/>
      <c r="H146" s="254"/>
      <c r="I146" s="254"/>
      <c r="J146" s="254"/>
      <c r="K146" s="255"/>
    </row>
    <row r="147" spans="2:11" s="1" customFormat="1" ht="45" customHeight="1">
      <c r="B147" s="256"/>
      <c r="C147" s="360" t="s">
        <v>466</v>
      </c>
      <c r="D147" s="360"/>
      <c r="E147" s="360"/>
      <c r="F147" s="360"/>
      <c r="G147" s="360"/>
      <c r="H147" s="360"/>
      <c r="I147" s="360"/>
      <c r="J147" s="360"/>
      <c r="K147" s="257"/>
    </row>
    <row r="148" spans="2:11" s="1" customFormat="1" ht="17.25" customHeight="1">
      <c r="B148" s="256"/>
      <c r="C148" s="258" t="s">
        <v>401</v>
      </c>
      <c r="D148" s="258"/>
      <c r="E148" s="258"/>
      <c r="F148" s="258" t="s">
        <v>402</v>
      </c>
      <c r="G148" s="259"/>
      <c r="H148" s="258" t="s">
        <v>53</v>
      </c>
      <c r="I148" s="258" t="s">
        <v>56</v>
      </c>
      <c r="J148" s="258" t="s">
        <v>403</v>
      </c>
      <c r="K148" s="257"/>
    </row>
    <row r="149" spans="2:11" s="1" customFormat="1" ht="17.25" customHeight="1">
      <c r="B149" s="256"/>
      <c r="C149" s="260" t="s">
        <v>404</v>
      </c>
      <c r="D149" s="260"/>
      <c r="E149" s="260"/>
      <c r="F149" s="261" t="s">
        <v>405</v>
      </c>
      <c r="G149" s="262"/>
      <c r="H149" s="260"/>
      <c r="I149" s="260"/>
      <c r="J149" s="260" t="s">
        <v>406</v>
      </c>
      <c r="K149" s="257"/>
    </row>
    <row r="150" spans="2:11" s="1" customFormat="1" ht="5.25" customHeight="1">
      <c r="B150" s="268"/>
      <c r="C150" s="263"/>
      <c r="D150" s="263"/>
      <c r="E150" s="263"/>
      <c r="F150" s="263"/>
      <c r="G150" s="264"/>
      <c r="H150" s="263"/>
      <c r="I150" s="263"/>
      <c r="J150" s="263"/>
      <c r="K150" s="291"/>
    </row>
    <row r="151" spans="2:11" s="1" customFormat="1" ht="15" customHeight="1">
      <c r="B151" s="268"/>
      <c r="C151" s="295" t="s">
        <v>410</v>
      </c>
      <c r="D151" s="245"/>
      <c r="E151" s="245"/>
      <c r="F151" s="296" t="s">
        <v>407</v>
      </c>
      <c r="G151" s="245"/>
      <c r="H151" s="295" t="s">
        <v>447</v>
      </c>
      <c r="I151" s="295" t="s">
        <v>409</v>
      </c>
      <c r="J151" s="295">
        <v>120</v>
      </c>
      <c r="K151" s="291"/>
    </row>
    <row r="152" spans="2:11" s="1" customFormat="1" ht="15" customHeight="1">
      <c r="B152" s="268"/>
      <c r="C152" s="295" t="s">
        <v>456</v>
      </c>
      <c r="D152" s="245"/>
      <c r="E152" s="245"/>
      <c r="F152" s="296" t="s">
        <v>407</v>
      </c>
      <c r="G152" s="245"/>
      <c r="H152" s="295" t="s">
        <v>467</v>
      </c>
      <c r="I152" s="295" t="s">
        <v>409</v>
      </c>
      <c r="J152" s="295" t="s">
        <v>458</v>
      </c>
      <c r="K152" s="291"/>
    </row>
    <row r="153" spans="2:11" s="1" customFormat="1" ht="15" customHeight="1">
      <c r="B153" s="268"/>
      <c r="C153" s="295" t="s">
        <v>355</v>
      </c>
      <c r="D153" s="245"/>
      <c r="E153" s="245"/>
      <c r="F153" s="296" t="s">
        <v>407</v>
      </c>
      <c r="G153" s="245"/>
      <c r="H153" s="295" t="s">
        <v>468</v>
      </c>
      <c r="I153" s="295" t="s">
        <v>409</v>
      </c>
      <c r="J153" s="295" t="s">
        <v>458</v>
      </c>
      <c r="K153" s="291"/>
    </row>
    <row r="154" spans="2:11" s="1" customFormat="1" ht="15" customHeight="1">
      <c r="B154" s="268"/>
      <c r="C154" s="295" t="s">
        <v>412</v>
      </c>
      <c r="D154" s="245"/>
      <c r="E154" s="245"/>
      <c r="F154" s="296" t="s">
        <v>413</v>
      </c>
      <c r="G154" s="245"/>
      <c r="H154" s="295" t="s">
        <v>447</v>
      </c>
      <c r="I154" s="295" t="s">
        <v>409</v>
      </c>
      <c r="J154" s="295">
        <v>50</v>
      </c>
      <c r="K154" s="291"/>
    </row>
    <row r="155" spans="2:11" s="1" customFormat="1" ht="15" customHeight="1">
      <c r="B155" s="268"/>
      <c r="C155" s="295" t="s">
        <v>415</v>
      </c>
      <c r="D155" s="245"/>
      <c r="E155" s="245"/>
      <c r="F155" s="296" t="s">
        <v>407</v>
      </c>
      <c r="G155" s="245"/>
      <c r="H155" s="295" t="s">
        <v>447</v>
      </c>
      <c r="I155" s="295" t="s">
        <v>417</v>
      </c>
      <c r="J155" s="295"/>
      <c r="K155" s="291"/>
    </row>
    <row r="156" spans="2:11" s="1" customFormat="1" ht="15" customHeight="1">
      <c r="B156" s="268"/>
      <c r="C156" s="295" t="s">
        <v>426</v>
      </c>
      <c r="D156" s="245"/>
      <c r="E156" s="245"/>
      <c r="F156" s="296" t="s">
        <v>413</v>
      </c>
      <c r="G156" s="245"/>
      <c r="H156" s="295" t="s">
        <v>447</v>
      </c>
      <c r="I156" s="295" t="s">
        <v>409</v>
      </c>
      <c r="J156" s="295">
        <v>50</v>
      </c>
      <c r="K156" s="291"/>
    </row>
    <row r="157" spans="2:11" s="1" customFormat="1" ht="15" customHeight="1">
      <c r="B157" s="268"/>
      <c r="C157" s="295" t="s">
        <v>434</v>
      </c>
      <c r="D157" s="245"/>
      <c r="E157" s="245"/>
      <c r="F157" s="296" t="s">
        <v>413</v>
      </c>
      <c r="G157" s="245"/>
      <c r="H157" s="295" t="s">
        <v>447</v>
      </c>
      <c r="I157" s="295" t="s">
        <v>409</v>
      </c>
      <c r="J157" s="295">
        <v>50</v>
      </c>
      <c r="K157" s="291"/>
    </row>
    <row r="158" spans="2:11" s="1" customFormat="1" ht="15" customHeight="1">
      <c r="B158" s="268"/>
      <c r="C158" s="295" t="s">
        <v>432</v>
      </c>
      <c r="D158" s="245"/>
      <c r="E158" s="245"/>
      <c r="F158" s="296" t="s">
        <v>413</v>
      </c>
      <c r="G158" s="245"/>
      <c r="H158" s="295" t="s">
        <v>447</v>
      </c>
      <c r="I158" s="295" t="s">
        <v>409</v>
      </c>
      <c r="J158" s="295">
        <v>50</v>
      </c>
      <c r="K158" s="291"/>
    </row>
    <row r="159" spans="2:11" s="1" customFormat="1" ht="15" customHeight="1">
      <c r="B159" s="268"/>
      <c r="C159" s="295" t="s">
        <v>81</v>
      </c>
      <c r="D159" s="245"/>
      <c r="E159" s="245"/>
      <c r="F159" s="296" t="s">
        <v>407</v>
      </c>
      <c r="G159" s="245"/>
      <c r="H159" s="295" t="s">
        <v>469</v>
      </c>
      <c r="I159" s="295" t="s">
        <v>409</v>
      </c>
      <c r="J159" s="295" t="s">
        <v>470</v>
      </c>
      <c r="K159" s="291"/>
    </row>
    <row r="160" spans="2:11" s="1" customFormat="1" ht="15" customHeight="1">
      <c r="B160" s="268"/>
      <c r="C160" s="295" t="s">
        <v>471</v>
      </c>
      <c r="D160" s="245"/>
      <c r="E160" s="245"/>
      <c r="F160" s="296" t="s">
        <v>407</v>
      </c>
      <c r="G160" s="245"/>
      <c r="H160" s="295" t="s">
        <v>472</v>
      </c>
      <c r="I160" s="295" t="s">
        <v>442</v>
      </c>
      <c r="J160" s="295"/>
      <c r="K160" s="291"/>
    </row>
    <row r="161" spans="2:11" s="1" customFormat="1" ht="15" customHeight="1">
      <c r="B161" s="297"/>
      <c r="C161" s="277"/>
      <c r="D161" s="277"/>
      <c r="E161" s="277"/>
      <c r="F161" s="277"/>
      <c r="G161" s="277"/>
      <c r="H161" s="277"/>
      <c r="I161" s="277"/>
      <c r="J161" s="277"/>
      <c r="K161" s="298"/>
    </row>
    <row r="162" spans="2:11" s="1" customFormat="1" ht="18.75" customHeight="1">
      <c r="B162" s="279"/>
      <c r="C162" s="289"/>
      <c r="D162" s="289"/>
      <c r="E162" s="289"/>
      <c r="F162" s="299"/>
      <c r="G162" s="289"/>
      <c r="H162" s="289"/>
      <c r="I162" s="289"/>
      <c r="J162" s="289"/>
      <c r="K162" s="279"/>
    </row>
    <row r="163" spans="2:11" s="1" customFormat="1" ht="18.75" customHeight="1">
      <c r="B163" s="252"/>
      <c r="C163" s="252"/>
      <c r="D163" s="252"/>
      <c r="E163" s="252"/>
      <c r="F163" s="252"/>
      <c r="G163" s="252"/>
      <c r="H163" s="252"/>
      <c r="I163" s="252"/>
      <c r="J163" s="252"/>
      <c r="K163" s="252"/>
    </row>
    <row r="164" spans="2:11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pans="2:11" s="1" customFormat="1" ht="45" customHeight="1">
      <c r="B165" s="237"/>
      <c r="C165" s="361" t="s">
        <v>473</v>
      </c>
      <c r="D165" s="361"/>
      <c r="E165" s="361"/>
      <c r="F165" s="361"/>
      <c r="G165" s="361"/>
      <c r="H165" s="361"/>
      <c r="I165" s="361"/>
      <c r="J165" s="361"/>
      <c r="K165" s="238"/>
    </row>
    <row r="166" spans="2:11" s="1" customFormat="1" ht="17.25" customHeight="1">
      <c r="B166" s="237"/>
      <c r="C166" s="258" t="s">
        <v>401</v>
      </c>
      <c r="D166" s="258"/>
      <c r="E166" s="258"/>
      <c r="F166" s="258" t="s">
        <v>402</v>
      </c>
      <c r="G166" s="300"/>
      <c r="H166" s="301" t="s">
        <v>53</v>
      </c>
      <c r="I166" s="301" t="s">
        <v>56</v>
      </c>
      <c r="J166" s="258" t="s">
        <v>403</v>
      </c>
      <c r="K166" s="238"/>
    </row>
    <row r="167" spans="2:11" s="1" customFormat="1" ht="17.25" customHeight="1">
      <c r="B167" s="239"/>
      <c r="C167" s="260" t="s">
        <v>404</v>
      </c>
      <c r="D167" s="260"/>
      <c r="E167" s="260"/>
      <c r="F167" s="261" t="s">
        <v>405</v>
      </c>
      <c r="G167" s="302"/>
      <c r="H167" s="303"/>
      <c r="I167" s="303"/>
      <c r="J167" s="260" t="s">
        <v>406</v>
      </c>
      <c r="K167" s="240"/>
    </row>
    <row r="168" spans="2:11" s="1" customFormat="1" ht="5.25" customHeight="1">
      <c r="B168" s="268"/>
      <c r="C168" s="263"/>
      <c r="D168" s="263"/>
      <c r="E168" s="263"/>
      <c r="F168" s="263"/>
      <c r="G168" s="264"/>
      <c r="H168" s="263"/>
      <c r="I168" s="263"/>
      <c r="J168" s="263"/>
      <c r="K168" s="291"/>
    </row>
    <row r="169" spans="2:11" s="1" customFormat="1" ht="15" customHeight="1">
      <c r="B169" s="268"/>
      <c r="C169" s="245" t="s">
        <v>410</v>
      </c>
      <c r="D169" s="245"/>
      <c r="E169" s="245"/>
      <c r="F169" s="266" t="s">
        <v>407</v>
      </c>
      <c r="G169" s="245"/>
      <c r="H169" s="245" t="s">
        <v>447</v>
      </c>
      <c r="I169" s="245" t="s">
        <v>409</v>
      </c>
      <c r="J169" s="245">
        <v>120</v>
      </c>
      <c r="K169" s="291"/>
    </row>
    <row r="170" spans="2:11" s="1" customFormat="1" ht="15" customHeight="1">
      <c r="B170" s="268"/>
      <c r="C170" s="245" t="s">
        <v>456</v>
      </c>
      <c r="D170" s="245"/>
      <c r="E170" s="245"/>
      <c r="F170" s="266" t="s">
        <v>407</v>
      </c>
      <c r="G170" s="245"/>
      <c r="H170" s="245" t="s">
        <v>457</v>
      </c>
      <c r="I170" s="245" t="s">
        <v>409</v>
      </c>
      <c r="J170" s="245" t="s">
        <v>458</v>
      </c>
      <c r="K170" s="291"/>
    </row>
    <row r="171" spans="2:11" s="1" customFormat="1" ht="15" customHeight="1">
      <c r="B171" s="268"/>
      <c r="C171" s="245" t="s">
        <v>355</v>
      </c>
      <c r="D171" s="245"/>
      <c r="E171" s="245"/>
      <c r="F171" s="266" t="s">
        <v>407</v>
      </c>
      <c r="G171" s="245"/>
      <c r="H171" s="245" t="s">
        <v>474</v>
      </c>
      <c r="I171" s="245" t="s">
        <v>409</v>
      </c>
      <c r="J171" s="245" t="s">
        <v>458</v>
      </c>
      <c r="K171" s="291"/>
    </row>
    <row r="172" spans="2:11" s="1" customFormat="1" ht="15" customHeight="1">
      <c r="B172" s="268"/>
      <c r="C172" s="245" t="s">
        <v>412</v>
      </c>
      <c r="D172" s="245"/>
      <c r="E172" s="245"/>
      <c r="F172" s="266" t="s">
        <v>413</v>
      </c>
      <c r="G172" s="245"/>
      <c r="H172" s="245" t="s">
        <v>474</v>
      </c>
      <c r="I172" s="245" t="s">
        <v>409</v>
      </c>
      <c r="J172" s="245">
        <v>50</v>
      </c>
      <c r="K172" s="291"/>
    </row>
    <row r="173" spans="2:11" s="1" customFormat="1" ht="15" customHeight="1">
      <c r="B173" s="268"/>
      <c r="C173" s="245" t="s">
        <v>415</v>
      </c>
      <c r="D173" s="245"/>
      <c r="E173" s="245"/>
      <c r="F173" s="266" t="s">
        <v>407</v>
      </c>
      <c r="G173" s="245"/>
      <c r="H173" s="245" t="s">
        <v>474</v>
      </c>
      <c r="I173" s="245" t="s">
        <v>417</v>
      </c>
      <c r="J173" s="245"/>
      <c r="K173" s="291"/>
    </row>
    <row r="174" spans="2:11" s="1" customFormat="1" ht="15" customHeight="1">
      <c r="B174" s="268"/>
      <c r="C174" s="245" t="s">
        <v>426</v>
      </c>
      <c r="D174" s="245"/>
      <c r="E174" s="245"/>
      <c r="F174" s="266" t="s">
        <v>413</v>
      </c>
      <c r="G174" s="245"/>
      <c r="H174" s="245" t="s">
        <v>474</v>
      </c>
      <c r="I174" s="245" t="s">
        <v>409</v>
      </c>
      <c r="J174" s="245">
        <v>50</v>
      </c>
      <c r="K174" s="291"/>
    </row>
    <row r="175" spans="2:11" s="1" customFormat="1" ht="15" customHeight="1">
      <c r="B175" s="268"/>
      <c r="C175" s="245" t="s">
        <v>434</v>
      </c>
      <c r="D175" s="245"/>
      <c r="E175" s="245"/>
      <c r="F175" s="266" t="s">
        <v>413</v>
      </c>
      <c r="G175" s="245"/>
      <c r="H175" s="245" t="s">
        <v>474</v>
      </c>
      <c r="I175" s="245" t="s">
        <v>409</v>
      </c>
      <c r="J175" s="245">
        <v>50</v>
      </c>
      <c r="K175" s="291"/>
    </row>
    <row r="176" spans="2:11" s="1" customFormat="1" ht="15" customHeight="1">
      <c r="B176" s="268"/>
      <c r="C176" s="245" t="s">
        <v>432</v>
      </c>
      <c r="D176" s="245"/>
      <c r="E176" s="245"/>
      <c r="F176" s="266" t="s">
        <v>413</v>
      </c>
      <c r="G176" s="245"/>
      <c r="H176" s="245" t="s">
        <v>474</v>
      </c>
      <c r="I176" s="245" t="s">
        <v>409</v>
      </c>
      <c r="J176" s="245">
        <v>50</v>
      </c>
      <c r="K176" s="291"/>
    </row>
    <row r="177" spans="2:11" s="1" customFormat="1" ht="15" customHeight="1">
      <c r="B177" s="268"/>
      <c r="C177" s="245" t="s">
        <v>98</v>
      </c>
      <c r="D177" s="245"/>
      <c r="E177" s="245"/>
      <c r="F177" s="266" t="s">
        <v>407</v>
      </c>
      <c r="G177" s="245"/>
      <c r="H177" s="245" t="s">
        <v>475</v>
      </c>
      <c r="I177" s="245" t="s">
        <v>476</v>
      </c>
      <c r="J177" s="245"/>
      <c r="K177" s="291"/>
    </row>
    <row r="178" spans="2:11" s="1" customFormat="1" ht="15" customHeight="1">
      <c r="B178" s="268"/>
      <c r="C178" s="245" t="s">
        <v>56</v>
      </c>
      <c r="D178" s="245"/>
      <c r="E178" s="245"/>
      <c r="F178" s="266" t="s">
        <v>407</v>
      </c>
      <c r="G178" s="245"/>
      <c r="H178" s="245" t="s">
        <v>477</v>
      </c>
      <c r="I178" s="245" t="s">
        <v>478</v>
      </c>
      <c r="J178" s="245">
        <v>1</v>
      </c>
      <c r="K178" s="291"/>
    </row>
    <row r="179" spans="2:11" s="1" customFormat="1" ht="15" customHeight="1">
      <c r="B179" s="268"/>
      <c r="C179" s="245" t="s">
        <v>52</v>
      </c>
      <c r="D179" s="245"/>
      <c r="E179" s="245"/>
      <c r="F179" s="266" t="s">
        <v>407</v>
      </c>
      <c r="G179" s="245"/>
      <c r="H179" s="245" t="s">
        <v>479</v>
      </c>
      <c r="I179" s="245" t="s">
        <v>409</v>
      </c>
      <c r="J179" s="245">
        <v>20</v>
      </c>
      <c r="K179" s="291"/>
    </row>
    <row r="180" spans="2:11" s="1" customFormat="1" ht="15" customHeight="1">
      <c r="B180" s="268"/>
      <c r="C180" s="245" t="s">
        <v>53</v>
      </c>
      <c r="D180" s="245"/>
      <c r="E180" s="245"/>
      <c r="F180" s="266" t="s">
        <v>407</v>
      </c>
      <c r="G180" s="245"/>
      <c r="H180" s="245" t="s">
        <v>480</v>
      </c>
      <c r="I180" s="245" t="s">
        <v>409</v>
      </c>
      <c r="J180" s="245">
        <v>255</v>
      </c>
      <c r="K180" s="291"/>
    </row>
    <row r="181" spans="2:11" s="1" customFormat="1" ht="15" customHeight="1">
      <c r="B181" s="268"/>
      <c r="C181" s="245" t="s">
        <v>99</v>
      </c>
      <c r="D181" s="245"/>
      <c r="E181" s="245"/>
      <c r="F181" s="266" t="s">
        <v>407</v>
      </c>
      <c r="G181" s="245"/>
      <c r="H181" s="245" t="s">
        <v>371</v>
      </c>
      <c r="I181" s="245" t="s">
        <v>409</v>
      </c>
      <c r="J181" s="245">
        <v>10</v>
      </c>
      <c r="K181" s="291"/>
    </row>
    <row r="182" spans="2:11" s="1" customFormat="1" ht="15" customHeight="1">
      <c r="B182" s="268"/>
      <c r="C182" s="245" t="s">
        <v>100</v>
      </c>
      <c r="D182" s="245"/>
      <c r="E182" s="245"/>
      <c r="F182" s="266" t="s">
        <v>407</v>
      </c>
      <c r="G182" s="245"/>
      <c r="H182" s="245" t="s">
        <v>481</v>
      </c>
      <c r="I182" s="245" t="s">
        <v>442</v>
      </c>
      <c r="J182" s="245"/>
      <c r="K182" s="291"/>
    </row>
    <row r="183" spans="2:11" s="1" customFormat="1" ht="15" customHeight="1">
      <c r="B183" s="268"/>
      <c r="C183" s="245" t="s">
        <v>482</v>
      </c>
      <c r="D183" s="245"/>
      <c r="E183" s="245"/>
      <c r="F183" s="266" t="s">
        <v>407</v>
      </c>
      <c r="G183" s="245"/>
      <c r="H183" s="245" t="s">
        <v>483</v>
      </c>
      <c r="I183" s="245" t="s">
        <v>442</v>
      </c>
      <c r="J183" s="245"/>
      <c r="K183" s="291"/>
    </row>
    <row r="184" spans="2:11" s="1" customFormat="1" ht="15" customHeight="1">
      <c r="B184" s="268"/>
      <c r="C184" s="245" t="s">
        <v>471</v>
      </c>
      <c r="D184" s="245"/>
      <c r="E184" s="245"/>
      <c r="F184" s="266" t="s">
        <v>407</v>
      </c>
      <c r="G184" s="245"/>
      <c r="H184" s="245" t="s">
        <v>484</v>
      </c>
      <c r="I184" s="245" t="s">
        <v>442</v>
      </c>
      <c r="J184" s="245"/>
      <c r="K184" s="291"/>
    </row>
    <row r="185" spans="2:11" s="1" customFormat="1" ht="15" customHeight="1">
      <c r="B185" s="268"/>
      <c r="C185" s="245" t="s">
        <v>102</v>
      </c>
      <c r="D185" s="245"/>
      <c r="E185" s="245"/>
      <c r="F185" s="266" t="s">
        <v>413</v>
      </c>
      <c r="G185" s="245"/>
      <c r="H185" s="245" t="s">
        <v>485</v>
      </c>
      <c r="I185" s="245" t="s">
        <v>409</v>
      </c>
      <c r="J185" s="245">
        <v>50</v>
      </c>
      <c r="K185" s="291"/>
    </row>
    <row r="186" spans="2:11" s="1" customFormat="1" ht="15" customHeight="1">
      <c r="B186" s="268"/>
      <c r="C186" s="245" t="s">
        <v>486</v>
      </c>
      <c r="D186" s="245"/>
      <c r="E186" s="245"/>
      <c r="F186" s="266" t="s">
        <v>413</v>
      </c>
      <c r="G186" s="245"/>
      <c r="H186" s="245" t="s">
        <v>487</v>
      </c>
      <c r="I186" s="245" t="s">
        <v>488</v>
      </c>
      <c r="J186" s="245"/>
      <c r="K186" s="291"/>
    </row>
    <row r="187" spans="2:11" s="1" customFormat="1" ht="15" customHeight="1">
      <c r="B187" s="268"/>
      <c r="C187" s="245" t="s">
        <v>489</v>
      </c>
      <c r="D187" s="245"/>
      <c r="E187" s="245"/>
      <c r="F187" s="266" t="s">
        <v>413</v>
      </c>
      <c r="G187" s="245"/>
      <c r="H187" s="245" t="s">
        <v>490</v>
      </c>
      <c r="I187" s="245" t="s">
        <v>488</v>
      </c>
      <c r="J187" s="245"/>
      <c r="K187" s="291"/>
    </row>
    <row r="188" spans="2:11" s="1" customFormat="1" ht="15" customHeight="1">
      <c r="B188" s="268"/>
      <c r="C188" s="245" t="s">
        <v>491</v>
      </c>
      <c r="D188" s="245"/>
      <c r="E188" s="245"/>
      <c r="F188" s="266" t="s">
        <v>413</v>
      </c>
      <c r="G188" s="245"/>
      <c r="H188" s="245" t="s">
        <v>492</v>
      </c>
      <c r="I188" s="245" t="s">
        <v>488</v>
      </c>
      <c r="J188" s="245"/>
      <c r="K188" s="291"/>
    </row>
    <row r="189" spans="2:11" s="1" customFormat="1" ht="15" customHeight="1">
      <c r="B189" s="268"/>
      <c r="C189" s="304" t="s">
        <v>493</v>
      </c>
      <c r="D189" s="245"/>
      <c r="E189" s="245"/>
      <c r="F189" s="266" t="s">
        <v>413</v>
      </c>
      <c r="G189" s="245"/>
      <c r="H189" s="245" t="s">
        <v>494</v>
      </c>
      <c r="I189" s="245" t="s">
        <v>495</v>
      </c>
      <c r="J189" s="305" t="s">
        <v>496</v>
      </c>
      <c r="K189" s="291"/>
    </row>
    <row r="190" spans="2:11" s="1" customFormat="1" ht="15" customHeight="1">
      <c r="B190" s="268"/>
      <c r="C190" s="304" t="s">
        <v>41</v>
      </c>
      <c r="D190" s="245"/>
      <c r="E190" s="245"/>
      <c r="F190" s="266" t="s">
        <v>407</v>
      </c>
      <c r="G190" s="245"/>
      <c r="H190" s="242" t="s">
        <v>497</v>
      </c>
      <c r="I190" s="245" t="s">
        <v>498</v>
      </c>
      <c r="J190" s="245"/>
      <c r="K190" s="291"/>
    </row>
    <row r="191" spans="2:11" s="1" customFormat="1" ht="15" customHeight="1">
      <c r="B191" s="268"/>
      <c r="C191" s="304" t="s">
        <v>499</v>
      </c>
      <c r="D191" s="245"/>
      <c r="E191" s="245"/>
      <c r="F191" s="266" t="s">
        <v>407</v>
      </c>
      <c r="G191" s="245"/>
      <c r="H191" s="245" t="s">
        <v>500</v>
      </c>
      <c r="I191" s="245" t="s">
        <v>442</v>
      </c>
      <c r="J191" s="245"/>
      <c r="K191" s="291"/>
    </row>
    <row r="192" spans="2:11" s="1" customFormat="1" ht="15" customHeight="1">
      <c r="B192" s="268"/>
      <c r="C192" s="304" t="s">
        <v>501</v>
      </c>
      <c r="D192" s="245"/>
      <c r="E192" s="245"/>
      <c r="F192" s="266" t="s">
        <v>407</v>
      </c>
      <c r="G192" s="245"/>
      <c r="H192" s="245" t="s">
        <v>502</v>
      </c>
      <c r="I192" s="245" t="s">
        <v>442</v>
      </c>
      <c r="J192" s="245"/>
      <c r="K192" s="291"/>
    </row>
    <row r="193" spans="2:11" s="1" customFormat="1" ht="15" customHeight="1">
      <c r="B193" s="268"/>
      <c r="C193" s="304" t="s">
        <v>503</v>
      </c>
      <c r="D193" s="245"/>
      <c r="E193" s="245"/>
      <c r="F193" s="266" t="s">
        <v>413</v>
      </c>
      <c r="G193" s="245"/>
      <c r="H193" s="245" t="s">
        <v>504</v>
      </c>
      <c r="I193" s="245" t="s">
        <v>442</v>
      </c>
      <c r="J193" s="245"/>
      <c r="K193" s="291"/>
    </row>
    <row r="194" spans="2:11" s="1" customFormat="1" ht="15" customHeight="1">
      <c r="B194" s="297"/>
      <c r="C194" s="306"/>
      <c r="D194" s="277"/>
      <c r="E194" s="277"/>
      <c r="F194" s="277"/>
      <c r="G194" s="277"/>
      <c r="H194" s="277"/>
      <c r="I194" s="277"/>
      <c r="J194" s="277"/>
      <c r="K194" s="298"/>
    </row>
    <row r="195" spans="2:11" s="1" customFormat="1" ht="18.75" customHeight="1">
      <c r="B195" s="279"/>
      <c r="C195" s="289"/>
      <c r="D195" s="289"/>
      <c r="E195" s="289"/>
      <c r="F195" s="299"/>
      <c r="G195" s="289"/>
      <c r="H195" s="289"/>
      <c r="I195" s="289"/>
      <c r="J195" s="289"/>
      <c r="K195" s="279"/>
    </row>
    <row r="196" spans="2:11" s="1" customFormat="1" ht="18.75" customHeight="1">
      <c r="B196" s="279"/>
      <c r="C196" s="289"/>
      <c r="D196" s="289"/>
      <c r="E196" s="289"/>
      <c r="F196" s="299"/>
      <c r="G196" s="289"/>
      <c r="H196" s="289"/>
      <c r="I196" s="289"/>
      <c r="J196" s="289"/>
      <c r="K196" s="279"/>
    </row>
    <row r="197" spans="2:11" s="1" customFormat="1" ht="18.75" customHeight="1"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</row>
    <row r="198" spans="2:11" s="1" customFormat="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pans="2:11" s="1" customFormat="1" ht="21">
      <c r="B199" s="237"/>
      <c r="C199" s="361" t="s">
        <v>505</v>
      </c>
      <c r="D199" s="361"/>
      <c r="E199" s="361"/>
      <c r="F199" s="361"/>
      <c r="G199" s="361"/>
      <c r="H199" s="361"/>
      <c r="I199" s="361"/>
      <c r="J199" s="361"/>
      <c r="K199" s="238"/>
    </row>
    <row r="200" spans="2:11" s="1" customFormat="1" ht="25.5" customHeight="1">
      <c r="B200" s="237"/>
      <c r="C200" s="307" t="s">
        <v>506</v>
      </c>
      <c r="D200" s="307"/>
      <c r="E200" s="307"/>
      <c r="F200" s="307" t="s">
        <v>507</v>
      </c>
      <c r="G200" s="308"/>
      <c r="H200" s="362" t="s">
        <v>508</v>
      </c>
      <c r="I200" s="362"/>
      <c r="J200" s="362"/>
      <c r="K200" s="238"/>
    </row>
    <row r="201" spans="2:11" s="1" customFormat="1" ht="5.25" customHeight="1">
      <c r="B201" s="268"/>
      <c r="C201" s="263"/>
      <c r="D201" s="263"/>
      <c r="E201" s="263"/>
      <c r="F201" s="263"/>
      <c r="G201" s="289"/>
      <c r="H201" s="263"/>
      <c r="I201" s="263"/>
      <c r="J201" s="263"/>
      <c r="K201" s="291"/>
    </row>
    <row r="202" spans="2:11" s="1" customFormat="1" ht="15" customHeight="1">
      <c r="B202" s="268"/>
      <c r="C202" s="245" t="s">
        <v>498</v>
      </c>
      <c r="D202" s="245"/>
      <c r="E202" s="245"/>
      <c r="F202" s="266" t="s">
        <v>42</v>
      </c>
      <c r="G202" s="245"/>
      <c r="H202" s="363" t="s">
        <v>509</v>
      </c>
      <c r="I202" s="363"/>
      <c r="J202" s="363"/>
      <c r="K202" s="291"/>
    </row>
    <row r="203" spans="2:11" s="1" customFormat="1" ht="15" customHeight="1">
      <c r="B203" s="268"/>
      <c r="C203" s="245"/>
      <c r="D203" s="245"/>
      <c r="E203" s="245"/>
      <c r="F203" s="266" t="s">
        <v>43</v>
      </c>
      <c r="G203" s="245"/>
      <c r="H203" s="363" t="s">
        <v>510</v>
      </c>
      <c r="I203" s="363"/>
      <c r="J203" s="363"/>
      <c r="K203" s="291"/>
    </row>
    <row r="204" spans="2:11" s="1" customFormat="1" ht="15" customHeight="1">
      <c r="B204" s="268"/>
      <c r="C204" s="245"/>
      <c r="D204" s="245"/>
      <c r="E204" s="245"/>
      <c r="F204" s="266" t="s">
        <v>46</v>
      </c>
      <c r="G204" s="245"/>
      <c r="H204" s="363" t="s">
        <v>511</v>
      </c>
      <c r="I204" s="363"/>
      <c r="J204" s="363"/>
      <c r="K204" s="291"/>
    </row>
    <row r="205" spans="2:11" s="1" customFormat="1" ht="15" customHeight="1">
      <c r="B205" s="268"/>
      <c r="C205" s="245"/>
      <c r="D205" s="245"/>
      <c r="E205" s="245"/>
      <c r="F205" s="266" t="s">
        <v>44</v>
      </c>
      <c r="G205" s="245"/>
      <c r="H205" s="363" t="s">
        <v>512</v>
      </c>
      <c r="I205" s="363"/>
      <c r="J205" s="363"/>
      <c r="K205" s="291"/>
    </row>
    <row r="206" spans="2:11" s="1" customFormat="1" ht="15" customHeight="1">
      <c r="B206" s="268"/>
      <c r="C206" s="245"/>
      <c r="D206" s="245"/>
      <c r="E206" s="245"/>
      <c r="F206" s="266" t="s">
        <v>45</v>
      </c>
      <c r="G206" s="245"/>
      <c r="H206" s="363" t="s">
        <v>513</v>
      </c>
      <c r="I206" s="363"/>
      <c r="J206" s="363"/>
      <c r="K206" s="291"/>
    </row>
    <row r="207" spans="2:11" s="1" customFormat="1" ht="15" customHeight="1">
      <c r="B207" s="268"/>
      <c r="C207" s="245"/>
      <c r="D207" s="245"/>
      <c r="E207" s="245"/>
      <c r="F207" s="266"/>
      <c r="G207" s="245"/>
      <c r="H207" s="245"/>
      <c r="I207" s="245"/>
      <c r="J207" s="245"/>
      <c r="K207" s="291"/>
    </row>
    <row r="208" spans="2:11" s="1" customFormat="1" ht="15" customHeight="1">
      <c r="B208" s="268"/>
      <c r="C208" s="245" t="s">
        <v>454</v>
      </c>
      <c r="D208" s="245"/>
      <c r="E208" s="245"/>
      <c r="F208" s="266" t="s">
        <v>75</v>
      </c>
      <c r="G208" s="245"/>
      <c r="H208" s="363" t="s">
        <v>514</v>
      </c>
      <c r="I208" s="363"/>
      <c r="J208" s="363"/>
      <c r="K208" s="291"/>
    </row>
    <row r="209" spans="2:11" s="1" customFormat="1" ht="15" customHeight="1">
      <c r="B209" s="268"/>
      <c r="C209" s="245"/>
      <c r="D209" s="245"/>
      <c r="E209" s="245"/>
      <c r="F209" s="266" t="s">
        <v>349</v>
      </c>
      <c r="G209" s="245"/>
      <c r="H209" s="363" t="s">
        <v>350</v>
      </c>
      <c r="I209" s="363"/>
      <c r="J209" s="363"/>
      <c r="K209" s="291"/>
    </row>
    <row r="210" spans="2:11" s="1" customFormat="1" ht="15" customHeight="1">
      <c r="B210" s="268"/>
      <c r="C210" s="245"/>
      <c r="D210" s="245"/>
      <c r="E210" s="245"/>
      <c r="F210" s="266" t="s">
        <v>347</v>
      </c>
      <c r="G210" s="245"/>
      <c r="H210" s="363" t="s">
        <v>515</v>
      </c>
      <c r="I210" s="363"/>
      <c r="J210" s="363"/>
      <c r="K210" s="291"/>
    </row>
    <row r="211" spans="2:11" s="1" customFormat="1" ht="15" customHeight="1">
      <c r="B211" s="309"/>
      <c r="C211" s="245"/>
      <c r="D211" s="245"/>
      <c r="E211" s="245"/>
      <c r="F211" s="266" t="s">
        <v>351</v>
      </c>
      <c r="G211" s="304"/>
      <c r="H211" s="364" t="s">
        <v>352</v>
      </c>
      <c r="I211" s="364"/>
      <c r="J211" s="364"/>
      <c r="K211" s="310"/>
    </row>
    <row r="212" spans="2:11" s="1" customFormat="1" ht="15" customHeight="1">
      <c r="B212" s="309"/>
      <c r="C212" s="245"/>
      <c r="D212" s="245"/>
      <c r="E212" s="245"/>
      <c r="F212" s="266" t="s">
        <v>353</v>
      </c>
      <c r="G212" s="304"/>
      <c r="H212" s="364" t="s">
        <v>330</v>
      </c>
      <c r="I212" s="364"/>
      <c r="J212" s="364"/>
      <c r="K212" s="310"/>
    </row>
    <row r="213" spans="2:11" s="1" customFormat="1" ht="15" customHeight="1">
      <c r="B213" s="309"/>
      <c r="C213" s="245"/>
      <c r="D213" s="245"/>
      <c r="E213" s="245"/>
      <c r="F213" s="266"/>
      <c r="G213" s="304"/>
      <c r="H213" s="295"/>
      <c r="I213" s="295"/>
      <c r="J213" s="295"/>
      <c r="K213" s="310"/>
    </row>
    <row r="214" spans="2:11" s="1" customFormat="1" ht="15" customHeight="1">
      <c r="B214" s="309"/>
      <c r="C214" s="245" t="s">
        <v>478</v>
      </c>
      <c r="D214" s="245"/>
      <c r="E214" s="245"/>
      <c r="F214" s="266">
        <v>1</v>
      </c>
      <c r="G214" s="304"/>
      <c r="H214" s="364" t="s">
        <v>516</v>
      </c>
      <c r="I214" s="364"/>
      <c r="J214" s="364"/>
      <c r="K214" s="310"/>
    </row>
    <row r="215" spans="2:11" s="1" customFormat="1" ht="15" customHeight="1">
      <c r="B215" s="309"/>
      <c r="C215" s="245"/>
      <c r="D215" s="245"/>
      <c r="E215" s="245"/>
      <c r="F215" s="266">
        <v>2</v>
      </c>
      <c r="G215" s="304"/>
      <c r="H215" s="364" t="s">
        <v>517</v>
      </c>
      <c r="I215" s="364"/>
      <c r="J215" s="364"/>
      <c r="K215" s="310"/>
    </row>
    <row r="216" spans="2:11" s="1" customFormat="1" ht="15" customHeight="1">
      <c r="B216" s="309"/>
      <c r="C216" s="245"/>
      <c r="D216" s="245"/>
      <c r="E216" s="245"/>
      <c r="F216" s="266">
        <v>3</v>
      </c>
      <c r="G216" s="304"/>
      <c r="H216" s="364" t="s">
        <v>518</v>
      </c>
      <c r="I216" s="364"/>
      <c r="J216" s="364"/>
      <c r="K216" s="310"/>
    </row>
    <row r="217" spans="2:11" s="1" customFormat="1" ht="15" customHeight="1">
      <c r="B217" s="309"/>
      <c r="C217" s="245"/>
      <c r="D217" s="245"/>
      <c r="E217" s="245"/>
      <c r="F217" s="266">
        <v>4</v>
      </c>
      <c r="G217" s="304"/>
      <c r="H217" s="364" t="s">
        <v>519</v>
      </c>
      <c r="I217" s="364"/>
      <c r="J217" s="364"/>
      <c r="K217" s="310"/>
    </row>
    <row r="218" spans="2:11" s="1" customFormat="1" ht="12.75" customHeight="1">
      <c r="B218" s="311"/>
      <c r="C218" s="312"/>
      <c r="D218" s="312"/>
      <c r="E218" s="312"/>
      <c r="F218" s="312"/>
      <c r="G218" s="312"/>
      <c r="H218" s="312"/>
      <c r="I218" s="312"/>
      <c r="J218" s="312"/>
      <c r="K218" s="313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ageMargins left="0.59027779999999996" right="0.59027779999999996" top="0.59027779999999996" bottom="0.59027779999999996" header="0" footer="0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Rekapitulace stavby</vt:lpstr>
      <vt:lpstr>00 - MŠ Sokolov, Marie Ma...</vt:lpstr>
      <vt:lpstr>Pokyny pro vyplnění</vt:lpstr>
      <vt:lpstr>'00 - MŠ Sokolov, Marie Ma...'!Názvy_tisku</vt:lpstr>
      <vt:lpstr>'Rekapitulace stavby'!Názvy_tisku</vt:lpstr>
      <vt:lpstr>'00 - MŠ Sokolov, Marie Ma...'!Oblast_tisku</vt:lpstr>
      <vt:lpstr>'Pokyny pro vyplnění'!Oblast_tisku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DESKTOP-473U3HR\Michal</dc:creator>
  <cp:lastModifiedBy>Michal</cp:lastModifiedBy>
  <dcterms:created xsi:type="dcterms:W3CDTF">2021-02-18T09:41:05Z</dcterms:created>
  <dcterms:modified xsi:type="dcterms:W3CDTF">2021-02-18T09:41:38Z</dcterms:modified>
</cp:coreProperties>
</file>