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-01 - Pavilon 1" sheetId="2" r:id="rId2"/>
    <sheet name="SO-02 - Střecha 2 - světlík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'SO-01 - Pavilon 1'!$C$96:$K$597</definedName>
    <definedName name="_xlnm.Print_Area" localSheetId="1">'SO-01 - Pavilon 1'!$C$4:$J$39,'SO-01 - Pavilon 1'!$C$45:$J$78,'SO-01 - Pavilon 1'!$C$84:$K$597</definedName>
    <definedName name="_xlnm.Print_Titles" localSheetId="1">'SO-01 - Pavilon 1'!$96:$96</definedName>
    <definedName name="_xlnm._FilterDatabase" localSheetId="2" hidden="1">'SO-02 - Střecha 2 - světlík'!$C$84:$K$117</definedName>
    <definedName name="_xlnm.Print_Area" localSheetId="2">'SO-02 - Střecha 2 - světlík'!$C$4:$J$39,'SO-02 - Střecha 2 - světlík'!$C$45:$J$66,'SO-02 - Střecha 2 - světlík'!$C$72:$K$117</definedName>
    <definedName name="_xlnm.Print_Titles" localSheetId="2">'SO-02 - Střecha 2 - světlík'!$84:$84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52"/>
  <c r="E7"/>
  <c r="E75"/>
  <c i="2" r="J37"/>
  <c r="J36"/>
  <c i="1" r="AY55"/>
  <c i="2" r="J35"/>
  <c i="1" r="AX55"/>
  <c i="2" r="BI597"/>
  <c r="BH597"/>
  <c r="BG597"/>
  <c r="BF597"/>
  <c r="T597"/>
  <c r="T596"/>
  <c r="R597"/>
  <c r="R596"/>
  <c r="P597"/>
  <c r="P596"/>
  <c r="BI595"/>
  <c r="BH595"/>
  <c r="BG595"/>
  <c r="BF595"/>
  <c r="T595"/>
  <c r="R595"/>
  <c r="P595"/>
  <c r="BI593"/>
  <c r="BH593"/>
  <c r="BG593"/>
  <c r="BF593"/>
  <c r="T593"/>
  <c r="R593"/>
  <c r="P593"/>
  <c r="BI590"/>
  <c r="BH590"/>
  <c r="BG590"/>
  <c r="BF590"/>
  <c r="T590"/>
  <c r="R590"/>
  <c r="P590"/>
  <c r="BI587"/>
  <c r="BH587"/>
  <c r="BG587"/>
  <c r="BF587"/>
  <c r="T587"/>
  <c r="R587"/>
  <c r="P587"/>
  <c r="BI586"/>
  <c r="BH586"/>
  <c r="BG586"/>
  <c r="BF586"/>
  <c r="T586"/>
  <c r="R586"/>
  <c r="P586"/>
  <c r="BI584"/>
  <c r="BH584"/>
  <c r="BG584"/>
  <c r="BF584"/>
  <c r="T584"/>
  <c r="R584"/>
  <c r="P584"/>
  <c r="BI581"/>
  <c r="BH581"/>
  <c r="BG581"/>
  <c r="BF581"/>
  <c r="T581"/>
  <c r="R581"/>
  <c r="P581"/>
  <c r="BI578"/>
  <c r="BH578"/>
  <c r="BG578"/>
  <c r="BF578"/>
  <c r="T578"/>
  <c r="R578"/>
  <c r="P578"/>
  <c r="BI576"/>
  <c r="BH576"/>
  <c r="BG576"/>
  <c r="BF576"/>
  <c r="T576"/>
  <c r="R576"/>
  <c r="P576"/>
  <c r="BI573"/>
  <c r="BH573"/>
  <c r="BG573"/>
  <c r="BF573"/>
  <c r="T573"/>
  <c r="R573"/>
  <c r="P573"/>
  <c r="BI570"/>
  <c r="BH570"/>
  <c r="BG570"/>
  <c r="BF570"/>
  <c r="T570"/>
  <c r="R570"/>
  <c r="P570"/>
  <c r="BI566"/>
  <c r="BH566"/>
  <c r="BG566"/>
  <c r="BF566"/>
  <c r="T566"/>
  <c r="R566"/>
  <c r="P566"/>
  <c r="BI562"/>
  <c r="BH562"/>
  <c r="BG562"/>
  <c r="BF562"/>
  <c r="T562"/>
  <c r="R562"/>
  <c r="P562"/>
  <c r="BI559"/>
  <c r="BH559"/>
  <c r="BG559"/>
  <c r="BF559"/>
  <c r="T559"/>
  <c r="R559"/>
  <c r="P559"/>
  <c r="BI556"/>
  <c r="BH556"/>
  <c r="BG556"/>
  <c r="BF556"/>
  <c r="T556"/>
  <c r="R556"/>
  <c r="P556"/>
  <c r="BI554"/>
  <c r="BH554"/>
  <c r="BG554"/>
  <c r="BF554"/>
  <c r="T554"/>
  <c r="R554"/>
  <c r="P554"/>
  <c r="BI550"/>
  <c r="BH550"/>
  <c r="BG550"/>
  <c r="BF550"/>
  <c r="T550"/>
  <c r="R550"/>
  <c r="P550"/>
  <c r="BI538"/>
  <c r="BH538"/>
  <c r="BG538"/>
  <c r="BF538"/>
  <c r="T538"/>
  <c r="R538"/>
  <c r="P538"/>
  <c r="BI528"/>
  <c r="BH528"/>
  <c r="BG528"/>
  <c r="BF528"/>
  <c r="T528"/>
  <c r="R528"/>
  <c r="P528"/>
  <c r="BI526"/>
  <c r="BH526"/>
  <c r="BG526"/>
  <c r="BF526"/>
  <c r="T526"/>
  <c r="R526"/>
  <c r="P526"/>
  <c r="BI520"/>
  <c r="BH520"/>
  <c r="BG520"/>
  <c r="BF520"/>
  <c r="T520"/>
  <c r="R520"/>
  <c r="P520"/>
  <c r="BI518"/>
  <c r="BH518"/>
  <c r="BG518"/>
  <c r="BF518"/>
  <c r="T518"/>
  <c r="R518"/>
  <c r="P518"/>
  <c r="BI515"/>
  <c r="BH515"/>
  <c r="BG515"/>
  <c r="BF515"/>
  <c r="T515"/>
  <c r="R515"/>
  <c r="P515"/>
  <c r="BI513"/>
  <c r="BH513"/>
  <c r="BG513"/>
  <c r="BF513"/>
  <c r="T513"/>
  <c r="R513"/>
  <c r="P513"/>
  <c r="BI512"/>
  <c r="BH512"/>
  <c r="BG512"/>
  <c r="BF512"/>
  <c r="T512"/>
  <c r="R512"/>
  <c r="P512"/>
  <c r="BI510"/>
  <c r="BH510"/>
  <c r="BG510"/>
  <c r="BF510"/>
  <c r="T510"/>
  <c r="R510"/>
  <c r="P510"/>
  <c r="BI509"/>
  <c r="BH509"/>
  <c r="BG509"/>
  <c r="BF509"/>
  <c r="T509"/>
  <c r="R509"/>
  <c r="P509"/>
  <c r="BI506"/>
  <c r="BH506"/>
  <c r="BG506"/>
  <c r="BF506"/>
  <c r="T506"/>
  <c r="R506"/>
  <c r="P506"/>
  <c r="BI500"/>
  <c r="BH500"/>
  <c r="BG500"/>
  <c r="BF500"/>
  <c r="T500"/>
  <c r="R500"/>
  <c r="P500"/>
  <c r="BI499"/>
  <c r="BH499"/>
  <c r="BG499"/>
  <c r="BF499"/>
  <c r="T499"/>
  <c r="R499"/>
  <c r="P499"/>
  <c r="BI497"/>
  <c r="BH497"/>
  <c r="BG497"/>
  <c r="BF497"/>
  <c r="T497"/>
  <c r="R497"/>
  <c r="P497"/>
  <c r="BI494"/>
  <c r="BH494"/>
  <c r="BG494"/>
  <c r="BF494"/>
  <c r="T494"/>
  <c r="R494"/>
  <c r="P494"/>
  <c r="BI492"/>
  <c r="BH492"/>
  <c r="BG492"/>
  <c r="BF492"/>
  <c r="T492"/>
  <c r="R492"/>
  <c r="P492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72"/>
  <c r="BH472"/>
  <c r="BG472"/>
  <c r="BF472"/>
  <c r="T472"/>
  <c r="R472"/>
  <c r="P472"/>
  <c r="BI466"/>
  <c r="BH466"/>
  <c r="BG466"/>
  <c r="BF466"/>
  <c r="T466"/>
  <c r="R466"/>
  <c r="P466"/>
  <c r="BI460"/>
  <c r="BH460"/>
  <c r="BG460"/>
  <c r="BF460"/>
  <c r="T460"/>
  <c r="R460"/>
  <c r="P460"/>
  <c r="BI458"/>
  <c r="BH458"/>
  <c r="BG458"/>
  <c r="BF458"/>
  <c r="T458"/>
  <c r="R458"/>
  <c r="P458"/>
  <c r="BI453"/>
  <c r="BH453"/>
  <c r="BG453"/>
  <c r="BF453"/>
  <c r="T453"/>
  <c r="R453"/>
  <c r="P453"/>
  <c r="BI451"/>
  <c r="BH451"/>
  <c r="BG451"/>
  <c r="BF451"/>
  <c r="T451"/>
  <c r="R451"/>
  <c r="P451"/>
  <c r="BI448"/>
  <c r="BH448"/>
  <c r="BG448"/>
  <c r="BF448"/>
  <c r="T448"/>
  <c r="R448"/>
  <c r="P448"/>
  <c r="BI446"/>
  <c r="BH446"/>
  <c r="BG446"/>
  <c r="BF446"/>
  <c r="T446"/>
  <c r="R446"/>
  <c r="P446"/>
  <c r="BI443"/>
  <c r="BH443"/>
  <c r="BG443"/>
  <c r="BF443"/>
  <c r="T443"/>
  <c r="R443"/>
  <c r="P443"/>
  <c r="BI441"/>
  <c r="BH441"/>
  <c r="BG441"/>
  <c r="BF441"/>
  <c r="T441"/>
  <c r="R441"/>
  <c r="P441"/>
  <c r="BI431"/>
  <c r="BH431"/>
  <c r="BG431"/>
  <c r="BF431"/>
  <c r="T431"/>
  <c r="R431"/>
  <c r="P431"/>
  <c r="BI429"/>
  <c r="BH429"/>
  <c r="BG429"/>
  <c r="BF429"/>
  <c r="T429"/>
  <c r="R429"/>
  <c r="P429"/>
  <c r="BI419"/>
  <c r="BH419"/>
  <c r="BG419"/>
  <c r="BF419"/>
  <c r="T419"/>
  <c r="R419"/>
  <c r="P419"/>
  <c r="BI409"/>
  <c r="BH409"/>
  <c r="BG409"/>
  <c r="BF409"/>
  <c r="T409"/>
  <c r="R409"/>
  <c r="P409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82"/>
  <c r="BH382"/>
  <c r="BG382"/>
  <c r="BF382"/>
  <c r="T382"/>
  <c r="R382"/>
  <c r="P382"/>
  <c r="BI380"/>
  <c r="BH380"/>
  <c r="BG380"/>
  <c r="BF380"/>
  <c r="T380"/>
  <c r="R380"/>
  <c r="P380"/>
  <c r="BI367"/>
  <c r="BH367"/>
  <c r="BG367"/>
  <c r="BF367"/>
  <c r="T367"/>
  <c r="R367"/>
  <c r="P367"/>
  <c r="BI365"/>
  <c r="BH365"/>
  <c r="BG365"/>
  <c r="BF365"/>
  <c r="T365"/>
  <c r="R365"/>
  <c r="P365"/>
  <c r="BI352"/>
  <c r="BH352"/>
  <c r="BG352"/>
  <c r="BF352"/>
  <c r="T352"/>
  <c r="R352"/>
  <c r="P352"/>
  <c r="BI350"/>
  <c r="BH350"/>
  <c r="BG350"/>
  <c r="BF350"/>
  <c r="T350"/>
  <c r="R350"/>
  <c r="P350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3"/>
  <c r="BH313"/>
  <c r="BG313"/>
  <c r="BF313"/>
  <c r="T313"/>
  <c r="R313"/>
  <c r="P313"/>
  <c r="BI300"/>
  <c r="BH300"/>
  <c r="BG300"/>
  <c r="BF300"/>
  <c r="T300"/>
  <c r="R300"/>
  <c r="P300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49"/>
  <c r="BH249"/>
  <c r="BG249"/>
  <c r="BF249"/>
  <c r="T249"/>
  <c r="R249"/>
  <c r="P249"/>
  <c r="BI228"/>
  <c r="BH228"/>
  <c r="BG228"/>
  <c r="BF228"/>
  <c r="T228"/>
  <c r="R228"/>
  <c r="P228"/>
  <c r="BI226"/>
  <c r="BH226"/>
  <c r="BG226"/>
  <c r="BF226"/>
  <c r="T226"/>
  <c r="R226"/>
  <c r="P226"/>
  <c r="BI218"/>
  <c r="BH218"/>
  <c r="BG218"/>
  <c r="BF218"/>
  <c r="T218"/>
  <c r="R218"/>
  <c r="P218"/>
  <c r="BI216"/>
  <c r="BH216"/>
  <c r="BG216"/>
  <c r="BF216"/>
  <c r="T216"/>
  <c r="R216"/>
  <c r="P216"/>
  <c r="BI208"/>
  <c r="BH208"/>
  <c r="BG208"/>
  <c r="BF208"/>
  <c r="T208"/>
  <c r="R208"/>
  <c r="P208"/>
  <c r="BI206"/>
  <c r="BH206"/>
  <c r="BG206"/>
  <c r="BF206"/>
  <c r="T206"/>
  <c r="R206"/>
  <c r="P206"/>
  <c r="BI198"/>
  <c r="BH198"/>
  <c r="BG198"/>
  <c r="BF198"/>
  <c r="T198"/>
  <c r="R198"/>
  <c r="P198"/>
  <c r="BI196"/>
  <c r="BH196"/>
  <c r="BG196"/>
  <c r="BF196"/>
  <c r="T196"/>
  <c r="R196"/>
  <c r="P196"/>
  <c r="BI186"/>
  <c r="BH186"/>
  <c r="BG186"/>
  <c r="BF186"/>
  <c r="T186"/>
  <c r="R186"/>
  <c r="P186"/>
  <c r="BI184"/>
  <c r="BH184"/>
  <c r="BG184"/>
  <c r="BF184"/>
  <c r="T184"/>
  <c r="R184"/>
  <c r="P184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T167"/>
  <c r="R168"/>
  <c r="R167"/>
  <c r="P168"/>
  <c r="P167"/>
  <c r="BI166"/>
  <c r="BH166"/>
  <c r="BG166"/>
  <c r="BF166"/>
  <c r="T166"/>
  <c r="R166"/>
  <c r="P166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T99"/>
  <c r="R100"/>
  <c r="R99"/>
  <c r="P100"/>
  <c r="P99"/>
  <c r="J94"/>
  <c r="J93"/>
  <c r="F93"/>
  <c r="F91"/>
  <c r="E89"/>
  <c r="J55"/>
  <c r="J54"/>
  <c r="F54"/>
  <c r="F52"/>
  <c r="E50"/>
  <c r="J18"/>
  <c r="E18"/>
  <c r="F55"/>
  <c r="J17"/>
  <c r="J12"/>
  <c r="J91"/>
  <c r="E7"/>
  <c r="E48"/>
  <c i="1" r="L50"/>
  <c r="AM50"/>
  <c r="AM49"/>
  <c r="L49"/>
  <c r="AM47"/>
  <c r="L47"/>
  <c r="L45"/>
  <c r="L44"/>
  <c i="2" r="J198"/>
  <c r="J111"/>
  <c i="3" r="BK88"/>
  <c i="2" r="J526"/>
  <c r="J451"/>
  <c r="BK196"/>
  <c r="BK157"/>
  <c r="BK586"/>
  <c r="BK515"/>
  <c r="BK497"/>
  <c r="J330"/>
  <c r="BK276"/>
  <c r="BK206"/>
  <c r="J281"/>
  <c r="J489"/>
  <c r="J399"/>
  <c r="J335"/>
  <c r="J208"/>
  <c r="J119"/>
  <c r="BK556"/>
  <c r="J528"/>
  <c r="J499"/>
  <c r="J458"/>
  <c r="J352"/>
  <c r="J249"/>
  <c r="BK174"/>
  <c r="BK147"/>
  <c i="3" r="J115"/>
  <c r="J96"/>
  <c i="2" r="J597"/>
  <c r="BK578"/>
  <c r="BK526"/>
  <c r="BK500"/>
  <c r="J460"/>
  <c r="J409"/>
  <c r="BK335"/>
  <c r="J147"/>
  <c r="BK113"/>
  <c i="3" r="BK111"/>
  <c r="BK104"/>
  <c i="2" r="BK554"/>
  <c r="BK492"/>
  <c r="BK399"/>
  <c r="J291"/>
  <c r="J196"/>
  <c r="BK119"/>
  <c i="3" r="J93"/>
  <c i="2" r="J562"/>
  <c r="BK458"/>
  <c r="J350"/>
  <c r="J226"/>
  <c r="BK168"/>
  <c i="3" r="J90"/>
  <c i="2" r="BK509"/>
  <c r="BK466"/>
  <c r="BK337"/>
  <c r="BK300"/>
  <c r="BK218"/>
  <c r="BK154"/>
  <c r="BK559"/>
  <c r="J509"/>
  <c r="BK448"/>
  <c r="BK350"/>
  <c r="J286"/>
  <c r="J206"/>
  <c r="BK111"/>
  <c r="BK566"/>
  <c r="BK528"/>
  <c r="BK487"/>
  <c r="J466"/>
  <c r="J397"/>
  <c r="BK289"/>
  <c r="BK184"/>
  <c r="J163"/>
  <c r="J122"/>
  <c i="3" r="J104"/>
  <c i="2" r="BK593"/>
  <c r="J550"/>
  <c r="BK489"/>
  <c r="J395"/>
  <c r="J144"/>
  <c i="3" r="BK115"/>
  <c i="2" r="J587"/>
  <c r="BK451"/>
  <c r="BK333"/>
  <c r="J157"/>
  <c i="3" r="J106"/>
  <c i="2" r="BK550"/>
  <c r="BK291"/>
  <c r="BK122"/>
  <c r="J570"/>
  <c r="J492"/>
  <c r="J334"/>
  <c r="BK249"/>
  <c r="BK171"/>
  <c r="BK395"/>
  <c r="BK271"/>
  <c r="BK145"/>
  <c r="J578"/>
  <c r="J494"/>
  <c r="J419"/>
  <c r="J279"/>
  <c r="BK162"/>
  <c i="3" r="J111"/>
  <c r="J89"/>
  <c i="2" r="BK573"/>
  <c r="BK494"/>
  <c r="BK446"/>
  <c r="J367"/>
  <c r="BK330"/>
  <c r="J145"/>
  <c i="3" r="J117"/>
  <c r="BK106"/>
  <c i="2" r="J566"/>
  <c r="J487"/>
  <c r="BK429"/>
  <c r="BK286"/>
  <c r="BK186"/>
  <c r="BK132"/>
  <c i="3" r="BK89"/>
  <c i="2" r="BK587"/>
  <c r="BK512"/>
  <c r="J276"/>
  <c r="J174"/>
  <c r="J108"/>
  <c r="J556"/>
  <c r="BK431"/>
  <c r="BK326"/>
  <c r="J186"/>
  <c i="3" r="F36"/>
  <c i="2" r="BK117"/>
  <c r="BK590"/>
  <c r="BK513"/>
  <c r="J472"/>
  <c r="J380"/>
  <c r="J228"/>
  <c r="J166"/>
  <c i="3" r="BK108"/>
  <c r="BK93"/>
  <c i="2" r="J584"/>
  <c r="BK570"/>
  <c r="J497"/>
  <c r="BK453"/>
  <c r="BK382"/>
  <c r="BK322"/>
  <c r="BK128"/>
  <c i="3" r="BK116"/>
  <c r="J99"/>
  <c i="2" r="J559"/>
  <c r="J510"/>
  <c r="BK443"/>
  <c r="BK336"/>
  <c r="BK163"/>
  <c i="3" r="J101"/>
  <c i="2" r="J593"/>
  <c r="BK518"/>
  <c r="BK274"/>
  <c r="BK161"/>
  <c r="BK100"/>
  <c r="BK576"/>
  <c r="J429"/>
  <c r="J322"/>
  <c r="BK226"/>
  <c r="J104"/>
  <c r="J515"/>
  <c r="J485"/>
  <c r="J441"/>
  <c r="J336"/>
  <c r="J274"/>
  <c r="J171"/>
  <c r="J100"/>
  <c i="3" r="BK117"/>
  <c r="BK101"/>
  <c i="2" r="J581"/>
  <c r="BK562"/>
  <c r="J520"/>
  <c r="BK441"/>
  <c r="BK397"/>
  <c r="J337"/>
  <c r="J154"/>
  <c r="J117"/>
  <c i="3" r="J108"/>
  <c i="2" r="J590"/>
  <c r="J512"/>
  <c r="J446"/>
  <c r="BK365"/>
  <c r="BK281"/>
  <c r="BK144"/>
  <c i="3" r="BK96"/>
  <c i="2" r="BK581"/>
  <c r="BK506"/>
  <c r="BK279"/>
  <c r="J184"/>
  <c r="J148"/>
  <c r="BK584"/>
  <c r="J506"/>
  <c r="BK460"/>
  <c r="BK380"/>
  <c r="BK284"/>
  <c r="BK208"/>
  <c r="BK108"/>
  <c r="J518"/>
  <c r="J453"/>
  <c r="J382"/>
  <c r="BK313"/>
  <c r="BK228"/>
  <c r="J161"/>
  <c i="1" r="AS54"/>
  <c i="2" r="J448"/>
  <c r="J313"/>
  <c r="BK198"/>
  <c r="BK148"/>
  <c r="J113"/>
  <c i="3" r="BK113"/>
  <c r="BK99"/>
  <c r="BK90"/>
  <c i="2" r="J576"/>
  <c r="J554"/>
  <c r="J513"/>
  <c r="BK419"/>
  <c r="BK352"/>
  <c r="J326"/>
  <c r="J132"/>
  <c r="BK104"/>
  <c i="3" r="J113"/>
  <c r="J88"/>
  <c i="2" r="J586"/>
  <c r="J500"/>
  <c r="J431"/>
  <c r="BK334"/>
  <c r="J271"/>
  <c i="3" r="J116"/>
  <c i="2" r="J595"/>
  <c r="J538"/>
  <c r="J365"/>
  <c r="BK216"/>
  <c r="BK166"/>
  <c r="BK597"/>
  <c r="J573"/>
  <c r="BK499"/>
  <c r="J443"/>
  <c r="J333"/>
  <c r="J289"/>
  <c r="J216"/>
  <c r="J128"/>
  <c r="BK520"/>
  <c r="BK472"/>
  <c r="BK367"/>
  <c r="J284"/>
  <c r="J162"/>
  <c r="BK124"/>
  <c r="BK595"/>
  <c r="BK538"/>
  <c r="BK510"/>
  <c r="BK485"/>
  <c r="BK409"/>
  <c r="J300"/>
  <c r="J218"/>
  <c r="J168"/>
  <c r="J124"/>
  <c l="1" r="BK170"/>
  <c r="J170"/>
  <c r="J67"/>
  <c r="P398"/>
  <c r="BK493"/>
  <c r="J493"/>
  <c r="J70"/>
  <c r="R514"/>
  <c r="T555"/>
  <c r="BK103"/>
  <c r="J103"/>
  <c r="J62"/>
  <c r="P170"/>
  <c r="R398"/>
  <c r="P493"/>
  <c r="R103"/>
  <c r="P143"/>
  <c r="T143"/>
  <c r="P160"/>
  <c r="R160"/>
  <c r="BK398"/>
  <c r="J398"/>
  <c r="J68"/>
  <c r="P488"/>
  <c r="T493"/>
  <c r="P511"/>
  <c r="R511"/>
  <c r="BK555"/>
  <c r="J555"/>
  <c r="J73"/>
  <c r="BK585"/>
  <c r="J585"/>
  <c r="J74"/>
  <c r="R592"/>
  <c r="R591"/>
  <c i="3" r="P87"/>
  <c r="P86"/>
  <c i="2" r="T103"/>
  <c r="T98"/>
  <c r="R143"/>
  <c r="BK160"/>
  <c r="J160"/>
  <c r="J64"/>
  <c r="T160"/>
  <c r="T398"/>
  <c r="T488"/>
  <c r="BK511"/>
  <c r="J511"/>
  <c r="J71"/>
  <c r="T511"/>
  <c r="P555"/>
  <c r="P585"/>
  <c r="P592"/>
  <c r="P591"/>
  <c i="3" r="R87"/>
  <c r="R86"/>
  <c r="T95"/>
  <c i="2" r="T170"/>
  <c r="T169"/>
  <c r="R488"/>
  <c r="BK514"/>
  <c r="J514"/>
  <c r="J72"/>
  <c r="T514"/>
  <c r="T585"/>
  <c r="T592"/>
  <c r="T591"/>
  <c i="3" r="BK87"/>
  <c r="J87"/>
  <c r="J61"/>
  <c r="BK95"/>
  <c r="J95"/>
  <c r="J63"/>
  <c r="P95"/>
  <c r="P107"/>
  <c i="2" r="P103"/>
  <c r="P98"/>
  <c r="BK143"/>
  <c r="J143"/>
  <c r="J63"/>
  <c r="R170"/>
  <c r="R169"/>
  <c r="BK488"/>
  <c r="J488"/>
  <c r="J69"/>
  <c r="R493"/>
  <c r="P514"/>
  <c r="R555"/>
  <c r="R585"/>
  <c r="BK592"/>
  <c r="J592"/>
  <c r="J76"/>
  <c i="3" r="T87"/>
  <c r="T86"/>
  <c r="R95"/>
  <c r="BK107"/>
  <c r="J107"/>
  <c r="J64"/>
  <c r="R107"/>
  <c r="T107"/>
  <c r="BK114"/>
  <c r="J114"/>
  <c r="J65"/>
  <c r="P114"/>
  <c r="R114"/>
  <c r="T114"/>
  <c i="2" r="E87"/>
  <c r="BE104"/>
  <c r="BE119"/>
  <c r="BE145"/>
  <c r="BE168"/>
  <c r="BE184"/>
  <c r="BE196"/>
  <c r="BE206"/>
  <c r="BE216"/>
  <c r="BE226"/>
  <c r="BE284"/>
  <c r="BE286"/>
  <c r="BE291"/>
  <c r="BE313"/>
  <c r="BE330"/>
  <c r="BE365"/>
  <c r="BE367"/>
  <c r="BE446"/>
  <c r="BE497"/>
  <c r="BE515"/>
  <c r="BE520"/>
  <c r="BE550"/>
  <c r="BE573"/>
  <c r="BE581"/>
  <c r="BE597"/>
  <c r="J52"/>
  <c r="BE122"/>
  <c r="BE157"/>
  <c r="BE249"/>
  <c r="BE276"/>
  <c r="BE326"/>
  <c r="BE334"/>
  <c r="BE335"/>
  <c r="BE352"/>
  <c r="BE380"/>
  <c r="BE409"/>
  <c r="BE429"/>
  <c r="BE431"/>
  <c r="BE485"/>
  <c r="BE487"/>
  <c r="BE499"/>
  <c r="BE506"/>
  <c r="BE510"/>
  <c r="BE513"/>
  <c r="BE554"/>
  <c r="BE556"/>
  <c r="BE161"/>
  <c r="BE174"/>
  <c r="BE593"/>
  <c r="BE113"/>
  <c r="BE124"/>
  <c r="BE147"/>
  <c r="BE163"/>
  <c r="BE166"/>
  <c r="BE186"/>
  <c r="BE274"/>
  <c r="BE279"/>
  <c r="BE281"/>
  <c r="BE289"/>
  <c r="BE322"/>
  <c r="BE336"/>
  <c r="BE350"/>
  <c r="BE382"/>
  <c r="BE395"/>
  <c r="BE399"/>
  <c r="BE419"/>
  <c r="BE451"/>
  <c r="BE453"/>
  <c r="BE489"/>
  <c r="BE492"/>
  <c r="BE526"/>
  <c r="BE538"/>
  <c r="BE595"/>
  <c r="BK167"/>
  <c r="J167"/>
  <c r="J65"/>
  <c i="3" r="E48"/>
  <c r="J79"/>
  <c i="2" r="F94"/>
  <c r="BE117"/>
  <c r="BE132"/>
  <c r="BE144"/>
  <c r="BE171"/>
  <c r="BE198"/>
  <c r="BE208"/>
  <c r="BE218"/>
  <c r="BE228"/>
  <c r="BE271"/>
  <c r="BE333"/>
  <c r="BE337"/>
  <c r="BE397"/>
  <c r="BE460"/>
  <c r="BE466"/>
  <c r="BE472"/>
  <c r="BE494"/>
  <c r="BE500"/>
  <c r="BE566"/>
  <c r="BE576"/>
  <c r="BE586"/>
  <c r="BK99"/>
  <c r="BK98"/>
  <c r="J98"/>
  <c r="J60"/>
  <c i="3" r="BE88"/>
  <c r="BE111"/>
  <c r="BE115"/>
  <c i="1" r="BC56"/>
  <c i="2" r="BE100"/>
  <c r="BE108"/>
  <c r="BE128"/>
  <c r="BE154"/>
  <c r="BE162"/>
  <c r="BE300"/>
  <c r="BE441"/>
  <c r="BE509"/>
  <c r="BE518"/>
  <c r="BE528"/>
  <c r="BE562"/>
  <c r="BE570"/>
  <c r="BE578"/>
  <c r="BE584"/>
  <c i="3" r="F82"/>
  <c r="BE90"/>
  <c r="BE93"/>
  <c r="BE101"/>
  <c r="BE104"/>
  <c r="BE106"/>
  <c r="BE113"/>
  <c r="BE116"/>
  <c i="2" r="BE111"/>
  <c r="BE148"/>
  <c r="BE443"/>
  <c r="BE448"/>
  <c r="BE458"/>
  <c r="BE512"/>
  <c r="BE559"/>
  <c r="BE587"/>
  <c r="BE590"/>
  <c r="BK596"/>
  <c r="J596"/>
  <c r="J77"/>
  <c i="3" r="BE89"/>
  <c r="BE96"/>
  <c r="BE99"/>
  <c r="BE108"/>
  <c r="BE117"/>
  <c r="F35"/>
  <c i="1" r="BB56"/>
  <c i="2" r="F37"/>
  <c i="1" r="BD55"/>
  <c i="2" r="F35"/>
  <c i="1" r="BB55"/>
  <c i="2" r="J34"/>
  <c i="1" r="AW55"/>
  <c i="2" r="F36"/>
  <c i="1" r="BC55"/>
  <c i="2" r="F34"/>
  <c i="1" r="BA55"/>
  <c i="3" r="J34"/>
  <c i="1" r="AW56"/>
  <c i="3" r="F34"/>
  <c i="1" r="BA56"/>
  <c i="3" r="F37"/>
  <c i="1" r="BD56"/>
  <c i="2" l="1" r="T97"/>
  <c r="R98"/>
  <c r="R97"/>
  <c i="3" r="R94"/>
  <c r="P94"/>
  <c r="P85"/>
  <c i="1" r="AU56"/>
  <c i="2" r="P169"/>
  <c r="P97"/>
  <c i="1" r="AU55"/>
  <c i="3" r="T94"/>
  <c r="T85"/>
  <c r="R85"/>
  <c i="2" r="J99"/>
  <c r="J61"/>
  <c r="BK169"/>
  <c r="J169"/>
  <c r="J66"/>
  <c r="BK591"/>
  <c r="J591"/>
  <c r="J75"/>
  <c i="3" r="BK86"/>
  <c r="J86"/>
  <c r="J60"/>
  <c i="2" r="BK97"/>
  <c r="J97"/>
  <c r="J59"/>
  <c i="3" r="BK94"/>
  <c r="J94"/>
  <c r="J62"/>
  <c i="1" r="BA54"/>
  <c r="W30"/>
  <c i="2" r="F33"/>
  <c i="1" r="AZ55"/>
  <c i="3" r="F33"/>
  <c i="1" r="AZ56"/>
  <c r="BB54"/>
  <c r="AX54"/>
  <c r="BD54"/>
  <c r="W33"/>
  <c i="2" r="J33"/>
  <c i="1" r="AV55"/>
  <c r="AT55"/>
  <c r="BC54"/>
  <c r="AY54"/>
  <c i="3" r="J33"/>
  <c i="1" r="AV56"/>
  <c r="AT56"/>
  <c i="3" l="1" r="BK85"/>
  <c r="J85"/>
  <c r="J59"/>
  <c i="1" r="AZ54"/>
  <c r="AV54"/>
  <c r="AK29"/>
  <c r="W32"/>
  <c r="AW54"/>
  <c r="AK30"/>
  <c i="2" r="J30"/>
  <c i="1" r="AG55"/>
  <c r="AN55"/>
  <c r="W31"/>
  <c r="AU54"/>
  <c i="2" l="1" r="J39"/>
  <c i="3" r="J30"/>
  <c i="1" r="AG56"/>
  <c r="AN56"/>
  <c r="W29"/>
  <c r="AT54"/>
  <c i="3" l="1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<sst xmlns="http://schemas.openxmlformats.org/spreadsheetml/2006/main">
  <si>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</si>
  <si>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</si>
  <si>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</si>
  <si>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</si>
  <si>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</si>
  <si>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{209994ff-ac0d-43fc-b279-d8678e33eb1a}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</si>
  <si>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</si>
  <si>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</si>
  <si>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</si>
  <si>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</si>
  <si>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</si>
  <si>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</si>
  <si>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</si>
  <si>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</si>
  <si>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20210118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</si>
  <si>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</si>
  <si>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</si>
  <si>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střešního pláště pavilonu 1 Základní školy Běžecká 2055, 356 01 Sokolov</t>
  </si>
  <si>
    <t>KSO:</t>
  </si>
  <si>
    <t/>
  </si>
  <si>
    <t>CC-CZ:</t>
  </si>
  <si>
    <t>Místo:</t>
  </si>
  <si>
    <t>Běžecká 2055</t>
  </si>
  <si>
    <t>Datum:</t>
  </si>
  <si>
    <t>18. 1. 2021</t>
  </si>
  <si>
    <t>Zadavatel:</t>
  </si>
  <si>
    <t>IČ:</t>
  </si>
  <si>
    <t>00259586</t>
  </si>
  <si>
    <t>Město Sokolov</t>
  </si>
  <si>
    <t>DIČ:</t>
  </si>
  <si>
    <t>Uchazeč:</t>
  </si>
  <si>
    <t>Vyplň údaj</t>
  </si>
  <si>
    <t>Projektant:</t>
  </si>
  <si>
    <t>27642411</t>
  </si>
  <si>
    <t>DEKPROJEKT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</si>
  <si>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</si>
  <si>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</si>
  <si>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</si>
  <si>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</si>
  <si>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</si>
  <si>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</si>
  <si>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</si>
  <si>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</si>
  <si>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</si>
  <si>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</si>
  <si>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</si>
  <si>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</si>
  <si>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</si>
  <si>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</si>
  <si>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</si>
  <si>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</si>
  <si>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</si>
  <si>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</si>
  <si>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</si>
  <si>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</si>
  <si>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</si>
  <si>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</si>
  <si>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</si>
  <si>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</si>
  <si>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</si>
  <si>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</si>
  <si>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</si>
  <si>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</si>
  <si>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</si>
  <si>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</si>
  <si>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</si>
  <si>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</si>
  <si>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</si>
  <si>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</si>
  <si>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</si>
  <si>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</si>
  <si>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</si>
  <si>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</si>
  <si>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</si>
  <si>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</si>
  <si>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</si>
  <si>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</si>
  <si>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</si>
  <si>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</si>
  <si>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Pavilon 1</t>
  </si>
  <si>
    <t>STA</t>
  </si>
  <si>
    <t>1</t>
  </si>
  <si>
    <t>{1acdf949-5697-4ba9-b5e0-0bbc6d10cf3c}</t>
  </si>
  <si>
    <t>2</t>
  </si>
  <si>
    <t>SO-02</t>
  </si>
  <si>
    <t>Střecha 2 - světlík</t>
  </si>
  <si>
    <t>{7e94a500-c5ad-4111-907a-d1502e07a5ce}</t>
  </si>
  <si>
    <t>KRYCÍ LIST SOUPISU PRACÍ</t>
  </si>
  <si>
    <t>Objekt:</t>
  </si>
  <si>
    <t>SO-01 - Pavilon 1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</si>
  <si>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</si>
  <si>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</si>
  <si>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</si>
  <si>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</si>
  <si>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</si>
  <si>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</si>
  <si>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</si>
  <si>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</si>
  <si>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</si>
  <si>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</si>
  <si>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</si>
  <si>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</si>
  <si>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</si>
  <si>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</si>
  <si>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</si>
  <si>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</si>
  <si>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</si>
  <si>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</si>
  <si>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</si>
  <si>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767 - Konstrukce zámečnické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</si>
  <si>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</si>
  <si>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</si>
  <si>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</si>
  <si>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</si>
  <si>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</si>
  <si>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</si>
  <si>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</si>
  <si>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</si>
  <si>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</si>
  <si>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</si>
  <si>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</si>
  <si>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</si>
  <si>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</si>
  <si>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</si>
  <si>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</si>
  <si>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</si>
  <si>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</si>
  <si>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</si>
  <si>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</si>
  <si>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</si>
  <si>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</si>
  <si>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</si>
  <si>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311270331</t>
  </si>
  <si>
    <t>Zdivo z přesných vápenopískových tvárnic na tenkovrstvou maltu, tloušťka zdiva 200 mm, formát a rozměr tvárnic 7DF 248x200x248 mm plných, pevnosti přes P15 do P25</t>
  </si>
  <si>
    <t>m2</t>
  </si>
  <si>
    <t>CS ÚRS 2021 01</t>
  </si>
  <si>
    <t>4</t>
  </si>
  <si>
    <t>1342536619</t>
  </si>
  <si>
    <t>VV</t>
  </si>
  <si>
    <t>dělící atika</t>
  </si>
  <si>
    <t>1,1*24</t>
  </si>
  <si>
    <t>6</t>
  </si>
  <si>
    <t>Úpravy povrchů, podlahy a osazování výplní</t>
  </si>
  <si>
    <t>622135001</t>
  </si>
  <si>
    <t>Vyrovnání nerovností podkladu vnějších omítaných ploch maltou, tloušťky do 10 mm vápenocementovou stěn</t>
  </si>
  <si>
    <t>1889880372</t>
  </si>
  <si>
    <t>úvaha 60% jako u ploch střechy</t>
  </si>
  <si>
    <t>detail A</t>
  </si>
  <si>
    <t>1,45*(29,95+8,1+0,5+11+0,5+6,8+30+5,65+8)*0,6</t>
  </si>
  <si>
    <t>622211021</t>
  </si>
  <si>
    <t>Montáž kontaktního zateplení lepením a mechanickým kotvením z polystyrenových desek nebo z kombinovaných desek na vnější stěny, tloušťky desek přes 80 do 120 mm</t>
  </si>
  <si>
    <t>-1554998933</t>
  </si>
  <si>
    <t>detail G - napojení na stěnu</t>
  </si>
  <si>
    <t>0,35*(6,9+6,8+3,5)</t>
  </si>
  <si>
    <t>M</t>
  </si>
  <si>
    <t>28375938</t>
  </si>
  <si>
    <t>deska EPS 70 fasádní λ=0,039 tl 100mm</t>
  </si>
  <si>
    <t>8</t>
  </si>
  <si>
    <t>-1782504341</t>
  </si>
  <si>
    <t>6,02*1,02 'Přepočtené koeficientem množství</t>
  </si>
  <si>
    <t>5</t>
  </si>
  <si>
    <t>622212051</t>
  </si>
  <si>
    <t>Montáž kontaktního zateplení vnějšího ostění, nadpraží nebo parapetu lepením z polystyrenových desek nebo z kombinovaných desek hloubky špalet přes 200 do 400 mm, tloušťky desek do 40 mm</t>
  </si>
  <si>
    <t>m</t>
  </si>
  <si>
    <t>208745777</t>
  </si>
  <si>
    <t>P</t>
  </si>
  <si>
    <t>Poznámka k položce:_x000d_
položka obsahuje napelení izolantu + výztužnou vrstvu</t>
  </si>
  <si>
    <t>detail E</t>
  </si>
  <si>
    <t>4,5</t>
  </si>
  <si>
    <t>28376415</t>
  </si>
  <si>
    <t>deska z polystyrénu XPS, hrana polodrážková a hladký povrch 300kPa tl 30mm</t>
  </si>
  <si>
    <t>-847790384</t>
  </si>
  <si>
    <t>4,5*0,4*1,1</t>
  </si>
  <si>
    <t>7</t>
  </si>
  <si>
    <t>622252001</t>
  </si>
  <si>
    <t>Montáž profilů kontaktního zateplení zakládacích soklových připevněných hmoždinkami</t>
  </si>
  <si>
    <t>1781039422</t>
  </si>
  <si>
    <t>6,9+6,8+3,5+2,4</t>
  </si>
  <si>
    <t>59051647</t>
  </si>
  <si>
    <t>profil zakládací Al tl 0,7mm pro ETICS pro izolant tl 100mm</t>
  </si>
  <si>
    <t>-679254820</t>
  </si>
  <si>
    <t>19,6*1,05 'Přepočtené koeficientem množství</t>
  </si>
  <si>
    <t>9</t>
  </si>
  <si>
    <t>622525104</t>
  </si>
  <si>
    <t>Omítka tenkovrstvá jednotlivých malých ploch silikátová, akrylátová, silikonová nebo silikonsilikátová stěn, plochy jednotlivě přes 0,5 do 1,0 m2</t>
  </si>
  <si>
    <t>kus</t>
  </si>
  <si>
    <t>-1232868883</t>
  </si>
  <si>
    <t>dle detailu H a půdorysu</t>
  </si>
  <si>
    <t>délka 2,4 m</t>
  </si>
  <si>
    <t>10</t>
  </si>
  <si>
    <t>622525105</t>
  </si>
  <si>
    <t>Omítka tenkovrstvá jednotlivých malých ploch silikátová, akrylátová, silikonová nebo silikonsilikátová stěn, plochy jednotlivě přes 1,0 do 4,0 m2</t>
  </si>
  <si>
    <t>-673598796</t>
  </si>
  <si>
    <t>délka 6,8 a 6,9 a 3,5 m tj. 3 krát</t>
  </si>
  <si>
    <t>11</t>
  </si>
  <si>
    <t>632450131</t>
  </si>
  <si>
    <t>Potěr cementový vyrovnávací ze suchých směsí v ploše o průměrné (střední) tl. od 10 do 20 mm</t>
  </si>
  <si>
    <t>1945283896</t>
  </si>
  <si>
    <t>60% plochy</t>
  </si>
  <si>
    <t>střecha S1</t>
  </si>
  <si>
    <t>692,15</t>
  </si>
  <si>
    <t>odečet dělící atiky</t>
  </si>
  <si>
    <t>-0,2*24</t>
  </si>
  <si>
    <t>odečet VZT komor</t>
  </si>
  <si>
    <t>-3*1,4*2</t>
  </si>
  <si>
    <t>Součet</t>
  </si>
  <si>
    <t>678,95*0,6</t>
  </si>
  <si>
    <t>Ostatní konstrukce a práce, bourání</t>
  </si>
  <si>
    <t>12</t>
  </si>
  <si>
    <t>946113121</t>
  </si>
  <si>
    <t>Montáž pojízdných věží trubkových nebo dílcových s maximálním zatížením podlahy do 200 kg/m2 o půdorysné ploše přes 5 m2, výšky přes 9,6 m do 10,6 m</t>
  </si>
  <si>
    <t>654096031</t>
  </si>
  <si>
    <t>13</t>
  </si>
  <si>
    <t>946113221</t>
  </si>
  <si>
    <t>Montáž pojízdných věží trubkových nebo dílcových s maximálním zatížením podlahy do 200 kg/m2 Příplatek za první a každý další den použití pojízdného lešení k ceně -3121</t>
  </si>
  <si>
    <t>1542456326</t>
  </si>
  <si>
    <t>1*60 'Přepočtené koeficientem množství</t>
  </si>
  <si>
    <t>14</t>
  </si>
  <si>
    <t>946113821</t>
  </si>
  <si>
    <t>Demontáž pojízdných věží trubkových nebo dílcových s maximálním zatížením podlahy do 200 kg/m2 o půdorysné ploše přes 5 m2, výšky přes 9,6 m do 10,6 m</t>
  </si>
  <si>
    <t>-37900360</t>
  </si>
  <si>
    <t>952902501</t>
  </si>
  <si>
    <t>Čištění budov při provádění oprav a udržovacích prací střešních nebo nadstřešních konstrukcí, střech plochých</t>
  </si>
  <si>
    <t>-2020583251</t>
  </si>
  <si>
    <t>střecha S2</t>
  </si>
  <si>
    <t>25,6</t>
  </si>
  <si>
    <t>16</t>
  </si>
  <si>
    <t>962052211</t>
  </si>
  <si>
    <t>Bourání zdiva železobetonového nadzákladového, objemu přes 1 m3</t>
  </si>
  <si>
    <t>m3</t>
  </si>
  <si>
    <t>-217454666</t>
  </si>
  <si>
    <t>vybourání středové atiky, rozměry dle půdorysu a řezu stávajícího stavu</t>
  </si>
  <si>
    <t>1,1*0,2*23,9</t>
  </si>
  <si>
    <t>17</t>
  </si>
  <si>
    <t>964051111</t>
  </si>
  <si>
    <t>Bourání samostatných trámů, průvlaků nebo pásů ze železobetonu bez přerušení výztuže, průřezu do 0,10 m2</t>
  </si>
  <si>
    <t>-1615096742</t>
  </si>
  <si>
    <t>demontáž ŽB nosníků o rozměrech cca 300x300x2000 mm z podstřešního prostoru, předpoklad, množství bude upřesněno po odstranění horního pláště střechy</t>
  </si>
  <si>
    <t>20</t>
  </si>
  <si>
    <t>997</t>
  </si>
  <si>
    <t>Přesun sutě</t>
  </si>
  <si>
    <t>18</t>
  </si>
  <si>
    <t>997013113</t>
  </si>
  <si>
    <t>Vnitrostaveništní doprava suti a vybouraných hmot vodorovně do 50 m svisle s použitím mechanizace pro budovy a haly výšky přes 9 do 12 m</t>
  </si>
  <si>
    <t>t</t>
  </si>
  <si>
    <t>-167471486</t>
  </si>
  <si>
    <t>19</t>
  </si>
  <si>
    <t>997013511</t>
  </si>
  <si>
    <t>Odvoz suti a vybouraných hmot z meziskládky na skládku s naložením a se složením, na vzdálenost do 1 km</t>
  </si>
  <si>
    <t>-1110688687</t>
  </si>
  <si>
    <t>997013509</t>
  </si>
  <si>
    <t>Odvoz suti a vybouraných hmot na skládku nebo meziskládku se složením, na vzdálenost Příplatek k ceně za každý další i započatý 1 km přes 1 km</t>
  </si>
  <si>
    <t>-1740788331</t>
  </si>
  <si>
    <t>Poznámka k položce:_x000d_
předpoklad celkem do 20 km</t>
  </si>
  <si>
    <t>136,049*19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</si>
  <si>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</si>
  <si>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</si>
  <si>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-777611747</t>
  </si>
  <si>
    <t>998</t>
  </si>
  <si>
    <t>Přesun hmot</t>
  </si>
  <si>
    <t>22</t>
  </si>
  <si>
    <t>998012102</t>
  </si>
  <si>
    <t>Přesun hmot pro budovy občanské výstavby, bydlení, výrobu a služby s nosnou svislou konstrukcí monolitickou betonovou tyčovou s vyzdívaným obvodovým pláštěm vodorovná dopravní vzdálenost do 100 m pro budovy výšky přes 6 do 12 m</t>
  </si>
  <si>
    <t>-608170880</t>
  </si>
  <si>
    <t>PSV</t>
  </si>
  <si>
    <t>Práce a dodávky PSV</t>
  </si>
  <si>
    <t>712</t>
  </si>
  <si>
    <t>Povlakové krytiny</t>
  </si>
  <si>
    <t>23</t>
  </si>
  <si>
    <t>712300833</t>
  </si>
  <si>
    <t>Odstranění ze střech plochých do 10° krytiny povlakové třívrstvé</t>
  </si>
  <si>
    <t>-1746456797</t>
  </si>
  <si>
    <t>odměřeno dle stávajícího stavu</t>
  </si>
  <si>
    <t>777,15</t>
  </si>
  <si>
    <t>24</t>
  </si>
  <si>
    <t>712311101</t>
  </si>
  <si>
    <t>Provedení povlakové krytiny střech plochých do 10° natěradly a tmely za studena nátěrem lakem penetračním nebo asfaltovým</t>
  </si>
  <si>
    <t>-539991568</t>
  </si>
  <si>
    <t>25</t>
  </si>
  <si>
    <t>11163153</t>
  </si>
  <si>
    <t>emulze asfaltová penetrační</t>
  </si>
  <si>
    <t>litr</t>
  </si>
  <si>
    <t>1796035451</t>
  </si>
  <si>
    <t>704,55*0,3 'Přepočtené koeficientem množství</t>
  </si>
  <si>
    <t>26</t>
  </si>
  <si>
    <t>712341559</t>
  </si>
  <si>
    <t>Provedení povlakové krytiny střech plochých do 10° pásy přitavením NAIP v plné ploše</t>
  </si>
  <si>
    <t>-946283091</t>
  </si>
  <si>
    <t>27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</si>
  <si>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</si>
  <si>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</si>
  <si>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32</t>
  </si>
  <si>
    <t>-619497464</t>
  </si>
  <si>
    <t>704,55*1,15 'Přepočtené koeficientem množství</t>
  </si>
  <si>
    <t>28</t>
  </si>
  <si>
    <t>712363001</t>
  </si>
  <si>
    <t>Provedení povlakové krytiny střech plochých do 10° fólií termoplastickou mPVC (měkčené PVC) rozvinutí a natažení fólie v ploše</t>
  </si>
  <si>
    <t>1022368553</t>
  </si>
  <si>
    <t>29</t>
  </si>
  <si>
    <t>28343014</t>
  </si>
  <si>
    <t>fólie hydroizolační střešní mPVC určená ke stabilizaci přitížením a do vegetačních střech tl 1,8mm</t>
  </si>
  <si>
    <t>-1070097022</t>
  </si>
  <si>
    <t>678,95*1,15 'Přepočtené koeficientem množství</t>
  </si>
  <si>
    <t>30</t>
  </si>
  <si>
    <t>712391171</t>
  </si>
  <si>
    <t>Provedení povlakové krytiny střech plochých do 10° -ostatní práce provedení vrstvy textilní podkladní</t>
  </si>
  <si>
    <t>950466047</t>
  </si>
  <si>
    <t>31</t>
  </si>
  <si>
    <t>69311068</t>
  </si>
  <si>
    <t>geotextilie netkaná separační, ochranná, filtrační, drenážní PP 300g/m2</t>
  </si>
  <si>
    <t>-804744222</t>
  </si>
  <si>
    <t>712391172</t>
  </si>
  <si>
    <t>Provedení povlakové krytiny střech plochých do 10° -ostatní práce provedení vrstvy textilní ochranné</t>
  </si>
  <si>
    <t>-1769983727</t>
  </si>
  <si>
    <t>33</t>
  </si>
  <si>
    <t>69311082</t>
  </si>
  <si>
    <t>geotextilie netkaná separační, ochranná, filtrační, drenážní PP 500g/m2</t>
  </si>
  <si>
    <t>790707491</t>
  </si>
  <si>
    <t>34</t>
  </si>
  <si>
    <t>712771203</t>
  </si>
  <si>
    <t>Provedení drenážní vrstvy vegetační střechy z kameniva, tloušťky násypu přes 100 do 200 mm, sklon střechy do 5°</t>
  </si>
  <si>
    <t>109908110</t>
  </si>
  <si>
    <t>oblast G</t>
  </si>
  <si>
    <t>1,8*20,5</t>
  </si>
  <si>
    <t>1,8*20,45</t>
  </si>
  <si>
    <t>41,88</t>
  </si>
  <si>
    <t>-2*1,4*2</t>
  </si>
  <si>
    <t>1,8*12,45</t>
  </si>
  <si>
    <t>6,73</t>
  </si>
  <si>
    <t>9,72</t>
  </si>
  <si>
    <t>oblast H</t>
  </si>
  <si>
    <t>175,62</t>
  </si>
  <si>
    <t>-1*1,4*2</t>
  </si>
  <si>
    <t>200,13</t>
  </si>
  <si>
    <t>oblast F</t>
  </si>
  <si>
    <t>15,21</t>
  </si>
  <si>
    <t>41,67</t>
  </si>
  <si>
    <t>54,4</t>
  </si>
  <si>
    <t>12,96</t>
  </si>
  <si>
    <t>35</t>
  </si>
  <si>
    <t>58333674</t>
  </si>
  <si>
    <t>kamenivo těžené hrubé frakce 16/32</t>
  </si>
  <si>
    <t>-496145484</t>
  </si>
  <si>
    <t>oblast G 15 cm</t>
  </si>
  <si>
    <t>1,8*20,5*0,15</t>
  </si>
  <si>
    <t>1,8*20,45*0,15</t>
  </si>
  <si>
    <t>41,88*0,15</t>
  </si>
  <si>
    <t>-2*1,4*2*0,15</t>
  </si>
  <si>
    <t>1,8*12,45*0,15</t>
  </si>
  <si>
    <t>6,73*0,15</t>
  </si>
  <si>
    <t>9,72*0,15</t>
  </si>
  <si>
    <t>oblast H 12 cm</t>
  </si>
  <si>
    <t>175,62*0,12</t>
  </si>
  <si>
    <t>-1*1,4*2*0,12</t>
  </si>
  <si>
    <t>200,13*0,12</t>
  </si>
  <si>
    <t>oblast F 19 cm</t>
  </si>
  <si>
    <t>15,21*0,19</t>
  </si>
  <si>
    <t>41,67*0,19</t>
  </si>
  <si>
    <t>54,4*0,19</t>
  </si>
  <si>
    <t>12,96*0,19</t>
  </si>
  <si>
    <t>96,04*1,41 'Přepočtené koeficientem množství</t>
  </si>
  <si>
    <t>36</t>
  </si>
  <si>
    <t>712363606</t>
  </si>
  <si>
    <t>Provedení povlakové krytiny střech plochých do 10° s mechanicky kotvenou izolací včetně položení fólie a horkovzdušného svaření tl. tepelné izolace přes 240 mm budovy výšky do 18 m, kotvené do betonu rohové pole</t>
  </si>
  <si>
    <t>14883069</t>
  </si>
  <si>
    <t>37</t>
  </si>
  <si>
    <t>28322012</t>
  </si>
  <si>
    <t>fólie hydroizolační střešní mPVC mechanicky kotvená tl 1,5mm šedá</t>
  </si>
  <si>
    <t>1088243274</t>
  </si>
  <si>
    <t>25,6*1,1655 'Přepočtené koeficientem množství</t>
  </si>
  <si>
    <t>38</t>
  </si>
  <si>
    <t>-1207057172</t>
  </si>
  <si>
    <t>39</t>
  </si>
  <si>
    <t>28343122</t>
  </si>
  <si>
    <t>rohož separační ze skelných vláken 120g/m2 pod hydroizolační fólie</t>
  </si>
  <si>
    <t>-1382884302</t>
  </si>
  <si>
    <t>25,6*1,15 'Přepočtené koeficientem množství</t>
  </si>
  <si>
    <t>40</t>
  </si>
  <si>
    <t>712363119</t>
  </si>
  <si>
    <t>Provedení povlakové krytiny střech plochých do 10° fólií ostatní činnosti při pokládání hydroizolačních fólií (materiál ve specifikaci) zaizolování prostupů střešní rovinou hranatý průřez, vnitřní plochy přes 0,09 do 0,25 m2</t>
  </si>
  <si>
    <t>1782088882</t>
  </si>
  <si>
    <t>detail F</t>
  </si>
  <si>
    <t>41</t>
  </si>
  <si>
    <t>28322058</t>
  </si>
  <si>
    <t>fólie hydroizolační střešní mPVC nevyztužená, určená na detaily tl 1,5mm</t>
  </si>
  <si>
    <t>1295505871</t>
  </si>
  <si>
    <t>3*1,1 'Přepočtené koeficientem množství</t>
  </si>
  <si>
    <t>42</t>
  </si>
  <si>
    <t>712341719</t>
  </si>
  <si>
    <t>Provedení povlakové krytiny střech plochých do 10° pásy přitavením NAIP ostatní činnosti při pokládání pásů (materiál ve specifikaci) zaizolování prostupů střešní rovinou hranatý průřez, vnitřní plochy přes 0,09 do 0,25 m2</t>
  </si>
  <si>
    <t>-198489262</t>
  </si>
  <si>
    <t>43</t>
  </si>
  <si>
    <t>1678671972</t>
  </si>
  <si>
    <t>3*0,75 'Přepočtené koeficientem množství</t>
  </si>
  <si>
    <t>44</t>
  </si>
  <si>
    <t>712363351</t>
  </si>
  <si>
    <t>Povlakové krytiny střech plochých do 10° z tvarovaných poplastovaných lišt pro mPVC pásek rš 50 mm</t>
  </si>
  <si>
    <t>-1885059432</t>
  </si>
  <si>
    <t>K.04</t>
  </si>
  <si>
    <t>2,4+5,2+5,65+30+6,8+0,5+11+0,5+8,1+29,95</t>
  </si>
  <si>
    <t>detail B</t>
  </si>
  <si>
    <t>2*23,85</t>
  </si>
  <si>
    <t>45</t>
  </si>
  <si>
    <t>712363352</t>
  </si>
  <si>
    <t>Povlakové krytiny střech plochých do 10° z tvarovaných poplastovaných lišt pro mPVC vnitřní koutová lišta rš 100 mm</t>
  </si>
  <si>
    <t>-1031410265</t>
  </si>
  <si>
    <t>K.01</t>
  </si>
  <si>
    <t>3*2*(1,6+2,2)</t>
  </si>
  <si>
    <t>detail G</t>
  </si>
  <si>
    <t>46</t>
  </si>
  <si>
    <t>712363353</t>
  </si>
  <si>
    <t>Povlakové krytiny střech plochých do 10° z tvarovaných poplastovaných lišt pro mPVC vnější koutová lišta rš 100 mm</t>
  </si>
  <si>
    <t>-541258943</t>
  </si>
  <si>
    <t>K.02</t>
  </si>
  <si>
    <t>47</t>
  </si>
  <si>
    <t>712363354</t>
  </si>
  <si>
    <t>Povlakové krytiny střech plochých do 10° z tvarovaných poplastovaných lišt pro mPVC stěnová lišta vyhnutá rš 71 mm</t>
  </si>
  <si>
    <t>-1564244652</t>
  </si>
  <si>
    <t>K.07</t>
  </si>
  <si>
    <t>48</t>
  </si>
  <si>
    <t>712363384</t>
  </si>
  <si>
    <t>Povlakové krytiny střech plochých do 10° z tvarovaných poplastovaných lišt ostatní atypická výroba profilů o větší rš</t>
  </si>
  <si>
    <t>-945234667</t>
  </si>
  <si>
    <t>K.03</t>
  </si>
  <si>
    <t>0,2*(7,45+5,1+30,65+27,2+0,5+0,5+30,6)</t>
  </si>
  <si>
    <t>49</t>
  </si>
  <si>
    <t>712998004</t>
  </si>
  <si>
    <t>Provedení povlakové krytiny střech - ostatní práce montáž odvodňovacího prvku atikového chrliče z PVC na dešťovou vodu DN 110</t>
  </si>
  <si>
    <t>991305197</t>
  </si>
  <si>
    <t>detail I</t>
  </si>
  <si>
    <t>50</t>
  </si>
  <si>
    <t>28342470</t>
  </si>
  <si>
    <t>chrlič atikový DN 110 s manžetou pro hydroizolaci z PVC-P</t>
  </si>
  <si>
    <t>112029121</t>
  </si>
  <si>
    <t>51</t>
  </si>
  <si>
    <t>28349103</t>
  </si>
  <si>
    <t>koš perforovaný ochranný pro odvodnění ploché střechy s kačírkem 200mm</t>
  </si>
  <si>
    <t>-685411177</t>
  </si>
  <si>
    <t>52</t>
  </si>
  <si>
    <t>69334333</t>
  </si>
  <si>
    <t>šachta kontrolní odvodnění vegetačních střech PA 300x300mm v 130mm</t>
  </si>
  <si>
    <t>-199265915</t>
  </si>
  <si>
    <t>53</t>
  </si>
  <si>
    <t>62851032</t>
  </si>
  <si>
    <t>prostup parozábranou s integrovanou manžetou z modifikovaného asfaltového pásu DN 100</t>
  </si>
  <si>
    <t>1031734239</t>
  </si>
  <si>
    <t>54</t>
  </si>
  <si>
    <t>712811101</t>
  </si>
  <si>
    <t>Provedení povlakové krytiny střech samostatným vytažením izolačního povlaku za studena na konstrukce převyšující úroveň střechy, nátěrem penetračním</t>
  </si>
  <si>
    <t>-1702272083</t>
  </si>
  <si>
    <t>1,45*(2,4+5,2+5,65+30+6,8+0,5+11+0,5+8,1+29,95)</t>
  </si>
  <si>
    <t>2,4*23,85</t>
  </si>
  <si>
    <t>1*4,5</t>
  </si>
  <si>
    <t>3*0,7*2*(1,4+2)</t>
  </si>
  <si>
    <t>3*(1,4*2)</t>
  </si>
  <si>
    <t>0,3*(6,9+6,8+3,5+2,4)</t>
  </si>
  <si>
    <t>55</t>
  </si>
  <si>
    <t>-401351919</t>
  </si>
  <si>
    <t>235,445*0,35 'Přepočtené koeficientem množství</t>
  </si>
  <si>
    <t>56</t>
  </si>
  <si>
    <t>712841559</t>
  </si>
  <si>
    <t>Provedení povlakové krytiny střech samostatným vytažením izolačního povlaku pásy přitavením na konstrukce převyšující úroveň střechy, NAIP</t>
  </si>
  <si>
    <t>-386487809</t>
  </si>
  <si>
    <t>57</t>
  </si>
  <si>
    <t>-923885408</t>
  </si>
  <si>
    <t>235,445*1,2 'Přepočtené koeficientem množství</t>
  </si>
  <si>
    <t>58</t>
  </si>
  <si>
    <t>712831101</t>
  </si>
  <si>
    <t>Provedení povlakové krytiny střech samostatným vytažením izolačního povlaku pásy na sucho na konstrukce převyšující úroveň střechy, AIP, NAIP nebo tkaninou</t>
  </si>
  <si>
    <t>-1977910504</t>
  </si>
  <si>
    <t>1,6*(2,4+5,2+5,65+30+6,8+0,5+11+0,5+8,1+29,95)</t>
  </si>
  <si>
    <t>2,1*23,85</t>
  </si>
  <si>
    <t>0,35*4,5</t>
  </si>
  <si>
    <t>3*0,65*2*(1,6+2,2)</t>
  </si>
  <si>
    <t>3*(1,6*2,2)</t>
  </si>
  <si>
    <t>0,35*(6,9+6,8+3,5+2,4)</t>
  </si>
  <si>
    <t>59</t>
  </si>
  <si>
    <t>-1209403557</t>
  </si>
  <si>
    <t>244,06*1,2 'Přepočtené koeficientem množství</t>
  </si>
  <si>
    <t>60</t>
  </si>
  <si>
    <t>712861705</t>
  </si>
  <si>
    <t>Provedení povlakové krytiny střech samostatným vytažením izolačního povlaku fólií na konstrukce převyšující úroveň střechy, přilepenou se svařovanými spoji</t>
  </si>
  <si>
    <t>-385653228</t>
  </si>
  <si>
    <t>61</t>
  </si>
  <si>
    <t>1721713899</t>
  </si>
  <si>
    <t>62</t>
  </si>
  <si>
    <t>998712202</t>
  </si>
  <si>
    <t>Přesun hmot pro povlakové krytiny stanovený procentní sazbou (%) z ceny vodorovná dopravní vzdálenost do 50 m v objektech výšky přes 6 do 12 m</t>
  </si>
  <si>
    <t>%</t>
  </si>
  <si>
    <t>-1656913982</t>
  </si>
  <si>
    <t>713</t>
  </si>
  <si>
    <t>Izolace tepelné</t>
  </si>
  <si>
    <t>63</t>
  </si>
  <si>
    <t>713112813</t>
  </si>
  <si>
    <t>Odstranění tepelné foukané izolace běžných stavebních konstrukcí vodorovných tloušťky vrstvy přes 100 mm</t>
  </si>
  <si>
    <t>727312421</t>
  </si>
  <si>
    <t>64</t>
  </si>
  <si>
    <t>713140813</t>
  </si>
  <si>
    <t>Odstranění tepelné izolace střech plochých z rohoží, pásů, dílců, desek, bloků nadstřešních izolací volně položených z vláknitých materiálů suchých, tloušťka izolace přes 100 mm</t>
  </si>
  <si>
    <t>799394446</t>
  </si>
  <si>
    <t>65</t>
  </si>
  <si>
    <t>713141136</t>
  </si>
  <si>
    <t>Montáž tepelné izolace střech plochých rohožemi, pásy, deskami, dílci, bloky (izolační materiál ve specifikaci) přilepenými za studena nízkoexpanzní (PUR) pěnou</t>
  </si>
  <si>
    <t>1756796481</t>
  </si>
  <si>
    <t>odečet částí s XPS</t>
  </si>
  <si>
    <t>-1-1-1,5-1,5</t>
  </si>
  <si>
    <t>66</t>
  </si>
  <si>
    <t>28372318</t>
  </si>
  <si>
    <t>deska EPS 100 do plochých střech a podlah λ=0,037 tl 170mm</t>
  </si>
  <si>
    <t>1918504884</t>
  </si>
  <si>
    <t>673,95*1,02 'Přepočtené koeficientem množství</t>
  </si>
  <si>
    <t>67</t>
  </si>
  <si>
    <t>713141336</t>
  </si>
  <si>
    <t>Montáž tepelné izolace střech plochých spádovými klíny v ploše přilepenými za studena nízkoexpanzní (PUR) pěnou</t>
  </si>
  <si>
    <t>1030741498</t>
  </si>
  <si>
    <t>68</t>
  </si>
  <si>
    <t>28376141</t>
  </si>
  <si>
    <t>klín izolační z pěnového polystyrenu EPS 100 spádový</t>
  </si>
  <si>
    <t>1250719145</t>
  </si>
  <si>
    <t>699,55*0,3 'Přepočtené koeficientem množství</t>
  </si>
  <si>
    <t>69</t>
  </si>
  <si>
    <t>1775730606</t>
  </si>
  <si>
    <t>střecha S2 - 2 x 150 mm</t>
  </si>
  <si>
    <t>25,6*2</t>
  </si>
  <si>
    <t>70</t>
  </si>
  <si>
    <t>28372317</t>
  </si>
  <si>
    <t>deska EPS 100 do plochých střech a podlah λ=0,037 tl 150mm</t>
  </si>
  <si>
    <t>-1186807257</t>
  </si>
  <si>
    <t>51,2*1,02 'Přepočtené koeficientem množství</t>
  </si>
  <si>
    <t>71</t>
  </si>
  <si>
    <t>2050846446</t>
  </si>
  <si>
    <t>detail C</t>
  </si>
  <si>
    <t>1+1+1,5+1,5</t>
  </si>
  <si>
    <t>72</t>
  </si>
  <si>
    <t>28376382</t>
  </si>
  <si>
    <t>deska z polystyrénu XPS, hrana polodrážková a hladký povrch s vyšší odolností tl 100mm</t>
  </si>
  <si>
    <t>868333657</t>
  </si>
  <si>
    <t>5*1,02 'Přepočtené koeficientem množství</t>
  </si>
  <si>
    <t>73</t>
  </si>
  <si>
    <t>-1277843769</t>
  </si>
  <si>
    <t>rozháněcí klíny v koutě u S2 a u VZT komor</t>
  </si>
  <si>
    <t>0,8*0,8*3</t>
  </si>
  <si>
    <t>2,88</t>
  </si>
  <si>
    <t>74</t>
  </si>
  <si>
    <t>-743965358</t>
  </si>
  <si>
    <t>4,8*0,1 'Přepočtené koeficientem množství</t>
  </si>
  <si>
    <t>75</t>
  </si>
  <si>
    <t>713141358</t>
  </si>
  <si>
    <t>Montáž tepelné izolace střech plochých spádovými klíny na zhlaví atiky šířky do 500 mm mechanicky ukotvenými šrouby</t>
  </si>
  <si>
    <t>1414233206</t>
  </si>
  <si>
    <t>7,45+5,1+30,65+27,2+0,5+0,5+30,6</t>
  </si>
  <si>
    <t>23,85</t>
  </si>
  <si>
    <t>76</t>
  </si>
  <si>
    <t>28376417</t>
  </si>
  <si>
    <t>deska z polystyrénu XPS, hrana polodrážková a hladký povrch 300kPa tl 50mm</t>
  </si>
  <si>
    <t>599012907</t>
  </si>
  <si>
    <t>0,35*(7,45+5,1+30,65+27,2+0,5+0,5+30,6)*1,1</t>
  </si>
  <si>
    <t>0,2*23,85*1,1</t>
  </si>
  <si>
    <t>77</t>
  </si>
  <si>
    <t>713141396</t>
  </si>
  <si>
    <t>Montáž tepelné izolace střech plochých na konstrukce stěn převyšující úroveň střechy např. atiky, prostupy střešní krytinou do výšky 1 000 mm přilepenými za studena nízkoexpanzní (PUR) pěnou</t>
  </si>
  <si>
    <t>-1971392467</t>
  </si>
  <si>
    <t>1,15*(2,4+5,2+5,65+30+6,8+0,5+11+0,5+8,1+29,95)</t>
  </si>
  <si>
    <t>2,3*23,85</t>
  </si>
  <si>
    <t>0,7*4,5</t>
  </si>
  <si>
    <t>3*0,7*2*(1,6+2,2)</t>
  </si>
  <si>
    <t>0,2*(6,9+6,8+3,5+2,4)</t>
  </si>
  <si>
    <t>78</t>
  </si>
  <si>
    <t>28372309</t>
  </si>
  <si>
    <t>deska EPS 100 do plochých střech a podlah λ=0,037 tl 100mm</t>
  </si>
  <si>
    <t>-1697786441</t>
  </si>
  <si>
    <t>201,4*1,02 'Přepočtené koeficientem množství</t>
  </si>
  <si>
    <t>79</t>
  </si>
  <si>
    <t>998713202</t>
  </si>
  <si>
    <t>Přesun hmot pro izolace tepelné stanovený procentní sazbou (%) z ceny vodorovná dopravní vzdálenost do 50 m v objektech výšky přes 6 do 12 m</t>
  </si>
  <si>
    <t>97300744</t>
  </si>
  <si>
    <t>721</t>
  </si>
  <si>
    <t>Zdravotechnika - vnitřní kanalizace</t>
  </si>
  <si>
    <t>80</t>
  </si>
  <si>
    <t>721210822</t>
  </si>
  <si>
    <t>Demontáž kanalizačního příslušenství střešních vtoků DN 100</t>
  </si>
  <si>
    <t>-476354496</t>
  </si>
  <si>
    <t>dle stávajícího stavu</t>
  </si>
  <si>
    <t>81</t>
  </si>
  <si>
    <t>998721202</t>
  </si>
  <si>
    <t>Přesun hmot pro vnitřní kanalizace stanovený procentní sazbou (%) z ceny vodorovná dopravní vzdálenost do 50 m v objektech výšky přes 6 do 12 m</t>
  </si>
  <si>
    <t>1812142515</t>
  </si>
  <si>
    <t>741</t>
  </si>
  <si>
    <t>Elektroinstalace - silnoproud</t>
  </si>
  <si>
    <t>82</t>
  </si>
  <si>
    <t>741420001</t>
  </si>
  <si>
    <t>Montáž hromosvodného vedení svodových drátů nebo lan s podpěrami, Ø do 10 mm</t>
  </si>
  <si>
    <t>-511557191</t>
  </si>
  <si>
    <t>dle výměry demontáže</t>
  </si>
  <si>
    <t>140</t>
  </si>
  <si>
    <t>83</t>
  </si>
  <si>
    <t>35441072</t>
  </si>
  <si>
    <t>drát D 8mm FeZn pro hromosvod</t>
  </si>
  <si>
    <t>kg</t>
  </si>
  <si>
    <t>-593943988</t>
  </si>
  <si>
    <t>140*0,4 'Přepočtené koeficientem množství</t>
  </si>
  <si>
    <t>84</t>
  </si>
  <si>
    <t>35441550</t>
  </si>
  <si>
    <t>podpěra vedení FeZn na lepenkovou krytinu a eternit 100mm</t>
  </si>
  <si>
    <t>1006356123</t>
  </si>
  <si>
    <t>85</t>
  </si>
  <si>
    <t>741421823</t>
  </si>
  <si>
    <t>Demontáž hromosvodného vedení bez zachování funkčnosti svodových drátů nebo lan na rovné střeše, průměru přes 8 mm</t>
  </si>
  <si>
    <t>1225710031</t>
  </si>
  <si>
    <t>odměřeno dle stávajícího/navrhovaného stavu</t>
  </si>
  <si>
    <t>29,65+6,65+5,65+8,15+9,9+1,4+1,4+4,5+7,9+6,5+29,8+7,9+0,5+11,2+0,5+6,53+1,5</t>
  </si>
  <si>
    <t>zaokrouhlení</t>
  </si>
  <si>
    <t>0,37</t>
  </si>
  <si>
    <t>86</t>
  </si>
  <si>
    <t>741421855</t>
  </si>
  <si>
    <t>Demontáž hromosvodného vedení podpěr střešního vedení pro plochou střechu</t>
  </si>
  <si>
    <t>-626723577</t>
  </si>
  <si>
    <t>předpoklad 1 ks/m</t>
  </si>
  <si>
    <t>87</t>
  </si>
  <si>
    <t>741810001</t>
  </si>
  <si>
    <t>Zkoušky a prohlídky elektrických rozvodů a zařízení celková prohlídka a vyhotovení revizní zprávy pro objem montážních prací do 100 tis. Kč</t>
  </si>
  <si>
    <t>-1124062624</t>
  </si>
  <si>
    <t>88</t>
  </si>
  <si>
    <t>998741202</t>
  </si>
  <si>
    <t>Přesun hmot pro silnoproud stanovený procentní sazbou (%) z ceny vodorovná dopravní vzdálenost do 50 m v objektech výšky přes 6 do 12 m</t>
  </si>
  <si>
    <t>843525269</t>
  </si>
  <si>
    <t>751</t>
  </si>
  <si>
    <t>Vzduchotechnika</t>
  </si>
  <si>
    <t>89</t>
  </si>
  <si>
    <t>751.Rpol.OF</t>
  </si>
  <si>
    <t>D+M utěsnění otvorů ve fasádě, utěsnění PUR pěnou a otvory budou osazeny mřížkou</t>
  </si>
  <si>
    <t>kpl.</t>
  </si>
  <si>
    <t>1204656964</t>
  </si>
  <si>
    <t>90</t>
  </si>
  <si>
    <t>998751201</t>
  </si>
  <si>
    <t>Přesun hmot pro vzduchotechniku stanovený procentní sazbou (%) z ceny vodorovná dopravní vzdálenost do 50 m v objektech výšky do 12 m</t>
  </si>
  <si>
    <t>502132450</t>
  </si>
  <si>
    <t>762</t>
  </si>
  <si>
    <t>Konstrukce tesařské</t>
  </si>
  <si>
    <t>91</t>
  </si>
  <si>
    <t>762341370</t>
  </si>
  <si>
    <t>Bednění a laťování montáž bednění střech obloukových sklonu do 60° s vyřezáním otvorů, nároží, úžlabí, nadstřešních konstrukcí z desek dřevotřískových nebo dřevoštěpkových na sraz</t>
  </si>
  <si>
    <t>866367754</t>
  </si>
  <si>
    <t>3*1,6*2,2</t>
  </si>
  <si>
    <t>92</t>
  </si>
  <si>
    <t>60621155</t>
  </si>
  <si>
    <t>překližka vodovzdorná protiskl/hladká bříza tl 24mm</t>
  </si>
  <si>
    <t>-87319914</t>
  </si>
  <si>
    <t>10,56*1,1 'Přepočtené koeficientem množství</t>
  </si>
  <si>
    <t>93</t>
  </si>
  <si>
    <t>762341670</t>
  </si>
  <si>
    <t>Bednění a laťování montáž bednění štítových okapových říms, krajnic, závětrných prken a žaluzií ve spádu nebo rovnoběžně s okapem z desek dřevotřískových nebo dřevoštěpkových na sraz</t>
  </si>
  <si>
    <t>492687143</t>
  </si>
  <si>
    <t>0,625*(7,45+5,1+30,65+27,2+0,5+0,5+30,6)</t>
  </si>
  <si>
    <t>0,4*(23,85)</t>
  </si>
  <si>
    <t>94</t>
  </si>
  <si>
    <t>60621154</t>
  </si>
  <si>
    <t>překližka vodovzdorná protiskl/hladká bříza tl 21mm</t>
  </si>
  <si>
    <t>-119230002</t>
  </si>
  <si>
    <t>73,29*1,1 'Přepočtené koeficientem množství</t>
  </si>
  <si>
    <t>95</t>
  </si>
  <si>
    <t>762341832</t>
  </si>
  <si>
    <t>Demontáž bednění a laťování bednění střech rovných, obloukových, sklonu do 60° se všemi nadstřešními konstrukcemi z desek tvrdých (cementotřískových, dřevoštěpkových apod.)</t>
  </si>
  <si>
    <t>1826358387</t>
  </si>
  <si>
    <t>96</t>
  </si>
  <si>
    <t>762361820</t>
  </si>
  <si>
    <t>Demontáž spádových klínů pro rovné střechy připojených na nosnou konstrukci z prken, fošen, průřezové plochy přes 120 do 224 cm2</t>
  </si>
  <si>
    <t>1062910502</t>
  </si>
  <si>
    <t>předpoklad 2 bm/m2</t>
  </si>
  <si>
    <t>692,15*2</t>
  </si>
  <si>
    <t>-0,2*24*2</t>
  </si>
  <si>
    <t>-3*1,4*2*2</t>
  </si>
  <si>
    <t>97</t>
  </si>
  <si>
    <t>762395000</t>
  </si>
  <si>
    <t>Spojovací prostředky krovů, bednění a laťování, nadstřešních konstrukcí svory, prkna, hřebíky, pásová ocel, vruty</t>
  </si>
  <si>
    <t>1704662239</t>
  </si>
  <si>
    <t>11,616*0,024</t>
  </si>
  <si>
    <t>80,619*0,021</t>
  </si>
  <si>
    <t>98</t>
  </si>
  <si>
    <t>998762202</t>
  </si>
  <si>
    <t>Přesun hmot pro konstrukce tesařské stanovený procentní sazbou (%) z ceny vodorovná dopravní vzdálenost do 50 m v objektech výšky přes 6 do 12 m</t>
  </si>
  <si>
    <t>1980974020</t>
  </si>
  <si>
    <t>764</t>
  </si>
  <si>
    <t>Konstrukce klempířské</t>
  </si>
  <si>
    <t>99</t>
  </si>
  <si>
    <t>764.Rpol.250</t>
  </si>
  <si>
    <t>Příponka z FeZn plechu bez povrchové úpravy tl. 1 mm, r.š. 250 mm</t>
  </si>
  <si>
    <t>-1074764859</t>
  </si>
  <si>
    <t>K.05</t>
  </si>
  <si>
    <t>100</t>
  </si>
  <si>
    <t>764.Rpol.520</t>
  </si>
  <si>
    <t>Oplechování parapetů z pozinkovaného plechu s povrchovou úpravou rovných celoplošně lepené, bez rohů rš 520 mm</t>
  </si>
  <si>
    <t>-461771642</t>
  </si>
  <si>
    <t>K.06</t>
  </si>
  <si>
    <t>101</t>
  </si>
  <si>
    <t>764.Rpol.270</t>
  </si>
  <si>
    <t>Připojovací lišta FeZn plech tl.1,00 mm, r.š. 270 mm</t>
  </si>
  <si>
    <t>436500979</t>
  </si>
  <si>
    <t>K.09</t>
  </si>
  <si>
    <t>102</t>
  </si>
  <si>
    <t>764.Rpol.230</t>
  </si>
  <si>
    <t>Krycí maska z lakovaného FeZn plechu tl. 0,6 mm, r.š. 230 mm</t>
  </si>
  <si>
    <t>-1764344115</t>
  </si>
  <si>
    <t>103</t>
  </si>
  <si>
    <t>764511662</t>
  </si>
  <si>
    <t>Žlab podokapní z pozinkovaného plechu s povrchovou úpravou včetně háků a čel kotlík hranatý, rš žlabu/průměr svodu 330/100 mm</t>
  </si>
  <si>
    <t>254272808</t>
  </si>
  <si>
    <t>104</t>
  </si>
  <si>
    <t>764518622</t>
  </si>
  <si>
    <t>Svod z pozinkovaného plechu s upraveným povrchem včetně objímek, kolen a odskoků kruhový, průměru 100 mm</t>
  </si>
  <si>
    <t>-550147731</t>
  </si>
  <si>
    <t>svody k chrličům - viz. technická zpráva</t>
  </si>
  <si>
    <t>4*12,1</t>
  </si>
  <si>
    <t>105</t>
  </si>
  <si>
    <t>764002841</t>
  </si>
  <si>
    <t>Demontáž klempířských konstrukcí oplechování horních ploch zdí a nadezdívek do suti</t>
  </si>
  <si>
    <t>-101550513</t>
  </si>
  <si>
    <t>102+24</t>
  </si>
  <si>
    <t>106</t>
  </si>
  <si>
    <t>764002851</t>
  </si>
  <si>
    <t>Demontáž klempířských konstrukcí oplechování parapetů do suti</t>
  </si>
  <si>
    <t>-1222561186</t>
  </si>
  <si>
    <t>dle detailu E</t>
  </si>
  <si>
    <t>107</t>
  </si>
  <si>
    <t>764002871</t>
  </si>
  <si>
    <t>Demontáž klempířských konstrukcí lemování zdí do suti</t>
  </si>
  <si>
    <t>-430159306</t>
  </si>
  <si>
    <t>dle délky detailu G</t>
  </si>
  <si>
    <t>108</t>
  </si>
  <si>
    <t>998764202</t>
  </si>
  <si>
    <t>Přesun hmot pro konstrukce klempířské stanovený procentní sazbou (%) z ceny vodorovná dopravní vzdálenost do 50 m v objektech výšky přes 6 do 12 m</t>
  </si>
  <si>
    <t>-634264203</t>
  </si>
  <si>
    <t>767</t>
  </si>
  <si>
    <t>Konstrukce zámečnické</t>
  </si>
  <si>
    <t>109</t>
  </si>
  <si>
    <t>767.Rpol</t>
  </si>
  <si>
    <t>Demontáž, uložení, obroušení a nový nátěr, zpětná montáž ocelového požárního žebříku</t>
  </si>
  <si>
    <t>-220380362</t>
  </si>
  <si>
    <t>110</t>
  </si>
  <si>
    <t>767627309</t>
  </si>
  <si>
    <t>Montáž oken zdvojených Příplatek k cenám za připojovací spáru mezi ostěním a rámem venkovní impregnovanou komprimační páskou</t>
  </si>
  <si>
    <t>2082694900</t>
  </si>
  <si>
    <t>111</t>
  </si>
  <si>
    <t>998767202</t>
  </si>
  <si>
    <t>Přesun hmot pro zámečnické konstrukce stanovený procentní sazbou (%) z ceny vodorovná dopravní vzdálenost do 50 m v objektech výšky přes 6 do 12 m</t>
  </si>
  <si>
    <t>225775494</t>
  </si>
  <si>
    <t>VRN</t>
  </si>
  <si>
    <t>Vedlejší rozpočtové náklady</t>
  </si>
  <si>
    <t>VRN3</t>
  </si>
  <si>
    <t>Zařízení staveniště</t>
  </si>
  <si>
    <t>112</t>
  </si>
  <si>
    <t>030001000</t>
  </si>
  <si>
    <t>1024</t>
  </si>
  <si>
    <t>530862239</t>
  </si>
  <si>
    <t>Poznámka k položce:_x000d_
položka musí zahrnovat náklady na jeřáb s obslouhou (manipulace s kamenivem, betonovými trámci)</t>
  </si>
  <si>
    <t>113</t>
  </si>
  <si>
    <t>VRN.Rpol.001</t>
  </si>
  <si>
    <t>Náklady na stavební výtah po dobu výstavby</t>
  </si>
  <si>
    <t>-1642991727</t>
  </si>
  <si>
    <t>VRN6</t>
  </si>
  <si>
    <t>Územní vlivy</t>
  </si>
  <si>
    <t>114</t>
  </si>
  <si>
    <t>065002000</t>
  </si>
  <si>
    <t>Mimostaveništní doprava materiálů</t>
  </si>
  <si>
    <t>776785814</t>
  </si>
  <si>
    <t>SO-02 - Střecha 2 - světlík</t>
  </si>
  <si>
    <t>-1803733256</t>
  </si>
  <si>
    <t>-392829209</t>
  </si>
  <si>
    <t>128838704</t>
  </si>
  <si>
    <t>0,017*19 'Přepočtené koeficientem množství</t>
  </si>
  <si>
    <t>-1604795801</t>
  </si>
  <si>
    <t>206902195</t>
  </si>
  <si>
    <t>detail H</t>
  </si>
  <si>
    <t>0,35*(1,25+1,25+0,6+0,6)</t>
  </si>
  <si>
    <t>-255983918</t>
  </si>
  <si>
    <t>1,295*1,2 'Přepočtené koeficientem množství</t>
  </si>
  <si>
    <t>-477181905</t>
  </si>
  <si>
    <t>1485261523</t>
  </si>
  <si>
    <t>-772701107</t>
  </si>
  <si>
    <t>371114636</t>
  </si>
  <si>
    <t>0,2*(1,25+1,25+0,6+0,6)</t>
  </si>
  <si>
    <t>677126872</t>
  </si>
  <si>
    <t>0,74*1,02 'Přepočtené koeficientem množství</t>
  </si>
  <si>
    <t>-1882858256</t>
  </si>
  <si>
    <t>765192811</t>
  </si>
  <si>
    <t>Demontáž střešního výlezu jakékoliv plochy</t>
  </si>
  <si>
    <t>1775492236</t>
  </si>
  <si>
    <t>765.Rpol.SV</t>
  </si>
  <si>
    <t>D+M nový střešní výlez 1000x600 mm se zateplenou laminátovou podstavou v. 150 mm a s tepelněizolační výplní, součinitel prostupu tepla výlezu včetně rámu bude max, 1,1 W/m2K, manuální ovládání, ocelová západka+řetízek</t>
  </si>
  <si>
    <t>-1121494290</t>
  </si>
  <si>
    <t>-1345121762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</si>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</sst>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33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20210118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Rekonstrukce střešního pláště pavilonu 1 Základní školy Běžecká 2055, 356 01 Sokolov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Běžecká 2055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18. 1. 2021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Sokolov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DEKPROJEKT s.r.o.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>DEKPROJEKT s.r.o.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16.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'SO-01 - Pavilon 1'!J30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'SO-01 - Pavilon 1'!P97</f>
        <v>0</v>
      </c>
      <c r="AV55" s="121">
        <f>'SO-01 - Pavilon 1'!J33</f>
        <v>0</v>
      </c>
      <c r="AW55" s="121">
        <f>'SO-01 - Pavilon 1'!J34</f>
        <v>0</v>
      </c>
      <c r="AX55" s="121">
        <f>'SO-01 - Pavilon 1'!J35</f>
        <v>0</v>
      </c>
      <c r="AY55" s="121">
        <f>'SO-01 - Pavilon 1'!J36</f>
        <v>0</v>
      </c>
      <c r="AZ55" s="121">
        <f>'SO-01 - Pavilon 1'!F33</f>
        <v>0</v>
      </c>
      <c r="BA55" s="121">
        <f>'SO-01 - Pavilon 1'!F34</f>
        <v>0</v>
      </c>
      <c r="BB55" s="121">
        <f>'SO-01 - Pavilon 1'!F35</f>
        <v>0</v>
      </c>
      <c r="BC55" s="121">
        <f>'SO-01 - Pavilon 1'!F36</f>
        <v>0</v>
      </c>
      <c r="BD55" s="123">
        <f>'SO-01 - Pavilon 1'!F37</f>
        <v>0</v>
      </c>
      <c r="BE55" s="7"/>
      <c r="BT55" s="124" t="s">
        <v>81</v>
      </c>
      <c r="BV55" s="124" t="s">
        <v>75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7" customFormat="1" ht="16.5" customHeight="1">
      <c r="A56" s="112" t="s">
        <v>77</v>
      </c>
      <c r="B56" s="113"/>
      <c r="C56" s="114"/>
      <c r="D56" s="115" t="s">
        <v>84</v>
      </c>
      <c r="E56" s="115"/>
      <c r="F56" s="115"/>
      <c r="G56" s="115"/>
      <c r="H56" s="115"/>
      <c r="I56" s="116"/>
      <c r="J56" s="115" t="s">
        <v>85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'SO-02 - Střecha 2 - světlík'!J30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80</v>
      </c>
      <c r="AR56" s="119"/>
      <c r="AS56" s="125">
        <v>0</v>
      </c>
      <c r="AT56" s="126">
        <f>ROUND(SUM(AV56:AW56),2)</f>
        <v>0</v>
      </c>
      <c r="AU56" s="127">
        <f>'SO-02 - Střecha 2 - světlík'!P85</f>
        <v>0</v>
      </c>
      <c r="AV56" s="126">
        <f>'SO-02 - Střecha 2 - světlík'!J33</f>
        <v>0</v>
      </c>
      <c r="AW56" s="126">
        <f>'SO-02 - Střecha 2 - světlík'!J34</f>
        <v>0</v>
      </c>
      <c r="AX56" s="126">
        <f>'SO-02 - Střecha 2 - světlík'!J35</f>
        <v>0</v>
      </c>
      <c r="AY56" s="126">
        <f>'SO-02 - Střecha 2 - světlík'!J36</f>
        <v>0</v>
      </c>
      <c r="AZ56" s="126">
        <f>'SO-02 - Střecha 2 - světlík'!F33</f>
        <v>0</v>
      </c>
      <c r="BA56" s="126">
        <f>'SO-02 - Střecha 2 - světlík'!F34</f>
        <v>0</v>
      </c>
      <c r="BB56" s="126">
        <f>'SO-02 - Střecha 2 - světlík'!F35</f>
        <v>0</v>
      </c>
      <c r="BC56" s="126">
        <f>'SO-02 - Střecha 2 - světlík'!F36</f>
        <v>0</v>
      </c>
      <c r="BD56" s="128">
        <f>'SO-02 - Střecha 2 - světlík'!F37</f>
        <v>0</v>
      </c>
      <c r="BE56" s="7"/>
      <c r="BT56" s="124" t="s">
        <v>81</v>
      </c>
      <c r="BV56" s="124" t="s">
        <v>75</v>
      </c>
      <c r="BW56" s="124" t="s">
        <v>86</v>
      </c>
      <c r="BX56" s="124" t="s">
        <v>5</v>
      </c>
      <c r="CL56" s="124" t="s">
        <v>19</v>
      </c>
      <c r="CM56" s="124" t="s">
        <v>83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E3B3FSeKPUA7dbTrKlpHZNXgoSQLwHmZwbPrJr8wzQqDLgJDTWCe1PLNAaznARMx69JjObwsy6kzP0kIy/tidw==" hashValue="3oEUCAYWdPoCFUlpsC95zJ+EvK/lrfT248rA3SKrJwVA84poudJiMd1/hMBuFFT2CGM1kFU8RkzhavIrfORlI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-01 - Pavilon 1'!C2" display="/"/>
    <hyperlink ref="A56" location="'SO-02 - Střecha 2 - světlík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87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Rekonstrukce střešního pláště pavilonu 1 Základní školy Běžecká 2055, 356 01 Sokolov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18. 1. 2021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33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34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90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ROUND(J97,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ROUND((SUM(BE97:BE597)),  2)</f>
        <v>0</v>
      </c>
      <c r="G33" s="39"/>
      <c r="H33" s="39"/>
      <c r="I33" s="149">
        <v>0.20999999999999999</v>
      </c>
      <c r="J33" s="148">
        <f>ROUND(((SUM(BE97:BE597))*I33),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ROUND((SUM(BF97:BF597)),  2)</f>
        <v>0</v>
      </c>
      <c r="G34" s="39"/>
      <c r="H34" s="39"/>
      <c r="I34" s="149">
        <v>0.14999999999999999</v>
      </c>
      <c r="J34" s="148">
        <f>ROUND(((SUM(BF97:BF597))*I34),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ROUND((SUM(BG97:BG597)),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ROUND((SUM(BH97:BH597)),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ROUND((SUM(BI97:BI597)),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Rekonstrukce střešního pláště pavilonu 1 Základní školy Běžecká 2055, 356 01 Sokolov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SO-01 - Pavilon 1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Běžecká 2055</v>
      </c>
      <c r="G52" s="41"/>
      <c r="H52" s="41"/>
      <c r="I52" s="33" t="s">
        <v>23</v>
      </c>
      <c r="J52" s="73" t="str">
        <f>IF(J12="","",J12)</f>
        <v>18. 1. 2021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Sokolov</v>
      </c>
      <c r="G54" s="41"/>
      <c r="H54" s="41"/>
      <c r="I54" s="33" t="s">
        <v>32</v>
      </c>
      <c r="J54" s="37" t="str">
        <f>E21</f>
        <v>DEKPROJEKT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DEKPROJEKT s.r.o.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J97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6"/>
      <c r="C60" s="167"/>
      <c r="D60" s="168" t="s">
        <v>95</v>
      </c>
      <c r="E60" s="169"/>
      <c r="F60" s="169"/>
      <c r="G60" s="169"/>
      <c r="H60" s="169"/>
      <c r="I60" s="169"/>
      <c r="J60" s="170">
        <f>J98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96</v>
      </c>
      <c r="E61" s="175"/>
      <c r="F61" s="175"/>
      <c r="G61" s="175"/>
      <c r="H61" s="175"/>
      <c r="I61" s="175"/>
      <c r="J61" s="176">
        <f>J99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97</v>
      </c>
      <c r="E62" s="175"/>
      <c r="F62" s="175"/>
      <c r="G62" s="175"/>
      <c r="H62" s="175"/>
      <c r="I62" s="175"/>
      <c r="J62" s="176">
        <f>J103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98</v>
      </c>
      <c r="E63" s="175"/>
      <c r="F63" s="175"/>
      <c r="G63" s="175"/>
      <c r="H63" s="175"/>
      <c r="I63" s="175"/>
      <c r="J63" s="176">
        <f>J143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99</v>
      </c>
      <c r="E64" s="175"/>
      <c r="F64" s="175"/>
      <c r="G64" s="175"/>
      <c r="H64" s="175"/>
      <c r="I64" s="175"/>
      <c r="J64" s="176">
        <f>J160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100</v>
      </c>
      <c r="E65" s="175"/>
      <c r="F65" s="175"/>
      <c r="G65" s="175"/>
      <c r="H65" s="175"/>
      <c r="I65" s="175"/>
      <c r="J65" s="176">
        <f>J167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6"/>
      <c r="C66" s="167"/>
      <c r="D66" s="168" t="s">
        <v>101</v>
      </c>
      <c r="E66" s="169"/>
      <c r="F66" s="169"/>
      <c r="G66" s="169"/>
      <c r="H66" s="169"/>
      <c r="I66" s="169"/>
      <c r="J66" s="170">
        <f>J169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2"/>
      <c r="C67" s="173"/>
      <c r="D67" s="174" t="s">
        <v>102</v>
      </c>
      <c r="E67" s="175"/>
      <c r="F67" s="175"/>
      <c r="G67" s="175"/>
      <c r="H67" s="175"/>
      <c r="I67" s="175"/>
      <c r="J67" s="176">
        <f>J170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103</v>
      </c>
      <c r="E68" s="175"/>
      <c r="F68" s="175"/>
      <c r="G68" s="175"/>
      <c r="H68" s="175"/>
      <c r="I68" s="175"/>
      <c r="J68" s="176">
        <f>J398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104</v>
      </c>
      <c r="E69" s="175"/>
      <c r="F69" s="175"/>
      <c r="G69" s="175"/>
      <c r="H69" s="175"/>
      <c r="I69" s="175"/>
      <c r="J69" s="176">
        <f>J488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105</v>
      </c>
      <c r="E70" s="175"/>
      <c r="F70" s="175"/>
      <c r="G70" s="175"/>
      <c r="H70" s="175"/>
      <c r="I70" s="175"/>
      <c r="J70" s="176">
        <f>J493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106</v>
      </c>
      <c r="E71" s="175"/>
      <c r="F71" s="175"/>
      <c r="G71" s="175"/>
      <c r="H71" s="175"/>
      <c r="I71" s="175"/>
      <c r="J71" s="176">
        <f>J511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107</v>
      </c>
      <c r="E72" s="175"/>
      <c r="F72" s="175"/>
      <c r="G72" s="175"/>
      <c r="H72" s="175"/>
      <c r="I72" s="175"/>
      <c r="J72" s="176">
        <f>J514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108</v>
      </c>
      <c r="E73" s="175"/>
      <c r="F73" s="175"/>
      <c r="G73" s="175"/>
      <c r="H73" s="175"/>
      <c r="I73" s="175"/>
      <c r="J73" s="176">
        <f>J555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109</v>
      </c>
      <c r="E74" s="175"/>
      <c r="F74" s="175"/>
      <c r="G74" s="175"/>
      <c r="H74" s="175"/>
      <c r="I74" s="175"/>
      <c r="J74" s="176">
        <f>J585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66"/>
      <c r="C75" s="167"/>
      <c r="D75" s="168" t="s">
        <v>110</v>
      </c>
      <c r="E75" s="169"/>
      <c r="F75" s="169"/>
      <c r="G75" s="169"/>
      <c r="H75" s="169"/>
      <c r="I75" s="169"/>
      <c r="J75" s="170">
        <f>J591</f>
        <v>0</v>
      </c>
      <c r="K75" s="167"/>
      <c r="L75" s="17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72"/>
      <c r="C76" s="173"/>
      <c r="D76" s="174" t="s">
        <v>111</v>
      </c>
      <c r="E76" s="175"/>
      <c r="F76" s="175"/>
      <c r="G76" s="175"/>
      <c r="H76" s="175"/>
      <c r="I76" s="175"/>
      <c r="J76" s="176">
        <f>J592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2"/>
      <c r="C77" s="173"/>
      <c r="D77" s="174" t="s">
        <v>112</v>
      </c>
      <c r="E77" s="175"/>
      <c r="F77" s="175"/>
      <c r="G77" s="175"/>
      <c r="H77" s="175"/>
      <c r="I77" s="175"/>
      <c r="J77" s="176">
        <f>J596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113</v>
      </c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161" t="str">
        <f>E7</f>
        <v>Rekonstrukce střešního pláště pavilonu 1 Základní školy Běžecká 2055, 356 01 Sokolov</v>
      </c>
      <c r="F87" s="33"/>
      <c r="G87" s="33"/>
      <c r="H87" s="33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88</v>
      </c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E9</f>
        <v>SO-01 - Pavilon 1</v>
      </c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F12</f>
        <v>Běžecká 2055</v>
      </c>
      <c r="G91" s="41"/>
      <c r="H91" s="41"/>
      <c r="I91" s="33" t="s">
        <v>23</v>
      </c>
      <c r="J91" s="73" t="str">
        <f>IF(J12="","",J12)</f>
        <v>18. 1. 2021</v>
      </c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E15</f>
        <v>Město Sokolov</v>
      </c>
      <c r="G93" s="41"/>
      <c r="H93" s="41"/>
      <c r="I93" s="33" t="s">
        <v>32</v>
      </c>
      <c r="J93" s="37" t="str">
        <f>E21</f>
        <v>DEKPROJEKT s.r.o.</v>
      </c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IF(E18="","",E18)</f>
        <v>Vyplň údaj</v>
      </c>
      <c r="G94" s="41"/>
      <c r="H94" s="41"/>
      <c r="I94" s="33" t="s">
        <v>36</v>
      </c>
      <c r="J94" s="37" t="str">
        <f>E24</f>
        <v>DEKPROJEKT s.r.o.</v>
      </c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78"/>
      <c r="B96" s="179"/>
      <c r="C96" s="180" t="s">
        <v>114</v>
      </c>
      <c r="D96" s="181" t="s">
        <v>58</v>
      </c>
      <c r="E96" s="181" t="s">
        <v>54</v>
      </c>
      <c r="F96" s="181" t="s">
        <v>55</v>
      </c>
      <c r="G96" s="181" t="s">
        <v>115</v>
      </c>
      <c r="H96" s="181" t="s">
        <v>116</v>
      </c>
      <c r="I96" s="181" t="s">
        <v>117</v>
      </c>
      <c r="J96" s="181" t="s">
        <v>93</v>
      </c>
      <c r="K96" s="182" t="s">
        <v>118</v>
      </c>
      <c r="L96" s="183"/>
      <c r="M96" s="93" t="s">
        <v>19</v>
      </c>
      <c r="N96" s="94" t="s">
        <v>43</v>
      </c>
      <c r="O96" s="94" t="s">
        <v>119</v>
      </c>
      <c r="P96" s="94" t="s">
        <v>120</v>
      </c>
      <c r="Q96" s="94" t="s">
        <v>121</v>
      </c>
      <c r="R96" s="94" t="s">
        <v>122</v>
      </c>
      <c r="S96" s="94" t="s">
        <v>123</v>
      </c>
      <c r="T96" s="95" t="s">
        <v>124</v>
      </c>
      <c r="U96" s="178"/>
      <c r="V96" s="178"/>
      <c r="W96" s="178"/>
      <c r="X96" s="178"/>
      <c r="Y96" s="178"/>
      <c r="Z96" s="178"/>
      <c r="AA96" s="178"/>
      <c r="AB96" s="178"/>
      <c r="AC96" s="178"/>
      <c r="AD96" s="178"/>
      <c r="AE96" s="178"/>
    </row>
    <row r="97" s="2" customFormat="1" ht="22.8" customHeight="1">
      <c r="A97" s="39"/>
      <c r="B97" s="40"/>
      <c r="C97" s="100" t="s">
        <v>125</v>
      </c>
      <c r="D97" s="41"/>
      <c r="E97" s="41"/>
      <c r="F97" s="41"/>
      <c r="G97" s="41"/>
      <c r="H97" s="41"/>
      <c r="I97" s="41"/>
      <c r="J97" s="184">
        <f>BK97</f>
        <v>0</v>
      </c>
      <c r="K97" s="41"/>
      <c r="L97" s="45"/>
      <c r="M97" s="96"/>
      <c r="N97" s="185"/>
      <c r="O97" s="97"/>
      <c r="P97" s="186">
        <f>P98+P169+P591</f>
        <v>0</v>
      </c>
      <c r="Q97" s="97"/>
      <c r="R97" s="186">
        <f>R98+R169+R591</f>
        <v>184.66070258000002</v>
      </c>
      <c r="S97" s="97"/>
      <c r="T97" s="187">
        <f>T98+T169+T591</f>
        <v>136.04867250000001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72</v>
      </c>
      <c r="AU97" s="18" t="s">
        <v>94</v>
      </c>
      <c r="BK97" s="188">
        <f>BK98+BK169+BK591</f>
        <v>0</v>
      </c>
    </row>
    <row r="98" s="12" customFormat="1" ht="25.92" customHeight="1">
      <c r="A98" s="12"/>
      <c r="B98" s="189"/>
      <c r="C98" s="190"/>
      <c r="D98" s="191" t="s">
        <v>72</v>
      </c>
      <c r="E98" s="192" t="s">
        <v>126</v>
      </c>
      <c r="F98" s="192" t="s">
        <v>127</v>
      </c>
      <c r="G98" s="190"/>
      <c r="H98" s="190"/>
      <c r="I98" s="193"/>
      <c r="J98" s="194">
        <f>BK98</f>
        <v>0</v>
      </c>
      <c r="K98" s="190"/>
      <c r="L98" s="195"/>
      <c r="M98" s="196"/>
      <c r="N98" s="197"/>
      <c r="O98" s="197"/>
      <c r="P98" s="198">
        <f>P99+P103+P143+P160+P167</f>
        <v>0</v>
      </c>
      <c r="Q98" s="197"/>
      <c r="R98" s="198">
        <f>R99+R103+R143+R160+R167</f>
        <v>28.986873800000001</v>
      </c>
      <c r="S98" s="197"/>
      <c r="T98" s="199">
        <f>T99+T103+T143+T160+T167</f>
        <v>60.619199999999999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0" t="s">
        <v>81</v>
      </c>
      <c r="AT98" s="201" t="s">
        <v>72</v>
      </c>
      <c r="AU98" s="201" t="s">
        <v>73</v>
      </c>
      <c r="AY98" s="200" t="s">
        <v>128</v>
      </c>
      <c r="BK98" s="202">
        <f>BK99+BK103+BK143+BK160+BK167</f>
        <v>0</v>
      </c>
    </row>
    <row r="99" s="12" customFormat="1" ht="22.8" customHeight="1">
      <c r="A99" s="12"/>
      <c r="B99" s="189"/>
      <c r="C99" s="190"/>
      <c r="D99" s="191" t="s">
        <v>72</v>
      </c>
      <c r="E99" s="203" t="s">
        <v>129</v>
      </c>
      <c r="F99" s="203" t="s">
        <v>130</v>
      </c>
      <c r="G99" s="190"/>
      <c r="H99" s="190"/>
      <c r="I99" s="193"/>
      <c r="J99" s="204">
        <f>BK99</f>
        <v>0</v>
      </c>
      <c r="K99" s="190"/>
      <c r="L99" s="195"/>
      <c r="M99" s="196"/>
      <c r="N99" s="197"/>
      <c r="O99" s="197"/>
      <c r="P99" s="198">
        <f>SUM(P100:P102)</f>
        <v>0</v>
      </c>
      <c r="Q99" s="197"/>
      <c r="R99" s="198">
        <f>SUM(R100:R102)</f>
        <v>9.9525359999999985</v>
      </c>
      <c r="S99" s="197"/>
      <c r="T99" s="199">
        <f>SUM(T100:T102)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81</v>
      </c>
      <c r="AT99" s="201" t="s">
        <v>72</v>
      </c>
      <c r="AU99" s="201" t="s">
        <v>81</v>
      </c>
      <c r="AY99" s="200" t="s">
        <v>128</v>
      </c>
      <c r="BK99" s="202">
        <f>SUM(BK100:BK102)</f>
        <v>0</v>
      </c>
    </row>
    <row r="100" s="2" customFormat="1">
      <c r="A100" s="39"/>
      <c r="B100" s="40"/>
      <c r="C100" s="205" t="s">
        <v>81</v>
      </c>
      <c r="D100" s="205" t="s">
        <v>131</v>
      </c>
      <c r="E100" s="206" t="s">
        <v>132</v>
      </c>
      <c r="F100" s="207" t="s">
        <v>133</v>
      </c>
      <c r="G100" s="208" t="s">
        <v>134</v>
      </c>
      <c r="H100" s="209">
        <v>26.399999999999999</v>
      </c>
      <c r="I100" s="210"/>
      <c r="J100" s="211">
        <f>ROUND(I100*H100,2)</f>
        <v>0</v>
      </c>
      <c r="K100" s="207" t="s">
        <v>135</v>
      </c>
      <c r="L100" s="45"/>
      <c r="M100" s="212" t="s">
        <v>19</v>
      </c>
      <c r="N100" s="213" t="s">
        <v>44</v>
      </c>
      <c r="O100" s="85"/>
      <c r="P100" s="214">
        <f>O100*H100</f>
        <v>0</v>
      </c>
      <c r="Q100" s="214">
        <v>0.37698999999999999</v>
      </c>
      <c r="R100" s="214">
        <f>Q100*H100</f>
        <v>9.9525359999999985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136</v>
      </c>
      <c r="AT100" s="216" t="s">
        <v>131</v>
      </c>
      <c r="AU100" s="216" t="s">
        <v>83</v>
      </c>
      <c r="AY100" s="18" t="s">
        <v>128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81</v>
      </c>
      <c r="BK100" s="217">
        <f>ROUND(I100*H100,2)</f>
        <v>0</v>
      </c>
      <c r="BL100" s="18" t="s">
        <v>136</v>
      </c>
      <c r="BM100" s="216" t="s">
        <v>137</v>
      </c>
    </row>
    <row r="101" s="13" customFormat="1">
      <c r="A101" s="13"/>
      <c r="B101" s="218"/>
      <c r="C101" s="219"/>
      <c r="D101" s="220" t="s">
        <v>138</v>
      </c>
      <c r="E101" s="221" t="s">
        <v>19</v>
      </c>
      <c r="F101" s="222" t="s">
        <v>139</v>
      </c>
      <c r="G101" s="219"/>
      <c r="H101" s="221" t="s">
        <v>19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8" t="s">
        <v>138</v>
      </c>
      <c r="AU101" s="228" t="s">
        <v>83</v>
      </c>
      <c r="AV101" s="13" t="s">
        <v>81</v>
      </c>
      <c r="AW101" s="13" t="s">
        <v>35</v>
      </c>
      <c r="AX101" s="13" t="s">
        <v>73</v>
      </c>
      <c r="AY101" s="228" t="s">
        <v>128</v>
      </c>
    </row>
    <row r="102" s="14" customFormat="1">
      <c r="A102" s="14"/>
      <c r="B102" s="229"/>
      <c r="C102" s="230"/>
      <c r="D102" s="220" t="s">
        <v>138</v>
      </c>
      <c r="E102" s="231" t="s">
        <v>19</v>
      </c>
      <c r="F102" s="232" t="s">
        <v>140</v>
      </c>
      <c r="G102" s="230"/>
      <c r="H102" s="233">
        <v>26.399999999999999</v>
      </c>
      <c r="I102" s="234"/>
      <c r="J102" s="230"/>
      <c r="K102" s="230"/>
      <c r="L102" s="235"/>
      <c r="M102" s="236"/>
      <c r="N102" s="237"/>
      <c r="O102" s="237"/>
      <c r="P102" s="237"/>
      <c r="Q102" s="237"/>
      <c r="R102" s="237"/>
      <c r="S102" s="237"/>
      <c r="T102" s="238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39" t="s">
        <v>138</v>
      </c>
      <c r="AU102" s="239" t="s">
        <v>83</v>
      </c>
      <c r="AV102" s="14" t="s">
        <v>83</v>
      </c>
      <c r="AW102" s="14" t="s">
        <v>35</v>
      </c>
      <c r="AX102" s="14" t="s">
        <v>81</v>
      </c>
      <c r="AY102" s="239" t="s">
        <v>128</v>
      </c>
    </row>
    <row r="103" s="12" customFormat="1" ht="22.8" customHeight="1">
      <c r="A103" s="12"/>
      <c r="B103" s="189"/>
      <c r="C103" s="190"/>
      <c r="D103" s="191" t="s">
        <v>72</v>
      </c>
      <c r="E103" s="203" t="s">
        <v>141</v>
      </c>
      <c r="F103" s="203" t="s">
        <v>142</v>
      </c>
      <c r="G103" s="190"/>
      <c r="H103" s="190"/>
      <c r="I103" s="193"/>
      <c r="J103" s="204">
        <f>BK103</f>
        <v>0</v>
      </c>
      <c r="K103" s="190"/>
      <c r="L103" s="195"/>
      <c r="M103" s="196"/>
      <c r="N103" s="197"/>
      <c r="O103" s="197"/>
      <c r="P103" s="198">
        <f>SUM(P104:P142)</f>
        <v>0</v>
      </c>
      <c r="Q103" s="197"/>
      <c r="R103" s="198">
        <f>SUM(R104:R142)</f>
        <v>19.034337800000003</v>
      </c>
      <c r="S103" s="197"/>
      <c r="T103" s="199">
        <f>SUM(T104:T142)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0" t="s">
        <v>81</v>
      </c>
      <c r="AT103" s="201" t="s">
        <v>72</v>
      </c>
      <c r="AU103" s="201" t="s">
        <v>81</v>
      </c>
      <c r="AY103" s="200" t="s">
        <v>128</v>
      </c>
      <c r="BK103" s="202">
        <f>SUM(BK104:BK142)</f>
        <v>0</v>
      </c>
    </row>
    <row r="104" s="2" customFormat="1" ht="21.75" customHeight="1">
      <c r="A104" s="39"/>
      <c r="B104" s="40"/>
      <c r="C104" s="205" t="s">
        <v>83</v>
      </c>
      <c r="D104" s="205" t="s">
        <v>131</v>
      </c>
      <c r="E104" s="206" t="s">
        <v>143</v>
      </c>
      <c r="F104" s="207" t="s">
        <v>144</v>
      </c>
      <c r="G104" s="208" t="s">
        <v>134</v>
      </c>
      <c r="H104" s="209">
        <v>87.435000000000002</v>
      </c>
      <c r="I104" s="210"/>
      <c r="J104" s="211">
        <f>ROUND(I104*H104,2)</f>
        <v>0</v>
      </c>
      <c r="K104" s="207" t="s">
        <v>135</v>
      </c>
      <c r="L104" s="45"/>
      <c r="M104" s="212" t="s">
        <v>19</v>
      </c>
      <c r="N104" s="213" t="s">
        <v>44</v>
      </c>
      <c r="O104" s="85"/>
      <c r="P104" s="214">
        <f>O104*H104</f>
        <v>0</v>
      </c>
      <c r="Q104" s="214">
        <v>0.020480000000000002</v>
      </c>
      <c r="R104" s="214">
        <f>Q104*H104</f>
        <v>1.7906688000000002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136</v>
      </c>
      <c r="AT104" s="216" t="s">
        <v>131</v>
      </c>
      <c r="AU104" s="216" t="s">
        <v>83</v>
      </c>
      <c r="AY104" s="18" t="s">
        <v>128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81</v>
      </c>
      <c r="BK104" s="217">
        <f>ROUND(I104*H104,2)</f>
        <v>0</v>
      </c>
      <c r="BL104" s="18" t="s">
        <v>136</v>
      </c>
      <c r="BM104" s="216" t="s">
        <v>145</v>
      </c>
    </row>
    <row r="105" s="13" customFormat="1">
      <c r="A105" s="13"/>
      <c r="B105" s="218"/>
      <c r="C105" s="219"/>
      <c r="D105" s="220" t="s">
        <v>138</v>
      </c>
      <c r="E105" s="221" t="s">
        <v>19</v>
      </c>
      <c r="F105" s="222" t="s">
        <v>146</v>
      </c>
      <c r="G105" s="219"/>
      <c r="H105" s="221" t="s">
        <v>19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8" t="s">
        <v>138</v>
      </c>
      <c r="AU105" s="228" t="s">
        <v>83</v>
      </c>
      <c r="AV105" s="13" t="s">
        <v>81</v>
      </c>
      <c r="AW105" s="13" t="s">
        <v>35</v>
      </c>
      <c r="AX105" s="13" t="s">
        <v>73</v>
      </c>
      <c r="AY105" s="228" t="s">
        <v>128</v>
      </c>
    </row>
    <row r="106" s="13" customFormat="1">
      <c r="A106" s="13"/>
      <c r="B106" s="218"/>
      <c r="C106" s="219"/>
      <c r="D106" s="220" t="s">
        <v>138</v>
      </c>
      <c r="E106" s="221" t="s">
        <v>19</v>
      </c>
      <c r="F106" s="222" t="s">
        <v>147</v>
      </c>
      <c r="G106" s="219"/>
      <c r="H106" s="221" t="s">
        <v>19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8" t="s">
        <v>138</v>
      </c>
      <c r="AU106" s="228" t="s">
        <v>83</v>
      </c>
      <c r="AV106" s="13" t="s">
        <v>81</v>
      </c>
      <c r="AW106" s="13" t="s">
        <v>35</v>
      </c>
      <c r="AX106" s="13" t="s">
        <v>73</v>
      </c>
      <c r="AY106" s="228" t="s">
        <v>128</v>
      </c>
    </row>
    <row r="107" s="14" customFormat="1">
      <c r="A107" s="14"/>
      <c r="B107" s="229"/>
      <c r="C107" s="230"/>
      <c r="D107" s="220" t="s">
        <v>138</v>
      </c>
      <c r="E107" s="231" t="s">
        <v>19</v>
      </c>
      <c r="F107" s="232" t="s">
        <v>148</v>
      </c>
      <c r="G107" s="230"/>
      <c r="H107" s="233">
        <v>87.435000000000002</v>
      </c>
      <c r="I107" s="234"/>
      <c r="J107" s="230"/>
      <c r="K107" s="230"/>
      <c r="L107" s="235"/>
      <c r="M107" s="236"/>
      <c r="N107" s="237"/>
      <c r="O107" s="237"/>
      <c r="P107" s="237"/>
      <c r="Q107" s="237"/>
      <c r="R107" s="237"/>
      <c r="S107" s="237"/>
      <c r="T107" s="238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39" t="s">
        <v>138</v>
      </c>
      <c r="AU107" s="239" t="s">
        <v>83</v>
      </c>
      <c r="AV107" s="14" t="s">
        <v>83</v>
      </c>
      <c r="AW107" s="14" t="s">
        <v>35</v>
      </c>
      <c r="AX107" s="14" t="s">
        <v>81</v>
      </c>
      <c r="AY107" s="239" t="s">
        <v>128</v>
      </c>
    </row>
    <row r="108" s="2" customFormat="1">
      <c r="A108" s="39"/>
      <c r="B108" s="40"/>
      <c r="C108" s="205" t="s">
        <v>129</v>
      </c>
      <c r="D108" s="205" t="s">
        <v>131</v>
      </c>
      <c r="E108" s="206" t="s">
        <v>149</v>
      </c>
      <c r="F108" s="207" t="s">
        <v>150</v>
      </c>
      <c r="G108" s="208" t="s">
        <v>134</v>
      </c>
      <c r="H108" s="209">
        <v>6.0199999999999996</v>
      </c>
      <c r="I108" s="210"/>
      <c r="J108" s="211">
        <f>ROUND(I108*H108,2)</f>
        <v>0</v>
      </c>
      <c r="K108" s="207" t="s">
        <v>135</v>
      </c>
      <c r="L108" s="45"/>
      <c r="M108" s="212" t="s">
        <v>19</v>
      </c>
      <c r="N108" s="213" t="s">
        <v>44</v>
      </c>
      <c r="O108" s="85"/>
      <c r="P108" s="214">
        <f>O108*H108</f>
        <v>0</v>
      </c>
      <c r="Q108" s="214">
        <v>0.0085199999999999998</v>
      </c>
      <c r="R108" s="214">
        <f>Q108*H108</f>
        <v>0.051290399999999993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136</v>
      </c>
      <c r="AT108" s="216" t="s">
        <v>131</v>
      </c>
      <c r="AU108" s="216" t="s">
        <v>83</v>
      </c>
      <c r="AY108" s="18" t="s">
        <v>128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81</v>
      </c>
      <c r="BK108" s="217">
        <f>ROUND(I108*H108,2)</f>
        <v>0</v>
      </c>
      <c r="BL108" s="18" t="s">
        <v>136</v>
      </c>
      <c r="BM108" s="216" t="s">
        <v>151</v>
      </c>
    </row>
    <row r="109" s="13" customFormat="1">
      <c r="A109" s="13"/>
      <c r="B109" s="218"/>
      <c r="C109" s="219"/>
      <c r="D109" s="220" t="s">
        <v>138</v>
      </c>
      <c r="E109" s="221" t="s">
        <v>19</v>
      </c>
      <c r="F109" s="222" t="s">
        <v>152</v>
      </c>
      <c r="G109" s="219"/>
      <c r="H109" s="221" t="s">
        <v>19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8" t="s">
        <v>138</v>
      </c>
      <c r="AU109" s="228" t="s">
        <v>83</v>
      </c>
      <c r="AV109" s="13" t="s">
        <v>81</v>
      </c>
      <c r="AW109" s="13" t="s">
        <v>35</v>
      </c>
      <c r="AX109" s="13" t="s">
        <v>73</v>
      </c>
      <c r="AY109" s="228" t="s">
        <v>128</v>
      </c>
    </row>
    <row r="110" s="14" customFormat="1">
      <c r="A110" s="14"/>
      <c r="B110" s="229"/>
      <c r="C110" s="230"/>
      <c r="D110" s="220" t="s">
        <v>138</v>
      </c>
      <c r="E110" s="231" t="s">
        <v>19</v>
      </c>
      <c r="F110" s="232" t="s">
        <v>153</v>
      </c>
      <c r="G110" s="230"/>
      <c r="H110" s="233">
        <v>6.0199999999999996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9" t="s">
        <v>138</v>
      </c>
      <c r="AU110" s="239" t="s">
        <v>83</v>
      </c>
      <c r="AV110" s="14" t="s">
        <v>83</v>
      </c>
      <c r="AW110" s="14" t="s">
        <v>35</v>
      </c>
      <c r="AX110" s="14" t="s">
        <v>81</v>
      </c>
      <c r="AY110" s="239" t="s">
        <v>128</v>
      </c>
    </row>
    <row r="111" s="2" customFormat="1" ht="16.5" customHeight="1">
      <c r="A111" s="39"/>
      <c r="B111" s="40"/>
      <c r="C111" s="240" t="s">
        <v>136</v>
      </c>
      <c r="D111" s="240" t="s">
        <v>154</v>
      </c>
      <c r="E111" s="241" t="s">
        <v>155</v>
      </c>
      <c r="F111" s="242" t="s">
        <v>156</v>
      </c>
      <c r="G111" s="243" t="s">
        <v>134</v>
      </c>
      <c r="H111" s="244">
        <v>6.1399999999999997</v>
      </c>
      <c r="I111" s="245"/>
      <c r="J111" s="246">
        <f>ROUND(I111*H111,2)</f>
        <v>0</v>
      </c>
      <c r="K111" s="242" t="s">
        <v>135</v>
      </c>
      <c r="L111" s="247"/>
      <c r="M111" s="248" t="s">
        <v>19</v>
      </c>
      <c r="N111" s="249" t="s">
        <v>44</v>
      </c>
      <c r="O111" s="85"/>
      <c r="P111" s="214">
        <f>O111*H111</f>
        <v>0</v>
      </c>
      <c r="Q111" s="214">
        <v>0.0016999999999999999</v>
      </c>
      <c r="R111" s="214">
        <f>Q111*H111</f>
        <v>0.010437999999999999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157</v>
      </c>
      <c r="AT111" s="216" t="s">
        <v>154</v>
      </c>
      <c r="AU111" s="216" t="s">
        <v>83</v>
      </c>
      <c r="AY111" s="18" t="s">
        <v>128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81</v>
      </c>
      <c r="BK111" s="217">
        <f>ROUND(I111*H111,2)</f>
        <v>0</v>
      </c>
      <c r="BL111" s="18" t="s">
        <v>136</v>
      </c>
      <c r="BM111" s="216" t="s">
        <v>158</v>
      </c>
    </row>
    <row r="112" s="14" customFormat="1">
      <c r="A112" s="14"/>
      <c r="B112" s="229"/>
      <c r="C112" s="230"/>
      <c r="D112" s="220" t="s">
        <v>138</v>
      </c>
      <c r="E112" s="230"/>
      <c r="F112" s="232" t="s">
        <v>159</v>
      </c>
      <c r="G112" s="230"/>
      <c r="H112" s="233">
        <v>6.1399999999999997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39" t="s">
        <v>138</v>
      </c>
      <c r="AU112" s="239" t="s">
        <v>83</v>
      </c>
      <c r="AV112" s="14" t="s">
        <v>83</v>
      </c>
      <c r="AW112" s="14" t="s">
        <v>4</v>
      </c>
      <c r="AX112" s="14" t="s">
        <v>81</v>
      </c>
      <c r="AY112" s="239" t="s">
        <v>128</v>
      </c>
    </row>
    <row r="113" s="2" customFormat="1" ht="33" customHeight="1">
      <c r="A113" s="39"/>
      <c r="B113" s="40"/>
      <c r="C113" s="205" t="s">
        <v>160</v>
      </c>
      <c r="D113" s="205" t="s">
        <v>131</v>
      </c>
      <c r="E113" s="206" t="s">
        <v>161</v>
      </c>
      <c r="F113" s="207" t="s">
        <v>162</v>
      </c>
      <c r="G113" s="208" t="s">
        <v>163</v>
      </c>
      <c r="H113" s="209">
        <v>4.5</v>
      </c>
      <c r="I113" s="210"/>
      <c r="J113" s="211">
        <f>ROUND(I113*H113,2)</f>
        <v>0</v>
      </c>
      <c r="K113" s="207" t="s">
        <v>135</v>
      </c>
      <c r="L113" s="45"/>
      <c r="M113" s="212" t="s">
        <v>19</v>
      </c>
      <c r="N113" s="213" t="s">
        <v>44</v>
      </c>
      <c r="O113" s="85"/>
      <c r="P113" s="214">
        <f>O113*H113</f>
        <v>0</v>
      </c>
      <c r="Q113" s="214">
        <v>0.0033899999999999998</v>
      </c>
      <c r="R113" s="214">
        <f>Q113*H113</f>
        <v>0.015255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136</v>
      </c>
      <c r="AT113" s="216" t="s">
        <v>131</v>
      </c>
      <c r="AU113" s="216" t="s">
        <v>83</v>
      </c>
      <c r="AY113" s="18" t="s">
        <v>128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81</v>
      </c>
      <c r="BK113" s="217">
        <f>ROUND(I113*H113,2)</f>
        <v>0</v>
      </c>
      <c r="BL113" s="18" t="s">
        <v>136</v>
      </c>
      <c r="BM113" s="216" t="s">
        <v>164</v>
      </c>
    </row>
    <row r="114" s="2" customFormat="1">
      <c r="A114" s="39"/>
      <c r="B114" s="40"/>
      <c r="C114" s="41"/>
      <c r="D114" s="220" t="s">
        <v>165</v>
      </c>
      <c r="E114" s="41"/>
      <c r="F114" s="250" t="s">
        <v>166</v>
      </c>
      <c r="G114" s="41"/>
      <c r="H114" s="41"/>
      <c r="I114" s="251"/>
      <c r="J114" s="41"/>
      <c r="K114" s="41"/>
      <c r="L114" s="45"/>
      <c r="M114" s="252"/>
      <c r="N114" s="253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165</v>
      </c>
      <c r="AU114" s="18" t="s">
        <v>83</v>
      </c>
    </row>
    <row r="115" s="13" customFormat="1">
      <c r="A115" s="13"/>
      <c r="B115" s="218"/>
      <c r="C115" s="219"/>
      <c r="D115" s="220" t="s">
        <v>138</v>
      </c>
      <c r="E115" s="221" t="s">
        <v>19</v>
      </c>
      <c r="F115" s="222" t="s">
        <v>167</v>
      </c>
      <c r="G115" s="219"/>
      <c r="H115" s="221" t="s">
        <v>19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8" t="s">
        <v>138</v>
      </c>
      <c r="AU115" s="228" t="s">
        <v>83</v>
      </c>
      <c r="AV115" s="13" t="s">
        <v>81</v>
      </c>
      <c r="AW115" s="13" t="s">
        <v>35</v>
      </c>
      <c r="AX115" s="13" t="s">
        <v>73</v>
      </c>
      <c r="AY115" s="228" t="s">
        <v>128</v>
      </c>
    </row>
    <row r="116" s="14" customFormat="1">
      <c r="A116" s="14"/>
      <c r="B116" s="229"/>
      <c r="C116" s="230"/>
      <c r="D116" s="220" t="s">
        <v>138</v>
      </c>
      <c r="E116" s="231" t="s">
        <v>19</v>
      </c>
      <c r="F116" s="232" t="s">
        <v>168</v>
      </c>
      <c r="G116" s="230"/>
      <c r="H116" s="233">
        <v>4.5</v>
      </c>
      <c r="I116" s="234"/>
      <c r="J116" s="230"/>
      <c r="K116" s="230"/>
      <c r="L116" s="235"/>
      <c r="M116" s="236"/>
      <c r="N116" s="237"/>
      <c r="O116" s="237"/>
      <c r="P116" s="237"/>
      <c r="Q116" s="237"/>
      <c r="R116" s="237"/>
      <c r="S116" s="237"/>
      <c r="T116" s="238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39" t="s">
        <v>138</v>
      </c>
      <c r="AU116" s="239" t="s">
        <v>83</v>
      </c>
      <c r="AV116" s="14" t="s">
        <v>83</v>
      </c>
      <c r="AW116" s="14" t="s">
        <v>35</v>
      </c>
      <c r="AX116" s="14" t="s">
        <v>81</v>
      </c>
      <c r="AY116" s="239" t="s">
        <v>128</v>
      </c>
    </row>
    <row r="117" s="2" customFormat="1" ht="16.5" customHeight="1">
      <c r="A117" s="39"/>
      <c r="B117" s="40"/>
      <c r="C117" s="240" t="s">
        <v>141</v>
      </c>
      <c r="D117" s="240" t="s">
        <v>154</v>
      </c>
      <c r="E117" s="241" t="s">
        <v>169</v>
      </c>
      <c r="F117" s="242" t="s">
        <v>170</v>
      </c>
      <c r="G117" s="243" t="s">
        <v>134</v>
      </c>
      <c r="H117" s="244">
        <v>1.98</v>
      </c>
      <c r="I117" s="245"/>
      <c r="J117" s="246">
        <f>ROUND(I117*H117,2)</f>
        <v>0</v>
      </c>
      <c r="K117" s="242" t="s">
        <v>135</v>
      </c>
      <c r="L117" s="247"/>
      <c r="M117" s="248" t="s">
        <v>19</v>
      </c>
      <c r="N117" s="249" t="s">
        <v>44</v>
      </c>
      <c r="O117" s="85"/>
      <c r="P117" s="214">
        <f>O117*H117</f>
        <v>0</v>
      </c>
      <c r="Q117" s="214">
        <v>0.00089999999999999998</v>
      </c>
      <c r="R117" s="214">
        <f>Q117*H117</f>
        <v>0.001782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157</v>
      </c>
      <c r="AT117" s="216" t="s">
        <v>154</v>
      </c>
      <c r="AU117" s="216" t="s">
        <v>83</v>
      </c>
      <c r="AY117" s="18" t="s">
        <v>128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81</v>
      </c>
      <c r="BK117" s="217">
        <f>ROUND(I117*H117,2)</f>
        <v>0</v>
      </c>
      <c r="BL117" s="18" t="s">
        <v>136</v>
      </c>
      <c r="BM117" s="216" t="s">
        <v>171</v>
      </c>
    </row>
    <row r="118" s="14" customFormat="1">
      <c r="A118" s="14"/>
      <c r="B118" s="229"/>
      <c r="C118" s="230"/>
      <c r="D118" s="220" t="s">
        <v>138</v>
      </c>
      <c r="E118" s="231" t="s">
        <v>19</v>
      </c>
      <c r="F118" s="232" t="s">
        <v>172</v>
      </c>
      <c r="G118" s="230"/>
      <c r="H118" s="233">
        <v>1.98</v>
      </c>
      <c r="I118" s="234"/>
      <c r="J118" s="230"/>
      <c r="K118" s="230"/>
      <c r="L118" s="235"/>
      <c r="M118" s="236"/>
      <c r="N118" s="237"/>
      <c r="O118" s="237"/>
      <c r="P118" s="237"/>
      <c r="Q118" s="237"/>
      <c r="R118" s="237"/>
      <c r="S118" s="237"/>
      <c r="T118" s="238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39" t="s">
        <v>138</v>
      </c>
      <c r="AU118" s="239" t="s">
        <v>83</v>
      </c>
      <c r="AV118" s="14" t="s">
        <v>83</v>
      </c>
      <c r="AW118" s="14" t="s">
        <v>35</v>
      </c>
      <c r="AX118" s="14" t="s">
        <v>81</v>
      </c>
      <c r="AY118" s="239" t="s">
        <v>128</v>
      </c>
    </row>
    <row r="119" s="2" customFormat="1" ht="16.5" customHeight="1">
      <c r="A119" s="39"/>
      <c r="B119" s="40"/>
      <c r="C119" s="205" t="s">
        <v>173</v>
      </c>
      <c r="D119" s="205" t="s">
        <v>131</v>
      </c>
      <c r="E119" s="206" t="s">
        <v>174</v>
      </c>
      <c r="F119" s="207" t="s">
        <v>175</v>
      </c>
      <c r="G119" s="208" t="s">
        <v>163</v>
      </c>
      <c r="H119" s="209">
        <v>19.600000000000001</v>
      </c>
      <c r="I119" s="210"/>
      <c r="J119" s="211">
        <f>ROUND(I119*H119,2)</f>
        <v>0</v>
      </c>
      <c r="K119" s="207" t="s">
        <v>135</v>
      </c>
      <c r="L119" s="45"/>
      <c r="M119" s="212" t="s">
        <v>19</v>
      </c>
      <c r="N119" s="213" t="s">
        <v>44</v>
      </c>
      <c r="O119" s="85"/>
      <c r="P119" s="214">
        <f>O119*H119</f>
        <v>0</v>
      </c>
      <c r="Q119" s="214">
        <v>3.0000000000000001E-05</v>
      </c>
      <c r="R119" s="214">
        <f>Q119*H119</f>
        <v>0.00058800000000000009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136</v>
      </c>
      <c r="AT119" s="216" t="s">
        <v>131</v>
      </c>
      <c r="AU119" s="216" t="s">
        <v>83</v>
      </c>
      <c r="AY119" s="18" t="s">
        <v>128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81</v>
      </c>
      <c r="BK119" s="217">
        <f>ROUND(I119*H119,2)</f>
        <v>0</v>
      </c>
      <c r="BL119" s="18" t="s">
        <v>136</v>
      </c>
      <c r="BM119" s="216" t="s">
        <v>176</v>
      </c>
    </row>
    <row r="120" s="13" customFormat="1">
      <c r="A120" s="13"/>
      <c r="B120" s="218"/>
      <c r="C120" s="219"/>
      <c r="D120" s="220" t="s">
        <v>138</v>
      </c>
      <c r="E120" s="221" t="s">
        <v>19</v>
      </c>
      <c r="F120" s="222" t="s">
        <v>152</v>
      </c>
      <c r="G120" s="219"/>
      <c r="H120" s="221" t="s">
        <v>19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8" t="s">
        <v>138</v>
      </c>
      <c r="AU120" s="228" t="s">
        <v>83</v>
      </c>
      <c r="AV120" s="13" t="s">
        <v>81</v>
      </c>
      <c r="AW120" s="13" t="s">
        <v>35</v>
      </c>
      <c r="AX120" s="13" t="s">
        <v>73</v>
      </c>
      <c r="AY120" s="228" t="s">
        <v>128</v>
      </c>
    </row>
    <row r="121" s="14" customFormat="1">
      <c r="A121" s="14"/>
      <c r="B121" s="229"/>
      <c r="C121" s="230"/>
      <c r="D121" s="220" t="s">
        <v>138</v>
      </c>
      <c r="E121" s="231" t="s">
        <v>19</v>
      </c>
      <c r="F121" s="232" t="s">
        <v>177</v>
      </c>
      <c r="G121" s="230"/>
      <c r="H121" s="233">
        <v>19.600000000000001</v>
      </c>
      <c r="I121" s="234"/>
      <c r="J121" s="230"/>
      <c r="K121" s="230"/>
      <c r="L121" s="235"/>
      <c r="M121" s="236"/>
      <c r="N121" s="237"/>
      <c r="O121" s="237"/>
      <c r="P121" s="237"/>
      <c r="Q121" s="237"/>
      <c r="R121" s="237"/>
      <c r="S121" s="237"/>
      <c r="T121" s="238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39" t="s">
        <v>138</v>
      </c>
      <c r="AU121" s="239" t="s">
        <v>83</v>
      </c>
      <c r="AV121" s="14" t="s">
        <v>83</v>
      </c>
      <c r="AW121" s="14" t="s">
        <v>35</v>
      </c>
      <c r="AX121" s="14" t="s">
        <v>81</v>
      </c>
      <c r="AY121" s="239" t="s">
        <v>128</v>
      </c>
    </row>
    <row r="122" s="2" customFormat="1" ht="16.5" customHeight="1">
      <c r="A122" s="39"/>
      <c r="B122" s="40"/>
      <c r="C122" s="240" t="s">
        <v>157</v>
      </c>
      <c r="D122" s="240" t="s">
        <v>154</v>
      </c>
      <c r="E122" s="241" t="s">
        <v>178</v>
      </c>
      <c r="F122" s="242" t="s">
        <v>179</v>
      </c>
      <c r="G122" s="243" t="s">
        <v>163</v>
      </c>
      <c r="H122" s="244">
        <v>20.579999999999998</v>
      </c>
      <c r="I122" s="245"/>
      <c r="J122" s="246">
        <f>ROUND(I122*H122,2)</f>
        <v>0</v>
      </c>
      <c r="K122" s="242" t="s">
        <v>135</v>
      </c>
      <c r="L122" s="247"/>
      <c r="M122" s="248" t="s">
        <v>19</v>
      </c>
      <c r="N122" s="249" t="s">
        <v>44</v>
      </c>
      <c r="O122" s="85"/>
      <c r="P122" s="214">
        <f>O122*H122</f>
        <v>0</v>
      </c>
      <c r="Q122" s="214">
        <v>0.00032000000000000003</v>
      </c>
      <c r="R122" s="214">
        <f>Q122*H122</f>
        <v>0.0065855999999999996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157</v>
      </c>
      <c r="AT122" s="216" t="s">
        <v>154</v>
      </c>
      <c r="AU122" s="216" t="s">
        <v>83</v>
      </c>
      <c r="AY122" s="18" t="s">
        <v>128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81</v>
      </c>
      <c r="BK122" s="217">
        <f>ROUND(I122*H122,2)</f>
        <v>0</v>
      </c>
      <c r="BL122" s="18" t="s">
        <v>136</v>
      </c>
      <c r="BM122" s="216" t="s">
        <v>180</v>
      </c>
    </row>
    <row r="123" s="14" customFormat="1">
      <c r="A123" s="14"/>
      <c r="B123" s="229"/>
      <c r="C123" s="230"/>
      <c r="D123" s="220" t="s">
        <v>138</v>
      </c>
      <c r="E123" s="230"/>
      <c r="F123" s="232" t="s">
        <v>181</v>
      </c>
      <c r="G123" s="230"/>
      <c r="H123" s="233">
        <v>20.579999999999998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39" t="s">
        <v>138</v>
      </c>
      <c r="AU123" s="239" t="s">
        <v>83</v>
      </c>
      <c r="AV123" s="14" t="s">
        <v>83</v>
      </c>
      <c r="AW123" s="14" t="s">
        <v>4</v>
      </c>
      <c r="AX123" s="14" t="s">
        <v>81</v>
      </c>
      <c r="AY123" s="239" t="s">
        <v>128</v>
      </c>
    </row>
    <row r="124" s="2" customFormat="1">
      <c r="A124" s="39"/>
      <c r="B124" s="40"/>
      <c r="C124" s="205" t="s">
        <v>182</v>
      </c>
      <c r="D124" s="205" t="s">
        <v>131</v>
      </c>
      <c r="E124" s="206" t="s">
        <v>183</v>
      </c>
      <c r="F124" s="207" t="s">
        <v>184</v>
      </c>
      <c r="G124" s="208" t="s">
        <v>185</v>
      </c>
      <c r="H124" s="209">
        <v>1</v>
      </c>
      <c r="I124" s="210"/>
      <c r="J124" s="211">
        <f>ROUND(I124*H124,2)</f>
        <v>0</v>
      </c>
      <c r="K124" s="207" t="s">
        <v>135</v>
      </c>
      <c r="L124" s="45"/>
      <c r="M124" s="212" t="s">
        <v>19</v>
      </c>
      <c r="N124" s="213" t="s">
        <v>44</v>
      </c>
      <c r="O124" s="85"/>
      <c r="P124" s="214">
        <f>O124*H124</f>
        <v>0</v>
      </c>
      <c r="Q124" s="214">
        <v>0.0042100000000000002</v>
      </c>
      <c r="R124" s="214">
        <f>Q124*H124</f>
        <v>0.0042100000000000002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136</v>
      </c>
      <c r="AT124" s="216" t="s">
        <v>131</v>
      </c>
      <c r="AU124" s="216" t="s">
        <v>83</v>
      </c>
      <c r="AY124" s="18" t="s">
        <v>128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81</v>
      </c>
      <c r="BK124" s="217">
        <f>ROUND(I124*H124,2)</f>
        <v>0</v>
      </c>
      <c r="BL124" s="18" t="s">
        <v>136</v>
      </c>
      <c r="BM124" s="216" t="s">
        <v>186</v>
      </c>
    </row>
    <row r="125" s="13" customFormat="1">
      <c r="A125" s="13"/>
      <c r="B125" s="218"/>
      <c r="C125" s="219"/>
      <c r="D125" s="220" t="s">
        <v>138</v>
      </c>
      <c r="E125" s="221" t="s">
        <v>19</v>
      </c>
      <c r="F125" s="222" t="s">
        <v>187</v>
      </c>
      <c r="G125" s="219"/>
      <c r="H125" s="221" t="s">
        <v>19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8" t="s">
        <v>138</v>
      </c>
      <c r="AU125" s="228" t="s">
        <v>83</v>
      </c>
      <c r="AV125" s="13" t="s">
        <v>81</v>
      </c>
      <c r="AW125" s="13" t="s">
        <v>35</v>
      </c>
      <c r="AX125" s="13" t="s">
        <v>73</v>
      </c>
      <c r="AY125" s="228" t="s">
        <v>128</v>
      </c>
    </row>
    <row r="126" s="13" customFormat="1">
      <c r="A126" s="13"/>
      <c r="B126" s="218"/>
      <c r="C126" s="219"/>
      <c r="D126" s="220" t="s">
        <v>138</v>
      </c>
      <c r="E126" s="221" t="s">
        <v>19</v>
      </c>
      <c r="F126" s="222" t="s">
        <v>188</v>
      </c>
      <c r="G126" s="219"/>
      <c r="H126" s="221" t="s">
        <v>19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8" t="s">
        <v>138</v>
      </c>
      <c r="AU126" s="228" t="s">
        <v>83</v>
      </c>
      <c r="AV126" s="13" t="s">
        <v>81</v>
      </c>
      <c r="AW126" s="13" t="s">
        <v>35</v>
      </c>
      <c r="AX126" s="13" t="s">
        <v>73</v>
      </c>
      <c r="AY126" s="228" t="s">
        <v>128</v>
      </c>
    </row>
    <row r="127" s="14" customFormat="1">
      <c r="A127" s="14"/>
      <c r="B127" s="229"/>
      <c r="C127" s="230"/>
      <c r="D127" s="220" t="s">
        <v>138</v>
      </c>
      <c r="E127" s="231" t="s">
        <v>19</v>
      </c>
      <c r="F127" s="232" t="s">
        <v>81</v>
      </c>
      <c r="G127" s="230"/>
      <c r="H127" s="233">
        <v>1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39" t="s">
        <v>138</v>
      </c>
      <c r="AU127" s="239" t="s">
        <v>83</v>
      </c>
      <c r="AV127" s="14" t="s">
        <v>83</v>
      </c>
      <c r="AW127" s="14" t="s">
        <v>35</v>
      </c>
      <c r="AX127" s="14" t="s">
        <v>81</v>
      </c>
      <c r="AY127" s="239" t="s">
        <v>128</v>
      </c>
    </row>
    <row r="128" s="2" customFormat="1">
      <c r="A128" s="39"/>
      <c r="B128" s="40"/>
      <c r="C128" s="205" t="s">
        <v>189</v>
      </c>
      <c r="D128" s="205" t="s">
        <v>131</v>
      </c>
      <c r="E128" s="206" t="s">
        <v>190</v>
      </c>
      <c r="F128" s="207" t="s">
        <v>191</v>
      </c>
      <c r="G128" s="208" t="s">
        <v>185</v>
      </c>
      <c r="H128" s="209">
        <v>3</v>
      </c>
      <c r="I128" s="210"/>
      <c r="J128" s="211">
        <f>ROUND(I128*H128,2)</f>
        <v>0</v>
      </c>
      <c r="K128" s="207" t="s">
        <v>135</v>
      </c>
      <c r="L128" s="45"/>
      <c r="M128" s="212" t="s">
        <v>19</v>
      </c>
      <c r="N128" s="213" t="s">
        <v>44</v>
      </c>
      <c r="O128" s="85"/>
      <c r="P128" s="214">
        <f>O128*H128</f>
        <v>0</v>
      </c>
      <c r="Q128" s="214">
        <v>0.014659999999999999</v>
      </c>
      <c r="R128" s="214">
        <f>Q128*H128</f>
        <v>0.043979999999999998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136</v>
      </c>
      <c r="AT128" s="216" t="s">
        <v>131</v>
      </c>
      <c r="AU128" s="216" t="s">
        <v>83</v>
      </c>
      <c r="AY128" s="18" t="s">
        <v>128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81</v>
      </c>
      <c r="BK128" s="217">
        <f>ROUND(I128*H128,2)</f>
        <v>0</v>
      </c>
      <c r="BL128" s="18" t="s">
        <v>136</v>
      </c>
      <c r="BM128" s="216" t="s">
        <v>192</v>
      </c>
    </row>
    <row r="129" s="13" customFormat="1">
      <c r="A129" s="13"/>
      <c r="B129" s="218"/>
      <c r="C129" s="219"/>
      <c r="D129" s="220" t="s">
        <v>138</v>
      </c>
      <c r="E129" s="221" t="s">
        <v>19</v>
      </c>
      <c r="F129" s="222" t="s">
        <v>187</v>
      </c>
      <c r="G129" s="219"/>
      <c r="H129" s="221" t="s">
        <v>19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8" t="s">
        <v>138</v>
      </c>
      <c r="AU129" s="228" t="s">
        <v>83</v>
      </c>
      <c r="AV129" s="13" t="s">
        <v>81</v>
      </c>
      <c r="AW129" s="13" t="s">
        <v>35</v>
      </c>
      <c r="AX129" s="13" t="s">
        <v>73</v>
      </c>
      <c r="AY129" s="228" t="s">
        <v>128</v>
      </c>
    </row>
    <row r="130" s="13" customFormat="1">
      <c r="A130" s="13"/>
      <c r="B130" s="218"/>
      <c r="C130" s="219"/>
      <c r="D130" s="220" t="s">
        <v>138</v>
      </c>
      <c r="E130" s="221" t="s">
        <v>19</v>
      </c>
      <c r="F130" s="222" t="s">
        <v>193</v>
      </c>
      <c r="G130" s="219"/>
      <c r="H130" s="221" t="s">
        <v>19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8" t="s">
        <v>138</v>
      </c>
      <c r="AU130" s="228" t="s">
        <v>83</v>
      </c>
      <c r="AV130" s="13" t="s">
        <v>81</v>
      </c>
      <c r="AW130" s="13" t="s">
        <v>35</v>
      </c>
      <c r="AX130" s="13" t="s">
        <v>73</v>
      </c>
      <c r="AY130" s="228" t="s">
        <v>128</v>
      </c>
    </row>
    <row r="131" s="14" customFormat="1">
      <c r="A131" s="14"/>
      <c r="B131" s="229"/>
      <c r="C131" s="230"/>
      <c r="D131" s="220" t="s">
        <v>138</v>
      </c>
      <c r="E131" s="231" t="s">
        <v>19</v>
      </c>
      <c r="F131" s="232" t="s">
        <v>129</v>
      </c>
      <c r="G131" s="230"/>
      <c r="H131" s="233">
        <v>3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39" t="s">
        <v>138</v>
      </c>
      <c r="AU131" s="239" t="s">
        <v>83</v>
      </c>
      <c r="AV131" s="14" t="s">
        <v>83</v>
      </c>
      <c r="AW131" s="14" t="s">
        <v>35</v>
      </c>
      <c r="AX131" s="14" t="s">
        <v>81</v>
      </c>
      <c r="AY131" s="239" t="s">
        <v>128</v>
      </c>
    </row>
    <row r="132" s="2" customFormat="1" ht="21.75" customHeight="1">
      <c r="A132" s="39"/>
      <c r="B132" s="40"/>
      <c r="C132" s="205" t="s">
        <v>194</v>
      </c>
      <c r="D132" s="205" t="s">
        <v>131</v>
      </c>
      <c r="E132" s="206" t="s">
        <v>195</v>
      </c>
      <c r="F132" s="207" t="s">
        <v>196</v>
      </c>
      <c r="G132" s="208" t="s">
        <v>134</v>
      </c>
      <c r="H132" s="209">
        <v>407.37</v>
      </c>
      <c r="I132" s="210"/>
      <c r="J132" s="211">
        <f>ROUND(I132*H132,2)</f>
        <v>0</v>
      </c>
      <c r="K132" s="207" t="s">
        <v>135</v>
      </c>
      <c r="L132" s="45"/>
      <c r="M132" s="212" t="s">
        <v>19</v>
      </c>
      <c r="N132" s="213" t="s">
        <v>44</v>
      </c>
      <c r="O132" s="85"/>
      <c r="P132" s="214">
        <f>O132*H132</f>
        <v>0</v>
      </c>
      <c r="Q132" s="214">
        <v>0.042000000000000003</v>
      </c>
      <c r="R132" s="214">
        <f>Q132*H132</f>
        <v>17.109540000000003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136</v>
      </c>
      <c r="AT132" s="216" t="s">
        <v>131</v>
      </c>
      <c r="AU132" s="216" t="s">
        <v>83</v>
      </c>
      <c r="AY132" s="18" t="s">
        <v>128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81</v>
      </c>
      <c r="BK132" s="217">
        <f>ROUND(I132*H132,2)</f>
        <v>0</v>
      </c>
      <c r="BL132" s="18" t="s">
        <v>136</v>
      </c>
      <c r="BM132" s="216" t="s">
        <v>197</v>
      </c>
    </row>
    <row r="133" s="13" customFormat="1">
      <c r="A133" s="13"/>
      <c r="B133" s="218"/>
      <c r="C133" s="219"/>
      <c r="D133" s="220" t="s">
        <v>138</v>
      </c>
      <c r="E133" s="221" t="s">
        <v>19</v>
      </c>
      <c r="F133" s="222" t="s">
        <v>198</v>
      </c>
      <c r="G133" s="219"/>
      <c r="H133" s="221" t="s">
        <v>19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8" t="s">
        <v>138</v>
      </c>
      <c r="AU133" s="228" t="s">
        <v>83</v>
      </c>
      <c r="AV133" s="13" t="s">
        <v>81</v>
      </c>
      <c r="AW133" s="13" t="s">
        <v>35</v>
      </c>
      <c r="AX133" s="13" t="s">
        <v>73</v>
      </c>
      <c r="AY133" s="228" t="s">
        <v>128</v>
      </c>
    </row>
    <row r="134" s="13" customFormat="1">
      <c r="A134" s="13"/>
      <c r="B134" s="218"/>
      <c r="C134" s="219"/>
      <c r="D134" s="220" t="s">
        <v>138</v>
      </c>
      <c r="E134" s="221" t="s">
        <v>19</v>
      </c>
      <c r="F134" s="222" t="s">
        <v>199</v>
      </c>
      <c r="G134" s="219"/>
      <c r="H134" s="221" t="s">
        <v>19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8" t="s">
        <v>138</v>
      </c>
      <c r="AU134" s="228" t="s">
        <v>83</v>
      </c>
      <c r="AV134" s="13" t="s">
        <v>81</v>
      </c>
      <c r="AW134" s="13" t="s">
        <v>35</v>
      </c>
      <c r="AX134" s="13" t="s">
        <v>73</v>
      </c>
      <c r="AY134" s="228" t="s">
        <v>128</v>
      </c>
    </row>
    <row r="135" s="14" customFormat="1">
      <c r="A135" s="14"/>
      <c r="B135" s="229"/>
      <c r="C135" s="230"/>
      <c r="D135" s="220" t="s">
        <v>138</v>
      </c>
      <c r="E135" s="231" t="s">
        <v>19</v>
      </c>
      <c r="F135" s="232" t="s">
        <v>200</v>
      </c>
      <c r="G135" s="230"/>
      <c r="H135" s="233">
        <v>692.14999999999998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39" t="s">
        <v>138</v>
      </c>
      <c r="AU135" s="239" t="s">
        <v>83</v>
      </c>
      <c r="AV135" s="14" t="s">
        <v>83</v>
      </c>
      <c r="AW135" s="14" t="s">
        <v>35</v>
      </c>
      <c r="AX135" s="14" t="s">
        <v>73</v>
      </c>
      <c r="AY135" s="239" t="s">
        <v>128</v>
      </c>
    </row>
    <row r="136" s="13" customFormat="1">
      <c r="A136" s="13"/>
      <c r="B136" s="218"/>
      <c r="C136" s="219"/>
      <c r="D136" s="220" t="s">
        <v>138</v>
      </c>
      <c r="E136" s="221" t="s">
        <v>19</v>
      </c>
      <c r="F136" s="222" t="s">
        <v>201</v>
      </c>
      <c r="G136" s="219"/>
      <c r="H136" s="221" t="s">
        <v>19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8" t="s">
        <v>138</v>
      </c>
      <c r="AU136" s="228" t="s">
        <v>83</v>
      </c>
      <c r="AV136" s="13" t="s">
        <v>81</v>
      </c>
      <c r="AW136" s="13" t="s">
        <v>35</v>
      </c>
      <c r="AX136" s="13" t="s">
        <v>73</v>
      </c>
      <c r="AY136" s="228" t="s">
        <v>128</v>
      </c>
    </row>
    <row r="137" s="14" customFormat="1">
      <c r="A137" s="14"/>
      <c r="B137" s="229"/>
      <c r="C137" s="230"/>
      <c r="D137" s="220" t="s">
        <v>138</v>
      </c>
      <c r="E137" s="231" t="s">
        <v>19</v>
      </c>
      <c r="F137" s="232" t="s">
        <v>202</v>
      </c>
      <c r="G137" s="230"/>
      <c r="H137" s="233">
        <v>-4.7999999999999998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9" t="s">
        <v>138</v>
      </c>
      <c r="AU137" s="239" t="s">
        <v>83</v>
      </c>
      <c r="AV137" s="14" t="s">
        <v>83</v>
      </c>
      <c r="AW137" s="14" t="s">
        <v>35</v>
      </c>
      <c r="AX137" s="14" t="s">
        <v>73</v>
      </c>
      <c r="AY137" s="239" t="s">
        <v>128</v>
      </c>
    </row>
    <row r="138" s="13" customFormat="1">
      <c r="A138" s="13"/>
      <c r="B138" s="218"/>
      <c r="C138" s="219"/>
      <c r="D138" s="220" t="s">
        <v>138</v>
      </c>
      <c r="E138" s="221" t="s">
        <v>19</v>
      </c>
      <c r="F138" s="222" t="s">
        <v>203</v>
      </c>
      <c r="G138" s="219"/>
      <c r="H138" s="221" t="s">
        <v>19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8" t="s">
        <v>138</v>
      </c>
      <c r="AU138" s="228" t="s">
        <v>83</v>
      </c>
      <c r="AV138" s="13" t="s">
        <v>81</v>
      </c>
      <c r="AW138" s="13" t="s">
        <v>35</v>
      </c>
      <c r="AX138" s="13" t="s">
        <v>73</v>
      </c>
      <c r="AY138" s="228" t="s">
        <v>128</v>
      </c>
    </row>
    <row r="139" s="14" customFormat="1">
      <c r="A139" s="14"/>
      <c r="B139" s="229"/>
      <c r="C139" s="230"/>
      <c r="D139" s="220" t="s">
        <v>138</v>
      </c>
      <c r="E139" s="231" t="s">
        <v>19</v>
      </c>
      <c r="F139" s="232" t="s">
        <v>204</v>
      </c>
      <c r="G139" s="230"/>
      <c r="H139" s="233">
        <v>-8.4000000000000004</v>
      </c>
      <c r="I139" s="234"/>
      <c r="J139" s="230"/>
      <c r="K139" s="230"/>
      <c r="L139" s="235"/>
      <c r="M139" s="236"/>
      <c r="N139" s="237"/>
      <c r="O139" s="237"/>
      <c r="P139" s="237"/>
      <c r="Q139" s="237"/>
      <c r="R139" s="237"/>
      <c r="S139" s="237"/>
      <c r="T139" s="23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39" t="s">
        <v>138</v>
      </c>
      <c r="AU139" s="239" t="s">
        <v>83</v>
      </c>
      <c r="AV139" s="14" t="s">
        <v>83</v>
      </c>
      <c r="AW139" s="14" t="s">
        <v>35</v>
      </c>
      <c r="AX139" s="14" t="s">
        <v>73</v>
      </c>
      <c r="AY139" s="239" t="s">
        <v>128</v>
      </c>
    </row>
    <row r="140" s="15" customFormat="1">
      <c r="A140" s="15"/>
      <c r="B140" s="254"/>
      <c r="C140" s="255"/>
      <c r="D140" s="220" t="s">
        <v>138</v>
      </c>
      <c r="E140" s="256" t="s">
        <v>19</v>
      </c>
      <c r="F140" s="257" t="s">
        <v>205</v>
      </c>
      <c r="G140" s="255"/>
      <c r="H140" s="258">
        <v>678.95000000000005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138</v>
      </c>
      <c r="AU140" s="264" t="s">
        <v>83</v>
      </c>
      <c r="AV140" s="15" t="s">
        <v>136</v>
      </c>
      <c r="AW140" s="15" t="s">
        <v>35</v>
      </c>
      <c r="AX140" s="15" t="s">
        <v>73</v>
      </c>
      <c r="AY140" s="264" t="s">
        <v>128</v>
      </c>
    </row>
    <row r="141" s="14" customFormat="1">
      <c r="A141" s="14"/>
      <c r="B141" s="229"/>
      <c r="C141" s="230"/>
      <c r="D141" s="220" t="s">
        <v>138</v>
      </c>
      <c r="E141" s="231" t="s">
        <v>19</v>
      </c>
      <c r="F141" s="232" t="s">
        <v>206</v>
      </c>
      <c r="G141" s="230"/>
      <c r="H141" s="233">
        <v>407.37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39" t="s">
        <v>138</v>
      </c>
      <c r="AU141" s="239" t="s">
        <v>83</v>
      </c>
      <c r="AV141" s="14" t="s">
        <v>83</v>
      </c>
      <c r="AW141" s="14" t="s">
        <v>35</v>
      </c>
      <c r="AX141" s="14" t="s">
        <v>73</v>
      </c>
      <c r="AY141" s="239" t="s">
        <v>128</v>
      </c>
    </row>
    <row r="142" s="15" customFormat="1">
      <c r="A142" s="15"/>
      <c r="B142" s="254"/>
      <c r="C142" s="255"/>
      <c r="D142" s="220" t="s">
        <v>138</v>
      </c>
      <c r="E142" s="256" t="s">
        <v>19</v>
      </c>
      <c r="F142" s="257" t="s">
        <v>205</v>
      </c>
      <c r="G142" s="255"/>
      <c r="H142" s="258">
        <v>407.37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4" t="s">
        <v>138</v>
      </c>
      <c r="AU142" s="264" t="s">
        <v>83</v>
      </c>
      <c r="AV142" s="15" t="s">
        <v>136</v>
      </c>
      <c r="AW142" s="15" t="s">
        <v>35</v>
      </c>
      <c r="AX142" s="15" t="s">
        <v>81</v>
      </c>
      <c r="AY142" s="264" t="s">
        <v>128</v>
      </c>
    </row>
    <row r="143" s="12" customFormat="1" ht="22.8" customHeight="1">
      <c r="A143" s="12"/>
      <c r="B143" s="189"/>
      <c r="C143" s="190"/>
      <c r="D143" s="191" t="s">
        <v>72</v>
      </c>
      <c r="E143" s="203" t="s">
        <v>182</v>
      </c>
      <c r="F143" s="203" t="s">
        <v>207</v>
      </c>
      <c r="G143" s="190"/>
      <c r="H143" s="190"/>
      <c r="I143" s="193"/>
      <c r="J143" s="204">
        <f>BK143</f>
        <v>0</v>
      </c>
      <c r="K143" s="190"/>
      <c r="L143" s="195"/>
      <c r="M143" s="196"/>
      <c r="N143" s="197"/>
      <c r="O143" s="197"/>
      <c r="P143" s="198">
        <f>SUM(P144:P159)</f>
        <v>0</v>
      </c>
      <c r="Q143" s="197"/>
      <c r="R143" s="198">
        <f>SUM(R144:R159)</f>
        <v>0</v>
      </c>
      <c r="S143" s="197"/>
      <c r="T143" s="199">
        <f>SUM(T144:T159)</f>
        <v>60.619199999999999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0" t="s">
        <v>81</v>
      </c>
      <c r="AT143" s="201" t="s">
        <v>72</v>
      </c>
      <c r="AU143" s="201" t="s">
        <v>81</v>
      </c>
      <c r="AY143" s="200" t="s">
        <v>128</v>
      </c>
      <c r="BK143" s="202">
        <f>SUM(BK144:BK159)</f>
        <v>0</v>
      </c>
    </row>
    <row r="144" s="2" customFormat="1">
      <c r="A144" s="39"/>
      <c r="B144" s="40"/>
      <c r="C144" s="205" t="s">
        <v>208</v>
      </c>
      <c r="D144" s="205" t="s">
        <v>131</v>
      </c>
      <c r="E144" s="206" t="s">
        <v>209</v>
      </c>
      <c r="F144" s="207" t="s">
        <v>210</v>
      </c>
      <c r="G144" s="208" t="s">
        <v>185</v>
      </c>
      <c r="H144" s="209">
        <v>1</v>
      </c>
      <c r="I144" s="210"/>
      <c r="J144" s="211">
        <f>ROUND(I144*H144,2)</f>
        <v>0</v>
      </c>
      <c r="K144" s="207" t="s">
        <v>135</v>
      </c>
      <c r="L144" s="45"/>
      <c r="M144" s="212" t="s">
        <v>19</v>
      </c>
      <c r="N144" s="213" t="s">
        <v>44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136</v>
      </c>
      <c r="AT144" s="216" t="s">
        <v>131</v>
      </c>
      <c r="AU144" s="216" t="s">
        <v>83</v>
      </c>
      <c r="AY144" s="18" t="s">
        <v>128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81</v>
      </c>
      <c r="BK144" s="217">
        <f>ROUND(I144*H144,2)</f>
        <v>0</v>
      </c>
      <c r="BL144" s="18" t="s">
        <v>136</v>
      </c>
      <c r="BM144" s="216" t="s">
        <v>211</v>
      </c>
    </row>
    <row r="145" s="2" customFormat="1">
      <c r="A145" s="39"/>
      <c r="B145" s="40"/>
      <c r="C145" s="205" t="s">
        <v>212</v>
      </c>
      <c r="D145" s="205" t="s">
        <v>131</v>
      </c>
      <c r="E145" s="206" t="s">
        <v>213</v>
      </c>
      <c r="F145" s="207" t="s">
        <v>214</v>
      </c>
      <c r="G145" s="208" t="s">
        <v>185</v>
      </c>
      <c r="H145" s="209">
        <v>60</v>
      </c>
      <c r="I145" s="210"/>
      <c r="J145" s="211">
        <f>ROUND(I145*H145,2)</f>
        <v>0</v>
      </c>
      <c r="K145" s="207" t="s">
        <v>135</v>
      </c>
      <c r="L145" s="45"/>
      <c r="M145" s="212" t="s">
        <v>19</v>
      </c>
      <c r="N145" s="213" t="s">
        <v>44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136</v>
      </c>
      <c r="AT145" s="216" t="s">
        <v>131</v>
      </c>
      <c r="AU145" s="216" t="s">
        <v>83</v>
      </c>
      <c r="AY145" s="18" t="s">
        <v>128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81</v>
      </c>
      <c r="BK145" s="217">
        <f>ROUND(I145*H145,2)</f>
        <v>0</v>
      </c>
      <c r="BL145" s="18" t="s">
        <v>136</v>
      </c>
      <c r="BM145" s="216" t="s">
        <v>215</v>
      </c>
    </row>
    <row r="146" s="14" customFormat="1">
      <c r="A146" s="14"/>
      <c r="B146" s="229"/>
      <c r="C146" s="230"/>
      <c r="D146" s="220" t="s">
        <v>138</v>
      </c>
      <c r="E146" s="230"/>
      <c r="F146" s="232" t="s">
        <v>216</v>
      </c>
      <c r="G146" s="230"/>
      <c r="H146" s="233">
        <v>60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39" t="s">
        <v>138</v>
      </c>
      <c r="AU146" s="239" t="s">
        <v>83</v>
      </c>
      <c r="AV146" s="14" t="s">
        <v>83</v>
      </c>
      <c r="AW146" s="14" t="s">
        <v>4</v>
      </c>
      <c r="AX146" s="14" t="s">
        <v>81</v>
      </c>
      <c r="AY146" s="239" t="s">
        <v>128</v>
      </c>
    </row>
    <row r="147" s="2" customFormat="1">
      <c r="A147" s="39"/>
      <c r="B147" s="40"/>
      <c r="C147" s="205" t="s">
        <v>217</v>
      </c>
      <c r="D147" s="205" t="s">
        <v>131</v>
      </c>
      <c r="E147" s="206" t="s">
        <v>218</v>
      </c>
      <c r="F147" s="207" t="s">
        <v>219</v>
      </c>
      <c r="G147" s="208" t="s">
        <v>185</v>
      </c>
      <c r="H147" s="209">
        <v>1</v>
      </c>
      <c r="I147" s="210"/>
      <c r="J147" s="211">
        <f>ROUND(I147*H147,2)</f>
        <v>0</v>
      </c>
      <c r="K147" s="207" t="s">
        <v>135</v>
      </c>
      <c r="L147" s="45"/>
      <c r="M147" s="212" t="s">
        <v>19</v>
      </c>
      <c r="N147" s="213" t="s">
        <v>44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136</v>
      </c>
      <c r="AT147" s="216" t="s">
        <v>131</v>
      </c>
      <c r="AU147" s="216" t="s">
        <v>83</v>
      </c>
      <c r="AY147" s="18" t="s">
        <v>128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81</v>
      </c>
      <c r="BK147" s="217">
        <f>ROUND(I147*H147,2)</f>
        <v>0</v>
      </c>
      <c r="BL147" s="18" t="s">
        <v>136</v>
      </c>
      <c r="BM147" s="216" t="s">
        <v>220</v>
      </c>
    </row>
    <row r="148" s="2" customFormat="1" ht="21.75" customHeight="1">
      <c r="A148" s="39"/>
      <c r="B148" s="40"/>
      <c r="C148" s="205" t="s">
        <v>8</v>
      </c>
      <c r="D148" s="205" t="s">
        <v>131</v>
      </c>
      <c r="E148" s="206" t="s">
        <v>221</v>
      </c>
      <c r="F148" s="207" t="s">
        <v>222</v>
      </c>
      <c r="G148" s="208" t="s">
        <v>134</v>
      </c>
      <c r="H148" s="209">
        <v>717.75</v>
      </c>
      <c r="I148" s="210"/>
      <c r="J148" s="211">
        <f>ROUND(I148*H148,2)</f>
        <v>0</v>
      </c>
      <c r="K148" s="207" t="s">
        <v>135</v>
      </c>
      <c r="L148" s="45"/>
      <c r="M148" s="212" t="s">
        <v>19</v>
      </c>
      <c r="N148" s="213" t="s">
        <v>44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136</v>
      </c>
      <c r="AT148" s="216" t="s">
        <v>131</v>
      </c>
      <c r="AU148" s="216" t="s">
        <v>83</v>
      </c>
      <c r="AY148" s="18" t="s">
        <v>128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81</v>
      </c>
      <c r="BK148" s="217">
        <f>ROUND(I148*H148,2)</f>
        <v>0</v>
      </c>
      <c r="BL148" s="18" t="s">
        <v>136</v>
      </c>
      <c r="BM148" s="216" t="s">
        <v>223</v>
      </c>
    </row>
    <row r="149" s="13" customFormat="1">
      <c r="A149" s="13"/>
      <c r="B149" s="218"/>
      <c r="C149" s="219"/>
      <c r="D149" s="220" t="s">
        <v>138</v>
      </c>
      <c r="E149" s="221" t="s">
        <v>19</v>
      </c>
      <c r="F149" s="222" t="s">
        <v>199</v>
      </c>
      <c r="G149" s="219"/>
      <c r="H149" s="221" t="s">
        <v>19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8" t="s">
        <v>138</v>
      </c>
      <c r="AU149" s="228" t="s">
        <v>83</v>
      </c>
      <c r="AV149" s="13" t="s">
        <v>81</v>
      </c>
      <c r="AW149" s="13" t="s">
        <v>35</v>
      </c>
      <c r="AX149" s="13" t="s">
        <v>73</v>
      </c>
      <c r="AY149" s="228" t="s">
        <v>128</v>
      </c>
    </row>
    <row r="150" s="14" customFormat="1">
      <c r="A150" s="14"/>
      <c r="B150" s="229"/>
      <c r="C150" s="230"/>
      <c r="D150" s="220" t="s">
        <v>138</v>
      </c>
      <c r="E150" s="231" t="s">
        <v>19</v>
      </c>
      <c r="F150" s="232" t="s">
        <v>200</v>
      </c>
      <c r="G150" s="230"/>
      <c r="H150" s="233">
        <v>692.14999999999998</v>
      </c>
      <c r="I150" s="234"/>
      <c r="J150" s="230"/>
      <c r="K150" s="230"/>
      <c r="L150" s="235"/>
      <c r="M150" s="236"/>
      <c r="N150" s="237"/>
      <c r="O150" s="237"/>
      <c r="P150" s="237"/>
      <c r="Q150" s="237"/>
      <c r="R150" s="237"/>
      <c r="S150" s="237"/>
      <c r="T150" s="23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39" t="s">
        <v>138</v>
      </c>
      <c r="AU150" s="239" t="s">
        <v>83</v>
      </c>
      <c r="AV150" s="14" t="s">
        <v>83</v>
      </c>
      <c r="AW150" s="14" t="s">
        <v>35</v>
      </c>
      <c r="AX150" s="14" t="s">
        <v>73</v>
      </c>
      <c r="AY150" s="239" t="s">
        <v>128</v>
      </c>
    </row>
    <row r="151" s="13" customFormat="1">
      <c r="A151" s="13"/>
      <c r="B151" s="218"/>
      <c r="C151" s="219"/>
      <c r="D151" s="220" t="s">
        <v>138</v>
      </c>
      <c r="E151" s="221" t="s">
        <v>19</v>
      </c>
      <c r="F151" s="222" t="s">
        <v>224</v>
      </c>
      <c r="G151" s="219"/>
      <c r="H151" s="221" t="s">
        <v>19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8" t="s">
        <v>138</v>
      </c>
      <c r="AU151" s="228" t="s">
        <v>83</v>
      </c>
      <c r="AV151" s="13" t="s">
        <v>81</v>
      </c>
      <c r="AW151" s="13" t="s">
        <v>35</v>
      </c>
      <c r="AX151" s="13" t="s">
        <v>73</v>
      </c>
      <c r="AY151" s="228" t="s">
        <v>128</v>
      </c>
    </row>
    <row r="152" s="14" customFormat="1">
      <c r="A152" s="14"/>
      <c r="B152" s="229"/>
      <c r="C152" s="230"/>
      <c r="D152" s="220" t="s">
        <v>138</v>
      </c>
      <c r="E152" s="231" t="s">
        <v>19</v>
      </c>
      <c r="F152" s="232" t="s">
        <v>225</v>
      </c>
      <c r="G152" s="230"/>
      <c r="H152" s="233">
        <v>25.600000000000001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39" t="s">
        <v>138</v>
      </c>
      <c r="AU152" s="239" t="s">
        <v>83</v>
      </c>
      <c r="AV152" s="14" t="s">
        <v>83</v>
      </c>
      <c r="AW152" s="14" t="s">
        <v>35</v>
      </c>
      <c r="AX152" s="14" t="s">
        <v>73</v>
      </c>
      <c r="AY152" s="239" t="s">
        <v>128</v>
      </c>
    </row>
    <row r="153" s="15" customFormat="1">
      <c r="A153" s="15"/>
      <c r="B153" s="254"/>
      <c r="C153" s="255"/>
      <c r="D153" s="220" t="s">
        <v>138</v>
      </c>
      <c r="E153" s="256" t="s">
        <v>19</v>
      </c>
      <c r="F153" s="257" t="s">
        <v>205</v>
      </c>
      <c r="G153" s="255"/>
      <c r="H153" s="258">
        <v>717.75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4" t="s">
        <v>138</v>
      </c>
      <c r="AU153" s="264" t="s">
        <v>83</v>
      </c>
      <c r="AV153" s="15" t="s">
        <v>136</v>
      </c>
      <c r="AW153" s="15" t="s">
        <v>35</v>
      </c>
      <c r="AX153" s="15" t="s">
        <v>81</v>
      </c>
      <c r="AY153" s="264" t="s">
        <v>128</v>
      </c>
    </row>
    <row r="154" s="2" customFormat="1" ht="16.5" customHeight="1">
      <c r="A154" s="39"/>
      <c r="B154" s="40"/>
      <c r="C154" s="205" t="s">
        <v>226</v>
      </c>
      <c r="D154" s="205" t="s">
        <v>131</v>
      </c>
      <c r="E154" s="206" t="s">
        <v>227</v>
      </c>
      <c r="F154" s="207" t="s">
        <v>228</v>
      </c>
      <c r="G154" s="208" t="s">
        <v>229</v>
      </c>
      <c r="H154" s="209">
        <v>5.258</v>
      </c>
      <c r="I154" s="210"/>
      <c r="J154" s="211">
        <f>ROUND(I154*H154,2)</f>
        <v>0</v>
      </c>
      <c r="K154" s="207" t="s">
        <v>135</v>
      </c>
      <c r="L154" s="45"/>
      <c r="M154" s="212" t="s">
        <v>19</v>
      </c>
      <c r="N154" s="213" t="s">
        <v>44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2.3999999999999999</v>
      </c>
      <c r="T154" s="215">
        <f>S154*H154</f>
        <v>12.619199999999999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136</v>
      </c>
      <c r="AT154" s="216" t="s">
        <v>131</v>
      </c>
      <c r="AU154" s="216" t="s">
        <v>83</v>
      </c>
      <c r="AY154" s="18" t="s">
        <v>128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81</v>
      </c>
      <c r="BK154" s="217">
        <f>ROUND(I154*H154,2)</f>
        <v>0</v>
      </c>
      <c r="BL154" s="18" t="s">
        <v>136</v>
      </c>
      <c r="BM154" s="216" t="s">
        <v>230</v>
      </c>
    </row>
    <row r="155" s="13" customFormat="1">
      <c r="A155" s="13"/>
      <c r="B155" s="218"/>
      <c r="C155" s="219"/>
      <c r="D155" s="220" t="s">
        <v>138</v>
      </c>
      <c r="E155" s="221" t="s">
        <v>19</v>
      </c>
      <c r="F155" s="222" t="s">
        <v>231</v>
      </c>
      <c r="G155" s="219"/>
      <c r="H155" s="221" t="s">
        <v>19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8" t="s">
        <v>138</v>
      </c>
      <c r="AU155" s="228" t="s">
        <v>83</v>
      </c>
      <c r="AV155" s="13" t="s">
        <v>81</v>
      </c>
      <c r="AW155" s="13" t="s">
        <v>35</v>
      </c>
      <c r="AX155" s="13" t="s">
        <v>73</v>
      </c>
      <c r="AY155" s="228" t="s">
        <v>128</v>
      </c>
    </row>
    <row r="156" s="14" customFormat="1">
      <c r="A156" s="14"/>
      <c r="B156" s="229"/>
      <c r="C156" s="230"/>
      <c r="D156" s="220" t="s">
        <v>138</v>
      </c>
      <c r="E156" s="231" t="s">
        <v>19</v>
      </c>
      <c r="F156" s="232" t="s">
        <v>232</v>
      </c>
      <c r="G156" s="230"/>
      <c r="H156" s="233">
        <v>5.258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39" t="s">
        <v>138</v>
      </c>
      <c r="AU156" s="239" t="s">
        <v>83</v>
      </c>
      <c r="AV156" s="14" t="s">
        <v>83</v>
      </c>
      <c r="AW156" s="14" t="s">
        <v>35</v>
      </c>
      <c r="AX156" s="14" t="s">
        <v>81</v>
      </c>
      <c r="AY156" s="239" t="s">
        <v>128</v>
      </c>
    </row>
    <row r="157" s="2" customFormat="1" ht="21.75" customHeight="1">
      <c r="A157" s="39"/>
      <c r="B157" s="40"/>
      <c r="C157" s="205" t="s">
        <v>233</v>
      </c>
      <c r="D157" s="205" t="s">
        <v>131</v>
      </c>
      <c r="E157" s="206" t="s">
        <v>234</v>
      </c>
      <c r="F157" s="207" t="s">
        <v>235</v>
      </c>
      <c r="G157" s="208" t="s">
        <v>229</v>
      </c>
      <c r="H157" s="209">
        <v>20</v>
      </c>
      <c r="I157" s="210"/>
      <c r="J157" s="211">
        <f>ROUND(I157*H157,2)</f>
        <v>0</v>
      </c>
      <c r="K157" s="207" t="s">
        <v>135</v>
      </c>
      <c r="L157" s="45"/>
      <c r="M157" s="212" t="s">
        <v>19</v>
      </c>
      <c r="N157" s="213" t="s">
        <v>44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2.3999999999999999</v>
      </c>
      <c r="T157" s="215">
        <f>S157*H157</f>
        <v>48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136</v>
      </c>
      <c r="AT157" s="216" t="s">
        <v>131</v>
      </c>
      <c r="AU157" s="216" t="s">
        <v>83</v>
      </c>
      <c r="AY157" s="18" t="s">
        <v>128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81</v>
      </c>
      <c r="BK157" s="217">
        <f>ROUND(I157*H157,2)</f>
        <v>0</v>
      </c>
      <c r="BL157" s="18" t="s">
        <v>136</v>
      </c>
      <c r="BM157" s="216" t="s">
        <v>236</v>
      </c>
    </row>
    <row r="158" s="13" customFormat="1">
      <c r="A158" s="13"/>
      <c r="B158" s="218"/>
      <c r="C158" s="219"/>
      <c r="D158" s="220" t="s">
        <v>138</v>
      </c>
      <c r="E158" s="221" t="s">
        <v>19</v>
      </c>
      <c r="F158" s="222" t="s">
        <v>237</v>
      </c>
      <c r="G158" s="219"/>
      <c r="H158" s="221" t="s">
        <v>19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8" t="s">
        <v>138</v>
      </c>
      <c r="AU158" s="228" t="s">
        <v>83</v>
      </c>
      <c r="AV158" s="13" t="s">
        <v>81</v>
      </c>
      <c r="AW158" s="13" t="s">
        <v>35</v>
      </c>
      <c r="AX158" s="13" t="s">
        <v>73</v>
      </c>
      <c r="AY158" s="228" t="s">
        <v>128</v>
      </c>
    </row>
    <row r="159" s="14" customFormat="1">
      <c r="A159" s="14"/>
      <c r="B159" s="229"/>
      <c r="C159" s="230"/>
      <c r="D159" s="220" t="s">
        <v>138</v>
      </c>
      <c r="E159" s="231" t="s">
        <v>19</v>
      </c>
      <c r="F159" s="232" t="s">
        <v>238</v>
      </c>
      <c r="G159" s="230"/>
      <c r="H159" s="233">
        <v>20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39" t="s">
        <v>138</v>
      </c>
      <c r="AU159" s="239" t="s">
        <v>83</v>
      </c>
      <c r="AV159" s="14" t="s">
        <v>83</v>
      </c>
      <c r="AW159" s="14" t="s">
        <v>35</v>
      </c>
      <c r="AX159" s="14" t="s">
        <v>81</v>
      </c>
      <c r="AY159" s="239" t="s">
        <v>128</v>
      </c>
    </row>
    <row r="160" s="12" customFormat="1" ht="22.8" customHeight="1">
      <c r="A160" s="12"/>
      <c r="B160" s="189"/>
      <c r="C160" s="190"/>
      <c r="D160" s="191" t="s">
        <v>72</v>
      </c>
      <c r="E160" s="203" t="s">
        <v>239</v>
      </c>
      <c r="F160" s="203" t="s">
        <v>240</v>
      </c>
      <c r="G160" s="190"/>
      <c r="H160" s="190"/>
      <c r="I160" s="193"/>
      <c r="J160" s="204">
        <f>BK160</f>
        <v>0</v>
      </c>
      <c r="K160" s="190"/>
      <c r="L160" s="195"/>
      <c r="M160" s="196"/>
      <c r="N160" s="197"/>
      <c r="O160" s="197"/>
      <c r="P160" s="198">
        <f>SUM(P161:P166)</f>
        <v>0</v>
      </c>
      <c r="Q160" s="197"/>
      <c r="R160" s="198">
        <f>SUM(R161:R166)</f>
        <v>0</v>
      </c>
      <c r="S160" s="197"/>
      <c r="T160" s="199">
        <f>SUM(T161:T166)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0" t="s">
        <v>81</v>
      </c>
      <c r="AT160" s="201" t="s">
        <v>72</v>
      </c>
      <c r="AU160" s="201" t="s">
        <v>81</v>
      </c>
      <c r="AY160" s="200" t="s">
        <v>128</v>
      </c>
      <c r="BK160" s="202">
        <f>SUM(BK161:BK166)</f>
        <v>0</v>
      </c>
    </row>
    <row r="161" s="2" customFormat="1">
      <c r="A161" s="39"/>
      <c r="B161" s="40"/>
      <c r="C161" s="205" t="s">
        <v>241</v>
      </c>
      <c r="D161" s="205" t="s">
        <v>131</v>
      </c>
      <c r="E161" s="206" t="s">
        <v>242</v>
      </c>
      <c r="F161" s="207" t="s">
        <v>243</v>
      </c>
      <c r="G161" s="208" t="s">
        <v>244</v>
      </c>
      <c r="H161" s="209">
        <v>136.04900000000001</v>
      </c>
      <c r="I161" s="210"/>
      <c r="J161" s="211">
        <f>ROUND(I161*H161,2)</f>
        <v>0</v>
      </c>
      <c r="K161" s="207" t="s">
        <v>135</v>
      </c>
      <c r="L161" s="45"/>
      <c r="M161" s="212" t="s">
        <v>19</v>
      </c>
      <c r="N161" s="213" t="s">
        <v>44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136</v>
      </c>
      <c r="AT161" s="216" t="s">
        <v>131</v>
      </c>
      <c r="AU161" s="216" t="s">
        <v>83</v>
      </c>
      <c r="AY161" s="18" t="s">
        <v>128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81</v>
      </c>
      <c r="BK161" s="217">
        <f>ROUND(I161*H161,2)</f>
        <v>0</v>
      </c>
      <c r="BL161" s="18" t="s">
        <v>136</v>
      </c>
      <c r="BM161" s="216" t="s">
        <v>245</v>
      </c>
    </row>
    <row r="162" s="2" customFormat="1" ht="21.75" customHeight="1">
      <c r="A162" s="39"/>
      <c r="B162" s="40"/>
      <c r="C162" s="205" t="s">
        <v>246</v>
      </c>
      <c r="D162" s="205" t="s">
        <v>131</v>
      </c>
      <c r="E162" s="206" t="s">
        <v>247</v>
      </c>
      <c r="F162" s="207" t="s">
        <v>248</v>
      </c>
      <c r="G162" s="208" t="s">
        <v>244</v>
      </c>
      <c r="H162" s="209">
        <v>136.04900000000001</v>
      </c>
      <c r="I162" s="210"/>
      <c r="J162" s="211">
        <f>ROUND(I162*H162,2)</f>
        <v>0</v>
      </c>
      <c r="K162" s="207" t="s">
        <v>135</v>
      </c>
      <c r="L162" s="45"/>
      <c r="M162" s="212" t="s">
        <v>19</v>
      </c>
      <c r="N162" s="213" t="s">
        <v>44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136</v>
      </c>
      <c r="AT162" s="216" t="s">
        <v>131</v>
      </c>
      <c r="AU162" s="216" t="s">
        <v>83</v>
      </c>
      <c r="AY162" s="18" t="s">
        <v>128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81</v>
      </c>
      <c r="BK162" s="217">
        <f>ROUND(I162*H162,2)</f>
        <v>0</v>
      </c>
      <c r="BL162" s="18" t="s">
        <v>136</v>
      </c>
      <c r="BM162" s="216" t="s">
        <v>249</v>
      </c>
    </row>
    <row r="163" s="2" customFormat="1">
      <c r="A163" s="39"/>
      <c r="B163" s="40"/>
      <c r="C163" s="205" t="s">
        <v>238</v>
      </c>
      <c r="D163" s="205" t="s">
        <v>131</v>
      </c>
      <c r="E163" s="206" t="s">
        <v>250</v>
      </c>
      <c r="F163" s="207" t="s">
        <v>251</v>
      </c>
      <c r="G163" s="208" t="s">
        <v>244</v>
      </c>
      <c r="H163" s="209">
        <v>2584.931</v>
      </c>
      <c r="I163" s="210"/>
      <c r="J163" s="211">
        <f>ROUND(I163*H163,2)</f>
        <v>0</v>
      </c>
      <c r="K163" s="207" t="s">
        <v>135</v>
      </c>
      <c r="L163" s="45"/>
      <c r="M163" s="212" t="s">
        <v>19</v>
      </c>
      <c r="N163" s="213" t="s">
        <v>44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136</v>
      </c>
      <c r="AT163" s="216" t="s">
        <v>131</v>
      </c>
      <c r="AU163" s="216" t="s">
        <v>83</v>
      </c>
      <c r="AY163" s="18" t="s">
        <v>128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81</v>
      </c>
      <c r="BK163" s="217">
        <f>ROUND(I163*H163,2)</f>
        <v>0</v>
      </c>
      <c r="BL163" s="18" t="s">
        <v>136</v>
      </c>
      <c r="BM163" s="216" t="s">
        <v>252</v>
      </c>
    </row>
    <row r="164" s="2" customFormat="1">
      <c r="A164" s="39"/>
      <c r="B164" s="40"/>
      <c r="C164" s="41"/>
      <c r="D164" s="220" t="s">
        <v>165</v>
      </c>
      <c r="E164" s="41"/>
      <c r="F164" s="250" t="s">
        <v>253</v>
      </c>
      <c r="G164" s="41"/>
      <c r="H164" s="41"/>
      <c r="I164" s="251"/>
      <c r="J164" s="41"/>
      <c r="K164" s="41"/>
      <c r="L164" s="45"/>
      <c r="M164" s="252"/>
      <c r="N164" s="253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165</v>
      </c>
      <c r="AU164" s="18" t="s">
        <v>83</v>
      </c>
    </row>
    <row r="165" s="14" customFormat="1">
      <c r="A165" s="14"/>
      <c r="B165" s="229"/>
      <c r="C165" s="230"/>
      <c r="D165" s="220" t="s">
        <v>138</v>
      </c>
      <c r="E165" s="230"/>
      <c r="F165" s="232" t="s">
        <v>254</v>
      </c>
      <c r="G165" s="230"/>
      <c r="H165" s="233">
        <v>2584.931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39" t="s">
        <v>138</v>
      </c>
      <c r="AU165" s="239" t="s">
        <v>83</v>
      </c>
      <c r="AV165" s="14" t="s">
        <v>83</v>
      </c>
      <c r="AW165" s="14" t="s">
        <v>4</v>
      </c>
      <c r="AX165" s="14" t="s">
        <v>81</v>
      </c>
      <c r="AY165" s="239" t="s">
        <v>128</v>
      </c>
    </row>
    <row r="166" s="2" customFormat="1">
      <c r="A166" s="39"/>
      <c r="B166" s="40"/>
      <c r="C166" s="205" t="s">
        <v>7</v>
      </c>
      <c r="D166" s="205" t="s">
        <v>131</v>
      </c>
      <c r="E166" s="206" t="s">
        <v>255</v>
      </c>
      <c r="F166" s="207" t="s">
        <v>256</v>
      </c>
      <c r="G166" s="208" t="s">
        <v>244</v>
      </c>
      <c r="H166" s="209">
        <v>136.04900000000001</v>
      </c>
      <c r="I166" s="210"/>
      <c r="J166" s="211">
        <f>ROUND(I166*H166,2)</f>
        <v>0</v>
      </c>
      <c r="K166" s="207" t="s">
        <v>135</v>
      </c>
      <c r="L166" s="45"/>
      <c r="M166" s="212" t="s">
        <v>19</v>
      </c>
      <c r="N166" s="213" t="s">
        <v>44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136</v>
      </c>
      <c r="AT166" s="216" t="s">
        <v>131</v>
      </c>
      <c r="AU166" s="216" t="s">
        <v>83</v>
      </c>
      <c r="AY166" s="18" t="s">
        <v>128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81</v>
      </c>
      <c r="BK166" s="217">
        <f>ROUND(I166*H166,2)</f>
        <v>0</v>
      </c>
      <c r="BL166" s="18" t="s">
        <v>136</v>
      </c>
      <c r="BM166" s="216" t="s">
        <v>257</v>
      </c>
    </row>
    <row r="167" s="12" customFormat="1" ht="22.8" customHeight="1">
      <c r="A167" s="12"/>
      <c r="B167" s="189"/>
      <c r="C167" s="190"/>
      <c r="D167" s="191" t="s">
        <v>72</v>
      </c>
      <c r="E167" s="203" t="s">
        <v>258</v>
      </c>
      <c r="F167" s="203" t="s">
        <v>259</v>
      </c>
      <c r="G167" s="190"/>
      <c r="H167" s="190"/>
      <c r="I167" s="193"/>
      <c r="J167" s="204">
        <f>BK167</f>
        <v>0</v>
      </c>
      <c r="K167" s="190"/>
      <c r="L167" s="195"/>
      <c r="M167" s="196"/>
      <c r="N167" s="197"/>
      <c r="O167" s="197"/>
      <c r="P167" s="198">
        <f>P168</f>
        <v>0</v>
      </c>
      <c r="Q167" s="197"/>
      <c r="R167" s="198">
        <f>R168</f>
        <v>0</v>
      </c>
      <c r="S167" s="197"/>
      <c r="T167" s="199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0" t="s">
        <v>81</v>
      </c>
      <c r="AT167" s="201" t="s">
        <v>72</v>
      </c>
      <c r="AU167" s="201" t="s">
        <v>81</v>
      </c>
      <c r="AY167" s="200" t="s">
        <v>128</v>
      </c>
      <c r="BK167" s="202">
        <f>BK168</f>
        <v>0</v>
      </c>
    </row>
    <row r="168" s="2" customFormat="1">
      <c r="A168" s="39"/>
      <c r="B168" s="40"/>
      <c r="C168" s="205" t="s">
        <v>260</v>
      </c>
      <c r="D168" s="205" t="s">
        <v>131</v>
      </c>
      <c r="E168" s="206" t="s">
        <v>261</v>
      </c>
      <c r="F168" s="207" t="s">
        <v>262</v>
      </c>
      <c r="G168" s="208" t="s">
        <v>244</v>
      </c>
      <c r="H168" s="209">
        <v>164.614</v>
      </c>
      <c r="I168" s="210"/>
      <c r="J168" s="211">
        <f>ROUND(I168*H168,2)</f>
        <v>0</v>
      </c>
      <c r="K168" s="207" t="s">
        <v>135</v>
      </c>
      <c r="L168" s="45"/>
      <c r="M168" s="212" t="s">
        <v>19</v>
      </c>
      <c r="N168" s="213" t="s">
        <v>44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136</v>
      </c>
      <c r="AT168" s="216" t="s">
        <v>131</v>
      </c>
      <c r="AU168" s="216" t="s">
        <v>83</v>
      </c>
      <c r="AY168" s="18" t="s">
        <v>128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81</v>
      </c>
      <c r="BK168" s="217">
        <f>ROUND(I168*H168,2)</f>
        <v>0</v>
      </c>
      <c r="BL168" s="18" t="s">
        <v>136</v>
      </c>
      <c r="BM168" s="216" t="s">
        <v>263</v>
      </c>
    </row>
    <row r="169" s="12" customFormat="1" ht="25.92" customHeight="1">
      <c r="A169" s="12"/>
      <c r="B169" s="189"/>
      <c r="C169" s="190"/>
      <c r="D169" s="191" t="s">
        <v>72</v>
      </c>
      <c r="E169" s="192" t="s">
        <v>264</v>
      </c>
      <c r="F169" s="192" t="s">
        <v>265</v>
      </c>
      <c r="G169" s="190"/>
      <c r="H169" s="190"/>
      <c r="I169" s="193"/>
      <c r="J169" s="194">
        <f>BK169</f>
        <v>0</v>
      </c>
      <c r="K169" s="190"/>
      <c r="L169" s="195"/>
      <c r="M169" s="196"/>
      <c r="N169" s="197"/>
      <c r="O169" s="197"/>
      <c r="P169" s="198">
        <f>P170+P398+P488+P493+P511+P514+P555+P585</f>
        <v>0</v>
      </c>
      <c r="Q169" s="197"/>
      <c r="R169" s="198">
        <f>R170+R398+R488+R493+R511+R514+R555+R585</f>
        <v>155.67382878000001</v>
      </c>
      <c r="S169" s="197"/>
      <c r="T169" s="199">
        <f>T170+T398+T488+T493+T511+T514+T555+T585</f>
        <v>75.429472500000003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0" t="s">
        <v>83</v>
      </c>
      <c r="AT169" s="201" t="s">
        <v>72</v>
      </c>
      <c r="AU169" s="201" t="s">
        <v>73</v>
      </c>
      <c r="AY169" s="200" t="s">
        <v>128</v>
      </c>
      <c r="BK169" s="202">
        <f>BK170+BK398+BK488+BK493+BK511+BK514+BK555+BK585</f>
        <v>0</v>
      </c>
    </row>
    <row r="170" s="12" customFormat="1" ht="22.8" customHeight="1">
      <c r="A170" s="12"/>
      <c r="B170" s="189"/>
      <c r="C170" s="190"/>
      <c r="D170" s="191" t="s">
        <v>72</v>
      </c>
      <c r="E170" s="203" t="s">
        <v>266</v>
      </c>
      <c r="F170" s="203" t="s">
        <v>267</v>
      </c>
      <c r="G170" s="190"/>
      <c r="H170" s="190"/>
      <c r="I170" s="193"/>
      <c r="J170" s="204">
        <f>BK170</f>
        <v>0</v>
      </c>
      <c r="K170" s="190"/>
      <c r="L170" s="195"/>
      <c r="M170" s="196"/>
      <c r="N170" s="197"/>
      <c r="O170" s="197"/>
      <c r="P170" s="198">
        <f>SUM(P171:P397)</f>
        <v>0</v>
      </c>
      <c r="Q170" s="197"/>
      <c r="R170" s="198">
        <f>SUM(R171:R397)</f>
        <v>145.37979648999999</v>
      </c>
      <c r="S170" s="197"/>
      <c r="T170" s="199">
        <f>SUM(T171:T397)</f>
        <v>10.880100000000001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0" t="s">
        <v>83</v>
      </c>
      <c r="AT170" s="201" t="s">
        <v>72</v>
      </c>
      <c r="AU170" s="201" t="s">
        <v>81</v>
      </c>
      <c r="AY170" s="200" t="s">
        <v>128</v>
      </c>
      <c r="BK170" s="202">
        <f>SUM(BK171:BK397)</f>
        <v>0</v>
      </c>
    </row>
    <row r="171" s="2" customFormat="1" ht="16.5" customHeight="1">
      <c r="A171" s="39"/>
      <c r="B171" s="40"/>
      <c r="C171" s="205" t="s">
        <v>268</v>
      </c>
      <c r="D171" s="205" t="s">
        <v>131</v>
      </c>
      <c r="E171" s="206" t="s">
        <v>269</v>
      </c>
      <c r="F171" s="207" t="s">
        <v>270</v>
      </c>
      <c r="G171" s="208" t="s">
        <v>134</v>
      </c>
      <c r="H171" s="209">
        <v>777.14999999999998</v>
      </c>
      <c r="I171" s="210"/>
      <c r="J171" s="211">
        <f>ROUND(I171*H171,2)</f>
        <v>0</v>
      </c>
      <c r="K171" s="207" t="s">
        <v>135</v>
      </c>
      <c r="L171" s="45"/>
      <c r="M171" s="212" t="s">
        <v>19</v>
      </c>
      <c r="N171" s="213" t="s">
        <v>44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0.014</v>
      </c>
      <c r="T171" s="215">
        <f>S171*H171</f>
        <v>10.880100000000001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226</v>
      </c>
      <c r="AT171" s="216" t="s">
        <v>131</v>
      </c>
      <c r="AU171" s="216" t="s">
        <v>83</v>
      </c>
      <c r="AY171" s="18" t="s">
        <v>128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81</v>
      </c>
      <c r="BK171" s="217">
        <f>ROUND(I171*H171,2)</f>
        <v>0</v>
      </c>
      <c r="BL171" s="18" t="s">
        <v>226</v>
      </c>
      <c r="BM171" s="216" t="s">
        <v>271</v>
      </c>
    </row>
    <row r="172" s="13" customFormat="1">
      <c r="A172" s="13"/>
      <c r="B172" s="218"/>
      <c r="C172" s="219"/>
      <c r="D172" s="220" t="s">
        <v>138</v>
      </c>
      <c r="E172" s="221" t="s">
        <v>19</v>
      </c>
      <c r="F172" s="222" t="s">
        <v>272</v>
      </c>
      <c r="G172" s="219"/>
      <c r="H172" s="221" t="s">
        <v>19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8" t="s">
        <v>138</v>
      </c>
      <c r="AU172" s="228" t="s">
        <v>83</v>
      </c>
      <c r="AV172" s="13" t="s">
        <v>81</v>
      </c>
      <c r="AW172" s="13" t="s">
        <v>35</v>
      </c>
      <c r="AX172" s="13" t="s">
        <v>73</v>
      </c>
      <c r="AY172" s="228" t="s">
        <v>128</v>
      </c>
    </row>
    <row r="173" s="14" customFormat="1">
      <c r="A173" s="14"/>
      <c r="B173" s="229"/>
      <c r="C173" s="230"/>
      <c r="D173" s="220" t="s">
        <v>138</v>
      </c>
      <c r="E173" s="231" t="s">
        <v>19</v>
      </c>
      <c r="F173" s="232" t="s">
        <v>273</v>
      </c>
      <c r="G173" s="230"/>
      <c r="H173" s="233">
        <v>777.14999999999998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39" t="s">
        <v>138</v>
      </c>
      <c r="AU173" s="239" t="s">
        <v>83</v>
      </c>
      <c r="AV173" s="14" t="s">
        <v>83</v>
      </c>
      <c r="AW173" s="14" t="s">
        <v>35</v>
      </c>
      <c r="AX173" s="14" t="s">
        <v>81</v>
      </c>
      <c r="AY173" s="239" t="s">
        <v>128</v>
      </c>
    </row>
    <row r="174" s="2" customFormat="1">
      <c r="A174" s="39"/>
      <c r="B174" s="40"/>
      <c r="C174" s="205" t="s">
        <v>274</v>
      </c>
      <c r="D174" s="205" t="s">
        <v>131</v>
      </c>
      <c r="E174" s="206" t="s">
        <v>275</v>
      </c>
      <c r="F174" s="207" t="s">
        <v>276</v>
      </c>
      <c r="G174" s="208" t="s">
        <v>134</v>
      </c>
      <c r="H174" s="209">
        <v>704.54999999999995</v>
      </c>
      <c r="I174" s="210"/>
      <c r="J174" s="211">
        <f>ROUND(I174*H174,2)</f>
        <v>0</v>
      </c>
      <c r="K174" s="207" t="s">
        <v>135</v>
      </c>
      <c r="L174" s="45"/>
      <c r="M174" s="212" t="s">
        <v>19</v>
      </c>
      <c r="N174" s="213" t="s">
        <v>44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136</v>
      </c>
      <c r="AT174" s="216" t="s">
        <v>131</v>
      </c>
      <c r="AU174" s="216" t="s">
        <v>83</v>
      </c>
      <c r="AY174" s="18" t="s">
        <v>128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81</v>
      </c>
      <c r="BK174" s="217">
        <f>ROUND(I174*H174,2)</f>
        <v>0</v>
      </c>
      <c r="BL174" s="18" t="s">
        <v>136</v>
      </c>
      <c r="BM174" s="216" t="s">
        <v>277</v>
      </c>
    </row>
    <row r="175" s="13" customFormat="1">
      <c r="A175" s="13"/>
      <c r="B175" s="218"/>
      <c r="C175" s="219"/>
      <c r="D175" s="220" t="s">
        <v>138</v>
      </c>
      <c r="E175" s="221" t="s">
        <v>19</v>
      </c>
      <c r="F175" s="222" t="s">
        <v>199</v>
      </c>
      <c r="G175" s="219"/>
      <c r="H175" s="221" t="s">
        <v>19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8" t="s">
        <v>138</v>
      </c>
      <c r="AU175" s="228" t="s">
        <v>83</v>
      </c>
      <c r="AV175" s="13" t="s">
        <v>81</v>
      </c>
      <c r="AW175" s="13" t="s">
        <v>35</v>
      </c>
      <c r="AX175" s="13" t="s">
        <v>73</v>
      </c>
      <c r="AY175" s="228" t="s">
        <v>128</v>
      </c>
    </row>
    <row r="176" s="14" customFormat="1">
      <c r="A176" s="14"/>
      <c r="B176" s="229"/>
      <c r="C176" s="230"/>
      <c r="D176" s="220" t="s">
        <v>138</v>
      </c>
      <c r="E176" s="231" t="s">
        <v>19</v>
      </c>
      <c r="F176" s="232" t="s">
        <v>200</v>
      </c>
      <c r="G176" s="230"/>
      <c r="H176" s="233">
        <v>692.14999999999998</v>
      </c>
      <c r="I176" s="234"/>
      <c r="J176" s="230"/>
      <c r="K176" s="230"/>
      <c r="L176" s="235"/>
      <c r="M176" s="236"/>
      <c r="N176" s="237"/>
      <c r="O176" s="237"/>
      <c r="P176" s="237"/>
      <c r="Q176" s="237"/>
      <c r="R176" s="237"/>
      <c r="S176" s="237"/>
      <c r="T176" s="23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39" t="s">
        <v>138</v>
      </c>
      <c r="AU176" s="239" t="s">
        <v>83</v>
      </c>
      <c r="AV176" s="14" t="s">
        <v>83</v>
      </c>
      <c r="AW176" s="14" t="s">
        <v>35</v>
      </c>
      <c r="AX176" s="14" t="s">
        <v>73</v>
      </c>
      <c r="AY176" s="239" t="s">
        <v>128</v>
      </c>
    </row>
    <row r="177" s="13" customFormat="1">
      <c r="A177" s="13"/>
      <c r="B177" s="218"/>
      <c r="C177" s="219"/>
      <c r="D177" s="220" t="s">
        <v>138</v>
      </c>
      <c r="E177" s="221" t="s">
        <v>19</v>
      </c>
      <c r="F177" s="222" t="s">
        <v>201</v>
      </c>
      <c r="G177" s="219"/>
      <c r="H177" s="221" t="s">
        <v>19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8" t="s">
        <v>138</v>
      </c>
      <c r="AU177" s="228" t="s">
        <v>83</v>
      </c>
      <c r="AV177" s="13" t="s">
        <v>81</v>
      </c>
      <c r="AW177" s="13" t="s">
        <v>35</v>
      </c>
      <c r="AX177" s="13" t="s">
        <v>73</v>
      </c>
      <c r="AY177" s="228" t="s">
        <v>128</v>
      </c>
    </row>
    <row r="178" s="14" customFormat="1">
      <c r="A178" s="14"/>
      <c r="B178" s="229"/>
      <c r="C178" s="230"/>
      <c r="D178" s="220" t="s">
        <v>138</v>
      </c>
      <c r="E178" s="231" t="s">
        <v>19</v>
      </c>
      <c r="F178" s="232" t="s">
        <v>202</v>
      </c>
      <c r="G178" s="230"/>
      <c r="H178" s="233">
        <v>-4.7999999999999998</v>
      </c>
      <c r="I178" s="234"/>
      <c r="J178" s="230"/>
      <c r="K178" s="230"/>
      <c r="L178" s="235"/>
      <c r="M178" s="236"/>
      <c r="N178" s="237"/>
      <c r="O178" s="237"/>
      <c r="P178" s="237"/>
      <c r="Q178" s="237"/>
      <c r="R178" s="237"/>
      <c r="S178" s="237"/>
      <c r="T178" s="23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39" t="s">
        <v>138</v>
      </c>
      <c r="AU178" s="239" t="s">
        <v>83</v>
      </c>
      <c r="AV178" s="14" t="s">
        <v>83</v>
      </c>
      <c r="AW178" s="14" t="s">
        <v>35</v>
      </c>
      <c r="AX178" s="14" t="s">
        <v>73</v>
      </c>
      <c r="AY178" s="239" t="s">
        <v>128</v>
      </c>
    </row>
    <row r="179" s="13" customFormat="1">
      <c r="A179" s="13"/>
      <c r="B179" s="218"/>
      <c r="C179" s="219"/>
      <c r="D179" s="220" t="s">
        <v>138</v>
      </c>
      <c r="E179" s="221" t="s">
        <v>19</v>
      </c>
      <c r="F179" s="222" t="s">
        <v>203</v>
      </c>
      <c r="G179" s="219"/>
      <c r="H179" s="221" t="s">
        <v>19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8" t="s">
        <v>138</v>
      </c>
      <c r="AU179" s="228" t="s">
        <v>83</v>
      </c>
      <c r="AV179" s="13" t="s">
        <v>81</v>
      </c>
      <c r="AW179" s="13" t="s">
        <v>35</v>
      </c>
      <c r="AX179" s="13" t="s">
        <v>73</v>
      </c>
      <c r="AY179" s="228" t="s">
        <v>128</v>
      </c>
    </row>
    <row r="180" s="14" customFormat="1">
      <c r="A180" s="14"/>
      <c r="B180" s="229"/>
      <c r="C180" s="230"/>
      <c r="D180" s="220" t="s">
        <v>138</v>
      </c>
      <c r="E180" s="231" t="s">
        <v>19</v>
      </c>
      <c r="F180" s="232" t="s">
        <v>204</v>
      </c>
      <c r="G180" s="230"/>
      <c r="H180" s="233">
        <v>-8.4000000000000004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39" t="s">
        <v>138</v>
      </c>
      <c r="AU180" s="239" t="s">
        <v>83</v>
      </c>
      <c r="AV180" s="14" t="s">
        <v>83</v>
      </c>
      <c r="AW180" s="14" t="s">
        <v>35</v>
      </c>
      <c r="AX180" s="14" t="s">
        <v>73</v>
      </c>
      <c r="AY180" s="239" t="s">
        <v>128</v>
      </c>
    </row>
    <row r="181" s="13" customFormat="1">
      <c r="A181" s="13"/>
      <c r="B181" s="218"/>
      <c r="C181" s="219"/>
      <c r="D181" s="220" t="s">
        <v>138</v>
      </c>
      <c r="E181" s="221" t="s">
        <v>19</v>
      </c>
      <c r="F181" s="222" t="s">
        <v>224</v>
      </c>
      <c r="G181" s="219"/>
      <c r="H181" s="221" t="s">
        <v>19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8" t="s">
        <v>138</v>
      </c>
      <c r="AU181" s="228" t="s">
        <v>83</v>
      </c>
      <c r="AV181" s="13" t="s">
        <v>81</v>
      </c>
      <c r="AW181" s="13" t="s">
        <v>35</v>
      </c>
      <c r="AX181" s="13" t="s">
        <v>73</v>
      </c>
      <c r="AY181" s="228" t="s">
        <v>128</v>
      </c>
    </row>
    <row r="182" s="14" customFormat="1">
      <c r="A182" s="14"/>
      <c r="B182" s="229"/>
      <c r="C182" s="230"/>
      <c r="D182" s="220" t="s">
        <v>138</v>
      </c>
      <c r="E182" s="231" t="s">
        <v>19</v>
      </c>
      <c r="F182" s="232" t="s">
        <v>225</v>
      </c>
      <c r="G182" s="230"/>
      <c r="H182" s="233">
        <v>25.600000000000001</v>
      </c>
      <c r="I182" s="234"/>
      <c r="J182" s="230"/>
      <c r="K182" s="230"/>
      <c r="L182" s="235"/>
      <c r="M182" s="236"/>
      <c r="N182" s="237"/>
      <c r="O182" s="237"/>
      <c r="P182" s="237"/>
      <c r="Q182" s="237"/>
      <c r="R182" s="237"/>
      <c r="S182" s="237"/>
      <c r="T182" s="23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39" t="s">
        <v>138</v>
      </c>
      <c r="AU182" s="239" t="s">
        <v>83</v>
      </c>
      <c r="AV182" s="14" t="s">
        <v>83</v>
      </c>
      <c r="AW182" s="14" t="s">
        <v>35</v>
      </c>
      <c r="AX182" s="14" t="s">
        <v>73</v>
      </c>
      <c r="AY182" s="239" t="s">
        <v>128</v>
      </c>
    </row>
    <row r="183" s="15" customFormat="1">
      <c r="A183" s="15"/>
      <c r="B183" s="254"/>
      <c r="C183" s="255"/>
      <c r="D183" s="220" t="s">
        <v>138</v>
      </c>
      <c r="E183" s="256" t="s">
        <v>19</v>
      </c>
      <c r="F183" s="257" t="s">
        <v>205</v>
      </c>
      <c r="G183" s="255"/>
      <c r="H183" s="258">
        <v>704.55000000000007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4" t="s">
        <v>138</v>
      </c>
      <c r="AU183" s="264" t="s">
        <v>83</v>
      </c>
      <c r="AV183" s="15" t="s">
        <v>136</v>
      </c>
      <c r="AW183" s="15" t="s">
        <v>35</v>
      </c>
      <c r="AX183" s="15" t="s">
        <v>81</v>
      </c>
      <c r="AY183" s="264" t="s">
        <v>128</v>
      </c>
    </row>
    <row r="184" s="2" customFormat="1" ht="16.5" customHeight="1">
      <c r="A184" s="39"/>
      <c r="B184" s="40"/>
      <c r="C184" s="240" t="s">
        <v>278</v>
      </c>
      <c r="D184" s="240" t="s">
        <v>154</v>
      </c>
      <c r="E184" s="241" t="s">
        <v>279</v>
      </c>
      <c r="F184" s="242" t="s">
        <v>280</v>
      </c>
      <c r="G184" s="243" t="s">
        <v>281</v>
      </c>
      <c r="H184" s="244">
        <v>211.36500000000001</v>
      </c>
      <c r="I184" s="245"/>
      <c r="J184" s="246">
        <f>ROUND(I184*H184,2)</f>
        <v>0</v>
      </c>
      <c r="K184" s="242" t="s">
        <v>135</v>
      </c>
      <c r="L184" s="247"/>
      <c r="M184" s="248" t="s">
        <v>19</v>
      </c>
      <c r="N184" s="249" t="s">
        <v>44</v>
      </c>
      <c r="O184" s="85"/>
      <c r="P184" s="214">
        <f>O184*H184</f>
        <v>0</v>
      </c>
      <c r="Q184" s="214">
        <v>0.001</v>
      </c>
      <c r="R184" s="214">
        <f>Q184*H184</f>
        <v>0.21136500000000003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157</v>
      </c>
      <c r="AT184" s="216" t="s">
        <v>154</v>
      </c>
      <c r="AU184" s="216" t="s">
        <v>83</v>
      </c>
      <c r="AY184" s="18" t="s">
        <v>128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81</v>
      </c>
      <c r="BK184" s="217">
        <f>ROUND(I184*H184,2)</f>
        <v>0</v>
      </c>
      <c r="BL184" s="18" t="s">
        <v>136</v>
      </c>
      <c r="BM184" s="216" t="s">
        <v>282</v>
      </c>
    </row>
    <row r="185" s="14" customFormat="1">
      <c r="A185" s="14"/>
      <c r="B185" s="229"/>
      <c r="C185" s="230"/>
      <c r="D185" s="220" t="s">
        <v>138</v>
      </c>
      <c r="E185" s="230"/>
      <c r="F185" s="232" t="s">
        <v>283</v>
      </c>
      <c r="G185" s="230"/>
      <c r="H185" s="233">
        <v>211.36500000000001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39" t="s">
        <v>138</v>
      </c>
      <c r="AU185" s="239" t="s">
        <v>83</v>
      </c>
      <c r="AV185" s="14" t="s">
        <v>83</v>
      </c>
      <c r="AW185" s="14" t="s">
        <v>4</v>
      </c>
      <c r="AX185" s="14" t="s">
        <v>81</v>
      </c>
      <c r="AY185" s="239" t="s">
        <v>128</v>
      </c>
    </row>
    <row r="186" s="2" customFormat="1" ht="16.5" customHeight="1">
      <c r="A186" s="39"/>
      <c r="B186" s="40"/>
      <c r="C186" s="205" t="s">
        <v>284</v>
      </c>
      <c r="D186" s="205" t="s">
        <v>131</v>
      </c>
      <c r="E186" s="206" t="s">
        <v>285</v>
      </c>
      <c r="F186" s="207" t="s">
        <v>286</v>
      </c>
      <c r="G186" s="208" t="s">
        <v>134</v>
      </c>
      <c r="H186" s="209">
        <v>704.54999999999995</v>
      </c>
      <c r="I186" s="210"/>
      <c r="J186" s="211">
        <f>ROUND(I186*H186,2)</f>
        <v>0</v>
      </c>
      <c r="K186" s="207" t="s">
        <v>135</v>
      </c>
      <c r="L186" s="45"/>
      <c r="M186" s="212" t="s">
        <v>19</v>
      </c>
      <c r="N186" s="213" t="s">
        <v>44</v>
      </c>
      <c r="O186" s="85"/>
      <c r="P186" s="214">
        <f>O186*H186</f>
        <v>0</v>
      </c>
      <c r="Q186" s="214">
        <v>0.00088000000000000003</v>
      </c>
      <c r="R186" s="214">
        <f>Q186*H186</f>
        <v>0.620004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226</v>
      </c>
      <c r="AT186" s="216" t="s">
        <v>131</v>
      </c>
      <c r="AU186" s="216" t="s">
        <v>83</v>
      </c>
      <c r="AY186" s="18" t="s">
        <v>128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81</v>
      </c>
      <c r="BK186" s="217">
        <f>ROUND(I186*H186,2)</f>
        <v>0</v>
      </c>
      <c r="BL186" s="18" t="s">
        <v>226</v>
      </c>
      <c r="BM186" s="216" t="s">
        <v>287</v>
      </c>
    </row>
    <row r="187" s="13" customFormat="1">
      <c r="A187" s="13"/>
      <c r="B187" s="218"/>
      <c r="C187" s="219"/>
      <c r="D187" s="220" t="s">
        <v>138</v>
      </c>
      <c r="E187" s="221" t="s">
        <v>19</v>
      </c>
      <c r="F187" s="222" t="s">
        <v>199</v>
      </c>
      <c r="G187" s="219"/>
      <c r="H187" s="221" t="s">
        <v>19</v>
      </c>
      <c r="I187" s="223"/>
      <c r="J187" s="219"/>
      <c r="K187" s="219"/>
      <c r="L187" s="224"/>
      <c r="M187" s="225"/>
      <c r="N187" s="226"/>
      <c r="O187" s="226"/>
      <c r="P187" s="226"/>
      <c r="Q187" s="226"/>
      <c r="R187" s="226"/>
      <c r="S187" s="226"/>
      <c r="T187" s="22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8" t="s">
        <v>138</v>
      </c>
      <c r="AU187" s="228" t="s">
        <v>83</v>
      </c>
      <c r="AV187" s="13" t="s">
        <v>81</v>
      </c>
      <c r="AW187" s="13" t="s">
        <v>35</v>
      </c>
      <c r="AX187" s="13" t="s">
        <v>73</v>
      </c>
      <c r="AY187" s="228" t="s">
        <v>128</v>
      </c>
    </row>
    <row r="188" s="14" customFormat="1">
      <c r="A188" s="14"/>
      <c r="B188" s="229"/>
      <c r="C188" s="230"/>
      <c r="D188" s="220" t="s">
        <v>138</v>
      </c>
      <c r="E188" s="231" t="s">
        <v>19</v>
      </c>
      <c r="F188" s="232" t="s">
        <v>200</v>
      </c>
      <c r="G188" s="230"/>
      <c r="H188" s="233">
        <v>692.14999999999998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39" t="s">
        <v>138</v>
      </c>
      <c r="AU188" s="239" t="s">
        <v>83</v>
      </c>
      <c r="AV188" s="14" t="s">
        <v>83</v>
      </c>
      <c r="AW188" s="14" t="s">
        <v>35</v>
      </c>
      <c r="AX188" s="14" t="s">
        <v>73</v>
      </c>
      <c r="AY188" s="239" t="s">
        <v>128</v>
      </c>
    </row>
    <row r="189" s="13" customFormat="1">
      <c r="A189" s="13"/>
      <c r="B189" s="218"/>
      <c r="C189" s="219"/>
      <c r="D189" s="220" t="s">
        <v>138</v>
      </c>
      <c r="E189" s="221" t="s">
        <v>19</v>
      </c>
      <c r="F189" s="222" t="s">
        <v>201</v>
      </c>
      <c r="G189" s="219"/>
      <c r="H189" s="221" t="s">
        <v>19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8" t="s">
        <v>138</v>
      </c>
      <c r="AU189" s="228" t="s">
        <v>83</v>
      </c>
      <c r="AV189" s="13" t="s">
        <v>81</v>
      </c>
      <c r="AW189" s="13" t="s">
        <v>35</v>
      </c>
      <c r="AX189" s="13" t="s">
        <v>73</v>
      </c>
      <c r="AY189" s="228" t="s">
        <v>128</v>
      </c>
    </row>
    <row r="190" s="14" customFormat="1">
      <c r="A190" s="14"/>
      <c r="B190" s="229"/>
      <c r="C190" s="230"/>
      <c r="D190" s="220" t="s">
        <v>138</v>
      </c>
      <c r="E190" s="231" t="s">
        <v>19</v>
      </c>
      <c r="F190" s="232" t="s">
        <v>202</v>
      </c>
      <c r="G190" s="230"/>
      <c r="H190" s="233">
        <v>-4.7999999999999998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39" t="s">
        <v>138</v>
      </c>
      <c r="AU190" s="239" t="s">
        <v>83</v>
      </c>
      <c r="AV190" s="14" t="s">
        <v>83</v>
      </c>
      <c r="AW190" s="14" t="s">
        <v>35</v>
      </c>
      <c r="AX190" s="14" t="s">
        <v>73</v>
      </c>
      <c r="AY190" s="239" t="s">
        <v>128</v>
      </c>
    </row>
    <row r="191" s="13" customFormat="1">
      <c r="A191" s="13"/>
      <c r="B191" s="218"/>
      <c r="C191" s="219"/>
      <c r="D191" s="220" t="s">
        <v>138</v>
      </c>
      <c r="E191" s="221" t="s">
        <v>19</v>
      </c>
      <c r="F191" s="222" t="s">
        <v>203</v>
      </c>
      <c r="G191" s="219"/>
      <c r="H191" s="221" t="s">
        <v>19</v>
      </c>
      <c r="I191" s="223"/>
      <c r="J191" s="219"/>
      <c r="K191" s="219"/>
      <c r="L191" s="224"/>
      <c r="M191" s="225"/>
      <c r="N191" s="226"/>
      <c r="O191" s="226"/>
      <c r="P191" s="226"/>
      <c r="Q191" s="226"/>
      <c r="R191" s="226"/>
      <c r="S191" s="226"/>
      <c r="T191" s="22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8" t="s">
        <v>138</v>
      </c>
      <c r="AU191" s="228" t="s">
        <v>83</v>
      </c>
      <c r="AV191" s="13" t="s">
        <v>81</v>
      </c>
      <c r="AW191" s="13" t="s">
        <v>35</v>
      </c>
      <c r="AX191" s="13" t="s">
        <v>73</v>
      </c>
      <c r="AY191" s="228" t="s">
        <v>128</v>
      </c>
    </row>
    <row r="192" s="14" customFormat="1">
      <c r="A192" s="14"/>
      <c r="B192" s="229"/>
      <c r="C192" s="230"/>
      <c r="D192" s="220" t="s">
        <v>138</v>
      </c>
      <c r="E192" s="231" t="s">
        <v>19</v>
      </c>
      <c r="F192" s="232" t="s">
        <v>204</v>
      </c>
      <c r="G192" s="230"/>
      <c r="H192" s="233">
        <v>-8.4000000000000004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9" t="s">
        <v>138</v>
      </c>
      <c r="AU192" s="239" t="s">
        <v>83</v>
      </c>
      <c r="AV192" s="14" t="s">
        <v>83</v>
      </c>
      <c r="AW192" s="14" t="s">
        <v>35</v>
      </c>
      <c r="AX192" s="14" t="s">
        <v>73</v>
      </c>
      <c r="AY192" s="239" t="s">
        <v>128</v>
      </c>
    </row>
    <row r="193" s="13" customFormat="1">
      <c r="A193" s="13"/>
      <c r="B193" s="218"/>
      <c r="C193" s="219"/>
      <c r="D193" s="220" t="s">
        <v>138</v>
      </c>
      <c r="E193" s="221" t="s">
        <v>19</v>
      </c>
      <c r="F193" s="222" t="s">
        <v>224</v>
      </c>
      <c r="G193" s="219"/>
      <c r="H193" s="221" t="s">
        <v>19</v>
      </c>
      <c r="I193" s="223"/>
      <c r="J193" s="219"/>
      <c r="K193" s="219"/>
      <c r="L193" s="224"/>
      <c r="M193" s="225"/>
      <c r="N193" s="226"/>
      <c r="O193" s="226"/>
      <c r="P193" s="226"/>
      <c r="Q193" s="226"/>
      <c r="R193" s="226"/>
      <c r="S193" s="226"/>
      <c r="T193" s="22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28" t="s">
        <v>138</v>
      </c>
      <c r="AU193" s="228" t="s">
        <v>83</v>
      </c>
      <c r="AV193" s="13" t="s">
        <v>81</v>
      </c>
      <c r="AW193" s="13" t="s">
        <v>35</v>
      </c>
      <c r="AX193" s="13" t="s">
        <v>73</v>
      </c>
      <c r="AY193" s="228" t="s">
        <v>128</v>
      </c>
    </row>
    <row r="194" s="14" customFormat="1">
      <c r="A194" s="14"/>
      <c r="B194" s="229"/>
      <c r="C194" s="230"/>
      <c r="D194" s="220" t="s">
        <v>138</v>
      </c>
      <c r="E194" s="231" t="s">
        <v>19</v>
      </c>
      <c r="F194" s="232" t="s">
        <v>225</v>
      </c>
      <c r="G194" s="230"/>
      <c r="H194" s="233">
        <v>25.600000000000001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39" t="s">
        <v>138</v>
      </c>
      <c r="AU194" s="239" t="s">
        <v>83</v>
      </c>
      <c r="AV194" s="14" t="s">
        <v>83</v>
      </c>
      <c r="AW194" s="14" t="s">
        <v>35</v>
      </c>
      <c r="AX194" s="14" t="s">
        <v>73</v>
      </c>
      <c r="AY194" s="239" t="s">
        <v>128</v>
      </c>
    </row>
    <row r="195" s="15" customFormat="1">
      <c r="A195" s="15"/>
      <c r="B195" s="254"/>
      <c r="C195" s="255"/>
      <c r="D195" s="220" t="s">
        <v>138</v>
      </c>
      <c r="E195" s="256" t="s">
        <v>19</v>
      </c>
      <c r="F195" s="257" t="s">
        <v>205</v>
      </c>
      <c r="G195" s="255"/>
      <c r="H195" s="258">
        <v>704.55000000000007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4" t="s">
        <v>138</v>
      </c>
      <c r="AU195" s="264" t="s">
        <v>83</v>
      </c>
      <c r="AV195" s="15" t="s">
        <v>136</v>
      </c>
      <c r="AW195" s="15" t="s">
        <v>35</v>
      </c>
      <c r="AX195" s="15" t="s">
        <v>81</v>
      </c>
      <c r="AY195" s="264" t="s">
        <v>128</v>
      </c>
    </row>
    <row r="196" s="2" customFormat="1">
      <c r="A196" s="39"/>
      <c r="B196" s="40"/>
      <c r="C196" s="240" t="s">
        <v>288</v>
      </c>
      <c r="D196" s="240" t="s">
        <v>154</v>
      </c>
      <c r="E196" s="241" t="s">
        <v>289</v>
      </c>
      <c r="F196" s="242" t="s">
        <v>290</v>
      </c>
      <c r="G196" s="243" t="s">
        <v>134</v>
      </c>
      <c r="H196" s="244">
        <v>810.23299999999995</v>
      </c>
      <c r="I196" s="245"/>
      <c r="J196" s="246">
        <f>ROUND(I196*H196,2)</f>
        <v>0</v>
      </c>
      <c r="K196" s="242" t="s">
        <v>135</v>
      </c>
      <c r="L196" s="247"/>
      <c r="M196" s="248" t="s">
        <v>19</v>
      </c>
      <c r="N196" s="249" t="s">
        <v>44</v>
      </c>
      <c r="O196" s="85"/>
      <c r="P196" s="214">
        <f>O196*H196</f>
        <v>0</v>
      </c>
      <c r="Q196" s="214">
        <v>0.0047000000000000002</v>
      </c>
      <c r="R196" s="214">
        <f>Q196*H196</f>
        <v>3.8080951000000001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291</v>
      </c>
      <c r="AT196" s="216" t="s">
        <v>154</v>
      </c>
      <c r="AU196" s="216" t="s">
        <v>83</v>
      </c>
      <c r="AY196" s="18" t="s">
        <v>128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81</v>
      </c>
      <c r="BK196" s="217">
        <f>ROUND(I196*H196,2)</f>
        <v>0</v>
      </c>
      <c r="BL196" s="18" t="s">
        <v>226</v>
      </c>
      <c r="BM196" s="216" t="s">
        <v>292</v>
      </c>
    </row>
    <row r="197" s="14" customFormat="1">
      <c r="A197" s="14"/>
      <c r="B197" s="229"/>
      <c r="C197" s="230"/>
      <c r="D197" s="220" t="s">
        <v>138</v>
      </c>
      <c r="E197" s="230"/>
      <c r="F197" s="232" t="s">
        <v>293</v>
      </c>
      <c r="G197" s="230"/>
      <c r="H197" s="233">
        <v>810.23299999999995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39" t="s">
        <v>138</v>
      </c>
      <c r="AU197" s="239" t="s">
        <v>83</v>
      </c>
      <c r="AV197" s="14" t="s">
        <v>83</v>
      </c>
      <c r="AW197" s="14" t="s">
        <v>4</v>
      </c>
      <c r="AX197" s="14" t="s">
        <v>81</v>
      </c>
      <c r="AY197" s="239" t="s">
        <v>128</v>
      </c>
    </row>
    <row r="198" s="2" customFormat="1">
      <c r="A198" s="39"/>
      <c r="B198" s="40"/>
      <c r="C198" s="205" t="s">
        <v>294</v>
      </c>
      <c r="D198" s="205" t="s">
        <v>131</v>
      </c>
      <c r="E198" s="206" t="s">
        <v>295</v>
      </c>
      <c r="F198" s="207" t="s">
        <v>296</v>
      </c>
      <c r="G198" s="208" t="s">
        <v>134</v>
      </c>
      <c r="H198" s="209">
        <v>678.95000000000005</v>
      </c>
      <c r="I198" s="210"/>
      <c r="J198" s="211">
        <f>ROUND(I198*H198,2)</f>
        <v>0</v>
      </c>
      <c r="K198" s="207" t="s">
        <v>135</v>
      </c>
      <c r="L198" s="45"/>
      <c r="M198" s="212" t="s">
        <v>19</v>
      </c>
      <c r="N198" s="213" t="s">
        <v>44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226</v>
      </c>
      <c r="AT198" s="216" t="s">
        <v>131</v>
      </c>
      <c r="AU198" s="216" t="s">
        <v>83</v>
      </c>
      <c r="AY198" s="18" t="s">
        <v>128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81</v>
      </c>
      <c r="BK198" s="217">
        <f>ROUND(I198*H198,2)</f>
        <v>0</v>
      </c>
      <c r="BL198" s="18" t="s">
        <v>226</v>
      </c>
      <c r="BM198" s="216" t="s">
        <v>297</v>
      </c>
    </row>
    <row r="199" s="13" customFormat="1">
      <c r="A199" s="13"/>
      <c r="B199" s="218"/>
      <c r="C199" s="219"/>
      <c r="D199" s="220" t="s">
        <v>138</v>
      </c>
      <c r="E199" s="221" t="s">
        <v>19</v>
      </c>
      <c r="F199" s="222" t="s">
        <v>199</v>
      </c>
      <c r="G199" s="219"/>
      <c r="H199" s="221" t="s">
        <v>19</v>
      </c>
      <c r="I199" s="223"/>
      <c r="J199" s="219"/>
      <c r="K199" s="219"/>
      <c r="L199" s="224"/>
      <c r="M199" s="225"/>
      <c r="N199" s="226"/>
      <c r="O199" s="226"/>
      <c r="P199" s="226"/>
      <c r="Q199" s="226"/>
      <c r="R199" s="226"/>
      <c r="S199" s="226"/>
      <c r="T199" s="22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8" t="s">
        <v>138</v>
      </c>
      <c r="AU199" s="228" t="s">
        <v>83</v>
      </c>
      <c r="AV199" s="13" t="s">
        <v>81</v>
      </c>
      <c r="AW199" s="13" t="s">
        <v>35</v>
      </c>
      <c r="AX199" s="13" t="s">
        <v>73</v>
      </c>
      <c r="AY199" s="228" t="s">
        <v>128</v>
      </c>
    </row>
    <row r="200" s="14" customFormat="1">
      <c r="A200" s="14"/>
      <c r="B200" s="229"/>
      <c r="C200" s="230"/>
      <c r="D200" s="220" t="s">
        <v>138</v>
      </c>
      <c r="E200" s="231" t="s">
        <v>19</v>
      </c>
      <c r="F200" s="232" t="s">
        <v>200</v>
      </c>
      <c r="G200" s="230"/>
      <c r="H200" s="233">
        <v>692.14999999999998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39" t="s">
        <v>138</v>
      </c>
      <c r="AU200" s="239" t="s">
        <v>83</v>
      </c>
      <c r="AV200" s="14" t="s">
        <v>83</v>
      </c>
      <c r="AW200" s="14" t="s">
        <v>35</v>
      </c>
      <c r="AX200" s="14" t="s">
        <v>73</v>
      </c>
      <c r="AY200" s="239" t="s">
        <v>128</v>
      </c>
    </row>
    <row r="201" s="13" customFormat="1">
      <c r="A201" s="13"/>
      <c r="B201" s="218"/>
      <c r="C201" s="219"/>
      <c r="D201" s="220" t="s">
        <v>138</v>
      </c>
      <c r="E201" s="221" t="s">
        <v>19</v>
      </c>
      <c r="F201" s="222" t="s">
        <v>201</v>
      </c>
      <c r="G201" s="219"/>
      <c r="H201" s="221" t="s">
        <v>19</v>
      </c>
      <c r="I201" s="223"/>
      <c r="J201" s="219"/>
      <c r="K201" s="219"/>
      <c r="L201" s="224"/>
      <c r="M201" s="225"/>
      <c r="N201" s="226"/>
      <c r="O201" s="226"/>
      <c r="P201" s="226"/>
      <c r="Q201" s="226"/>
      <c r="R201" s="226"/>
      <c r="S201" s="226"/>
      <c r="T201" s="22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8" t="s">
        <v>138</v>
      </c>
      <c r="AU201" s="228" t="s">
        <v>83</v>
      </c>
      <c r="AV201" s="13" t="s">
        <v>81</v>
      </c>
      <c r="AW201" s="13" t="s">
        <v>35</v>
      </c>
      <c r="AX201" s="13" t="s">
        <v>73</v>
      </c>
      <c r="AY201" s="228" t="s">
        <v>128</v>
      </c>
    </row>
    <row r="202" s="14" customFormat="1">
      <c r="A202" s="14"/>
      <c r="B202" s="229"/>
      <c r="C202" s="230"/>
      <c r="D202" s="220" t="s">
        <v>138</v>
      </c>
      <c r="E202" s="231" t="s">
        <v>19</v>
      </c>
      <c r="F202" s="232" t="s">
        <v>202</v>
      </c>
      <c r="G202" s="230"/>
      <c r="H202" s="233">
        <v>-4.7999999999999998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39" t="s">
        <v>138</v>
      </c>
      <c r="AU202" s="239" t="s">
        <v>83</v>
      </c>
      <c r="AV202" s="14" t="s">
        <v>83</v>
      </c>
      <c r="AW202" s="14" t="s">
        <v>35</v>
      </c>
      <c r="AX202" s="14" t="s">
        <v>73</v>
      </c>
      <c r="AY202" s="239" t="s">
        <v>128</v>
      </c>
    </row>
    <row r="203" s="13" customFormat="1">
      <c r="A203" s="13"/>
      <c r="B203" s="218"/>
      <c r="C203" s="219"/>
      <c r="D203" s="220" t="s">
        <v>138</v>
      </c>
      <c r="E203" s="221" t="s">
        <v>19</v>
      </c>
      <c r="F203" s="222" t="s">
        <v>203</v>
      </c>
      <c r="G203" s="219"/>
      <c r="H203" s="221" t="s">
        <v>19</v>
      </c>
      <c r="I203" s="223"/>
      <c r="J203" s="219"/>
      <c r="K203" s="219"/>
      <c r="L203" s="224"/>
      <c r="M203" s="225"/>
      <c r="N203" s="226"/>
      <c r="O203" s="226"/>
      <c r="P203" s="226"/>
      <c r="Q203" s="226"/>
      <c r="R203" s="226"/>
      <c r="S203" s="226"/>
      <c r="T203" s="22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8" t="s">
        <v>138</v>
      </c>
      <c r="AU203" s="228" t="s">
        <v>83</v>
      </c>
      <c r="AV203" s="13" t="s">
        <v>81</v>
      </c>
      <c r="AW203" s="13" t="s">
        <v>35</v>
      </c>
      <c r="AX203" s="13" t="s">
        <v>73</v>
      </c>
      <c r="AY203" s="228" t="s">
        <v>128</v>
      </c>
    </row>
    <row r="204" s="14" customFormat="1">
      <c r="A204" s="14"/>
      <c r="B204" s="229"/>
      <c r="C204" s="230"/>
      <c r="D204" s="220" t="s">
        <v>138</v>
      </c>
      <c r="E204" s="231" t="s">
        <v>19</v>
      </c>
      <c r="F204" s="232" t="s">
        <v>204</v>
      </c>
      <c r="G204" s="230"/>
      <c r="H204" s="233">
        <v>-8.4000000000000004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39" t="s">
        <v>138</v>
      </c>
      <c r="AU204" s="239" t="s">
        <v>83</v>
      </c>
      <c r="AV204" s="14" t="s">
        <v>83</v>
      </c>
      <c r="AW204" s="14" t="s">
        <v>35</v>
      </c>
      <c r="AX204" s="14" t="s">
        <v>73</v>
      </c>
      <c r="AY204" s="239" t="s">
        <v>128</v>
      </c>
    </row>
    <row r="205" s="15" customFormat="1">
      <c r="A205" s="15"/>
      <c r="B205" s="254"/>
      <c r="C205" s="255"/>
      <c r="D205" s="220" t="s">
        <v>138</v>
      </c>
      <c r="E205" s="256" t="s">
        <v>19</v>
      </c>
      <c r="F205" s="257" t="s">
        <v>205</v>
      </c>
      <c r="G205" s="255"/>
      <c r="H205" s="258">
        <v>678.95000000000005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4" t="s">
        <v>138</v>
      </c>
      <c r="AU205" s="264" t="s">
        <v>83</v>
      </c>
      <c r="AV205" s="15" t="s">
        <v>136</v>
      </c>
      <c r="AW205" s="15" t="s">
        <v>35</v>
      </c>
      <c r="AX205" s="15" t="s">
        <v>81</v>
      </c>
      <c r="AY205" s="264" t="s">
        <v>128</v>
      </c>
    </row>
    <row r="206" s="2" customFormat="1" ht="21.75" customHeight="1">
      <c r="A206" s="39"/>
      <c r="B206" s="40"/>
      <c r="C206" s="240" t="s">
        <v>298</v>
      </c>
      <c r="D206" s="240" t="s">
        <v>154</v>
      </c>
      <c r="E206" s="241" t="s">
        <v>299</v>
      </c>
      <c r="F206" s="242" t="s">
        <v>300</v>
      </c>
      <c r="G206" s="243" t="s">
        <v>134</v>
      </c>
      <c r="H206" s="244">
        <v>780.79300000000001</v>
      </c>
      <c r="I206" s="245"/>
      <c r="J206" s="246">
        <f>ROUND(I206*H206,2)</f>
        <v>0</v>
      </c>
      <c r="K206" s="242" t="s">
        <v>135</v>
      </c>
      <c r="L206" s="247"/>
      <c r="M206" s="248" t="s">
        <v>19</v>
      </c>
      <c r="N206" s="249" t="s">
        <v>44</v>
      </c>
      <c r="O206" s="85"/>
      <c r="P206" s="214">
        <f>O206*H206</f>
        <v>0</v>
      </c>
      <c r="Q206" s="214">
        <v>0.0022300000000000002</v>
      </c>
      <c r="R206" s="214">
        <f>Q206*H206</f>
        <v>1.7411683900000001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291</v>
      </c>
      <c r="AT206" s="216" t="s">
        <v>154</v>
      </c>
      <c r="AU206" s="216" t="s">
        <v>83</v>
      </c>
      <c r="AY206" s="18" t="s">
        <v>128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81</v>
      </c>
      <c r="BK206" s="217">
        <f>ROUND(I206*H206,2)</f>
        <v>0</v>
      </c>
      <c r="BL206" s="18" t="s">
        <v>226</v>
      </c>
      <c r="BM206" s="216" t="s">
        <v>301</v>
      </c>
    </row>
    <row r="207" s="14" customFormat="1">
      <c r="A207" s="14"/>
      <c r="B207" s="229"/>
      <c r="C207" s="230"/>
      <c r="D207" s="220" t="s">
        <v>138</v>
      </c>
      <c r="E207" s="230"/>
      <c r="F207" s="232" t="s">
        <v>302</v>
      </c>
      <c r="G207" s="230"/>
      <c r="H207" s="233">
        <v>780.79300000000001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39" t="s">
        <v>138</v>
      </c>
      <c r="AU207" s="239" t="s">
        <v>83</v>
      </c>
      <c r="AV207" s="14" t="s">
        <v>83</v>
      </c>
      <c r="AW207" s="14" t="s">
        <v>4</v>
      </c>
      <c r="AX207" s="14" t="s">
        <v>81</v>
      </c>
      <c r="AY207" s="239" t="s">
        <v>128</v>
      </c>
    </row>
    <row r="208" s="2" customFormat="1" ht="21.75" customHeight="1">
      <c r="A208" s="39"/>
      <c r="B208" s="40"/>
      <c r="C208" s="205" t="s">
        <v>303</v>
      </c>
      <c r="D208" s="205" t="s">
        <v>131</v>
      </c>
      <c r="E208" s="206" t="s">
        <v>304</v>
      </c>
      <c r="F208" s="207" t="s">
        <v>305</v>
      </c>
      <c r="G208" s="208" t="s">
        <v>134</v>
      </c>
      <c r="H208" s="209">
        <v>678.95000000000005</v>
      </c>
      <c r="I208" s="210"/>
      <c r="J208" s="211">
        <f>ROUND(I208*H208,2)</f>
        <v>0</v>
      </c>
      <c r="K208" s="207" t="s">
        <v>135</v>
      </c>
      <c r="L208" s="45"/>
      <c r="M208" s="212" t="s">
        <v>19</v>
      </c>
      <c r="N208" s="213" t="s">
        <v>44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226</v>
      </c>
      <c r="AT208" s="216" t="s">
        <v>131</v>
      </c>
      <c r="AU208" s="216" t="s">
        <v>83</v>
      </c>
      <c r="AY208" s="18" t="s">
        <v>128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81</v>
      </c>
      <c r="BK208" s="217">
        <f>ROUND(I208*H208,2)</f>
        <v>0</v>
      </c>
      <c r="BL208" s="18" t="s">
        <v>226</v>
      </c>
      <c r="BM208" s="216" t="s">
        <v>306</v>
      </c>
    </row>
    <row r="209" s="13" customFormat="1">
      <c r="A209" s="13"/>
      <c r="B209" s="218"/>
      <c r="C209" s="219"/>
      <c r="D209" s="220" t="s">
        <v>138</v>
      </c>
      <c r="E209" s="221" t="s">
        <v>19</v>
      </c>
      <c r="F209" s="222" t="s">
        <v>199</v>
      </c>
      <c r="G209" s="219"/>
      <c r="H209" s="221" t="s">
        <v>19</v>
      </c>
      <c r="I209" s="223"/>
      <c r="J209" s="219"/>
      <c r="K209" s="219"/>
      <c r="L209" s="224"/>
      <c r="M209" s="225"/>
      <c r="N209" s="226"/>
      <c r="O209" s="226"/>
      <c r="P209" s="226"/>
      <c r="Q209" s="226"/>
      <c r="R209" s="226"/>
      <c r="S209" s="226"/>
      <c r="T209" s="22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8" t="s">
        <v>138</v>
      </c>
      <c r="AU209" s="228" t="s">
        <v>83</v>
      </c>
      <c r="AV209" s="13" t="s">
        <v>81</v>
      </c>
      <c r="AW209" s="13" t="s">
        <v>35</v>
      </c>
      <c r="AX209" s="13" t="s">
        <v>73</v>
      </c>
      <c r="AY209" s="228" t="s">
        <v>128</v>
      </c>
    </row>
    <row r="210" s="14" customFormat="1">
      <c r="A210" s="14"/>
      <c r="B210" s="229"/>
      <c r="C210" s="230"/>
      <c r="D210" s="220" t="s">
        <v>138</v>
      </c>
      <c r="E210" s="231" t="s">
        <v>19</v>
      </c>
      <c r="F210" s="232" t="s">
        <v>200</v>
      </c>
      <c r="G210" s="230"/>
      <c r="H210" s="233">
        <v>692.14999999999998</v>
      </c>
      <c r="I210" s="234"/>
      <c r="J210" s="230"/>
      <c r="K210" s="230"/>
      <c r="L210" s="235"/>
      <c r="M210" s="236"/>
      <c r="N210" s="237"/>
      <c r="O210" s="237"/>
      <c r="P210" s="237"/>
      <c r="Q210" s="237"/>
      <c r="R210" s="237"/>
      <c r="S210" s="237"/>
      <c r="T210" s="23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39" t="s">
        <v>138</v>
      </c>
      <c r="AU210" s="239" t="s">
        <v>83</v>
      </c>
      <c r="AV210" s="14" t="s">
        <v>83</v>
      </c>
      <c r="AW210" s="14" t="s">
        <v>35</v>
      </c>
      <c r="AX210" s="14" t="s">
        <v>73</v>
      </c>
      <c r="AY210" s="239" t="s">
        <v>128</v>
      </c>
    </row>
    <row r="211" s="13" customFormat="1">
      <c r="A211" s="13"/>
      <c r="B211" s="218"/>
      <c r="C211" s="219"/>
      <c r="D211" s="220" t="s">
        <v>138</v>
      </c>
      <c r="E211" s="221" t="s">
        <v>19</v>
      </c>
      <c r="F211" s="222" t="s">
        <v>201</v>
      </c>
      <c r="G211" s="219"/>
      <c r="H211" s="221" t="s">
        <v>19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28" t="s">
        <v>138</v>
      </c>
      <c r="AU211" s="228" t="s">
        <v>83</v>
      </c>
      <c r="AV211" s="13" t="s">
        <v>81</v>
      </c>
      <c r="AW211" s="13" t="s">
        <v>35</v>
      </c>
      <c r="AX211" s="13" t="s">
        <v>73</v>
      </c>
      <c r="AY211" s="228" t="s">
        <v>128</v>
      </c>
    </row>
    <row r="212" s="14" customFormat="1">
      <c r="A212" s="14"/>
      <c r="B212" s="229"/>
      <c r="C212" s="230"/>
      <c r="D212" s="220" t="s">
        <v>138</v>
      </c>
      <c r="E212" s="231" t="s">
        <v>19</v>
      </c>
      <c r="F212" s="232" t="s">
        <v>202</v>
      </c>
      <c r="G212" s="230"/>
      <c r="H212" s="233">
        <v>-4.7999999999999998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39" t="s">
        <v>138</v>
      </c>
      <c r="AU212" s="239" t="s">
        <v>83</v>
      </c>
      <c r="AV212" s="14" t="s">
        <v>83</v>
      </c>
      <c r="AW212" s="14" t="s">
        <v>35</v>
      </c>
      <c r="AX212" s="14" t="s">
        <v>73</v>
      </c>
      <c r="AY212" s="239" t="s">
        <v>128</v>
      </c>
    </row>
    <row r="213" s="13" customFormat="1">
      <c r="A213" s="13"/>
      <c r="B213" s="218"/>
      <c r="C213" s="219"/>
      <c r="D213" s="220" t="s">
        <v>138</v>
      </c>
      <c r="E213" s="221" t="s">
        <v>19</v>
      </c>
      <c r="F213" s="222" t="s">
        <v>203</v>
      </c>
      <c r="G213" s="219"/>
      <c r="H213" s="221" t="s">
        <v>19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8" t="s">
        <v>138</v>
      </c>
      <c r="AU213" s="228" t="s">
        <v>83</v>
      </c>
      <c r="AV213" s="13" t="s">
        <v>81</v>
      </c>
      <c r="AW213" s="13" t="s">
        <v>35</v>
      </c>
      <c r="AX213" s="13" t="s">
        <v>73</v>
      </c>
      <c r="AY213" s="228" t="s">
        <v>128</v>
      </c>
    </row>
    <row r="214" s="14" customFormat="1">
      <c r="A214" s="14"/>
      <c r="B214" s="229"/>
      <c r="C214" s="230"/>
      <c r="D214" s="220" t="s">
        <v>138</v>
      </c>
      <c r="E214" s="231" t="s">
        <v>19</v>
      </c>
      <c r="F214" s="232" t="s">
        <v>204</v>
      </c>
      <c r="G214" s="230"/>
      <c r="H214" s="233">
        <v>-8.4000000000000004</v>
      </c>
      <c r="I214" s="234"/>
      <c r="J214" s="230"/>
      <c r="K214" s="230"/>
      <c r="L214" s="235"/>
      <c r="M214" s="236"/>
      <c r="N214" s="237"/>
      <c r="O214" s="237"/>
      <c r="P214" s="237"/>
      <c r="Q214" s="237"/>
      <c r="R214" s="237"/>
      <c r="S214" s="237"/>
      <c r="T214" s="23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39" t="s">
        <v>138</v>
      </c>
      <c r="AU214" s="239" t="s">
        <v>83</v>
      </c>
      <c r="AV214" s="14" t="s">
        <v>83</v>
      </c>
      <c r="AW214" s="14" t="s">
        <v>35</v>
      </c>
      <c r="AX214" s="14" t="s">
        <v>73</v>
      </c>
      <c r="AY214" s="239" t="s">
        <v>128</v>
      </c>
    </row>
    <row r="215" s="15" customFormat="1">
      <c r="A215" s="15"/>
      <c r="B215" s="254"/>
      <c r="C215" s="255"/>
      <c r="D215" s="220" t="s">
        <v>138</v>
      </c>
      <c r="E215" s="256" t="s">
        <v>19</v>
      </c>
      <c r="F215" s="257" t="s">
        <v>205</v>
      </c>
      <c r="G215" s="255"/>
      <c r="H215" s="258">
        <v>678.95000000000005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4" t="s">
        <v>138</v>
      </c>
      <c r="AU215" s="264" t="s">
        <v>83</v>
      </c>
      <c r="AV215" s="15" t="s">
        <v>136</v>
      </c>
      <c r="AW215" s="15" t="s">
        <v>35</v>
      </c>
      <c r="AX215" s="15" t="s">
        <v>81</v>
      </c>
      <c r="AY215" s="264" t="s">
        <v>128</v>
      </c>
    </row>
    <row r="216" s="2" customFormat="1" ht="16.5" customHeight="1">
      <c r="A216" s="39"/>
      <c r="B216" s="40"/>
      <c r="C216" s="240" t="s">
        <v>307</v>
      </c>
      <c r="D216" s="240" t="s">
        <v>154</v>
      </c>
      <c r="E216" s="241" t="s">
        <v>308</v>
      </c>
      <c r="F216" s="242" t="s">
        <v>309</v>
      </c>
      <c r="G216" s="243" t="s">
        <v>134</v>
      </c>
      <c r="H216" s="244">
        <v>780.79300000000001</v>
      </c>
      <c r="I216" s="245"/>
      <c r="J216" s="246">
        <f>ROUND(I216*H216,2)</f>
        <v>0</v>
      </c>
      <c r="K216" s="242" t="s">
        <v>135</v>
      </c>
      <c r="L216" s="247"/>
      <c r="M216" s="248" t="s">
        <v>19</v>
      </c>
      <c r="N216" s="249" t="s">
        <v>44</v>
      </c>
      <c r="O216" s="85"/>
      <c r="P216" s="214">
        <f>O216*H216</f>
        <v>0</v>
      </c>
      <c r="Q216" s="214">
        <v>0.00029999999999999997</v>
      </c>
      <c r="R216" s="214">
        <f>Q216*H216</f>
        <v>0.23423789999999997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291</v>
      </c>
      <c r="AT216" s="216" t="s">
        <v>154</v>
      </c>
      <c r="AU216" s="216" t="s">
        <v>83</v>
      </c>
      <c r="AY216" s="18" t="s">
        <v>128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81</v>
      </c>
      <c r="BK216" s="217">
        <f>ROUND(I216*H216,2)</f>
        <v>0</v>
      </c>
      <c r="BL216" s="18" t="s">
        <v>226</v>
      </c>
      <c r="BM216" s="216" t="s">
        <v>310</v>
      </c>
    </row>
    <row r="217" s="14" customFormat="1">
      <c r="A217" s="14"/>
      <c r="B217" s="229"/>
      <c r="C217" s="230"/>
      <c r="D217" s="220" t="s">
        <v>138</v>
      </c>
      <c r="E217" s="230"/>
      <c r="F217" s="232" t="s">
        <v>302</v>
      </c>
      <c r="G217" s="230"/>
      <c r="H217" s="233">
        <v>780.79300000000001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39" t="s">
        <v>138</v>
      </c>
      <c r="AU217" s="239" t="s">
        <v>83</v>
      </c>
      <c r="AV217" s="14" t="s">
        <v>83</v>
      </c>
      <c r="AW217" s="14" t="s">
        <v>4</v>
      </c>
      <c r="AX217" s="14" t="s">
        <v>81</v>
      </c>
      <c r="AY217" s="239" t="s">
        <v>128</v>
      </c>
    </row>
    <row r="218" s="2" customFormat="1" ht="21.75" customHeight="1">
      <c r="A218" s="39"/>
      <c r="B218" s="40"/>
      <c r="C218" s="205" t="s">
        <v>291</v>
      </c>
      <c r="D218" s="205" t="s">
        <v>131</v>
      </c>
      <c r="E218" s="206" t="s">
        <v>311</v>
      </c>
      <c r="F218" s="207" t="s">
        <v>312</v>
      </c>
      <c r="G218" s="208" t="s">
        <v>134</v>
      </c>
      <c r="H218" s="209">
        <v>678.95000000000005</v>
      </c>
      <c r="I218" s="210"/>
      <c r="J218" s="211">
        <f>ROUND(I218*H218,2)</f>
        <v>0</v>
      </c>
      <c r="K218" s="207" t="s">
        <v>135</v>
      </c>
      <c r="L218" s="45"/>
      <c r="M218" s="212" t="s">
        <v>19</v>
      </c>
      <c r="N218" s="213" t="s">
        <v>44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226</v>
      </c>
      <c r="AT218" s="216" t="s">
        <v>131</v>
      </c>
      <c r="AU218" s="216" t="s">
        <v>83</v>
      </c>
      <c r="AY218" s="18" t="s">
        <v>128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81</v>
      </c>
      <c r="BK218" s="217">
        <f>ROUND(I218*H218,2)</f>
        <v>0</v>
      </c>
      <c r="BL218" s="18" t="s">
        <v>226</v>
      </c>
      <c r="BM218" s="216" t="s">
        <v>313</v>
      </c>
    </row>
    <row r="219" s="13" customFormat="1">
      <c r="A219" s="13"/>
      <c r="B219" s="218"/>
      <c r="C219" s="219"/>
      <c r="D219" s="220" t="s">
        <v>138</v>
      </c>
      <c r="E219" s="221" t="s">
        <v>19</v>
      </c>
      <c r="F219" s="222" t="s">
        <v>199</v>
      </c>
      <c r="G219" s="219"/>
      <c r="H219" s="221" t="s">
        <v>19</v>
      </c>
      <c r="I219" s="223"/>
      <c r="J219" s="219"/>
      <c r="K219" s="219"/>
      <c r="L219" s="224"/>
      <c r="M219" s="225"/>
      <c r="N219" s="226"/>
      <c r="O219" s="226"/>
      <c r="P219" s="226"/>
      <c r="Q219" s="226"/>
      <c r="R219" s="226"/>
      <c r="S219" s="226"/>
      <c r="T219" s="22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8" t="s">
        <v>138</v>
      </c>
      <c r="AU219" s="228" t="s">
        <v>83</v>
      </c>
      <c r="AV219" s="13" t="s">
        <v>81</v>
      </c>
      <c r="AW219" s="13" t="s">
        <v>35</v>
      </c>
      <c r="AX219" s="13" t="s">
        <v>73</v>
      </c>
      <c r="AY219" s="228" t="s">
        <v>128</v>
      </c>
    </row>
    <row r="220" s="14" customFormat="1">
      <c r="A220" s="14"/>
      <c r="B220" s="229"/>
      <c r="C220" s="230"/>
      <c r="D220" s="220" t="s">
        <v>138</v>
      </c>
      <c r="E220" s="231" t="s">
        <v>19</v>
      </c>
      <c r="F220" s="232" t="s">
        <v>200</v>
      </c>
      <c r="G220" s="230"/>
      <c r="H220" s="233">
        <v>692.14999999999998</v>
      </c>
      <c r="I220" s="234"/>
      <c r="J220" s="230"/>
      <c r="K220" s="230"/>
      <c r="L220" s="235"/>
      <c r="M220" s="236"/>
      <c r="N220" s="237"/>
      <c r="O220" s="237"/>
      <c r="P220" s="237"/>
      <c r="Q220" s="237"/>
      <c r="R220" s="237"/>
      <c r="S220" s="237"/>
      <c r="T220" s="23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39" t="s">
        <v>138</v>
      </c>
      <c r="AU220" s="239" t="s">
        <v>83</v>
      </c>
      <c r="AV220" s="14" t="s">
        <v>83</v>
      </c>
      <c r="AW220" s="14" t="s">
        <v>35</v>
      </c>
      <c r="AX220" s="14" t="s">
        <v>73</v>
      </c>
      <c r="AY220" s="239" t="s">
        <v>128</v>
      </c>
    </row>
    <row r="221" s="13" customFormat="1">
      <c r="A221" s="13"/>
      <c r="B221" s="218"/>
      <c r="C221" s="219"/>
      <c r="D221" s="220" t="s">
        <v>138</v>
      </c>
      <c r="E221" s="221" t="s">
        <v>19</v>
      </c>
      <c r="F221" s="222" t="s">
        <v>201</v>
      </c>
      <c r="G221" s="219"/>
      <c r="H221" s="221" t="s">
        <v>19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8" t="s">
        <v>138</v>
      </c>
      <c r="AU221" s="228" t="s">
        <v>83</v>
      </c>
      <c r="AV221" s="13" t="s">
        <v>81</v>
      </c>
      <c r="AW221" s="13" t="s">
        <v>35</v>
      </c>
      <c r="AX221" s="13" t="s">
        <v>73</v>
      </c>
      <c r="AY221" s="228" t="s">
        <v>128</v>
      </c>
    </row>
    <row r="222" s="14" customFormat="1">
      <c r="A222" s="14"/>
      <c r="B222" s="229"/>
      <c r="C222" s="230"/>
      <c r="D222" s="220" t="s">
        <v>138</v>
      </c>
      <c r="E222" s="231" t="s">
        <v>19</v>
      </c>
      <c r="F222" s="232" t="s">
        <v>202</v>
      </c>
      <c r="G222" s="230"/>
      <c r="H222" s="233">
        <v>-4.7999999999999998</v>
      </c>
      <c r="I222" s="234"/>
      <c r="J222" s="230"/>
      <c r="K222" s="230"/>
      <c r="L222" s="235"/>
      <c r="M222" s="236"/>
      <c r="N222" s="237"/>
      <c r="O222" s="237"/>
      <c r="P222" s="237"/>
      <c r="Q222" s="237"/>
      <c r="R222" s="237"/>
      <c r="S222" s="237"/>
      <c r="T222" s="23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39" t="s">
        <v>138</v>
      </c>
      <c r="AU222" s="239" t="s">
        <v>83</v>
      </c>
      <c r="AV222" s="14" t="s">
        <v>83</v>
      </c>
      <c r="AW222" s="14" t="s">
        <v>35</v>
      </c>
      <c r="AX222" s="14" t="s">
        <v>73</v>
      </c>
      <c r="AY222" s="239" t="s">
        <v>128</v>
      </c>
    </row>
    <row r="223" s="13" customFormat="1">
      <c r="A223" s="13"/>
      <c r="B223" s="218"/>
      <c r="C223" s="219"/>
      <c r="D223" s="220" t="s">
        <v>138</v>
      </c>
      <c r="E223" s="221" t="s">
        <v>19</v>
      </c>
      <c r="F223" s="222" t="s">
        <v>203</v>
      </c>
      <c r="G223" s="219"/>
      <c r="H223" s="221" t="s">
        <v>19</v>
      </c>
      <c r="I223" s="223"/>
      <c r="J223" s="219"/>
      <c r="K223" s="219"/>
      <c r="L223" s="224"/>
      <c r="M223" s="225"/>
      <c r="N223" s="226"/>
      <c r="O223" s="226"/>
      <c r="P223" s="226"/>
      <c r="Q223" s="226"/>
      <c r="R223" s="226"/>
      <c r="S223" s="226"/>
      <c r="T223" s="22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28" t="s">
        <v>138</v>
      </c>
      <c r="AU223" s="228" t="s">
        <v>83</v>
      </c>
      <c r="AV223" s="13" t="s">
        <v>81</v>
      </c>
      <c r="AW223" s="13" t="s">
        <v>35</v>
      </c>
      <c r="AX223" s="13" t="s">
        <v>73</v>
      </c>
      <c r="AY223" s="228" t="s">
        <v>128</v>
      </c>
    </row>
    <row r="224" s="14" customFormat="1">
      <c r="A224" s="14"/>
      <c r="B224" s="229"/>
      <c r="C224" s="230"/>
      <c r="D224" s="220" t="s">
        <v>138</v>
      </c>
      <c r="E224" s="231" t="s">
        <v>19</v>
      </c>
      <c r="F224" s="232" t="s">
        <v>204</v>
      </c>
      <c r="G224" s="230"/>
      <c r="H224" s="233">
        <v>-8.4000000000000004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39" t="s">
        <v>138</v>
      </c>
      <c r="AU224" s="239" t="s">
        <v>83</v>
      </c>
      <c r="AV224" s="14" t="s">
        <v>83</v>
      </c>
      <c r="AW224" s="14" t="s">
        <v>35</v>
      </c>
      <c r="AX224" s="14" t="s">
        <v>73</v>
      </c>
      <c r="AY224" s="239" t="s">
        <v>128</v>
      </c>
    </row>
    <row r="225" s="15" customFormat="1">
      <c r="A225" s="15"/>
      <c r="B225" s="254"/>
      <c r="C225" s="255"/>
      <c r="D225" s="220" t="s">
        <v>138</v>
      </c>
      <c r="E225" s="256" t="s">
        <v>19</v>
      </c>
      <c r="F225" s="257" t="s">
        <v>205</v>
      </c>
      <c r="G225" s="255"/>
      <c r="H225" s="258">
        <v>678.95000000000005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4" t="s">
        <v>138</v>
      </c>
      <c r="AU225" s="264" t="s">
        <v>83</v>
      </c>
      <c r="AV225" s="15" t="s">
        <v>136</v>
      </c>
      <c r="AW225" s="15" t="s">
        <v>35</v>
      </c>
      <c r="AX225" s="15" t="s">
        <v>81</v>
      </c>
      <c r="AY225" s="264" t="s">
        <v>128</v>
      </c>
    </row>
    <row r="226" s="2" customFormat="1" ht="16.5" customHeight="1">
      <c r="A226" s="39"/>
      <c r="B226" s="40"/>
      <c r="C226" s="240" t="s">
        <v>314</v>
      </c>
      <c r="D226" s="240" t="s">
        <v>154</v>
      </c>
      <c r="E226" s="241" t="s">
        <v>315</v>
      </c>
      <c r="F226" s="242" t="s">
        <v>316</v>
      </c>
      <c r="G226" s="243" t="s">
        <v>134</v>
      </c>
      <c r="H226" s="244">
        <v>780.79300000000001</v>
      </c>
      <c r="I226" s="245"/>
      <c r="J226" s="246">
        <f>ROUND(I226*H226,2)</f>
        <v>0</v>
      </c>
      <c r="K226" s="242" t="s">
        <v>135</v>
      </c>
      <c r="L226" s="247"/>
      <c r="M226" s="248" t="s">
        <v>19</v>
      </c>
      <c r="N226" s="249" t="s">
        <v>44</v>
      </c>
      <c r="O226" s="85"/>
      <c r="P226" s="214">
        <f>O226*H226</f>
        <v>0</v>
      </c>
      <c r="Q226" s="214">
        <v>0.00050000000000000001</v>
      </c>
      <c r="R226" s="214">
        <f>Q226*H226</f>
        <v>0.39039650000000004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291</v>
      </c>
      <c r="AT226" s="216" t="s">
        <v>154</v>
      </c>
      <c r="AU226" s="216" t="s">
        <v>83</v>
      </c>
      <c r="AY226" s="18" t="s">
        <v>128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81</v>
      </c>
      <c r="BK226" s="217">
        <f>ROUND(I226*H226,2)</f>
        <v>0</v>
      </c>
      <c r="BL226" s="18" t="s">
        <v>226</v>
      </c>
      <c r="BM226" s="216" t="s">
        <v>317</v>
      </c>
    </row>
    <row r="227" s="14" customFormat="1">
      <c r="A227" s="14"/>
      <c r="B227" s="229"/>
      <c r="C227" s="230"/>
      <c r="D227" s="220" t="s">
        <v>138</v>
      </c>
      <c r="E227" s="230"/>
      <c r="F227" s="232" t="s">
        <v>302</v>
      </c>
      <c r="G227" s="230"/>
      <c r="H227" s="233">
        <v>780.79300000000001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39" t="s">
        <v>138</v>
      </c>
      <c r="AU227" s="239" t="s">
        <v>83</v>
      </c>
      <c r="AV227" s="14" t="s">
        <v>83</v>
      </c>
      <c r="AW227" s="14" t="s">
        <v>4</v>
      </c>
      <c r="AX227" s="14" t="s">
        <v>81</v>
      </c>
      <c r="AY227" s="239" t="s">
        <v>128</v>
      </c>
    </row>
    <row r="228" s="2" customFormat="1">
      <c r="A228" s="39"/>
      <c r="B228" s="40"/>
      <c r="C228" s="205" t="s">
        <v>318</v>
      </c>
      <c r="D228" s="205" t="s">
        <v>131</v>
      </c>
      <c r="E228" s="206" t="s">
        <v>319</v>
      </c>
      <c r="F228" s="207" t="s">
        <v>320</v>
      </c>
      <c r="G228" s="208" t="s">
        <v>134</v>
      </c>
      <c r="H228" s="209">
        <v>674.21000000000004</v>
      </c>
      <c r="I228" s="210"/>
      <c r="J228" s="211">
        <f>ROUND(I228*H228,2)</f>
        <v>0</v>
      </c>
      <c r="K228" s="207" t="s">
        <v>135</v>
      </c>
      <c r="L228" s="45"/>
      <c r="M228" s="212" t="s">
        <v>19</v>
      </c>
      <c r="N228" s="213" t="s">
        <v>44</v>
      </c>
      <c r="O228" s="85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136</v>
      </c>
      <c r="AT228" s="216" t="s">
        <v>131</v>
      </c>
      <c r="AU228" s="216" t="s">
        <v>83</v>
      </c>
      <c r="AY228" s="18" t="s">
        <v>128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81</v>
      </c>
      <c r="BK228" s="217">
        <f>ROUND(I228*H228,2)</f>
        <v>0</v>
      </c>
      <c r="BL228" s="18" t="s">
        <v>136</v>
      </c>
      <c r="BM228" s="216" t="s">
        <v>321</v>
      </c>
    </row>
    <row r="229" s="13" customFormat="1">
      <c r="A229" s="13"/>
      <c r="B229" s="218"/>
      <c r="C229" s="219"/>
      <c r="D229" s="220" t="s">
        <v>138</v>
      </c>
      <c r="E229" s="221" t="s">
        <v>19</v>
      </c>
      <c r="F229" s="222" t="s">
        <v>322</v>
      </c>
      <c r="G229" s="219"/>
      <c r="H229" s="221" t="s">
        <v>19</v>
      </c>
      <c r="I229" s="223"/>
      <c r="J229" s="219"/>
      <c r="K229" s="219"/>
      <c r="L229" s="224"/>
      <c r="M229" s="225"/>
      <c r="N229" s="226"/>
      <c r="O229" s="226"/>
      <c r="P229" s="226"/>
      <c r="Q229" s="226"/>
      <c r="R229" s="226"/>
      <c r="S229" s="226"/>
      <c r="T229" s="22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28" t="s">
        <v>138</v>
      </c>
      <c r="AU229" s="228" t="s">
        <v>83</v>
      </c>
      <c r="AV229" s="13" t="s">
        <v>81</v>
      </c>
      <c r="AW229" s="13" t="s">
        <v>35</v>
      </c>
      <c r="AX229" s="13" t="s">
        <v>73</v>
      </c>
      <c r="AY229" s="228" t="s">
        <v>128</v>
      </c>
    </row>
    <row r="230" s="14" customFormat="1">
      <c r="A230" s="14"/>
      <c r="B230" s="229"/>
      <c r="C230" s="230"/>
      <c r="D230" s="220" t="s">
        <v>138</v>
      </c>
      <c r="E230" s="231" t="s">
        <v>19</v>
      </c>
      <c r="F230" s="232" t="s">
        <v>323</v>
      </c>
      <c r="G230" s="230"/>
      <c r="H230" s="233">
        <v>36.899999999999999</v>
      </c>
      <c r="I230" s="234"/>
      <c r="J230" s="230"/>
      <c r="K230" s="230"/>
      <c r="L230" s="235"/>
      <c r="M230" s="236"/>
      <c r="N230" s="237"/>
      <c r="O230" s="237"/>
      <c r="P230" s="237"/>
      <c r="Q230" s="237"/>
      <c r="R230" s="237"/>
      <c r="S230" s="237"/>
      <c r="T230" s="23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39" t="s">
        <v>138</v>
      </c>
      <c r="AU230" s="239" t="s">
        <v>83</v>
      </c>
      <c r="AV230" s="14" t="s">
        <v>83</v>
      </c>
      <c r="AW230" s="14" t="s">
        <v>35</v>
      </c>
      <c r="AX230" s="14" t="s">
        <v>73</v>
      </c>
      <c r="AY230" s="239" t="s">
        <v>128</v>
      </c>
    </row>
    <row r="231" s="14" customFormat="1">
      <c r="A231" s="14"/>
      <c r="B231" s="229"/>
      <c r="C231" s="230"/>
      <c r="D231" s="220" t="s">
        <v>138</v>
      </c>
      <c r="E231" s="231" t="s">
        <v>19</v>
      </c>
      <c r="F231" s="232" t="s">
        <v>324</v>
      </c>
      <c r="G231" s="230"/>
      <c r="H231" s="233">
        <v>36.810000000000002</v>
      </c>
      <c r="I231" s="234"/>
      <c r="J231" s="230"/>
      <c r="K231" s="230"/>
      <c r="L231" s="235"/>
      <c r="M231" s="236"/>
      <c r="N231" s="237"/>
      <c r="O231" s="237"/>
      <c r="P231" s="237"/>
      <c r="Q231" s="237"/>
      <c r="R231" s="237"/>
      <c r="S231" s="237"/>
      <c r="T231" s="23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39" t="s">
        <v>138</v>
      </c>
      <c r="AU231" s="239" t="s">
        <v>83</v>
      </c>
      <c r="AV231" s="14" t="s">
        <v>83</v>
      </c>
      <c r="AW231" s="14" t="s">
        <v>35</v>
      </c>
      <c r="AX231" s="14" t="s">
        <v>73</v>
      </c>
      <c r="AY231" s="239" t="s">
        <v>128</v>
      </c>
    </row>
    <row r="232" s="14" customFormat="1">
      <c r="A232" s="14"/>
      <c r="B232" s="229"/>
      <c r="C232" s="230"/>
      <c r="D232" s="220" t="s">
        <v>138</v>
      </c>
      <c r="E232" s="231" t="s">
        <v>19</v>
      </c>
      <c r="F232" s="232" t="s">
        <v>325</v>
      </c>
      <c r="G232" s="230"/>
      <c r="H232" s="233">
        <v>41.880000000000003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39" t="s">
        <v>138</v>
      </c>
      <c r="AU232" s="239" t="s">
        <v>83</v>
      </c>
      <c r="AV232" s="14" t="s">
        <v>83</v>
      </c>
      <c r="AW232" s="14" t="s">
        <v>35</v>
      </c>
      <c r="AX232" s="14" t="s">
        <v>73</v>
      </c>
      <c r="AY232" s="239" t="s">
        <v>128</v>
      </c>
    </row>
    <row r="233" s="14" customFormat="1">
      <c r="A233" s="14"/>
      <c r="B233" s="229"/>
      <c r="C233" s="230"/>
      <c r="D233" s="220" t="s">
        <v>138</v>
      </c>
      <c r="E233" s="231" t="s">
        <v>19</v>
      </c>
      <c r="F233" s="232" t="s">
        <v>326</v>
      </c>
      <c r="G233" s="230"/>
      <c r="H233" s="233">
        <v>-5.5999999999999996</v>
      </c>
      <c r="I233" s="234"/>
      <c r="J233" s="230"/>
      <c r="K233" s="230"/>
      <c r="L233" s="235"/>
      <c r="M233" s="236"/>
      <c r="N233" s="237"/>
      <c r="O233" s="237"/>
      <c r="P233" s="237"/>
      <c r="Q233" s="237"/>
      <c r="R233" s="237"/>
      <c r="S233" s="237"/>
      <c r="T233" s="23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39" t="s">
        <v>138</v>
      </c>
      <c r="AU233" s="239" t="s">
        <v>83</v>
      </c>
      <c r="AV233" s="14" t="s">
        <v>83</v>
      </c>
      <c r="AW233" s="14" t="s">
        <v>35</v>
      </c>
      <c r="AX233" s="14" t="s">
        <v>73</v>
      </c>
      <c r="AY233" s="239" t="s">
        <v>128</v>
      </c>
    </row>
    <row r="234" s="14" customFormat="1">
      <c r="A234" s="14"/>
      <c r="B234" s="229"/>
      <c r="C234" s="230"/>
      <c r="D234" s="220" t="s">
        <v>138</v>
      </c>
      <c r="E234" s="231" t="s">
        <v>19</v>
      </c>
      <c r="F234" s="232" t="s">
        <v>327</v>
      </c>
      <c r="G234" s="230"/>
      <c r="H234" s="233">
        <v>22.41</v>
      </c>
      <c r="I234" s="234"/>
      <c r="J234" s="230"/>
      <c r="K234" s="230"/>
      <c r="L234" s="235"/>
      <c r="M234" s="236"/>
      <c r="N234" s="237"/>
      <c r="O234" s="237"/>
      <c r="P234" s="237"/>
      <c r="Q234" s="237"/>
      <c r="R234" s="237"/>
      <c r="S234" s="237"/>
      <c r="T234" s="23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39" t="s">
        <v>138</v>
      </c>
      <c r="AU234" s="239" t="s">
        <v>83</v>
      </c>
      <c r="AV234" s="14" t="s">
        <v>83</v>
      </c>
      <c r="AW234" s="14" t="s">
        <v>35</v>
      </c>
      <c r="AX234" s="14" t="s">
        <v>73</v>
      </c>
      <c r="AY234" s="239" t="s">
        <v>128</v>
      </c>
    </row>
    <row r="235" s="14" customFormat="1">
      <c r="A235" s="14"/>
      <c r="B235" s="229"/>
      <c r="C235" s="230"/>
      <c r="D235" s="220" t="s">
        <v>138</v>
      </c>
      <c r="E235" s="231" t="s">
        <v>19</v>
      </c>
      <c r="F235" s="232" t="s">
        <v>328</v>
      </c>
      <c r="G235" s="230"/>
      <c r="H235" s="233">
        <v>6.7300000000000004</v>
      </c>
      <c r="I235" s="234"/>
      <c r="J235" s="230"/>
      <c r="K235" s="230"/>
      <c r="L235" s="235"/>
      <c r="M235" s="236"/>
      <c r="N235" s="237"/>
      <c r="O235" s="237"/>
      <c r="P235" s="237"/>
      <c r="Q235" s="237"/>
      <c r="R235" s="237"/>
      <c r="S235" s="237"/>
      <c r="T235" s="23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39" t="s">
        <v>138</v>
      </c>
      <c r="AU235" s="239" t="s">
        <v>83</v>
      </c>
      <c r="AV235" s="14" t="s">
        <v>83</v>
      </c>
      <c r="AW235" s="14" t="s">
        <v>35</v>
      </c>
      <c r="AX235" s="14" t="s">
        <v>73</v>
      </c>
      <c r="AY235" s="239" t="s">
        <v>128</v>
      </c>
    </row>
    <row r="236" s="14" customFormat="1">
      <c r="A236" s="14"/>
      <c r="B236" s="229"/>
      <c r="C236" s="230"/>
      <c r="D236" s="220" t="s">
        <v>138</v>
      </c>
      <c r="E236" s="231" t="s">
        <v>19</v>
      </c>
      <c r="F236" s="232" t="s">
        <v>329</v>
      </c>
      <c r="G236" s="230"/>
      <c r="H236" s="233">
        <v>9.7200000000000006</v>
      </c>
      <c r="I236" s="234"/>
      <c r="J236" s="230"/>
      <c r="K236" s="230"/>
      <c r="L236" s="235"/>
      <c r="M236" s="236"/>
      <c r="N236" s="237"/>
      <c r="O236" s="237"/>
      <c r="P236" s="237"/>
      <c r="Q236" s="237"/>
      <c r="R236" s="237"/>
      <c r="S236" s="237"/>
      <c r="T236" s="23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39" t="s">
        <v>138</v>
      </c>
      <c r="AU236" s="239" t="s">
        <v>83</v>
      </c>
      <c r="AV236" s="14" t="s">
        <v>83</v>
      </c>
      <c r="AW236" s="14" t="s">
        <v>35</v>
      </c>
      <c r="AX236" s="14" t="s">
        <v>73</v>
      </c>
      <c r="AY236" s="239" t="s">
        <v>128</v>
      </c>
    </row>
    <row r="237" s="13" customFormat="1">
      <c r="A237" s="13"/>
      <c r="B237" s="218"/>
      <c r="C237" s="219"/>
      <c r="D237" s="220" t="s">
        <v>138</v>
      </c>
      <c r="E237" s="221" t="s">
        <v>19</v>
      </c>
      <c r="F237" s="222" t="s">
        <v>330</v>
      </c>
      <c r="G237" s="219"/>
      <c r="H237" s="221" t="s">
        <v>19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28" t="s">
        <v>138</v>
      </c>
      <c r="AU237" s="228" t="s">
        <v>83</v>
      </c>
      <c r="AV237" s="13" t="s">
        <v>81</v>
      </c>
      <c r="AW237" s="13" t="s">
        <v>35</v>
      </c>
      <c r="AX237" s="13" t="s">
        <v>73</v>
      </c>
      <c r="AY237" s="228" t="s">
        <v>128</v>
      </c>
    </row>
    <row r="238" s="14" customFormat="1">
      <c r="A238" s="14"/>
      <c r="B238" s="229"/>
      <c r="C238" s="230"/>
      <c r="D238" s="220" t="s">
        <v>138</v>
      </c>
      <c r="E238" s="231" t="s">
        <v>19</v>
      </c>
      <c r="F238" s="232" t="s">
        <v>331</v>
      </c>
      <c r="G238" s="230"/>
      <c r="H238" s="233">
        <v>175.62000000000001</v>
      </c>
      <c r="I238" s="234"/>
      <c r="J238" s="230"/>
      <c r="K238" s="230"/>
      <c r="L238" s="235"/>
      <c r="M238" s="236"/>
      <c r="N238" s="237"/>
      <c r="O238" s="237"/>
      <c r="P238" s="237"/>
      <c r="Q238" s="237"/>
      <c r="R238" s="237"/>
      <c r="S238" s="237"/>
      <c r="T238" s="23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39" t="s">
        <v>138</v>
      </c>
      <c r="AU238" s="239" t="s">
        <v>83</v>
      </c>
      <c r="AV238" s="14" t="s">
        <v>83</v>
      </c>
      <c r="AW238" s="14" t="s">
        <v>35</v>
      </c>
      <c r="AX238" s="14" t="s">
        <v>73</v>
      </c>
      <c r="AY238" s="239" t="s">
        <v>128</v>
      </c>
    </row>
    <row r="239" s="14" customFormat="1">
      <c r="A239" s="14"/>
      <c r="B239" s="229"/>
      <c r="C239" s="230"/>
      <c r="D239" s="220" t="s">
        <v>138</v>
      </c>
      <c r="E239" s="231" t="s">
        <v>19</v>
      </c>
      <c r="F239" s="232" t="s">
        <v>332</v>
      </c>
      <c r="G239" s="230"/>
      <c r="H239" s="233">
        <v>-2.7999999999999998</v>
      </c>
      <c r="I239" s="234"/>
      <c r="J239" s="230"/>
      <c r="K239" s="230"/>
      <c r="L239" s="235"/>
      <c r="M239" s="236"/>
      <c r="N239" s="237"/>
      <c r="O239" s="237"/>
      <c r="P239" s="237"/>
      <c r="Q239" s="237"/>
      <c r="R239" s="237"/>
      <c r="S239" s="237"/>
      <c r="T239" s="23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39" t="s">
        <v>138</v>
      </c>
      <c r="AU239" s="239" t="s">
        <v>83</v>
      </c>
      <c r="AV239" s="14" t="s">
        <v>83</v>
      </c>
      <c r="AW239" s="14" t="s">
        <v>35</v>
      </c>
      <c r="AX239" s="14" t="s">
        <v>73</v>
      </c>
      <c r="AY239" s="239" t="s">
        <v>128</v>
      </c>
    </row>
    <row r="240" s="14" customFormat="1">
      <c r="A240" s="14"/>
      <c r="B240" s="229"/>
      <c r="C240" s="230"/>
      <c r="D240" s="220" t="s">
        <v>138</v>
      </c>
      <c r="E240" s="231" t="s">
        <v>19</v>
      </c>
      <c r="F240" s="232" t="s">
        <v>333</v>
      </c>
      <c r="G240" s="230"/>
      <c r="H240" s="233">
        <v>200.13</v>
      </c>
      <c r="I240" s="234"/>
      <c r="J240" s="230"/>
      <c r="K240" s="230"/>
      <c r="L240" s="235"/>
      <c r="M240" s="236"/>
      <c r="N240" s="237"/>
      <c r="O240" s="237"/>
      <c r="P240" s="237"/>
      <c r="Q240" s="237"/>
      <c r="R240" s="237"/>
      <c r="S240" s="237"/>
      <c r="T240" s="23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39" t="s">
        <v>138</v>
      </c>
      <c r="AU240" s="239" t="s">
        <v>83</v>
      </c>
      <c r="AV240" s="14" t="s">
        <v>83</v>
      </c>
      <c r="AW240" s="14" t="s">
        <v>35</v>
      </c>
      <c r="AX240" s="14" t="s">
        <v>73</v>
      </c>
      <c r="AY240" s="239" t="s">
        <v>128</v>
      </c>
    </row>
    <row r="241" s="13" customFormat="1">
      <c r="A241" s="13"/>
      <c r="B241" s="218"/>
      <c r="C241" s="219"/>
      <c r="D241" s="220" t="s">
        <v>138</v>
      </c>
      <c r="E241" s="221" t="s">
        <v>19</v>
      </c>
      <c r="F241" s="222" t="s">
        <v>334</v>
      </c>
      <c r="G241" s="219"/>
      <c r="H241" s="221" t="s">
        <v>19</v>
      </c>
      <c r="I241" s="223"/>
      <c r="J241" s="219"/>
      <c r="K241" s="219"/>
      <c r="L241" s="224"/>
      <c r="M241" s="225"/>
      <c r="N241" s="226"/>
      <c r="O241" s="226"/>
      <c r="P241" s="226"/>
      <c r="Q241" s="226"/>
      <c r="R241" s="226"/>
      <c r="S241" s="226"/>
      <c r="T241" s="22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8" t="s">
        <v>138</v>
      </c>
      <c r="AU241" s="228" t="s">
        <v>83</v>
      </c>
      <c r="AV241" s="13" t="s">
        <v>81</v>
      </c>
      <c r="AW241" s="13" t="s">
        <v>35</v>
      </c>
      <c r="AX241" s="13" t="s">
        <v>73</v>
      </c>
      <c r="AY241" s="228" t="s">
        <v>128</v>
      </c>
    </row>
    <row r="242" s="14" customFormat="1">
      <c r="A242" s="14"/>
      <c r="B242" s="229"/>
      <c r="C242" s="230"/>
      <c r="D242" s="220" t="s">
        <v>138</v>
      </c>
      <c r="E242" s="231" t="s">
        <v>19</v>
      </c>
      <c r="F242" s="232" t="s">
        <v>335</v>
      </c>
      <c r="G242" s="230"/>
      <c r="H242" s="233">
        <v>15.210000000000001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39" t="s">
        <v>138</v>
      </c>
      <c r="AU242" s="239" t="s">
        <v>83</v>
      </c>
      <c r="AV242" s="14" t="s">
        <v>83</v>
      </c>
      <c r="AW242" s="14" t="s">
        <v>35</v>
      </c>
      <c r="AX242" s="14" t="s">
        <v>73</v>
      </c>
      <c r="AY242" s="239" t="s">
        <v>128</v>
      </c>
    </row>
    <row r="243" s="14" customFormat="1">
      <c r="A243" s="14"/>
      <c r="B243" s="229"/>
      <c r="C243" s="230"/>
      <c r="D243" s="220" t="s">
        <v>138</v>
      </c>
      <c r="E243" s="231" t="s">
        <v>19</v>
      </c>
      <c r="F243" s="232" t="s">
        <v>336</v>
      </c>
      <c r="G243" s="230"/>
      <c r="H243" s="233">
        <v>41.670000000000002</v>
      </c>
      <c r="I243" s="234"/>
      <c r="J243" s="230"/>
      <c r="K243" s="230"/>
      <c r="L243" s="235"/>
      <c r="M243" s="236"/>
      <c r="N243" s="237"/>
      <c r="O243" s="237"/>
      <c r="P243" s="237"/>
      <c r="Q243" s="237"/>
      <c r="R243" s="237"/>
      <c r="S243" s="237"/>
      <c r="T243" s="23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39" t="s">
        <v>138</v>
      </c>
      <c r="AU243" s="239" t="s">
        <v>83</v>
      </c>
      <c r="AV243" s="14" t="s">
        <v>83</v>
      </c>
      <c r="AW243" s="14" t="s">
        <v>35</v>
      </c>
      <c r="AX243" s="14" t="s">
        <v>73</v>
      </c>
      <c r="AY243" s="239" t="s">
        <v>128</v>
      </c>
    </row>
    <row r="244" s="14" customFormat="1">
      <c r="A244" s="14"/>
      <c r="B244" s="229"/>
      <c r="C244" s="230"/>
      <c r="D244" s="220" t="s">
        <v>138</v>
      </c>
      <c r="E244" s="231" t="s">
        <v>19</v>
      </c>
      <c r="F244" s="232" t="s">
        <v>337</v>
      </c>
      <c r="G244" s="230"/>
      <c r="H244" s="233">
        <v>54.399999999999999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39" t="s">
        <v>138</v>
      </c>
      <c r="AU244" s="239" t="s">
        <v>83</v>
      </c>
      <c r="AV244" s="14" t="s">
        <v>83</v>
      </c>
      <c r="AW244" s="14" t="s">
        <v>35</v>
      </c>
      <c r="AX244" s="14" t="s">
        <v>73</v>
      </c>
      <c r="AY244" s="239" t="s">
        <v>128</v>
      </c>
    </row>
    <row r="245" s="14" customFormat="1">
      <c r="A245" s="14"/>
      <c r="B245" s="229"/>
      <c r="C245" s="230"/>
      <c r="D245" s="220" t="s">
        <v>138</v>
      </c>
      <c r="E245" s="231" t="s">
        <v>19</v>
      </c>
      <c r="F245" s="232" t="s">
        <v>335</v>
      </c>
      <c r="G245" s="230"/>
      <c r="H245" s="233">
        <v>15.210000000000001</v>
      </c>
      <c r="I245" s="234"/>
      <c r="J245" s="230"/>
      <c r="K245" s="230"/>
      <c r="L245" s="235"/>
      <c r="M245" s="236"/>
      <c r="N245" s="237"/>
      <c r="O245" s="237"/>
      <c r="P245" s="237"/>
      <c r="Q245" s="237"/>
      <c r="R245" s="237"/>
      <c r="S245" s="237"/>
      <c r="T245" s="23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39" t="s">
        <v>138</v>
      </c>
      <c r="AU245" s="239" t="s">
        <v>83</v>
      </c>
      <c r="AV245" s="14" t="s">
        <v>83</v>
      </c>
      <c r="AW245" s="14" t="s">
        <v>35</v>
      </c>
      <c r="AX245" s="14" t="s">
        <v>73</v>
      </c>
      <c r="AY245" s="239" t="s">
        <v>128</v>
      </c>
    </row>
    <row r="246" s="14" customFormat="1">
      <c r="A246" s="14"/>
      <c r="B246" s="229"/>
      <c r="C246" s="230"/>
      <c r="D246" s="220" t="s">
        <v>138</v>
      </c>
      <c r="E246" s="231" t="s">
        <v>19</v>
      </c>
      <c r="F246" s="232" t="s">
        <v>338</v>
      </c>
      <c r="G246" s="230"/>
      <c r="H246" s="233">
        <v>12.960000000000001</v>
      </c>
      <c r="I246" s="234"/>
      <c r="J246" s="230"/>
      <c r="K246" s="230"/>
      <c r="L246" s="235"/>
      <c r="M246" s="236"/>
      <c r="N246" s="237"/>
      <c r="O246" s="237"/>
      <c r="P246" s="237"/>
      <c r="Q246" s="237"/>
      <c r="R246" s="237"/>
      <c r="S246" s="237"/>
      <c r="T246" s="23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39" t="s">
        <v>138</v>
      </c>
      <c r="AU246" s="239" t="s">
        <v>83</v>
      </c>
      <c r="AV246" s="14" t="s">
        <v>83</v>
      </c>
      <c r="AW246" s="14" t="s">
        <v>35</v>
      </c>
      <c r="AX246" s="14" t="s">
        <v>73</v>
      </c>
      <c r="AY246" s="239" t="s">
        <v>128</v>
      </c>
    </row>
    <row r="247" s="14" customFormat="1">
      <c r="A247" s="14"/>
      <c r="B247" s="229"/>
      <c r="C247" s="230"/>
      <c r="D247" s="220" t="s">
        <v>138</v>
      </c>
      <c r="E247" s="231" t="s">
        <v>19</v>
      </c>
      <c r="F247" s="232" t="s">
        <v>338</v>
      </c>
      <c r="G247" s="230"/>
      <c r="H247" s="233">
        <v>12.960000000000001</v>
      </c>
      <c r="I247" s="234"/>
      <c r="J247" s="230"/>
      <c r="K247" s="230"/>
      <c r="L247" s="235"/>
      <c r="M247" s="236"/>
      <c r="N247" s="237"/>
      <c r="O247" s="237"/>
      <c r="P247" s="237"/>
      <c r="Q247" s="237"/>
      <c r="R247" s="237"/>
      <c r="S247" s="237"/>
      <c r="T247" s="23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39" t="s">
        <v>138</v>
      </c>
      <c r="AU247" s="239" t="s">
        <v>83</v>
      </c>
      <c r="AV247" s="14" t="s">
        <v>83</v>
      </c>
      <c r="AW247" s="14" t="s">
        <v>35</v>
      </c>
      <c r="AX247" s="14" t="s">
        <v>73</v>
      </c>
      <c r="AY247" s="239" t="s">
        <v>128</v>
      </c>
    </row>
    <row r="248" s="15" customFormat="1">
      <c r="A248" s="15"/>
      <c r="B248" s="254"/>
      <c r="C248" s="255"/>
      <c r="D248" s="220" t="s">
        <v>138</v>
      </c>
      <c r="E248" s="256" t="s">
        <v>19</v>
      </c>
      <c r="F248" s="257" t="s">
        <v>205</v>
      </c>
      <c r="G248" s="255"/>
      <c r="H248" s="258">
        <v>674.21000000000004</v>
      </c>
      <c r="I248" s="259"/>
      <c r="J248" s="255"/>
      <c r="K248" s="255"/>
      <c r="L248" s="260"/>
      <c r="M248" s="261"/>
      <c r="N248" s="262"/>
      <c r="O248" s="262"/>
      <c r="P248" s="262"/>
      <c r="Q248" s="262"/>
      <c r="R248" s="262"/>
      <c r="S248" s="262"/>
      <c r="T248" s="263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4" t="s">
        <v>138</v>
      </c>
      <c r="AU248" s="264" t="s">
        <v>83</v>
      </c>
      <c r="AV248" s="15" t="s">
        <v>136</v>
      </c>
      <c r="AW248" s="15" t="s">
        <v>35</v>
      </c>
      <c r="AX248" s="15" t="s">
        <v>81</v>
      </c>
      <c r="AY248" s="264" t="s">
        <v>128</v>
      </c>
    </row>
    <row r="249" s="2" customFormat="1" ht="16.5" customHeight="1">
      <c r="A249" s="39"/>
      <c r="B249" s="40"/>
      <c r="C249" s="240" t="s">
        <v>339</v>
      </c>
      <c r="D249" s="240" t="s">
        <v>154</v>
      </c>
      <c r="E249" s="241" t="s">
        <v>340</v>
      </c>
      <c r="F249" s="242" t="s">
        <v>341</v>
      </c>
      <c r="G249" s="243" t="s">
        <v>244</v>
      </c>
      <c r="H249" s="244">
        <v>135.416</v>
      </c>
      <c r="I249" s="245"/>
      <c r="J249" s="246">
        <f>ROUND(I249*H249,2)</f>
        <v>0</v>
      </c>
      <c r="K249" s="242" t="s">
        <v>135</v>
      </c>
      <c r="L249" s="247"/>
      <c r="M249" s="248" t="s">
        <v>19</v>
      </c>
      <c r="N249" s="249" t="s">
        <v>44</v>
      </c>
      <c r="O249" s="85"/>
      <c r="P249" s="214">
        <f>O249*H249</f>
        <v>0</v>
      </c>
      <c r="Q249" s="214">
        <v>1</v>
      </c>
      <c r="R249" s="214">
        <f>Q249*H249</f>
        <v>135.416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157</v>
      </c>
      <c r="AT249" s="216" t="s">
        <v>154</v>
      </c>
      <c r="AU249" s="216" t="s">
        <v>83</v>
      </c>
      <c r="AY249" s="18" t="s">
        <v>128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81</v>
      </c>
      <c r="BK249" s="217">
        <f>ROUND(I249*H249,2)</f>
        <v>0</v>
      </c>
      <c r="BL249" s="18" t="s">
        <v>136</v>
      </c>
      <c r="BM249" s="216" t="s">
        <v>342</v>
      </c>
    </row>
    <row r="250" s="13" customFormat="1">
      <c r="A250" s="13"/>
      <c r="B250" s="218"/>
      <c r="C250" s="219"/>
      <c r="D250" s="220" t="s">
        <v>138</v>
      </c>
      <c r="E250" s="221" t="s">
        <v>19</v>
      </c>
      <c r="F250" s="222" t="s">
        <v>343</v>
      </c>
      <c r="G250" s="219"/>
      <c r="H250" s="221" t="s">
        <v>19</v>
      </c>
      <c r="I250" s="223"/>
      <c r="J250" s="219"/>
      <c r="K250" s="219"/>
      <c r="L250" s="224"/>
      <c r="M250" s="225"/>
      <c r="N250" s="226"/>
      <c r="O250" s="226"/>
      <c r="P250" s="226"/>
      <c r="Q250" s="226"/>
      <c r="R250" s="226"/>
      <c r="S250" s="226"/>
      <c r="T250" s="22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8" t="s">
        <v>138</v>
      </c>
      <c r="AU250" s="228" t="s">
        <v>83</v>
      </c>
      <c r="AV250" s="13" t="s">
        <v>81</v>
      </c>
      <c r="AW250" s="13" t="s">
        <v>35</v>
      </c>
      <c r="AX250" s="13" t="s">
        <v>73</v>
      </c>
      <c r="AY250" s="228" t="s">
        <v>128</v>
      </c>
    </row>
    <row r="251" s="14" customFormat="1">
      <c r="A251" s="14"/>
      <c r="B251" s="229"/>
      <c r="C251" s="230"/>
      <c r="D251" s="220" t="s">
        <v>138</v>
      </c>
      <c r="E251" s="231" t="s">
        <v>19</v>
      </c>
      <c r="F251" s="232" t="s">
        <v>344</v>
      </c>
      <c r="G251" s="230"/>
      <c r="H251" s="233">
        <v>5.5350000000000001</v>
      </c>
      <c r="I251" s="234"/>
      <c r="J251" s="230"/>
      <c r="K251" s="230"/>
      <c r="L251" s="235"/>
      <c r="M251" s="236"/>
      <c r="N251" s="237"/>
      <c r="O251" s="237"/>
      <c r="P251" s="237"/>
      <c r="Q251" s="237"/>
      <c r="R251" s="237"/>
      <c r="S251" s="237"/>
      <c r="T251" s="23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39" t="s">
        <v>138</v>
      </c>
      <c r="AU251" s="239" t="s">
        <v>83</v>
      </c>
      <c r="AV251" s="14" t="s">
        <v>83</v>
      </c>
      <c r="AW251" s="14" t="s">
        <v>35</v>
      </c>
      <c r="AX251" s="14" t="s">
        <v>73</v>
      </c>
      <c r="AY251" s="239" t="s">
        <v>128</v>
      </c>
    </row>
    <row r="252" s="14" customFormat="1">
      <c r="A252" s="14"/>
      <c r="B252" s="229"/>
      <c r="C252" s="230"/>
      <c r="D252" s="220" t="s">
        <v>138</v>
      </c>
      <c r="E252" s="231" t="s">
        <v>19</v>
      </c>
      <c r="F252" s="232" t="s">
        <v>345</v>
      </c>
      <c r="G252" s="230"/>
      <c r="H252" s="233">
        <v>5.5220000000000002</v>
      </c>
      <c r="I252" s="234"/>
      <c r="J252" s="230"/>
      <c r="K252" s="230"/>
      <c r="L252" s="235"/>
      <c r="M252" s="236"/>
      <c r="N252" s="237"/>
      <c r="O252" s="237"/>
      <c r="P252" s="237"/>
      <c r="Q252" s="237"/>
      <c r="R252" s="237"/>
      <c r="S252" s="237"/>
      <c r="T252" s="23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39" t="s">
        <v>138</v>
      </c>
      <c r="AU252" s="239" t="s">
        <v>83</v>
      </c>
      <c r="AV252" s="14" t="s">
        <v>83</v>
      </c>
      <c r="AW252" s="14" t="s">
        <v>35</v>
      </c>
      <c r="AX252" s="14" t="s">
        <v>73</v>
      </c>
      <c r="AY252" s="239" t="s">
        <v>128</v>
      </c>
    </row>
    <row r="253" s="14" customFormat="1">
      <c r="A253" s="14"/>
      <c r="B253" s="229"/>
      <c r="C253" s="230"/>
      <c r="D253" s="220" t="s">
        <v>138</v>
      </c>
      <c r="E253" s="231" t="s">
        <v>19</v>
      </c>
      <c r="F253" s="232" t="s">
        <v>346</v>
      </c>
      <c r="G253" s="230"/>
      <c r="H253" s="233">
        <v>6.282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39" t="s">
        <v>138</v>
      </c>
      <c r="AU253" s="239" t="s">
        <v>83</v>
      </c>
      <c r="AV253" s="14" t="s">
        <v>83</v>
      </c>
      <c r="AW253" s="14" t="s">
        <v>35</v>
      </c>
      <c r="AX253" s="14" t="s">
        <v>73</v>
      </c>
      <c r="AY253" s="239" t="s">
        <v>128</v>
      </c>
    </row>
    <row r="254" s="14" customFormat="1">
      <c r="A254" s="14"/>
      <c r="B254" s="229"/>
      <c r="C254" s="230"/>
      <c r="D254" s="220" t="s">
        <v>138</v>
      </c>
      <c r="E254" s="231" t="s">
        <v>19</v>
      </c>
      <c r="F254" s="232" t="s">
        <v>347</v>
      </c>
      <c r="G254" s="230"/>
      <c r="H254" s="233">
        <v>-0.83999999999999997</v>
      </c>
      <c r="I254" s="234"/>
      <c r="J254" s="230"/>
      <c r="K254" s="230"/>
      <c r="L254" s="235"/>
      <c r="M254" s="236"/>
      <c r="N254" s="237"/>
      <c r="O254" s="237"/>
      <c r="P254" s="237"/>
      <c r="Q254" s="237"/>
      <c r="R254" s="237"/>
      <c r="S254" s="237"/>
      <c r="T254" s="23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39" t="s">
        <v>138</v>
      </c>
      <c r="AU254" s="239" t="s">
        <v>83</v>
      </c>
      <c r="AV254" s="14" t="s">
        <v>83</v>
      </c>
      <c r="AW254" s="14" t="s">
        <v>35</v>
      </c>
      <c r="AX254" s="14" t="s">
        <v>73</v>
      </c>
      <c r="AY254" s="239" t="s">
        <v>128</v>
      </c>
    </row>
    <row r="255" s="14" customFormat="1">
      <c r="A255" s="14"/>
      <c r="B255" s="229"/>
      <c r="C255" s="230"/>
      <c r="D255" s="220" t="s">
        <v>138</v>
      </c>
      <c r="E255" s="231" t="s">
        <v>19</v>
      </c>
      <c r="F255" s="232" t="s">
        <v>348</v>
      </c>
      <c r="G255" s="230"/>
      <c r="H255" s="233">
        <v>3.3620000000000001</v>
      </c>
      <c r="I255" s="234"/>
      <c r="J255" s="230"/>
      <c r="K255" s="230"/>
      <c r="L255" s="235"/>
      <c r="M255" s="236"/>
      <c r="N255" s="237"/>
      <c r="O255" s="237"/>
      <c r="P255" s="237"/>
      <c r="Q255" s="237"/>
      <c r="R255" s="237"/>
      <c r="S255" s="237"/>
      <c r="T255" s="23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39" t="s">
        <v>138</v>
      </c>
      <c r="AU255" s="239" t="s">
        <v>83</v>
      </c>
      <c r="AV255" s="14" t="s">
        <v>83</v>
      </c>
      <c r="AW255" s="14" t="s">
        <v>35</v>
      </c>
      <c r="AX255" s="14" t="s">
        <v>73</v>
      </c>
      <c r="AY255" s="239" t="s">
        <v>128</v>
      </c>
    </row>
    <row r="256" s="14" customFormat="1">
      <c r="A256" s="14"/>
      <c r="B256" s="229"/>
      <c r="C256" s="230"/>
      <c r="D256" s="220" t="s">
        <v>138</v>
      </c>
      <c r="E256" s="231" t="s">
        <v>19</v>
      </c>
      <c r="F256" s="232" t="s">
        <v>349</v>
      </c>
      <c r="G256" s="230"/>
      <c r="H256" s="233">
        <v>1.01</v>
      </c>
      <c r="I256" s="234"/>
      <c r="J256" s="230"/>
      <c r="K256" s="230"/>
      <c r="L256" s="235"/>
      <c r="M256" s="236"/>
      <c r="N256" s="237"/>
      <c r="O256" s="237"/>
      <c r="P256" s="237"/>
      <c r="Q256" s="237"/>
      <c r="R256" s="237"/>
      <c r="S256" s="237"/>
      <c r="T256" s="23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39" t="s">
        <v>138</v>
      </c>
      <c r="AU256" s="239" t="s">
        <v>83</v>
      </c>
      <c r="AV256" s="14" t="s">
        <v>83</v>
      </c>
      <c r="AW256" s="14" t="s">
        <v>35</v>
      </c>
      <c r="AX256" s="14" t="s">
        <v>73</v>
      </c>
      <c r="AY256" s="239" t="s">
        <v>128</v>
      </c>
    </row>
    <row r="257" s="14" customFormat="1">
      <c r="A257" s="14"/>
      <c r="B257" s="229"/>
      <c r="C257" s="230"/>
      <c r="D257" s="220" t="s">
        <v>138</v>
      </c>
      <c r="E257" s="231" t="s">
        <v>19</v>
      </c>
      <c r="F257" s="232" t="s">
        <v>350</v>
      </c>
      <c r="G257" s="230"/>
      <c r="H257" s="233">
        <v>1.458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39" t="s">
        <v>138</v>
      </c>
      <c r="AU257" s="239" t="s">
        <v>83</v>
      </c>
      <c r="AV257" s="14" t="s">
        <v>83</v>
      </c>
      <c r="AW257" s="14" t="s">
        <v>35</v>
      </c>
      <c r="AX257" s="14" t="s">
        <v>73</v>
      </c>
      <c r="AY257" s="239" t="s">
        <v>128</v>
      </c>
    </row>
    <row r="258" s="13" customFormat="1">
      <c r="A258" s="13"/>
      <c r="B258" s="218"/>
      <c r="C258" s="219"/>
      <c r="D258" s="220" t="s">
        <v>138</v>
      </c>
      <c r="E258" s="221" t="s">
        <v>19</v>
      </c>
      <c r="F258" s="222" t="s">
        <v>351</v>
      </c>
      <c r="G258" s="219"/>
      <c r="H258" s="221" t="s">
        <v>19</v>
      </c>
      <c r="I258" s="223"/>
      <c r="J258" s="219"/>
      <c r="K258" s="219"/>
      <c r="L258" s="224"/>
      <c r="M258" s="225"/>
      <c r="N258" s="226"/>
      <c r="O258" s="226"/>
      <c r="P258" s="226"/>
      <c r="Q258" s="226"/>
      <c r="R258" s="226"/>
      <c r="S258" s="226"/>
      <c r="T258" s="22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8" t="s">
        <v>138</v>
      </c>
      <c r="AU258" s="228" t="s">
        <v>83</v>
      </c>
      <c r="AV258" s="13" t="s">
        <v>81</v>
      </c>
      <c r="AW258" s="13" t="s">
        <v>35</v>
      </c>
      <c r="AX258" s="13" t="s">
        <v>73</v>
      </c>
      <c r="AY258" s="228" t="s">
        <v>128</v>
      </c>
    </row>
    <row r="259" s="14" customFormat="1">
      <c r="A259" s="14"/>
      <c r="B259" s="229"/>
      <c r="C259" s="230"/>
      <c r="D259" s="220" t="s">
        <v>138</v>
      </c>
      <c r="E259" s="231" t="s">
        <v>19</v>
      </c>
      <c r="F259" s="232" t="s">
        <v>352</v>
      </c>
      <c r="G259" s="230"/>
      <c r="H259" s="233">
        <v>21.074000000000002</v>
      </c>
      <c r="I259" s="234"/>
      <c r="J259" s="230"/>
      <c r="K259" s="230"/>
      <c r="L259" s="235"/>
      <c r="M259" s="236"/>
      <c r="N259" s="237"/>
      <c r="O259" s="237"/>
      <c r="P259" s="237"/>
      <c r="Q259" s="237"/>
      <c r="R259" s="237"/>
      <c r="S259" s="237"/>
      <c r="T259" s="23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39" t="s">
        <v>138</v>
      </c>
      <c r="AU259" s="239" t="s">
        <v>83</v>
      </c>
      <c r="AV259" s="14" t="s">
        <v>83</v>
      </c>
      <c r="AW259" s="14" t="s">
        <v>35</v>
      </c>
      <c r="AX259" s="14" t="s">
        <v>73</v>
      </c>
      <c r="AY259" s="239" t="s">
        <v>128</v>
      </c>
    </row>
    <row r="260" s="14" customFormat="1">
      <c r="A260" s="14"/>
      <c r="B260" s="229"/>
      <c r="C260" s="230"/>
      <c r="D260" s="220" t="s">
        <v>138</v>
      </c>
      <c r="E260" s="231" t="s">
        <v>19</v>
      </c>
      <c r="F260" s="232" t="s">
        <v>353</v>
      </c>
      <c r="G260" s="230"/>
      <c r="H260" s="233">
        <v>-0.33600000000000002</v>
      </c>
      <c r="I260" s="234"/>
      <c r="J260" s="230"/>
      <c r="K260" s="230"/>
      <c r="L260" s="235"/>
      <c r="M260" s="236"/>
      <c r="N260" s="237"/>
      <c r="O260" s="237"/>
      <c r="P260" s="237"/>
      <c r="Q260" s="237"/>
      <c r="R260" s="237"/>
      <c r="S260" s="237"/>
      <c r="T260" s="23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39" t="s">
        <v>138</v>
      </c>
      <c r="AU260" s="239" t="s">
        <v>83</v>
      </c>
      <c r="AV260" s="14" t="s">
        <v>83</v>
      </c>
      <c r="AW260" s="14" t="s">
        <v>35</v>
      </c>
      <c r="AX260" s="14" t="s">
        <v>73</v>
      </c>
      <c r="AY260" s="239" t="s">
        <v>128</v>
      </c>
    </row>
    <row r="261" s="14" customFormat="1">
      <c r="A261" s="14"/>
      <c r="B261" s="229"/>
      <c r="C261" s="230"/>
      <c r="D261" s="220" t="s">
        <v>138</v>
      </c>
      <c r="E261" s="231" t="s">
        <v>19</v>
      </c>
      <c r="F261" s="232" t="s">
        <v>354</v>
      </c>
      <c r="G261" s="230"/>
      <c r="H261" s="233">
        <v>24.015999999999998</v>
      </c>
      <c r="I261" s="234"/>
      <c r="J261" s="230"/>
      <c r="K261" s="230"/>
      <c r="L261" s="235"/>
      <c r="M261" s="236"/>
      <c r="N261" s="237"/>
      <c r="O261" s="237"/>
      <c r="P261" s="237"/>
      <c r="Q261" s="237"/>
      <c r="R261" s="237"/>
      <c r="S261" s="237"/>
      <c r="T261" s="23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39" t="s">
        <v>138</v>
      </c>
      <c r="AU261" s="239" t="s">
        <v>83</v>
      </c>
      <c r="AV261" s="14" t="s">
        <v>83</v>
      </c>
      <c r="AW261" s="14" t="s">
        <v>35</v>
      </c>
      <c r="AX261" s="14" t="s">
        <v>73</v>
      </c>
      <c r="AY261" s="239" t="s">
        <v>128</v>
      </c>
    </row>
    <row r="262" s="13" customFormat="1">
      <c r="A262" s="13"/>
      <c r="B262" s="218"/>
      <c r="C262" s="219"/>
      <c r="D262" s="220" t="s">
        <v>138</v>
      </c>
      <c r="E262" s="221" t="s">
        <v>19</v>
      </c>
      <c r="F262" s="222" t="s">
        <v>355</v>
      </c>
      <c r="G262" s="219"/>
      <c r="H262" s="221" t="s">
        <v>19</v>
      </c>
      <c r="I262" s="223"/>
      <c r="J262" s="219"/>
      <c r="K262" s="219"/>
      <c r="L262" s="224"/>
      <c r="M262" s="225"/>
      <c r="N262" s="226"/>
      <c r="O262" s="226"/>
      <c r="P262" s="226"/>
      <c r="Q262" s="226"/>
      <c r="R262" s="226"/>
      <c r="S262" s="226"/>
      <c r="T262" s="22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28" t="s">
        <v>138</v>
      </c>
      <c r="AU262" s="228" t="s">
        <v>83</v>
      </c>
      <c r="AV262" s="13" t="s">
        <v>81</v>
      </c>
      <c r="AW262" s="13" t="s">
        <v>35</v>
      </c>
      <c r="AX262" s="13" t="s">
        <v>73</v>
      </c>
      <c r="AY262" s="228" t="s">
        <v>128</v>
      </c>
    </row>
    <row r="263" s="14" customFormat="1">
      <c r="A263" s="14"/>
      <c r="B263" s="229"/>
      <c r="C263" s="230"/>
      <c r="D263" s="220" t="s">
        <v>138</v>
      </c>
      <c r="E263" s="231" t="s">
        <v>19</v>
      </c>
      <c r="F263" s="232" t="s">
        <v>356</v>
      </c>
      <c r="G263" s="230"/>
      <c r="H263" s="233">
        <v>2.8900000000000001</v>
      </c>
      <c r="I263" s="234"/>
      <c r="J263" s="230"/>
      <c r="K263" s="230"/>
      <c r="L263" s="235"/>
      <c r="M263" s="236"/>
      <c r="N263" s="237"/>
      <c r="O263" s="237"/>
      <c r="P263" s="237"/>
      <c r="Q263" s="237"/>
      <c r="R263" s="237"/>
      <c r="S263" s="237"/>
      <c r="T263" s="23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39" t="s">
        <v>138</v>
      </c>
      <c r="AU263" s="239" t="s">
        <v>83</v>
      </c>
      <c r="AV263" s="14" t="s">
        <v>83</v>
      </c>
      <c r="AW263" s="14" t="s">
        <v>35</v>
      </c>
      <c r="AX263" s="14" t="s">
        <v>73</v>
      </c>
      <c r="AY263" s="239" t="s">
        <v>128</v>
      </c>
    </row>
    <row r="264" s="14" customFormat="1">
      <c r="A264" s="14"/>
      <c r="B264" s="229"/>
      <c r="C264" s="230"/>
      <c r="D264" s="220" t="s">
        <v>138</v>
      </c>
      <c r="E264" s="231" t="s">
        <v>19</v>
      </c>
      <c r="F264" s="232" t="s">
        <v>357</v>
      </c>
      <c r="G264" s="230"/>
      <c r="H264" s="233">
        <v>7.9169999999999998</v>
      </c>
      <c r="I264" s="234"/>
      <c r="J264" s="230"/>
      <c r="K264" s="230"/>
      <c r="L264" s="235"/>
      <c r="M264" s="236"/>
      <c r="N264" s="237"/>
      <c r="O264" s="237"/>
      <c r="P264" s="237"/>
      <c r="Q264" s="237"/>
      <c r="R264" s="237"/>
      <c r="S264" s="237"/>
      <c r="T264" s="23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39" t="s">
        <v>138</v>
      </c>
      <c r="AU264" s="239" t="s">
        <v>83</v>
      </c>
      <c r="AV264" s="14" t="s">
        <v>83</v>
      </c>
      <c r="AW264" s="14" t="s">
        <v>35</v>
      </c>
      <c r="AX264" s="14" t="s">
        <v>73</v>
      </c>
      <c r="AY264" s="239" t="s">
        <v>128</v>
      </c>
    </row>
    <row r="265" s="14" customFormat="1">
      <c r="A265" s="14"/>
      <c r="B265" s="229"/>
      <c r="C265" s="230"/>
      <c r="D265" s="220" t="s">
        <v>138</v>
      </c>
      <c r="E265" s="231" t="s">
        <v>19</v>
      </c>
      <c r="F265" s="232" t="s">
        <v>358</v>
      </c>
      <c r="G265" s="230"/>
      <c r="H265" s="233">
        <v>10.336</v>
      </c>
      <c r="I265" s="234"/>
      <c r="J265" s="230"/>
      <c r="K265" s="230"/>
      <c r="L265" s="235"/>
      <c r="M265" s="236"/>
      <c r="N265" s="237"/>
      <c r="O265" s="237"/>
      <c r="P265" s="237"/>
      <c r="Q265" s="237"/>
      <c r="R265" s="237"/>
      <c r="S265" s="237"/>
      <c r="T265" s="23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39" t="s">
        <v>138</v>
      </c>
      <c r="AU265" s="239" t="s">
        <v>83</v>
      </c>
      <c r="AV265" s="14" t="s">
        <v>83</v>
      </c>
      <c r="AW265" s="14" t="s">
        <v>35</v>
      </c>
      <c r="AX265" s="14" t="s">
        <v>73</v>
      </c>
      <c r="AY265" s="239" t="s">
        <v>128</v>
      </c>
    </row>
    <row r="266" s="14" customFormat="1">
      <c r="A266" s="14"/>
      <c r="B266" s="229"/>
      <c r="C266" s="230"/>
      <c r="D266" s="220" t="s">
        <v>138</v>
      </c>
      <c r="E266" s="231" t="s">
        <v>19</v>
      </c>
      <c r="F266" s="232" t="s">
        <v>356</v>
      </c>
      <c r="G266" s="230"/>
      <c r="H266" s="233">
        <v>2.8900000000000001</v>
      </c>
      <c r="I266" s="234"/>
      <c r="J266" s="230"/>
      <c r="K266" s="230"/>
      <c r="L266" s="235"/>
      <c r="M266" s="236"/>
      <c r="N266" s="237"/>
      <c r="O266" s="237"/>
      <c r="P266" s="237"/>
      <c r="Q266" s="237"/>
      <c r="R266" s="237"/>
      <c r="S266" s="237"/>
      <c r="T266" s="23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39" t="s">
        <v>138</v>
      </c>
      <c r="AU266" s="239" t="s">
        <v>83</v>
      </c>
      <c r="AV266" s="14" t="s">
        <v>83</v>
      </c>
      <c r="AW266" s="14" t="s">
        <v>35</v>
      </c>
      <c r="AX266" s="14" t="s">
        <v>73</v>
      </c>
      <c r="AY266" s="239" t="s">
        <v>128</v>
      </c>
    </row>
    <row r="267" s="14" customFormat="1">
      <c r="A267" s="14"/>
      <c r="B267" s="229"/>
      <c r="C267" s="230"/>
      <c r="D267" s="220" t="s">
        <v>138</v>
      </c>
      <c r="E267" s="231" t="s">
        <v>19</v>
      </c>
      <c r="F267" s="232" t="s">
        <v>359</v>
      </c>
      <c r="G267" s="230"/>
      <c r="H267" s="233">
        <v>2.4620000000000002</v>
      </c>
      <c r="I267" s="234"/>
      <c r="J267" s="230"/>
      <c r="K267" s="230"/>
      <c r="L267" s="235"/>
      <c r="M267" s="236"/>
      <c r="N267" s="237"/>
      <c r="O267" s="237"/>
      <c r="P267" s="237"/>
      <c r="Q267" s="237"/>
      <c r="R267" s="237"/>
      <c r="S267" s="237"/>
      <c r="T267" s="23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39" t="s">
        <v>138</v>
      </c>
      <c r="AU267" s="239" t="s">
        <v>83</v>
      </c>
      <c r="AV267" s="14" t="s">
        <v>83</v>
      </c>
      <c r="AW267" s="14" t="s">
        <v>35</v>
      </c>
      <c r="AX267" s="14" t="s">
        <v>73</v>
      </c>
      <c r="AY267" s="239" t="s">
        <v>128</v>
      </c>
    </row>
    <row r="268" s="14" customFormat="1">
      <c r="A268" s="14"/>
      <c r="B268" s="229"/>
      <c r="C268" s="230"/>
      <c r="D268" s="220" t="s">
        <v>138</v>
      </c>
      <c r="E268" s="231" t="s">
        <v>19</v>
      </c>
      <c r="F268" s="232" t="s">
        <v>359</v>
      </c>
      <c r="G268" s="230"/>
      <c r="H268" s="233">
        <v>2.4620000000000002</v>
      </c>
      <c r="I268" s="234"/>
      <c r="J268" s="230"/>
      <c r="K268" s="230"/>
      <c r="L268" s="235"/>
      <c r="M268" s="236"/>
      <c r="N268" s="237"/>
      <c r="O268" s="237"/>
      <c r="P268" s="237"/>
      <c r="Q268" s="237"/>
      <c r="R268" s="237"/>
      <c r="S268" s="237"/>
      <c r="T268" s="23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39" t="s">
        <v>138</v>
      </c>
      <c r="AU268" s="239" t="s">
        <v>83</v>
      </c>
      <c r="AV268" s="14" t="s">
        <v>83</v>
      </c>
      <c r="AW268" s="14" t="s">
        <v>35</v>
      </c>
      <c r="AX268" s="14" t="s">
        <v>73</v>
      </c>
      <c r="AY268" s="239" t="s">
        <v>128</v>
      </c>
    </row>
    <row r="269" s="15" customFormat="1">
      <c r="A269" s="15"/>
      <c r="B269" s="254"/>
      <c r="C269" s="255"/>
      <c r="D269" s="220" t="s">
        <v>138</v>
      </c>
      <c r="E269" s="256" t="s">
        <v>19</v>
      </c>
      <c r="F269" s="257" t="s">
        <v>205</v>
      </c>
      <c r="G269" s="255"/>
      <c r="H269" s="258">
        <v>96.040000000000006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4" t="s">
        <v>138</v>
      </c>
      <c r="AU269" s="264" t="s">
        <v>83</v>
      </c>
      <c r="AV269" s="15" t="s">
        <v>136</v>
      </c>
      <c r="AW269" s="15" t="s">
        <v>35</v>
      </c>
      <c r="AX269" s="15" t="s">
        <v>81</v>
      </c>
      <c r="AY269" s="264" t="s">
        <v>128</v>
      </c>
    </row>
    <row r="270" s="14" customFormat="1">
      <c r="A270" s="14"/>
      <c r="B270" s="229"/>
      <c r="C270" s="230"/>
      <c r="D270" s="220" t="s">
        <v>138</v>
      </c>
      <c r="E270" s="230"/>
      <c r="F270" s="232" t="s">
        <v>360</v>
      </c>
      <c r="G270" s="230"/>
      <c r="H270" s="233">
        <v>135.416</v>
      </c>
      <c r="I270" s="234"/>
      <c r="J270" s="230"/>
      <c r="K270" s="230"/>
      <c r="L270" s="235"/>
      <c r="M270" s="236"/>
      <c r="N270" s="237"/>
      <c r="O270" s="237"/>
      <c r="P270" s="237"/>
      <c r="Q270" s="237"/>
      <c r="R270" s="237"/>
      <c r="S270" s="237"/>
      <c r="T270" s="23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39" t="s">
        <v>138</v>
      </c>
      <c r="AU270" s="239" t="s">
        <v>83</v>
      </c>
      <c r="AV270" s="14" t="s">
        <v>83</v>
      </c>
      <c r="AW270" s="14" t="s">
        <v>4</v>
      </c>
      <c r="AX270" s="14" t="s">
        <v>81</v>
      </c>
      <c r="AY270" s="239" t="s">
        <v>128</v>
      </c>
    </row>
    <row r="271" s="2" customFormat="1" ht="33" customHeight="1">
      <c r="A271" s="39"/>
      <c r="B271" s="40"/>
      <c r="C271" s="205" t="s">
        <v>361</v>
      </c>
      <c r="D271" s="205" t="s">
        <v>131</v>
      </c>
      <c r="E271" s="206" t="s">
        <v>362</v>
      </c>
      <c r="F271" s="207" t="s">
        <v>363</v>
      </c>
      <c r="G271" s="208" t="s">
        <v>134</v>
      </c>
      <c r="H271" s="209">
        <v>25.600000000000001</v>
      </c>
      <c r="I271" s="210"/>
      <c r="J271" s="211">
        <f>ROUND(I271*H271,2)</f>
        <v>0</v>
      </c>
      <c r="K271" s="207" t="s">
        <v>135</v>
      </c>
      <c r="L271" s="45"/>
      <c r="M271" s="212" t="s">
        <v>19</v>
      </c>
      <c r="N271" s="213" t="s">
        <v>44</v>
      </c>
      <c r="O271" s="85"/>
      <c r="P271" s="214">
        <f>O271*H271</f>
        <v>0</v>
      </c>
      <c r="Q271" s="214">
        <v>0.00042999999999999999</v>
      </c>
      <c r="R271" s="214">
        <f>Q271*H271</f>
        <v>0.011008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226</v>
      </c>
      <c r="AT271" s="216" t="s">
        <v>131</v>
      </c>
      <c r="AU271" s="216" t="s">
        <v>83</v>
      </c>
      <c r="AY271" s="18" t="s">
        <v>128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81</v>
      </c>
      <c r="BK271" s="217">
        <f>ROUND(I271*H271,2)</f>
        <v>0</v>
      </c>
      <c r="BL271" s="18" t="s">
        <v>226</v>
      </c>
      <c r="BM271" s="216" t="s">
        <v>364</v>
      </c>
    </row>
    <row r="272" s="13" customFormat="1">
      <c r="A272" s="13"/>
      <c r="B272" s="218"/>
      <c r="C272" s="219"/>
      <c r="D272" s="220" t="s">
        <v>138</v>
      </c>
      <c r="E272" s="221" t="s">
        <v>19</v>
      </c>
      <c r="F272" s="222" t="s">
        <v>224</v>
      </c>
      <c r="G272" s="219"/>
      <c r="H272" s="221" t="s">
        <v>19</v>
      </c>
      <c r="I272" s="223"/>
      <c r="J272" s="219"/>
      <c r="K272" s="219"/>
      <c r="L272" s="224"/>
      <c r="M272" s="225"/>
      <c r="N272" s="226"/>
      <c r="O272" s="226"/>
      <c r="P272" s="226"/>
      <c r="Q272" s="226"/>
      <c r="R272" s="226"/>
      <c r="S272" s="226"/>
      <c r="T272" s="22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28" t="s">
        <v>138</v>
      </c>
      <c r="AU272" s="228" t="s">
        <v>83</v>
      </c>
      <c r="AV272" s="13" t="s">
        <v>81</v>
      </c>
      <c r="AW272" s="13" t="s">
        <v>35</v>
      </c>
      <c r="AX272" s="13" t="s">
        <v>73</v>
      </c>
      <c r="AY272" s="228" t="s">
        <v>128</v>
      </c>
    </row>
    <row r="273" s="14" customFormat="1">
      <c r="A273" s="14"/>
      <c r="B273" s="229"/>
      <c r="C273" s="230"/>
      <c r="D273" s="220" t="s">
        <v>138</v>
      </c>
      <c r="E273" s="231" t="s">
        <v>19</v>
      </c>
      <c r="F273" s="232" t="s">
        <v>225</v>
      </c>
      <c r="G273" s="230"/>
      <c r="H273" s="233">
        <v>25.600000000000001</v>
      </c>
      <c r="I273" s="234"/>
      <c r="J273" s="230"/>
      <c r="K273" s="230"/>
      <c r="L273" s="235"/>
      <c r="M273" s="236"/>
      <c r="N273" s="237"/>
      <c r="O273" s="237"/>
      <c r="P273" s="237"/>
      <c r="Q273" s="237"/>
      <c r="R273" s="237"/>
      <c r="S273" s="237"/>
      <c r="T273" s="23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39" t="s">
        <v>138</v>
      </c>
      <c r="AU273" s="239" t="s">
        <v>83</v>
      </c>
      <c r="AV273" s="14" t="s">
        <v>83</v>
      </c>
      <c r="AW273" s="14" t="s">
        <v>35</v>
      </c>
      <c r="AX273" s="14" t="s">
        <v>81</v>
      </c>
      <c r="AY273" s="239" t="s">
        <v>128</v>
      </c>
    </row>
    <row r="274" s="2" customFormat="1" ht="16.5" customHeight="1">
      <c r="A274" s="39"/>
      <c r="B274" s="40"/>
      <c r="C274" s="240" t="s">
        <v>365</v>
      </c>
      <c r="D274" s="240" t="s">
        <v>154</v>
      </c>
      <c r="E274" s="241" t="s">
        <v>366</v>
      </c>
      <c r="F274" s="242" t="s">
        <v>367</v>
      </c>
      <c r="G274" s="243" t="s">
        <v>134</v>
      </c>
      <c r="H274" s="244">
        <v>29.837</v>
      </c>
      <c r="I274" s="245"/>
      <c r="J274" s="246">
        <f>ROUND(I274*H274,2)</f>
        <v>0</v>
      </c>
      <c r="K274" s="242" t="s">
        <v>135</v>
      </c>
      <c r="L274" s="247"/>
      <c r="M274" s="248" t="s">
        <v>19</v>
      </c>
      <c r="N274" s="249" t="s">
        <v>44</v>
      </c>
      <c r="O274" s="85"/>
      <c r="P274" s="214">
        <f>O274*H274</f>
        <v>0</v>
      </c>
      <c r="Q274" s="214">
        <v>0.0019</v>
      </c>
      <c r="R274" s="214">
        <f>Q274*H274</f>
        <v>0.056690299999999999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291</v>
      </c>
      <c r="AT274" s="216" t="s">
        <v>154</v>
      </c>
      <c r="AU274" s="216" t="s">
        <v>83</v>
      </c>
      <c r="AY274" s="18" t="s">
        <v>128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81</v>
      </c>
      <c r="BK274" s="217">
        <f>ROUND(I274*H274,2)</f>
        <v>0</v>
      </c>
      <c r="BL274" s="18" t="s">
        <v>226</v>
      </c>
      <c r="BM274" s="216" t="s">
        <v>368</v>
      </c>
    </row>
    <row r="275" s="14" customFormat="1">
      <c r="A275" s="14"/>
      <c r="B275" s="229"/>
      <c r="C275" s="230"/>
      <c r="D275" s="220" t="s">
        <v>138</v>
      </c>
      <c r="E275" s="230"/>
      <c r="F275" s="232" t="s">
        <v>369</v>
      </c>
      <c r="G275" s="230"/>
      <c r="H275" s="233">
        <v>29.837</v>
      </c>
      <c r="I275" s="234"/>
      <c r="J275" s="230"/>
      <c r="K275" s="230"/>
      <c r="L275" s="235"/>
      <c r="M275" s="236"/>
      <c r="N275" s="237"/>
      <c r="O275" s="237"/>
      <c r="P275" s="237"/>
      <c r="Q275" s="237"/>
      <c r="R275" s="237"/>
      <c r="S275" s="237"/>
      <c r="T275" s="23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39" t="s">
        <v>138</v>
      </c>
      <c r="AU275" s="239" t="s">
        <v>83</v>
      </c>
      <c r="AV275" s="14" t="s">
        <v>83</v>
      </c>
      <c r="AW275" s="14" t="s">
        <v>4</v>
      </c>
      <c r="AX275" s="14" t="s">
        <v>81</v>
      </c>
      <c r="AY275" s="239" t="s">
        <v>128</v>
      </c>
    </row>
    <row r="276" s="2" customFormat="1" ht="21.75" customHeight="1">
      <c r="A276" s="39"/>
      <c r="B276" s="40"/>
      <c r="C276" s="205" t="s">
        <v>370</v>
      </c>
      <c r="D276" s="205" t="s">
        <v>131</v>
      </c>
      <c r="E276" s="206" t="s">
        <v>304</v>
      </c>
      <c r="F276" s="207" t="s">
        <v>305</v>
      </c>
      <c r="G276" s="208" t="s">
        <v>134</v>
      </c>
      <c r="H276" s="209">
        <v>25.600000000000001</v>
      </c>
      <c r="I276" s="210"/>
      <c r="J276" s="211">
        <f>ROUND(I276*H276,2)</f>
        <v>0</v>
      </c>
      <c r="K276" s="207" t="s">
        <v>135</v>
      </c>
      <c r="L276" s="45"/>
      <c r="M276" s="212" t="s">
        <v>19</v>
      </c>
      <c r="N276" s="213" t="s">
        <v>44</v>
      </c>
      <c r="O276" s="85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226</v>
      </c>
      <c r="AT276" s="216" t="s">
        <v>131</v>
      </c>
      <c r="AU276" s="216" t="s">
        <v>83</v>
      </c>
      <c r="AY276" s="18" t="s">
        <v>128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81</v>
      </c>
      <c r="BK276" s="217">
        <f>ROUND(I276*H276,2)</f>
        <v>0</v>
      </c>
      <c r="BL276" s="18" t="s">
        <v>226</v>
      </c>
      <c r="BM276" s="216" t="s">
        <v>371</v>
      </c>
    </row>
    <row r="277" s="13" customFormat="1">
      <c r="A277" s="13"/>
      <c r="B277" s="218"/>
      <c r="C277" s="219"/>
      <c r="D277" s="220" t="s">
        <v>138</v>
      </c>
      <c r="E277" s="221" t="s">
        <v>19</v>
      </c>
      <c r="F277" s="222" t="s">
        <v>224</v>
      </c>
      <c r="G277" s="219"/>
      <c r="H277" s="221" t="s">
        <v>19</v>
      </c>
      <c r="I277" s="223"/>
      <c r="J277" s="219"/>
      <c r="K277" s="219"/>
      <c r="L277" s="224"/>
      <c r="M277" s="225"/>
      <c r="N277" s="226"/>
      <c r="O277" s="226"/>
      <c r="P277" s="226"/>
      <c r="Q277" s="226"/>
      <c r="R277" s="226"/>
      <c r="S277" s="226"/>
      <c r="T277" s="22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8" t="s">
        <v>138</v>
      </c>
      <c r="AU277" s="228" t="s">
        <v>83</v>
      </c>
      <c r="AV277" s="13" t="s">
        <v>81</v>
      </c>
      <c r="AW277" s="13" t="s">
        <v>35</v>
      </c>
      <c r="AX277" s="13" t="s">
        <v>73</v>
      </c>
      <c r="AY277" s="228" t="s">
        <v>128</v>
      </c>
    </row>
    <row r="278" s="14" customFormat="1">
      <c r="A278" s="14"/>
      <c r="B278" s="229"/>
      <c r="C278" s="230"/>
      <c r="D278" s="220" t="s">
        <v>138</v>
      </c>
      <c r="E278" s="231" t="s">
        <v>19</v>
      </c>
      <c r="F278" s="232" t="s">
        <v>225</v>
      </c>
      <c r="G278" s="230"/>
      <c r="H278" s="233">
        <v>25.600000000000001</v>
      </c>
      <c r="I278" s="234"/>
      <c r="J278" s="230"/>
      <c r="K278" s="230"/>
      <c r="L278" s="235"/>
      <c r="M278" s="236"/>
      <c r="N278" s="237"/>
      <c r="O278" s="237"/>
      <c r="P278" s="237"/>
      <c r="Q278" s="237"/>
      <c r="R278" s="237"/>
      <c r="S278" s="237"/>
      <c r="T278" s="23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39" t="s">
        <v>138</v>
      </c>
      <c r="AU278" s="239" t="s">
        <v>83</v>
      </c>
      <c r="AV278" s="14" t="s">
        <v>83</v>
      </c>
      <c r="AW278" s="14" t="s">
        <v>35</v>
      </c>
      <c r="AX278" s="14" t="s">
        <v>81</v>
      </c>
      <c r="AY278" s="239" t="s">
        <v>128</v>
      </c>
    </row>
    <row r="279" s="2" customFormat="1" ht="16.5" customHeight="1">
      <c r="A279" s="39"/>
      <c r="B279" s="40"/>
      <c r="C279" s="240" t="s">
        <v>372</v>
      </c>
      <c r="D279" s="240" t="s">
        <v>154</v>
      </c>
      <c r="E279" s="241" t="s">
        <v>373</v>
      </c>
      <c r="F279" s="242" t="s">
        <v>374</v>
      </c>
      <c r="G279" s="243" t="s">
        <v>134</v>
      </c>
      <c r="H279" s="244">
        <v>29.440000000000001</v>
      </c>
      <c r="I279" s="245"/>
      <c r="J279" s="246">
        <f>ROUND(I279*H279,2)</f>
        <v>0</v>
      </c>
      <c r="K279" s="242" t="s">
        <v>135</v>
      </c>
      <c r="L279" s="247"/>
      <c r="M279" s="248" t="s">
        <v>19</v>
      </c>
      <c r="N279" s="249" t="s">
        <v>44</v>
      </c>
      <c r="O279" s="85"/>
      <c r="P279" s="214">
        <f>O279*H279</f>
        <v>0</v>
      </c>
      <c r="Q279" s="214">
        <v>0.00010000000000000001</v>
      </c>
      <c r="R279" s="214">
        <f>Q279*H279</f>
        <v>0.0029440000000000004</v>
      </c>
      <c r="S279" s="214">
        <v>0</v>
      </c>
      <c r="T279" s="21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6" t="s">
        <v>291</v>
      </c>
      <c r="AT279" s="216" t="s">
        <v>154</v>
      </c>
      <c r="AU279" s="216" t="s">
        <v>83</v>
      </c>
      <c r="AY279" s="18" t="s">
        <v>128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8" t="s">
        <v>81</v>
      </c>
      <c r="BK279" s="217">
        <f>ROUND(I279*H279,2)</f>
        <v>0</v>
      </c>
      <c r="BL279" s="18" t="s">
        <v>226</v>
      </c>
      <c r="BM279" s="216" t="s">
        <v>375</v>
      </c>
    </row>
    <row r="280" s="14" customFormat="1">
      <c r="A280" s="14"/>
      <c r="B280" s="229"/>
      <c r="C280" s="230"/>
      <c r="D280" s="220" t="s">
        <v>138</v>
      </c>
      <c r="E280" s="230"/>
      <c r="F280" s="232" t="s">
        <v>376</v>
      </c>
      <c r="G280" s="230"/>
      <c r="H280" s="233">
        <v>29.440000000000001</v>
      </c>
      <c r="I280" s="234"/>
      <c r="J280" s="230"/>
      <c r="K280" s="230"/>
      <c r="L280" s="235"/>
      <c r="M280" s="236"/>
      <c r="N280" s="237"/>
      <c r="O280" s="237"/>
      <c r="P280" s="237"/>
      <c r="Q280" s="237"/>
      <c r="R280" s="237"/>
      <c r="S280" s="237"/>
      <c r="T280" s="23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39" t="s">
        <v>138</v>
      </c>
      <c r="AU280" s="239" t="s">
        <v>83</v>
      </c>
      <c r="AV280" s="14" t="s">
        <v>83</v>
      </c>
      <c r="AW280" s="14" t="s">
        <v>4</v>
      </c>
      <c r="AX280" s="14" t="s">
        <v>81</v>
      </c>
      <c r="AY280" s="239" t="s">
        <v>128</v>
      </c>
    </row>
    <row r="281" s="2" customFormat="1" ht="33" customHeight="1">
      <c r="A281" s="39"/>
      <c r="B281" s="40"/>
      <c r="C281" s="205" t="s">
        <v>377</v>
      </c>
      <c r="D281" s="205" t="s">
        <v>131</v>
      </c>
      <c r="E281" s="206" t="s">
        <v>378</v>
      </c>
      <c r="F281" s="207" t="s">
        <v>379</v>
      </c>
      <c r="G281" s="208" t="s">
        <v>185</v>
      </c>
      <c r="H281" s="209">
        <v>3</v>
      </c>
      <c r="I281" s="210"/>
      <c r="J281" s="211">
        <f>ROUND(I281*H281,2)</f>
        <v>0</v>
      </c>
      <c r="K281" s="207" t="s">
        <v>135</v>
      </c>
      <c r="L281" s="45"/>
      <c r="M281" s="212" t="s">
        <v>19</v>
      </c>
      <c r="N281" s="213" t="s">
        <v>44</v>
      </c>
      <c r="O281" s="85"/>
      <c r="P281" s="214">
        <f>O281*H281</f>
        <v>0</v>
      </c>
      <c r="Q281" s="214">
        <v>0.018749999999999999</v>
      </c>
      <c r="R281" s="214">
        <f>Q281*H281</f>
        <v>0.056249999999999994</v>
      </c>
      <c r="S281" s="214">
        <v>0</v>
      </c>
      <c r="T281" s="21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6" t="s">
        <v>226</v>
      </c>
      <c r="AT281" s="216" t="s">
        <v>131</v>
      </c>
      <c r="AU281" s="216" t="s">
        <v>83</v>
      </c>
      <c r="AY281" s="18" t="s">
        <v>128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8" t="s">
        <v>81</v>
      </c>
      <c r="BK281" s="217">
        <f>ROUND(I281*H281,2)</f>
        <v>0</v>
      </c>
      <c r="BL281" s="18" t="s">
        <v>226</v>
      </c>
      <c r="BM281" s="216" t="s">
        <v>380</v>
      </c>
    </row>
    <row r="282" s="13" customFormat="1">
      <c r="A282" s="13"/>
      <c r="B282" s="218"/>
      <c r="C282" s="219"/>
      <c r="D282" s="220" t="s">
        <v>138</v>
      </c>
      <c r="E282" s="221" t="s">
        <v>19</v>
      </c>
      <c r="F282" s="222" t="s">
        <v>381</v>
      </c>
      <c r="G282" s="219"/>
      <c r="H282" s="221" t="s">
        <v>19</v>
      </c>
      <c r="I282" s="223"/>
      <c r="J282" s="219"/>
      <c r="K282" s="219"/>
      <c r="L282" s="224"/>
      <c r="M282" s="225"/>
      <c r="N282" s="226"/>
      <c r="O282" s="226"/>
      <c r="P282" s="226"/>
      <c r="Q282" s="226"/>
      <c r="R282" s="226"/>
      <c r="S282" s="226"/>
      <c r="T282" s="22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28" t="s">
        <v>138</v>
      </c>
      <c r="AU282" s="228" t="s">
        <v>83</v>
      </c>
      <c r="AV282" s="13" t="s">
        <v>81</v>
      </c>
      <c r="AW282" s="13" t="s">
        <v>35</v>
      </c>
      <c r="AX282" s="13" t="s">
        <v>73</v>
      </c>
      <c r="AY282" s="228" t="s">
        <v>128</v>
      </c>
    </row>
    <row r="283" s="14" customFormat="1">
      <c r="A283" s="14"/>
      <c r="B283" s="229"/>
      <c r="C283" s="230"/>
      <c r="D283" s="220" t="s">
        <v>138</v>
      </c>
      <c r="E283" s="231" t="s">
        <v>19</v>
      </c>
      <c r="F283" s="232" t="s">
        <v>129</v>
      </c>
      <c r="G283" s="230"/>
      <c r="H283" s="233">
        <v>3</v>
      </c>
      <c r="I283" s="234"/>
      <c r="J283" s="230"/>
      <c r="K283" s="230"/>
      <c r="L283" s="235"/>
      <c r="M283" s="236"/>
      <c r="N283" s="237"/>
      <c r="O283" s="237"/>
      <c r="P283" s="237"/>
      <c r="Q283" s="237"/>
      <c r="R283" s="237"/>
      <c r="S283" s="237"/>
      <c r="T283" s="23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39" t="s">
        <v>138</v>
      </c>
      <c r="AU283" s="239" t="s">
        <v>83</v>
      </c>
      <c r="AV283" s="14" t="s">
        <v>83</v>
      </c>
      <c r="AW283" s="14" t="s">
        <v>35</v>
      </c>
      <c r="AX283" s="14" t="s">
        <v>81</v>
      </c>
      <c r="AY283" s="239" t="s">
        <v>128</v>
      </c>
    </row>
    <row r="284" s="2" customFormat="1" ht="16.5" customHeight="1">
      <c r="A284" s="39"/>
      <c r="B284" s="40"/>
      <c r="C284" s="240" t="s">
        <v>382</v>
      </c>
      <c r="D284" s="240" t="s">
        <v>154</v>
      </c>
      <c r="E284" s="241" t="s">
        <v>383</v>
      </c>
      <c r="F284" s="242" t="s">
        <v>384</v>
      </c>
      <c r="G284" s="243" t="s">
        <v>134</v>
      </c>
      <c r="H284" s="244">
        <v>3.2999999999999998</v>
      </c>
      <c r="I284" s="245"/>
      <c r="J284" s="246">
        <f>ROUND(I284*H284,2)</f>
        <v>0</v>
      </c>
      <c r="K284" s="242" t="s">
        <v>135</v>
      </c>
      <c r="L284" s="247"/>
      <c r="M284" s="248" t="s">
        <v>19</v>
      </c>
      <c r="N284" s="249" t="s">
        <v>44</v>
      </c>
      <c r="O284" s="85"/>
      <c r="P284" s="214">
        <f>O284*H284</f>
        <v>0</v>
      </c>
      <c r="Q284" s="214">
        <v>0.0019</v>
      </c>
      <c r="R284" s="214">
        <f>Q284*H284</f>
        <v>0.0062699999999999995</v>
      </c>
      <c r="S284" s="214">
        <v>0</v>
      </c>
      <c r="T284" s="21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6" t="s">
        <v>291</v>
      </c>
      <c r="AT284" s="216" t="s">
        <v>154</v>
      </c>
      <c r="AU284" s="216" t="s">
        <v>83</v>
      </c>
      <c r="AY284" s="18" t="s">
        <v>128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8" t="s">
        <v>81</v>
      </c>
      <c r="BK284" s="217">
        <f>ROUND(I284*H284,2)</f>
        <v>0</v>
      </c>
      <c r="BL284" s="18" t="s">
        <v>226</v>
      </c>
      <c r="BM284" s="216" t="s">
        <v>385</v>
      </c>
    </row>
    <row r="285" s="14" customFormat="1">
      <c r="A285" s="14"/>
      <c r="B285" s="229"/>
      <c r="C285" s="230"/>
      <c r="D285" s="220" t="s">
        <v>138</v>
      </c>
      <c r="E285" s="230"/>
      <c r="F285" s="232" t="s">
        <v>386</v>
      </c>
      <c r="G285" s="230"/>
      <c r="H285" s="233">
        <v>3.2999999999999998</v>
      </c>
      <c r="I285" s="234"/>
      <c r="J285" s="230"/>
      <c r="K285" s="230"/>
      <c r="L285" s="235"/>
      <c r="M285" s="236"/>
      <c r="N285" s="237"/>
      <c r="O285" s="237"/>
      <c r="P285" s="237"/>
      <c r="Q285" s="237"/>
      <c r="R285" s="237"/>
      <c r="S285" s="237"/>
      <c r="T285" s="23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39" t="s">
        <v>138</v>
      </c>
      <c r="AU285" s="239" t="s">
        <v>83</v>
      </c>
      <c r="AV285" s="14" t="s">
        <v>83</v>
      </c>
      <c r="AW285" s="14" t="s">
        <v>4</v>
      </c>
      <c r="AX285" s="14" t="s">
        <v>81</v>
      </c>
      <c r="AY285" s="239" t="s">
        <v>128</v>
      </c>
    </row>
    <row r="286" s="2" customFormat="1" ht="33" customHeight="1">
      <c r="A286" s="39"/>
      <c r="B286" s="40"/>
      <c r="C286" s="205" t="s">
        <v>387</v>
      </c>
      <c r="D286" s="205" t="s">
        <v>131</v>
      </c>
      <c r="E286" s="206" t="s">
        <v>388</v>
      </c>
      <c r="F286" s="207" t="s">
        <v>389</v>
      </c>
      <c r="G286" s="208" t="s">
        <v>185</v>
      </c>
      <c r="H286" s="209">
        <v>3</v>
      </c>
      <c r="I286" s="210"/>
      <c r="J286" s="211">
        <f>ROUND(I286*H286,2)</f>
        <v>0</v>
      </c>
      <c r="K286" s="207" t="s">
        <v>135</v>
      </c>
      <c r="L286" s="45"/>
      <c r="M286" s="212" t="s">
        <v>19</v>
      </c>
      <c r="N286" s="213" t="s">
        <v>44</v>
      </c>
      <c r="O286" s="85"/>
      <c r="P286" s="214">
        <f>O286*H286</f>
        <v>0</v>
      </c>
      <c r="Q286" s="214">
        <v>0.0032599999999999999</v>
      </c>
      <c r="R286" s="214">
        <f>Q286*H286</f>
        <v>0.0097800000000000005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226</v>
      </c>
      <c r="AT286" s="216" t="s">
        <v>131</v>
      </c>
      <c r="AU286" s="216" t="s">
        <v>83</v>
      </c>
      <c r="AY286" s="18" t="s">
        <v>128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81</v>
      </c>
      <c r="BK286" s="217">
        <f>ROUND(I286*H286,2)</f>
        <v>0</v>
      </c>
      <c r="BL286" s="18" t="s">
        <v>226</v>
      </c>
      <c r="BM286" s="216" t="s">
        <v>390</v>
      </c>
    </row>
    <row r="287" s="13" customFormat="1">
      <c r="A287" s="13"/>
      <c r="B287" s="218"/>
      <c r="C287" s="219"/>
      <c r="D287" s="220" t="s">
        <v>138</v>
      </c>
      <c r="E287" s="221" t="s">
        <v>19</v>
      </c>
      <c r="F287" s="222" t="s">
        <v>381</v>
      </c>
      <c r="G287" s="219"/>
      <c r="H287" s="221" t="s">
        <v>19</v>
      </c>
      <c r="I287" s="223"/>
      <c r="J287" s="219"/>
      <c r="K287" s="219"/>
      <c r="L287" s="224"/>
      <c r="M287" s="225"/>
      <c r="N287" s="226"/>
      <c r="O287" s="226"/>
      <c r="P287" s="226"/>
      <c r="Q287" s="226"/>
      <c r="R287" s="226"/>
      <c r="S287" s="226"/>
      <c r="T287" s="22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28" t="s">
        <v>138</v>
      </c>
      <c r="AU287" s="228" t="s">
        <v>83</v>
      </c>
      <c r="AV287" s="13" t="s">
        <v>81</v>
      </c>
      <c r="AW287" s="13" t="s">
        <v>35</v>
      </c>
      <c r="AX287" s="13" t="s">
        <v>73</v>
      </c>
      <c r="AY287" s="228" t="s">
        <v>128</v>
      </c>
    </row>
    <row r="288" s="14" customFormat="1">
      <c r="A288" s="14"/>
      <c r="B288" s="229"/>
      <c r="C288" s="230"/>
      <c r="D288" s="220" t="s">
        <v>138</v>
      </c>
      <c r="E288" s="231" t="s">
        <v>19</v>
      </c>
      <c r="F288" s="232" t="s">
        <v>129</v>
      </c>
      <c r="G288" s="230"/>
      <c r="H288" s="233">
        <v>3</v>
      </c>
      <c r="I288" s="234"/>
      <c r="J288" s="230"/>
      <c r="K288" s="230"/>
      <c r="L288" s="235"/>
      <c r="M288" s="236"/>
      <c r="N288" s="237"/>
      <c r="O288" s="237"/>
      <c r="P288" s="237"/>
      <c r="Q288" s="237"/>
      <c r="R288" s="237"/>
      <c r="S288" s="237"/>
      <c r="T288" s="23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39" t="s">
        <v>138</v>
      </c>
      <c r="AU288" s="239" t="s">
        <v>83</v>
      </c>
      <c r="AV288" s="14" t="s">
        <v>83</v>
      </c>
      <c r="AW288" s="14" t="s">
        <v>35</v>
      </c>
      <c r="AX288" s="14" t="s">
        <v>81</v>
      </c>
      <c r="AY288" s="239" t="s">
        <v>128</v>
      </c>
    </row>
    <row r="289" s="2" customFormat="1">
      <c r="A289" s="39"/>
      <c r="B289" s="40"/>
      <c r="C289" s="240" t="s">
        <v>391</v>
      </c>
      <c r="D289" s="240" t="s">
        <v>154</v>
      </c>
      <c r="E289" s="241" t="s">
        <v>289</v>
      </c>
      <c r="F289" s="242" t="s">
        <v>290</v>
      </c>
      <c r="G289" s="243" t="s">
        <v>134</v>
      </c>
      <c r="H289" s="244">
        <v>2.25</v>
      </c>
      <c r="I289" s="245"/>
      <c r="J289" s="246">
        <f>ROUND(I289*H289,2)</f>
        <v>0</v>
      </c>
      <c r="K289" s="242" t="s">
        <v>135</v>
      </c>
      <c r="L289" s="247"/>
      <c r="M289" s="248" t="s">
        <v>19</v>
      </c>
      <c r="N289" s="249" t="s">
        <v>44</v>
      </c>
      <c r="O289" s="85"/>
      <c r="P289" s="214">
        <f>O289*H289</f>
        <v>0</v>
      </c>
      <c r="Q289" s="214">
        <v>0.0047000000000000002</v>
      </c>
      <c r="R289" s="214">
        <f>Q289*H289</f>
        <v>0.010575000000000001</v>
      </c>
      <c r="S289" s="214">
        <v>0</v>
      </c>
      <c r="T289" s="21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6" t="s">
        <v>291</v>
      </c>
      <c r="AT289" s="216" t="s">
        <v>154</v>
      </c>
      <c r="AU289" s="216" t="s">
        <v>83</v>
      </c>
      <c r="AY289" s="18" t="s">
        <v>128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81</v>
      </c>
      <c r="BK289" s="217">
        <f>ROUND(I289*H289,2)</f>
        <v>0</v>
      </c>
      <c r="BL289" s="18" t="s">
        <v>226</v>
      </c>
      <c r="BM289" s="216" t="s">
        <v>392</v>
      </c>
    </row>
    <row r="290" s="14" customFormat="1">
      <c r="A290" s="14"/>
      <c r="B290" s="229"/>
      <c r="C290" s="230"/>
      <c r="D290" s="220" t="s">
        <v>138</v>
      </c>
      <c r="E290" s="230"/>
      <c r="F290" s="232" t="s">
        <v>393</v>
      </c>
      <c r="G290" s="230"/>
      <c r="H290" s="233">
        <v>2.25</v>
      </c>
      <c r="I290" s="234"/>
      <c r="J290" s="230"/>
      <c r="K290" s="230"/>
      <c r="L290" s="235"/>
      <c r="M290" s="236"/>
      <c r="N290" s="237"/>
      <c r="O290" s="237"/>
      <c r="P290" s="237"/>
      <c r="Q290" s="237"/>
      <c r="R290" s="237"/>
      <c r="S290" s="237"/>
      <c r="T290" s="23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39" t="s">
        <v>138</v>
      </c>
      <c r="AU290" s="239" t="s">
        <v>83</v>
      </c>
      <c r="AV290" s="14" t="s">
        <v>83</v>
      </c>
      <c r="AW290" s="14" t="s">
        <v>4</v>
      </c>
      <c r="AX290" s="14" t="s">
        <v>81</v>
      </c>
      <c r="AY290" s="239" t="s">
        <v>128</v>
      </c>
    </row>
    <row r="291" s="2" customFormat="1" ht="21.75" customHeight="1">
      <c r="A291" s="39"/>
      <c r="B291" s="40"/>
      <c r="C291" s="205" t="s">
        <v>394</v>
      </c>
      <c r="D291" s="205" t="s">
        <v>131</v>
      </c>
      <c r="E291" s="206" t="s">
        <v>395</v>
      </c>
      <c r="F291" s="207" t="s">
        <v>396</v>
      </c>
      <c r="G291" s="208" t="s">
        <v>163</v>
      </c>
      <c r="H291" s="209">
        <v>152.30000000000001</v>
      </c>
      <c r="I291" s="210"/>
      <c r="J291" s="211">
        <f>ROUND(I291*H291,2)</f>
        <v>0</v>
      </c>
      <c r="K291" s="207" t="s">
        <v>135</v>
      </c>
      <c r="L291" s="45"/>
      <c r="M291" s="212" t="s">
        <v>19</v>
      </c>
      <c r="N291" s="213" t="s">
        <v>44</v>
      </c>
      <c r="O291" s="85"/>
      <c r="P291" s="214">
        <f>O291*H291</f>
        <v>0</v>
      </c>
      <c r="Q291" s="214">
        <v>0.00029999999999999997</v>
      </c>
      <c r="R291" s="214">
        <f>Q291*H291</f>
        <v>0.045690000000000001</v>
      </c>
      <c r="S291" s="214">
        <v>0</v>
      </c>
      <c r="T291" s="21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6" t="s">
        <v>226</v>
      </c>
      <c r="AT291" s="216" t="s">
        <v>131</v>
      </c>
      <c r="AU291" s="216" t="s">
        <v>83</v>
      </c>
      <c r="AY291" s="18" t="s">
        <v>128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8" t="s">
        <v>81</v>
      </c>
      <c r="BK291" s="217">
        <f>ROUND(I291*H291,2)</f>
        <v>0</v>
      </c>
      <c r="BL291" s="18" t="s">
        <v>226</v>
      </c>
      <c r="BM291" s="216" t="s">
        <v>397</v>
      </c>
    </row>
    <row r="292" s="13" customFormat="1">
      <c r="A292" s="13"/>
      <c r="B292" s="218"/>
      <c r="C292" s="219"/>
      <c r="D292" s="220" t="s">
        <v>138</v>
      </c>
      <c r="E292" s="221" t="s">
        <v>19</v>
      </c>
      <c r="F292" s="222" t="s">
        <v>398</v>
      </c>
      <c r="G292" s="219"/>
      <c r="H292" s="221" t="s">
        <v>19</v>
      </c>
      <c r="I292" s="223"/>
      <c r="J292" s="219"/>
      <c r="K292" s="219"/>
      <c r="L292" s="224"/>
      <c r="M292" s="225"/>
      <c r="N292" s="226"/>
      <c r="O292" s="226"/>
      <c r="P292" s="226"/>
      <c r="Q292" s="226"/>
      <c r="R292" s="226"/>
      <c r="S292" s="226"/>
      <c r="T292" s="22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28" t="s">
        <v>138</v>
      </c>
      <c r="AU292" s="228" t="s">
        <v>83</v>
      </c>
      <c r="AV292" s="13" t="s">
        <v>81</v>
      </c>
      <c r="AW292" s="13" t="s">
        <v>35</v>
      </c>
      <c r="AX292" s="13" t="s">
        <v>73</v>
      </c>
      <c r="AY292" s="228" t="s">
        <v>128</v>
      </c>
    </row>
    <row r="293" s="13" customFormat="1">
      <c r="A293" s="13"/>
      <c r="B293" s="218"/>
      <c r="C293" s="219"/>
      <c r="D293" s="220" t="s">
        <v>138</v>
      </c>
      <c r="E293" s="221" t="s">
        <v>19</v>
      </c>
      <c r="F293" s="222" t="s">
        <v>147</v>
      </c>
      <c r="G293" s="219"/>
      <c r="H293" s="221" t="s">
        <v>19</v>
      </c>
      <c r="I293" s="223"/>
      <c r="J293" s="219"/>
      <c r="K293" s="219"/>
      <c r="L293" s="224"/>
      <c r="M293" s="225"/>
      <c r="N293" s="226"/>
      <c r="O293" s="226"/>
      <c r="P293" s="226"/>
      <c r="Q293" s="226"/>
      <c r="R293" s="226"/>
      <c r="S293" s="226"/>
      <c r="T293" s="22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28" t="s">
        <v>138</v>
      </c>
      <c r="AU293" s="228" t="s">
        <v>83</v>
      </c>
      <c r="AV293" s="13" t="s">
        <v>81</v>
      </c>
      <c r="AW293" s="13" t="s">
        <v>35</v>
      </c>
      <c r="AX293" s="13" t="s">
        <v>73</v>
      </c>
      <c r="AY293" s="228" t="s">
        <v>128</v>
      </c>
    </row>
    <row r="294" s="14" customFormat="1">
      <c r="A294" s="14"/>
      <c r="B294" s="229"/>
      <c r="C294" s="230"/>
      <c r="D294" s="220" t="s">
        <v>138</v>
      </c>
      <c r="E294" s="231" t="s">
        <v>19</v>
      </c>
      <c r="F294" s="232" t="s">
        <v>399</v>
      </c>
      <c r="G294" s="230"/>
      <c r="H294" s="233">
        <v>100.09999999999999</v>
      </c>
      <c r="I294" s="234"/>
      <c r="J294" s="230"/>
      <c r="K294" s="230"/>
      <c r="L294" s="235"/>
      <c r="M294" s="236"/>
      <c r="N294" s="237"/>
      <c r="O294" s="237"/>
      <c r="P294" s="237"/>
      <c r="Q294" s="237"/>
      <c r="R294" s="237"/>
      <c r="S294" s="237"/>
      <c r="T294" s="23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39" t="s">
        <v>138</v>
      </c>
      <c r="AU294" s="239" t="s">
        <v>83</v>
      </c>
      <c r="AV294" s="14" t="s">
        <v>83</v>
      </c>
      <c r="AW294" s="14" t="s">
        <v>35</v>
      </c>
      <c r="AX294" s="14" t="s">
        <v>73</v>
      </c>
      <c r="AY294" s="239" t="s">
        <v>128</v>
      </c>
    </row>
    <row r="295" s="13" customFormat="1">
      <c r="A295" s="13"/>
      <c r="B295" s="218"/>
      <c r="C295" s="219"/>
      <c r="D295" s="220" t="s">
        <v>138</v>
      </c>
      <c r="E295" s="221" t="s">
        <v>19</v>
      </c>
      <c r="F295" s="222" t="s">
        <v>400</v>
      </c>
      <c r="G295" s="219"/>
      <c r="H295" s="221" t="s">
        <v>19</v>
      </c>
      <c r="I295" s="223"/>
      <c r="J295" s="219"/>
      <c r="K295" s="219"/>
      <c r="L295" s="224"/>
      <c r="M295" s="225"/>
      <c r="N295" s="226"/>
      <c r="O295" s="226"/>
      <c r="P295" s="226"/>
      <c r="Q295" s="226"/>
      <c r="R295" s="226"/>
      <c r="S295" s="226"/>
      <c r="T295" s="22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28" t="s">
        <v>138</v>
      </c>
      <c r="AU295" s="228" t="s">
        <v>83</v>
      </c>
      <c r="AV295" s="13" t="s">
        <v>81</v>
      </c>
      <c r="AW295" s="13" t="s">
        <v>35</v>
      </c>
      <c r="AX295" s="13" t="s">
        <v>73</v>
      </c>
      <c r="AY295" s="228" t="s">
        <v>128</v>
      </c>
    </row>
    <row r="296" s="14" customFormat="1">
      <c r="A296" s="14"/>
      <c r="B296" s="229"/>
      <c r="C296" s="230"/>
      <c r="D296" s="220" t="s">
        <v>138</v>
      </c>
      <c r="E296" s="231" t="s">
        <v>19</v>
      </c>
      <c r="F296" s="232" t="s">
        <v>401</v>
      </c>
      <c r="G296" s="230"/>
      <c r="H296" s="233">
        <v>47.700000000000003</v>
      </c>
      <c r="I296" s="234"/>
      <c r="J296" s="230"/>
      <c r="K296" s="230"/>
      <c r="L296" s="235"/>
      <c r="M296" s="236"/>
      <c r="N296" s="237"/>
      <c r="O296" s="237"/>
      <c r="P296" s="237"/>
      <c r="Q296" s="237"/>
      <c r="R296" s="237"/>
      <c r="S296" s="237"/>
      <c r="T296" s="23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39" t="s">
        <v>138</v>
      </c>
      <c r="AU296" s="239" t="s">
        <v>83</v>
      </c>
      <c r="AV296" s="14" t="s">
        <v>83</v>
      </c>
      <c r="AW296" s="14" t="s">
        <v>35</v>
      </c>
      <c r="AX296" s="14" t="s">
        <v>73</v>
      </c>
      <c r="AY296" s="239" t="s">
        <v>128</v>
      </c>
    </row>
    <row r="297" s="13" customFormat="1">
      <c r="A297" s="13"/>
      <c r="B297" s="218"/>
      <c r="C297" s="219"/>
      <c r="D297" s="220" t="s">
        <v>138</v>
      </c>
      <c r="E297" s="221" t="s">
        <v>19</v>
      </c>
      <c r="F297" s="222" t="s">
        <v>167</v>
      </c>
      <c r="G297" s="219"/>
      <c r="H297" s="221" t="s">
        <v>19</v>
      </c>
      <c r="I297" s="223"/>
      <c r="J297" s="219"/>
      <c r="K297" s="219"/>
      <c r="L297" s="224"/>
      <c r="M297" s="225"/>
      <c r="N297" s="226"/>
      <c r="O297" s="226"/>
      <c r="P297" s="226"/>
      <c r="Q297" s="226"/>
      <c r="R297" s="226"/>
      <c r="S297" s="226"/>
      <c r="T297" s="22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28" t="s">
        <v>138</v>
      </c>
      <c r="AU297" s="228" t="s">
        <v>83</v>
      </c>
      <c r="AV297" s="13" t="s">
        <v>81</v>
      </c>
      <c r="AW297" s="13" t="s">
        <v>35</v>
      </c>
      <c r="AX297" s="13" t="s">
        <v>73</v>
      </c>
      <c r="AY297" s="228" t="s">
        <v>128</v>
      </c>
    </row>
    <row r="298" s="14" customFormat="1">
      <c r="A298" s="14"/>
      <c r="B298" s="229"/>
      <c r="C298" s="230"/>
      <c r="D298" s="220" t="s">
        <v>138</v>
      </c>
      <c r="E298" s="231" t="s">
        <v>19</v>
      </c>
      <c r="F298" s="232" t="s">
        <v>168</v>
      </c>
      <c r="G298" s="230"/>
      <c r="H298" s="233">
        <v>4.5</v>
      </c>
      <c r="I298" s="234"/>
      <c r="J298" s="230"/>
      <c r="K298" s="230"/>
      <c r="L298" s="235"/>
      <c r="M298" s="236"/>
      <c r="N298" s="237"/>
      <c r="O298" s="237"/>
      <c r="P298" s="237"/>
      <c r="Q298" s="237"/>
      <c r="R298" s="237"/>
      <c r="S298" s="237"/>
      <c r="T298" s="23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39" t="s">
        <v>138</v>
      </c>
      <c r="AU298" s="239" t="s">
        <v>83</v>
      </c>
      <c r="AV298" s="14" t="s">
        <v>83</v>
      </c>
      <c r="AW298" s="14" t="s">
        <v>35</v>
      </c>
      <c r="AX298" s="14" t="s">
        <v>73</v>
      </c>
      <c r="AY298" s="239" t="s">
        <v>128</v>
      </c>
    </row>
    <row r="299" s="15" customFormat="1">
      <c r="A299" s="15"/>
      <c r="B299" s="254"/>
      <c r="C299" s="255"/>
      <c r="D299" s="220" t="s">
        <v>138</v>
      </c>
      <c r="E299" s="256" t="s">
        <v>19</v>
      </c>
      <c r="F299" s="257" t="s">
        <v>205</v>
      </c>
      <c r="G299" s="255"/>
      <c r="H299" s="258">
        <v>152.30000000000001</v>
      </c>
      <c r="I299" s="259"/>
      <c r="J299" s="255"/>
      <c r="K299" s="255"/>
      <c r="L299" s="260"/>
      <c r="M299" s="261"/>
      <c r="N299" s="262"/>
      <c r="O299" s="262"/>
      <c r="P299" s="262"/>
      <c r="Q299" s="262"/>
      <c r="R299" s="262"/>
      <c r="S299" s="262"/>
      <c r="T299" s="26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4" t="s">
        <v>138</v>
      </c>
      <c r="AU299" s="264" t="s">
        <v>83</v>
      </c>
      <c r="AV299" s="15" t="s">
        <v>136</v>
      </c>
      <c r="AW299" s="15" t="s">
        <v>35</v>
      </c>
      <c r="AX299" s="15" t="s">
        <v>81</v>
      </c>
      <c r="AY299" s="264" t="s">
        <v>128</v>
      </c>
    </row>
    <row r="300" s="2" customFormat="1">
      <c r="A300" s="39"/>
      <c r="B300" s="40"/>
      <c r="C300" s="205" t="s">
        <v>402</v>
      </c>
      <c r="D300" s="205" t="s">
        <v>131</v>
      </c>
      <c r="E300" s="206" t="s">
        <v>403</v>
      </c>
      <c r="F300" s="207" t="s">
        <v>404</v>
      </c>
      <c r="G300" s="208" t="s">
        <v>163</v>
      </c>
      <c r="H300" s="209">
        <v>194.69999999999999</v>
      </c>
      <c r="I300" s="210"/>
      <c r="J300" s="211">
        <f>ROUND(I300*H300,2)</f>
        <v>0</v>
      </c>
      <c r="K300" s="207" t="s">
        <v>135</v>
      </c>
      <c r="L300" s="45"/>
      <c r="M300" s="212" t="s">
        <v>19</v>
      </c>
      <c r="N300" s="213" t="s">
        <v>44</v>
      </c>
      <c r="O300" s="85"/>
      <c r="P300" s="214">
        <f>O300*H300</f>
        <v>0</v>
      </c>
      <c r="Q300" s="214">
        <v>0.00059999999999999995</v>
      </c>
      <c r="R300" s="214">
        <f>Q300*H300</f>
        <v>0.11681999999999998</v>
      </c>
      <c r="S300" s="214">
        <v>0</v>
      </c>
      <c r="T300" s="21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6" t="s">
        <v>226</v>
      </c>
      <c r="AT300" s="216" t="s">
        <v>131</v>
      </c>
      <c r="AU300" s="216" t="s">
        <v>83</v>
      </c>
      <c r="AY300" s="18" t="s">
        <v>128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81</v>
      </c>
      <c r="BK300" s="217">
        <f>ROUND(I300*H300,2)</f>
        <v>0</v>
      </c>
      <c r="BL300" s="18" t="s">
        <v>226</v>
      </c>
      <c r="BM300" s="216" t="s">
        <v>405</v>
      </c>
    </row>
    <row r="301" s="13" customFormat="1">
      <c r="A301" s="13"/>
      <c r="B301" s="218"/>
      <c r="C301" s="219"/>
      <c r="D301" s="220" t="s">
        <v>138</v>
      </c>
      <c r="E301" s="221" t="s">
        <v>19</v>
      </c>
      <c r="F301" s="222" t="s">
        <v>406</v>
      </c>
      <c r="G301" s="219"/>
      <c r="H301" s="221" t="s">
        <v>19</v>
      </c>
      <c r="I301" s="223"/>
      <c r="J301" s="219"/>
      <c r="K301" s="219"/>
      <c r="L301" s="224"/>
      <c r="M301" s="225"/>
      <c r="N301" s="226"/>
      <c r="O301" s="226"/>
      <c r="P301" s="226"/>
      <c r="Q301" s="226"/>
      <c r="R301" s="226"/>
      <c r="S301" s="226"/>
      <c r="T301" s="22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28" t="s">
        <v>138</v>
      </c>
      <c r="AU301" s="228" t="s">
        <v>83</v>
      </c>
      <c r="AV301" s="13" t="s">
        <v>81</v>
      </c>
      <c r="AW301" s="13" t="s">
        <v>35</v>
      </c>
      <c r="AX301" s="13" t="s">
        <v>73</v>
      </c>
      <c r="AY301" s="228" t="s">
        <v>128</v>
      </c>
    </row>
    <row r="302" s="13" customFormat="1">
      <c r="A302" s="13"/>
      <c r="B302" s="218"/>
      <c r="C302" s="219"/>
      <c r="D302" s="220" t="s">
        <v>138</v>
      </c>
      <c r="E302" s="221" t="s">
        <v>19</v>
      </c>
      <c r="F302" s="222" t="s">
        <v>147</v>
      </c>
      <c r="G302" s="219"/>
      <c r="H302" s="221" t="s">
        <v>19</v>
      </c>
      <c r="I302" s="223"/>
      <c r="J302" s="219"/>
      <c r="K302" s="219"/>
      <c r="L302" s="224"/>
      <c r="M302" s="225"/>
      <c r="N302" s="226"/>
      <c r="O302" s="226"/>
      <c r="P302" s="226"/>
      <c r="Q302" s="226"/>
      <c r="R302" s="226"/>
      <c r="S302" s="226"/>
      <c r="T302" s="22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8" t="s">
        <v>138</v>
      </c>
      <c r="AU302" s="228" t="s">
        <v>83</v>
      </c>
      <c r="AV302" s="13" t="s">
        <v>81</v>
      </c>
      <c r="AW302" s="13" t="s">
        <v>35</v>
      </c>
      <c r="AX302" s="13" t="s">
        <v>73</v>
      </c>
      <c r="AY302" s="228" t="s">
        <v>128</v>
      </c>
    </row>
    <row r="303" s="14" customFormat="1">
      <c r="A303" s="14"/>
      <c r="B303" s="229"/>
      <c r="C303" s="230"/>
      <c r="D303" s="220" t="s">
        <v>138</v>
      </c>
      <c r="E303" s="231" t="s">
        <v>19</v>
      </c>
      <c r="F303" s="232" t="s">
        <v>399</v>
      </c>
      <c r="G303" s="230"/>
      <c r="H303" s="233">
        <v>100.09999999999999</v>
      </c>
      <c r="I303" s="234"/>
      <c r="J303" s="230"/>
      <c r="K303" s="230"/>
      <c r="L303" s="235"/>
      <c r="M303" s="236"/>
      <c r="N303" s="237"/>
      <c r="O303" s="237"/>
      <c r="P303" s="237"/>
      <c r="Q303" s="237"/>
      <c r="R303" s="237"/>
      <c r="S303" s="237"/>
      <c r="T303" s="23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39" t="s">
        <v>138</v>
      </c>
      <c r="AU303" s="239" t="s">
        <v>83</v>
      </c>
      <c r="AV303" s="14" t="s">
        <v>83</v>
      </c>
      <c r="AW303" s="14" t="s">
        <v>35</v>
      </c>
      <c r="AX303" s="14" t="s">
        <v>73</v>
      </c>
      <c r="AY303" s="239" t="s">
        <v>128</v>
      </c>
    </row>
    <row r="304" s="13" customFormat="1">
      <c r="A304" s="13"/>
      <c r="B304" s="218"/>
      <c r="C304" s="219"/>
      <c r="D304" s="220" t="s">
        <v>138</v>
      </c>
      <c r="E304" s="221" t="s">
        <v>19</v>
      </c>
      <c r="F304" s="222" t="s">
        <v>400</v>
      </c>
      <c r="G304" s="219"/>
      <c r="H304" s="221" t="s">
        <v>19</v>
      </c>
      <c r="I304" s="223"/>
      <c r="J304" s="219"/>
      <c r="K304" s="219"/>
      <c r="L304" s="224"/>
      <c r="M304" s="225"/>
      <c r="N304" s="226"/>
      <c r="O304" s="226"/>
      <c r="P304" s="226"/>
      <c r="Q304" s="226"/>
      <c r="R304" s="226"/>
      <c r="S304" s="226"/>
      <c r="T304" s="22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28" t="s">
        <v>138</v>
      </c>
      <c r="AU304" s="228" t="s">
        <v>83</v>
      </c>
      <c r="AV304" s="13" t="s">
        <v>81</v>
      </c>
      <c r="AW304" s="13" t="s">
        <v>35</v>
      </c>
      <c r="AX304" s="13" t="s">
        <v>73</v>
      </c>
      <c r="AY304" s="228" t="s">
        <v>128</v>
      </c>
    </row>
    <row r="305" s="14" customFormat="1">
      <c r="A305" s="14"/>
      <c r="B305" s="229"/>
      <c r="C305" s="230"/>
      <c r="D305" s="220" t="s">
        <v>138</v>
      </c>
      <c r="E305" s="231" t="s">
        <v>19</v>
      </c>
      <c r="F305" s="232" t="s">
        <v>401</v>
      </c>
      <c r="G305" s="230"/>
      <c r="H305" s="233">
        <v>47.700000000000003</v>
      </c>
      <c r="I305" s="234"/>
      <c r="J305" s="230"/>
      <c r="K305" s="230"/>
      <c r="L305" s="235"/>
      <c r="M305" s="236"/>
      <c r="N305" s="237"/>
      <c r="O305" s="237"/>
      <c r="P305" s="237"/>
      <c r="Q305" s="237"/>
      <c r="R305" s="237"/>
      <c r="S305" s="237"/>
      <c r="T305" s="23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39" t="s">
        <v>138</v>
      </c>
      <c r="AU305" s="239" t="s">
        <v>83</v>
      </c>
      <c r="AV305" s="14" t="s">
        <v>83</v>
      </c>
      <c r="AW305" s="14" t="s">
        <v>35</v>
      </c>
      <c r="AX305" s="14" t="s">
        <v>73</v>
      </c>
      <c r="AY305" s="239" t="s">
        <v>128</v>
      </c>
    </row>
    <row r="306" s="13" customFormat="1">
      <c r="A306" s="13"/>
      <c r="B306" s="218"/>
      <c r="C306" s="219"/>
      <c r="D306" s="220" t="s">
        <v>138</v>
      </c>
      <c r="E306" s="221" t="s">
        <v>19</v>
      </c>
      <c r="F306" s="222" t="s">
        <v>167</v>
      </c>
      <c r="G306" s="219"/>
      <c r="H306" s="221" t="s">
        <v>19</v>
      </c>
      <c r="I306" s="223"/>
      <c r="J306" s="219"/>
      <c r="K306" s="219"/>
      <c r="L306" s="224"/>
      <c r="M306" s="225"/>
      <c r="N306" s="226"/>
      <c r="O306" s="226"/>
      <c r="P306" s="226"/>
      <c r="Q306" s="226"/>
      <c r="R306" s="226"/>
      <c r="S306" s="226"/>
      <c r="T306" s="22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28" t="s">
        <v>138</v>
      </c>
      <c r="AU306" s="228" t="s">
        <v>83</v>
      </c>
      <c r="AV306" s="13" t="s">
        <v>81</v>
      </c>
      <c r="AW306" s="13" t="s">
        <v>35</v>
      </c>
      <c r="AX306" s="13" t="s">
        <v>73</v>
      </c>
      <c r="AY306" s="228" t="s">
        <v>128</v>
      </c>
    </row>
    <row r="307" s="14" customFormat="1">
      <c r="A307" s="14"/>
      <c r="B307" s="229"/>
      <c r="C307" s="230"/>
      <c r="D307" s="220" t="s">
        <v>138</v>
      </c>
      <c r="E307" s="231" t="s">
        <v>19</v>
      </c>
      <c r="F307" s="232" t="s">
        <v>168</v>
      </c>
      <c r="G307" s="230"/>
      <c r="H307" s="233">
        <v>4.5</v>
      </c>
      <c r="I307" s="234"/>
      <c r="J307" s="230"/>
      <c r="K307" s="230"/>
      <c r="L307" s="235"/>
      <c r="M307" s="236"/>
      <c r="N307" s="237"/>
      <c r="O307" s="237"/>
      <c r="P307" s="237"/>
      <c r="Q307" s="237"/>
      <c r="R307" s="237"/>
      <c r="S307" s="237"/>
      <c r="T307" s="23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39" t="s">
        <v>138</v>
      </c>
      <c r="AU307" s="239" t="s">
        <v>83</v>
      </c>
      <c r="AV307" s="14" t="s">
        <v>83</v>
      </c>
      <c r="AW307" s="14" t="s">
        <v>35</v>
      </c>
      <c r="AX307" s="14" t="s">
        <v>73</v>
      </c>
      <c r="AY307" s="239" t="s">
        <v>128</v>
      </c>
    </row>
    <row r="308" s="13" customFormat="1">
      <c r="A308" s="13"/>
      <c r="B308" s="218"/>
      <c r="C308" s="219"/>
      <c r="D308" s="220" t="s">
        <v>138</v>
      </c>
      <c r="E308" s="221" t="s">
        <v>19</v>
      </c>
      <c r="F308" s="222" t="s">
        <v>381</v>
      </c>
      <c r="G308" s="219"/>
      <c r="H308" s="221" t="s">
        <v>19</v>
      </c>
      <c r="I308" s="223"/>
      <c r="J308" s="219"/>
      <c r="K308" s="219"/>
      <c r="L308" s="224"/>
      <c r="M308" s="225"/>
      <c r="N308" s="226"/>
      <c r="O308" s="226"/>
      <c r="P308" s="226"/>
      <c r="Q308" s="226"/>
      <c r="R308" s="226"/>
      <c r="S308" s="226"/>
      <c r="T308" s="22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28" t="s">
        <v>138</v>
      </c>
      <c r="AU308" s="228" t="s">
        <v>83</v>
      </c>
      <c r="AV308" s="13" t="s">
        <v>81</v>
      </c>
      <c r="AW308" s="13" t="s">
        <v>35</v>
      </c>
      <c r="AX308" s="13" t="s">
        <v>73</v>
      </c>
      <c r="AY308" s="228" t="s">
        <v>128</v>
      </c>
    </row>
    <row r="309" s="14" customFormat="1">
      <c r="A309" s="14"/>
      <c r="B309" s="229"/>
      <c r="C309" s="230"/>
      <c r="D309" s="220" t="s">
        <v>138</v>
      </c>
      <c r="E309" s="231" t="s">
        <v>19</v>
      </c>
      <c r="F309" s="232" t="s">
        <v>407</v>
      </c>
      <c r="G309" s="230"/>
      <c r="H309" s="233">
        <v>22.800000000000001</v>
      </c>
      <c r="I309" s="234"/>
      <c r="J309" s="230"/>
      <c r="K309" s="230"/>
      <c r="L309" s="235"/>
      <c r="M309" s="236"/>
      <c r="N309" s="237"/>
      <c r="O309" s="237"/>
      <c r="P309" s="237"/>
      <c r="Q309" s="237"/>
      <c r="R309" s="237"/>
      <c r="S309" s="237"/>
      <c r="T309" s="23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39" t="s">
        <v>138</v>
      </c>
      <c r="AU309" s="239" t="s">
        <v>83</v>
      </c>
      <c r="AV309" s="14" t="s">
        <v>83</v>
      </c>
      <c r="AW309" s="14" t="s">
        <v>35</v>
      </c>
      <c r="AX309" s="14" t="s">
        <v>73</v>
      </c>
      <c r="AY309" s="239" t="s">
        <v>128</v>
      </c>
    </row>
    <row r="310" s="13" customFormat="1">
      <c r="A310" s="13"/>
      <c r="B310" s="218"/>
      <c r="C310" s="219"/>
      <c r="D310" s="220" t="s">
        <v>138</v>
      </c>
      <c r="E310" s="221" t="s">
        <v>19</v>
      </c>
      <c r="F310" s="222" t="s">
        <v>408</v>
      </c>
      <c r="G310" s="219"/>
      <c r="H310" s="221" t="s">
        <v>19</v>
      </c>
      <c r="I310" s="223"/>
      <c r="J310" s="219"/>
      <c r="K310" s="219"/>
      <c r="L310" s="224"/>
      <c r="M310" s="225"/>
      <c r="N310" s="226"/>
      <c r="O310" s="226"/>
      <c r="P310" s="226"/>
      <c r="Q310" s="226"/>
      <c r="R310" s="226"/>
      <c r="S310" s="226"/>
      <c r="T310" s="22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28" t="s">
        <v>138</v>
      </c>
      <c r="AU310" s="228" t="s">
        <v>83</v>
      </c>
      <c r="AV310" s="13" t="s">
        <v>81</v>
      </c>
      <c r="AW310" s="13" t="s">
        <v>35</v>
      </c>
      <c r="AX310" s="13" t="s">
        <v>73</v>
      </c>
      <c r="AY310" s="228" t="s">
        <v>128</v>
      </c>
    </row>
    <row r="311" s="14" customFormat="1">
      <c r="A311" s="14"/>
      <c r="B311" s="229"/>
      <c r="C311" s="230"/>
      <c r="D311" s="220" t="s">
        <v>138</v>
      </c>
      <c r="E311" s="231" t="s">
        <v>19</v>
      </c>
      <c r="F311" s="232" t="s">
        <v>177</v>
      </c>
      <c r="G311" s="230"/>
      <c r="H311" s="233">
        <v>19.600000000000001</v>
      </c>
      <c r="I311" s="234"/>
      <c r="J311" s="230"/>
      <c r="K311" s="230"/>
      <c r="L311" s="235"/>
      <c r="M311" s="236"/>
      <c r="N311" s="237"/>
      <c r="O311" s="237"/>
      <c r="P311" s="237"/>
      <c r="Q311" s="237"/>
      <c r="R311" s="237"/>
      <c r="S311" s="237"/>
      <c r="T311" s="23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39" t="s">
        <v>138</v>
      </c>
      <c r="AU311" s="239" t="s">
        <v>83</v>
      </c>
      <c r="AV311" s="14" t="s">
        <v>83</v>
      </c>
      <c r="AW311" s="14" t="s">
        <v>35</v>
      </c>
      <c r="AX311" s="14" t="s">
        <v>73</v>
      </c>
      <c r="AY311" s="239" t="s">
        <v>128</v>
      </c>
    </row>
    <row r="312" s="15" customFormat="1">
      <c r="A312" s="15"/>
      <c r="B312" s="254"/>
      <c r="C312" s="255"/>
      <c r="D312" s="220" t="s">
        <v>138</v>
      </c>
      <c r="E312" s="256" t="s">
        <v>19</v>
      </c>
      <c r="F312" s="257" t="s">
        <v>205</v>
      </c>
      <c r="G312" s="255"/>
      <c r="H312" s="258">
        <v>194.70000000000002</v>
      </c>
      <c r="I312" s="259"/>
      <c r="J312" s="255"/>
      <c r="K312" s="255"/>
      <c r="L312" s="260"/>
      <c r="M312" s="261"/>
      <c r="N312" s="262"/>
      <c r="O312" s="262"/>
      <c r="P312" s="262"/>
      <c r="Q312" s="262"/>
      <c r="R312" s="262"/>
      <c r="S312" s="262"/>
      <c r="T312" s="263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4" t="s">
        <v>138</v>
      </c>
      <c r="AU312" s="264" t="s">
        <v>83</v>
      </c>
      <c r="AV312" s="15" t="s">
        <v>136</v>
      </c>
      <c r="AW312" s="15" t="s">
        <v>35</v>
      </c>
      <c r="AX312" s="15" t="s">
        <v>81</v>
      </c>
      <c r="AY312" s="264" t="s">
        <v>128</v>
      </c>
    </row>
    <row r="313" s="2" customFormat="1">
      <c r="A313" s="39"/>
      <c r="B313" s="40"/>
      <c r="C313" s="205" t="s">
        <v>409</v>
      </c>
      <c r="D313" s="205" t="s">
        <v>131</v>
      </c>
      <c r="E313" s="206" t="s">
        <v>410</v>
      </c>
      <c r="F313" s="207" t="s">
        <v>411</v>
      </c>
      <c r="G313" s="208" t="s">
        <v>163</v>
      </c>
      <c r="H313" s="209">
        <v>170.59999999999999</v>
      </c>
      <c r="I313" s="210"/>
      <c r="J313" s="211">
        <f>ROUND(I313*H313,2)</f>
        <v>0</v>
      </c>
      <c r="K313" s="207" t="s">
        <v>135</v>
      </c>
      <c r="L313" s="45"/>
      <c r="M313" s="212" t="s">
        <v>19</v>
      </c>
      <c r="N313" s="213" t="s">
        <v>44</v>
      </c>
      <c r="O313" s="85"/>
      <c r="P313" s="214">
        <f>O313*H313</f>
        <v>0</v>
      </c>
      <c r="Q313" s="214">
        <v>0.00059999999999999995</v>
      </c>
      <c r="R313" s="214">
        <f>Q313*H313</f>
        <v>0.10235999999999999</v>
      </c>
      <c r="S313" s="214">
        <v>0</v>
      </c>
      <c r="T313" s="215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6" t="s">
        <v>226</v>
      </c>
      <c r="AT313" s="216" t="s">
        <v>131</v>
      </c>
      <c r="AU313" s="216" t="s">
        <v>83</v>
      </c>
      <c r="AY313" s="18" t="s">
        <v>128</v>
      </c>
      <c r="BE313" s="217">
        <f>IF(N313="základní",J313,0)</f>
        <v>0</v>
      </c>
      <c r="BF313" s="217">
        <f>IF(N313="snížená",J313,0)</f>
        <v>0</v>
      </c>
      <c r="BG313" s="217">
        <f>IF(N313="zákl. přenesená",J313,0)</f>
        <v>0</v>
      </c>
      <c r="BH313" s="217">
        <f>IF(N313="sníž. přenesená",J313,0)</f>
        <v>0</v>
      </c>
      <c r="BI313" s="217">
        <f>IF(N313="nulová",J313,0)</f>
        <v>0</v>
      </c>
      <c r="BJ313" s="18" t="s">
        <v>81</v>
      </c>
      <c r="BK313" s="217">
        <f>ROUND(I313*H313,2)</f>
        <v>0</v>
      </c>
      <c r="BL313" s="18" t="s">
        <v>226</v>
      </c>
      <c r="BM313" s="216" t="s">
        <v>412</v>
      </c>
    </row>
    <row r="314" s="13" customFormat="1">
      <c r="A314" s="13"/>
      <c r="B314" s="218"/>
      <c r="C314" s="219"/>
      <c r="D314" s="220" t="s">
        <v>138</v>
      </c>
      <c r="E314" s="221" t="s">
        <v>19</v>
      </c>
      <c r="F314" s="222" t="s">
        <v>413</v>
      </c>
      <c r="G314" s="219"/>
      <c r="H314" s="221" t="s">
        <v>19</v>
      </c>
      <c r="I314" s="223"/>
      <c r="J314" s="219"/>
      <c r="K314" s="219"/>
      <c r="L314" s="224"/>
      <c r="M314" s="225"/>
      <c r="N314" s="226"/>
      <c r="O314" s="226"/>
      <c r="P314" s="226"/>
      <c r="Q314" s="226"/>
      <c r="R314" s="226"/>
      <c r="S314" s="226"/>
      <c r="T314" s="22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28" t="s">
        <v>138</v>
      </c>
      <c r="AU314" s="228" t="s">
        <v>83</v>
      </c>
      <c r="AV314" s="13" t="s">
        <v>81</v>
      </c>
      <c r="AW314" s="13" t="s">
        <v>35</v>
      </c>
      <c r="AX314" s="13" t="s">
        <v>73</v>
      </c>
      <c r="AY314" s="228" t="s">
        <v>128</v>
      </c>
    </row>
    <row r="315" s="13" customFormat="1">
      <c r="A315" s="13"/>
      <c r="B315" s="218"/>
      <c r="C315" s="219"/>
      <c r="D315" s="220" t="s">
        <v>138</v>
      </c>
      <c r="E315" s="221" t="s">
        <v>19</v>
      </c>
      <c r="F315" s="222" t="s">
        <v>147</v>
      </c>
      <c r="G315" s="219"/>
      <c r="H315" s="221" t="s">
        <v>19</v>
      </c>
      <c r="I315" s="223"/>
      <c r="J315" s="219"/>
      <c r="K315" s="219"/>
      <c r="L315" s="224"/>
      <c r="M315" s="225"/>
      <c r="N315" s="226"/>
      <c r="O315" s="226"/>
      <c r="P315" s="226"/>
      <c r="Q315" s="226"/>
      <c r="R315" s="226"/>
      <c r="S315" s="226"/>
      <c r="T315" s="22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28" t="s">
        <v>138</v>
      </c>
      <c r="AU315" s="228" t="s">
        <v>83</v>
      </c>
      <c r="AV315" s="13" t="s">
        <v>81</v>
      </c>
      <c r="AW315" s="13" t="s">
        <v>35</v>
      </c>
      <c r="AX315" s="13" t="s">
        <v>73</v>
      </c>
      <c r="AY315" s="228" t="s">
        <v>128</v>
      </c>
    </row>
    <row r="316" s="14" customFormat="1">
      <c r="A316" s="14"/>
      <c r="B316" s="229"/>
      <c r="C316" s="230"/>
      <c r="D316" s="220" t="s">
        <v>138</v>
      </c>
      <c r="E316" s="231" t="s">
        <v>19</v>
      </c>
      <c r="F316" s="232" t="s">
        <v>399</v>
      </c>
      <c r="G316" s="230"/>
      <c r="H316" s="233">
        <v>100.09999999999999</v>
      </c>
      <c r="I316" s="234"/>
      <c r="J316" s="230"/>
      <c r="K316" s="230"/>
      <c r="L316" s="235"/>
      <c r="M316" s="236"/>
      <c r="N316" s="237"/>
      <c r="O316" s="237"/>
      <c r="P316" s="237"/>
      <c r="Q316" s="237"/>
      <c r="R316" s="237"/>
      <c r="S316" s="237"/>
      <c r="T316" s="23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39" t="s">
        <v>138</v>
      </c>
      <c r="AU316" s="239" t="s">
        <v>83</v>
      </c>
      <c r="AV316" s="14" t="s">
        <v>83</v>
      </c>
      <c r="AW316" s="14" t="s">
        <v>35</v>
      </c>
      <c r="AX316" s="14" t="s">
        <v>73</v>
      </c>
      <c r="AY316" s="239" t="s">
        <v>128</v>
      </c>
    </row>
    <row r="317" s="13" customFormat="1">
      <c r="A317" s="13"/>
      <c r="B317" s="218"/>
      <c r="C317" s="219"/>
      <c r="D317" s="220" t="s">
        <v>138</v>
      </c>
      <c r="E317" s="221" t="s">
        <v>19</v>
      </c>
      <c r="F317" s="222" t="s">
        <v>400</v>
      </c>
      <c r="G317" s="219"/>
      <c r="H317" s="221" t="s">
        <v>19</v>
      </c>
      <c r="I317" s="223"/>
      <c r="J317" s="219"/>
      <c r="K317" s="219"/>
      <c r="L317" s="224"/>
      <c r="M317" s="225"/>
      <c r="N317" s="226"/>
      <c r="O317" s="226"/>
      <c r="P317" s="226"/>
      <c r="Q317" s="226"/>
      <c r="R317" s="226"/>
      <c r="S317" s="226"/>
      <c r="T317" s="22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28" t="s">
        <v>138</v>
      </c>
      <c r="AU317" s="228" t="s">
        <v>83</v>
      </c>
      <c r="AV317" s="13" t="s">
        <v>81</v>
      </c>
      <c r="AW317" s="13" t="s">
        <v>35</v>
      </c>
      <c r="AX317" s="13" t="s">
        <v>73</v>
      </c>
      <c r="AY317" s="228" t="s">
        <v>128</v>
      </c>
    </row>
    <row r="318" s="14" customFormat="1">
      <c r="A318" s="14"/>
      <c r="B318" s="229"/>
      <c r="C318" s="230"/>
      <c r="D318" s="220" t="s">
        <v>138</v>
      </c>
      <c r="E318" s="231" t="s">
        <v>19</v>
      </c>
      <c r="F318" s="232" t="s">
        <v>401</v>
      </c>
      <c r="G318" s="230"/>
      <c r="H318" s="233">
        <v>47.700000000000003</v>
      </c>
      <c r="I318" s="234"/>
      <c r="J318" s="230"/>
      <c r="K318" s="230"/>
      <c r="L318" s="235"/>
      <c r="M318" s="236"/>
      <c r="N318" s="237"/>
      <c r="O318" s="237"/>
      <c r="P318" s="237"/>
      <c r="Q318" s="237"/>
      <c r="R318" s="237"/>
      <c r="S318" s="237"/>
      <c r="T318" s="23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39" t="s">
        <v>138</v>
      </c>
      <c r="AU318" s="239" t="s">
        <v>83</v>
      </c>
      <c r="AV318" s="14" t="s">
        <v>83</v>
      </c>
      <c r="AW318" s="14" t="s">
        <v>35</v>
      </c>
      <c r="AX318" s="14" t="s">
        <v>73</v>
      </c>
      <c r="AY318" s="239" t="s">
        <v>128</v>
      </c>
    </row>
    <row r="319" s="13" customFormat="1">
      <c r="A319" s="13"/>
      <c r="B319" s="218"/>
      <c r="C319" s="219"/>
      <c r="D319" s="220" t="s">
        <v>138</v>
      </c>
      <c r="E319" s="221" t="s">
        <v>19</v>
      </c>
      <c r="F319" s="222" t="s">
        <v>381</v>
      </c>
      <c r="G319" s="219"/>
      <c r="H319" s="221" t="s">
        <v>19</v>
      </c>
      <c r="I319" s="223"/>
      <c r="J319" s="219"/>
      <c r="K319" s="219"/>
      <c r="L319" s="224"/>
      <c r="M319" s="225"/>
      <c r="N319" s="226"/>
      <c r="O319" s="226"/>
      <c r="P319" s="226"/>
      <c r="Q319" s="226"/>
      <c r="R319" s="226"/>
      <c r="S319" s="226"/>
      <c r="T319" s="22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28" t="s">
        <v>138</v>
      </c>
      <c r="AU319" s="228" t="s">
        <v>83</v>
      </c>
      <c r="AV319" s="13" t="s">
        <v>81</v>
      </c>
      <c r="AW319" s="13" t="s">
        <v>35</v>
      </c>
      <c r="AX319" s="13" t="s">
        <v>73</v>
      </c>
      <c r="AY319" s="228" t="s">
        <v>128</v>
      </c>
    </row>
    <row r="320" s="14" customFormat="1">
      <c r="A320" s="14"/>
      <c r="B320" s="229"/>
      <c r="C320" s="230"/>
      <c r="D320" s="220" t="s">
        <v>138</v>
      </c>
      <c r="E320" s="231" t="s">
        <v>19</v>
      </c>
      <c r="F320" s="232" t="s">
        <v>407</v>
      </c>
      <c r="G320" s="230"/>
      <c r="H320" s="233">
        <v>22.800000000000001</v>
      </c>
      <c r="I320" s="234"/>
      <c r="J320" s="230"/>
      <c r="K320" s="230"/>
      <c r="L320" s="235"/>
      <c r="M320" s="236"/>
      <c r="N320" s="237"/>
      <c r="O320" s="237"/>
      <c r="P320" s="237"/>
      <c r="Q320" s="237"/>
      <c r="R320" s="237"/>
      <c r="S320" s="237"/>
      <c r="T320" s="23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39" t="s">
        <v>138</v>
      </c>
      <c r="AU320" s="239" t="s">
        <v>83</v>
      </c>
      <c r="AV320" s="14" t="s">
        <v>83</v>
      </c>
      <c r="AW320" s="14" t="s">
        <v>35</v>
      </c>
      <c r="AX320" s="14" t="s">
        <v>73</v>
      </c>
      <c r="AY320" s="239" t="s">
        <v>128</v>
      </c>
    </row>
    <row r="321" s="15" customFormat="1">
      <c r="A321" s="15"/>
      <c r="B321" s="254"/>
      <c r="C321" s="255"/>
      <c r="D321" s="220" t="s">
        <v>138</v>
      </c>
      <c r="E321" s="256" t="s">
        <v>19</v>
      </c>
      <c r="F321" s="257" t="s">
        <v>205</v>
      </c>
      <c r="G321" s="255"/>
      <c r="H321" s="258">
        <v>170.60000000000002</v>
      </c>
      <c r="I321" s="259"/>
      <c r="J321" s="255"/>
      <c r="K321" s="255"/>
      <c r="L321" s="260"/>
      <c r="M321" s="261"/>
      <c r="N321" s="262"/>
      <c r="O321" s="262"/>
      <c r="P321" s="262"/>
      <c r="Q321" s="262"/>
      <c r="R321" s="262"/>
      <c r="S321" s="262"/>
      <c r="T321" s="263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4" t="s">
        <v>138</v>
      </c>
      <c r="AU321" s="264" t="s">
        <v>83</v>
      </c>
      <c r="AV321" s="15" t="s">
        <v>136</v>
      </c>
      <c r="AW321" s="15" t="s">
        <v>35</v>
      </c>
      <c r="AX321" s="15" t="s">
        <v>81</v>
      </c>
      <c r="AY321" s="264" t="s">
        <v>128</v>
      </c>
    </row>
    <row r="322" s="2" customFormat="1">
      <c r="A322" s="39"/>
      <c r="B322" s="40"/>
      <c r="C322" s="205" t="s">
        <v>414</v>
      </c>
      <c r="D322" s="205" t="s">
        <v>131</v>
      </c>
      <c r="E322" s="206" t="s">
        <v>415</v>
      </c>
      <c r="F322" s="207" t="s">
        <v>416</v>
      </c>
      <c r="G322" s="208" t="s">
        <v>163</v>
      </c>
      <c r="H322" s="209">
        <v>19.600000000000001</v>
      </c>
      <c r="I322" s="210"/>
      <c r="J322" s="211">
        <f>ROUND(I322*H322,2)</f>
        <v>0</v>
      </c>
      <c r="K322" s="207" t="s">
        <v>135</v>
      </c>
      <c r="L322" s="45"/>
      <c r="M322" s="212" t="s">
        <v>19</v>
      </c>
      <c r="N322" s="213" t="s">
        <v>44</v>
      </c>
      <c r="O322" s="85"/>
      <c r="P322" s="214">
        <f>O322*H322</f>
        <v>0</v>
      </c>
      <c r="Q322" s="214">
        <v>0.00042999999999999999</v>
      </c>
      <c r="R322" s="214">
        <f>Q322*H322</f>
        <v>0.0084279999999999997</v>
      </c>
      <c r="S322" s="214">
        <v>0</v>
      </c>
      <c r="T322" s="21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6" t="s">
        <v>226</v>
      </c>
      <c r="AT322" s="216" t="s">
        <v>131</v>
      </c>
      <c r="AU322" s="216" t="s">
        <v>83</v>
      </c>
      <c r="AY322" s="18" t="s">
        <v>128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8" t="s">
        <v>81</v>
      </c>
      <c r="BK322" s="217">
        <f>ROUND(I322*H322,2)</f>
        <v>0</v>
      </c>
      <c r="BL322" s="18" t="s">
        <v>226</v>
      </c>
      <c r="BM322" s="216" t="s">
        <v>417</v>
      </c>
    </row>
    <row r="323" s="13" customFormat="1">
      <c r="A323" s="13"/>
      <c r="B323" s="218"/>
      <c r="C323" s="219"/>
      <c r="D323" s="220" t="s">
        <v>138</v>
      </c>
      <c r="E323" s="221" t="s">
        <v>19</v>
      </c>
      <c r="F323" s="222" t="s">
        <v>418</v>
      </c>
      <c r="G323" s="219"/>
      <c r="H323" s="221" t="s">
        <v>19</v>
      </c>
      <c r="I323" s="223"/>
      <c r="J323" s="219"/>
      <c r="K323" s="219"/>
      <c r="L323" s="224"/>
      <c r="M323" s="225"/>
      <c r="N323" s="226"/>
      <c r="O323" s="226"/>
      <c r="P323" s="226"/>
      <c r="Q323" s="226"/>
      <c r="R323" s="226"/>
      <c r="S323" s="226"/>
      <c r="T323" s="22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28" t="s">
        <v>138</v>
      </c>
      <c r="AU323" s="228" t="s">
        <v>83</v>
      </c>
      <c r="AV323" s="13" t="s">
        <v>81</v>
      </c>
      <c r="AW323" s="13" t="s">
        <v>35</v>
      </c>
      <c r="AX323" s="13" t="s">
        <v>73</v>
      </c>
      <c r="AY323" s="228" t="s">
        <v>128</v>
      </c>
    </row>
    <row r="324" s="13" customFormat="1">
      <c r="A324" s="13"/>
      <c r="B324" s="218"/>
      <c r="C324" s="219"/>
      <c r="D324" s="220" t="s">
        <v>138</v>
      </c>
      <c r="E324" s="221" t="s">
        <v>19</v>
      </c>
      <c r="F324" s="222" t="s">
        <v>408</v>
      </c>
      <c r="G324" s="219"/>
      <c r="H324" s="221" t="s">
        <v>19</v>
      </c>
      <c r="I324" s="223"/>
      <c r="J324" s="219"/>
      <c r="K324" s="219"/>
      <c r="L324" s="224"/>
      <c r="M324" s="225"/>
      <c r="N324" s="226"/>
      <c r="O324" s="226"/>
      <c r="P324" s="226"/>
      <c r="Q324" s="226"/>
      <c r="R324" s="226"/>
      <c r="S324" s="226"/>
      <c r="T324" s="22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28" t="s">
        <v>138</v>
      </c>
      <c r="AU324" s="228" t="s">
        <v>83</v>
      </c>
      <c r="AV324" s="13" t="s">
        <v>81</v>
      </c>
      <c r="AW324" s="13" t="s">
        <v>35</v>
      </c>
      <c r="AX324" s="13" t="s">
        <v>73</v>
      </c>
      <c r="AY324" s="228" t="s">
        <v>128</v>
      </c>
    </row>
    <row r="325" s="14" customFormat="1">
      <c r="A325" s="14"/>
      <c r="B325" s="229"/>
      <c r="C325" s="230"/>
      <c r="D325" s="220" t="s">
        <v>138</v>
      </c>
      <c r="E325" s="231" t="s">
        <v>19</v>
      </c>
      <c r="F325" s="232" t="s">
        <v>177</v>
      </c>
      <c r="G325" s="230"/>
      <c r="H325" s="233">
        <v>19.600000000000001</v>
      </c>
      <c r="I325" s="234"/>
      <c r="J325" s="230"/>
      <c r="K325" s="230"/>
      <c r="L325" s="235"/>
      <c r="M325" s="236"/>
      <c r="N325" s="237"/>
      <c r="O325" s="237"/>
      <c r="P325" s="237"/>
      <c r="Q325" s="237"/>
      <c r="R325" s="237"/>
      <c r="S325" s="237"/>
      <c r="T325" s="23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39" t="s">
        <v>138</v>
      </c>
      <c r="AU325" s="239" t="s">
        <v>83</v>
      </c>
      <c r="AV325" s="14" t="s">
        <v>83</v>
      </c>
      <c r="AW325" s="14" t="s">
        <v>35</v>
      </c>
      <c r="AX325" s="14" t="s">
        <v>81</v>
      </c>
      <c r="AY325" s="239" t="s">
        <v>128</v>
      </c>
    </row>
    <row r="326" s="2" customFormat="1">
      <c r="A326" s="39"/>
      <c r="B326" s="40"/>
      <c r="C326" s="205" t="s">
        <v>419</v>
      </c>
      <c r="D326" s="205" t="s">
        <v>131</v>
      </c>
      <c r="E326" s="206" t="s">
        <v>420</v>
      </c>
      <c r="F326" s="207" t="s">
        <v>421</v>
      </c>
      <c r="G326" s="208" t="s">
        <v>134</v>
      </c>
      <c r="H326" s="209">
        <v>20.399999999999999</v>
      </c>
      <c r="I326" s="210"/>
      <c r="J326" s="211">
        <f>ROUND(I326*H326,2)</f>
        <v>0</v>
      </c>
      <c r="K326" s="207" t="s">
        <v>135</v>
      </c>
      <c r="L326" s="45"/>
      <c r="M326" s="212" t="s">
        <v>19</v>
      </c>
      <c r="N326" s="213" t="s">
        <v>44</v>
      </c>
      <c r="O326" s="85"/>
      <c r="P326" s="214">
        <f>O326*H326</f>
        <v>0</v>
      </c>
      <c r="Q326" s="214">
        <v>0.010800000000000001</v>
      </c>
      <c r="R326" s="214">
        <f>Q326*H326</f>
        <v>0.22031999999999999</v>
      </c>
      <c r="S326" s="214">
        <v>0</v>
      </c>
      <c r="T326" s="215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6" t="s">
        <v>226</v>
      </c>
      <c r="AT326" s="216" t="s">
        <v>131</v>
      </c>
      <c r="AU326" s="216" t="s">
        <v>83</v>
      </c>
      <c r="AY326" s="18" t="s">
        <v>128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8" t="s">
        <v>81</v>
      </c>
      <c r="BK326" s="217">
        <f>ROUND(I326*H326,2)</f>
        <v>0</v>
      </c>
      <c r="BL326" s="18" t="s">
        <v>226</v>
      </c>
      <c r="BM326" s="216" t="s">
        <v>422</v>
      </c>
    </row>
    <row r="327" s="13" customFormat="1">
      <c r="A327" s="13"/>
      <c r="B327" s="218"/>
      <c r="C327" s="219"/>
      <c r="D327" s="220" t="s">
        <v>138</v>
      </c>
      <c r="E327" s="221" t="s">
        <v>19</v>
      </c>
      <c r="F327" s="222" t="s">
        <v>423</v>
      </c>
      <c r="G327" s="219"/>
      <c r="H327" s="221" t="s">
        <v>19</v>
      </c>
      <c r="I327" s="223"/>
      <c r="J327" s="219"/>
      <c r="K327" s="219"/>
      <c r="L327" s="224"/>
      <c r="M327" s="225"/>
      <c r="N327" s="226"/>
      <c r="O327" s="226"/>
      <c r="P327" s="226"/>
      <c r="Q327" s="226"/>
      <c r="R327" s="226"/>
      <c r="S327" s="226"/>
      <c r="T327" s="22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28" t="s">
        <v>138</v>
      </c>
      <c r="AU327" s="228" t="s">
        <v>83</v>
      </c>
      <c r="AV327" s="13" t="s">
        <v>81</v>
      </c>
      <c r="AW327" s="13" t="s">
        <v>35</v>
      </c>
      <c r="AX327" s="13" t="s">
        <v>73</v>
      </c>
      <c r="AY327" s="228" t="s">
        <v>128</v>
      </c>
    </row>
    <row r="328" s="13" customFormat="1">
      <c r="A328" s="13"/>
      <c r="B328" s="218"/>
      <c r="C328" s="219"/>
      <c r="D328" s="220" t="s">
        <v>138</v>
      </c>
      <c r="E328" s="221" t="s">
        <v>19</v>
      </c>
      <c r="F328" s="222" t="s">
        <v>147</v>
      </c>
      <c r="G328" s="219"/>
      <c r="H328" s="221" t="s">
        <v>19</v>
      </c>
      <c r="I328" s="223"/>
      <c r="J328" s="219"/>
      <c r="K328" s="219"/>
      <c r="L328" s="224"/>
      <c r="M328" s="225"/>
      <c r="N328" s="226"/>
      <c r="O328" s="226"/>
      <c r="P328" s="226"/>
      <c r="Q328" s="226"/>
      <c r="R328" s="226"/>
      <c r="S328" s="226"/>
      <c r="T328" s="22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28" t="s">
        <v>138</v>
      </c>
      <c r="AU328" s="228" t="s">
        <v>83</v>
      </c>
      <c r="AV328" s="13" t="s">
        <v>81</v>
      </c>
      <c r="AW328" s="13" t="s">
        <v>35</v>
      </c>
      <c r="AX328" s="13" t="s">
        <v>73</v>
      </c>
      <c r="AY328" s="228" t="s">
        <v>128</v>
      </c>
    </row>
    <row r="329" s="14" customFormat="1">
      <c r="A329" s="14"/>
      <c r="B329" s="229"/>
      <c r="C329" s="230"/>
      <c r="D329" s="220" t="s">
        <v>138</v>
      </c>
      <c r="E329" s="231" t="s">
        <v>19</v>
      </c>
      <c r="F329" s="232" t="s">
        <v>424</v>
      </c>
      <c r="G329" s="230"/>
      <c r="H329" s="233">
        <v>20.399999999999999</v>
      </c>
      <c r="I329" s="234"/>
      <c r="J329" s="230"/>
      <c r="K329" s="230"/>
      <c r="L329" s="235"/>
      <c r="M329" s="236"/>
      <c r="N329" s="237"/>
      <c r="O329" s="237"/>
      <c r="P329" s="237"/>
      <c r="Q329" s="237"/>
      <c r="R329" s="237"/>
      <c r="S329" s="237"/>
      <c r="T329" s="23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39" t="s">
        <v>138</v>
      </c>
      <c r="AU329" s="239" t="s">
        <v>83</v>
      </c>
      <c r="AV329" s="14" t="s">
        <v>83</v>
      </c>
      <c r="AW329" s="14" t="s">
        <v>35</v>
      </c>
      <c r="AX329" s="14" t="s">
        <v>81</v>
      </c>
      <c r="AY329" s="239" t="s">
        <v>128</v>
      </c>
    </row>
    <row r="330" s="2" customFormat="1">
      <c r="A330" s="39"/>
      <c r="B330" s="40"/>
      <c r="C330" s="205" t="s">
        <v>425</v>
      </c>
      <c r="D330" s="205" t="s">
        <v>131</v>
      </c>
      <c r="E330" s="206" t="s">
        <v>426</v>
      </c>
      <c r="F330" s="207" t="s">
        <v>427</v>
      </c>
      <c r="G330" s="208" t="s">
        <v>185</v>
      </c>
      <c r="H330" s="209">
        <v>4</v>
      </c>
      <c r="I330" s="210"/>
      <c r="J330" s="211">
        <f>ROUND(I330*H330,2)</f>
        <v>0</v>
      </c>
      <c r="K330" s="207" t="s">
        <v>135</v>
      </c>
      <c r="L330" s="45"/>
      <c r="M330" s="212" t="s">
        <v>19</v>
      </c>
      <c r="N330" s="213" t="s">
        <v>44</v>
      </c>
      <c r="O330" s="85"/>
      <c r="P330" s="214">
        <f>O330*H330</f>
        <v>0</v>
      </c>
      <c r="Q330" s="214">
        <v>6.9999999999999994E-05</v>
      </c>
      <c r="R330" s="214">
        <f>Q330*H330</f>
        <v>0.00027999999999999998</v>
      </c>
      <c r="S330" s="214">
        <v>0</v>
      </c>
      <c r="T330" s="215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6" t="s">
        <v>226</v>
      </c>
      <c r="AT330" s="216" t="s">
        <v>131</v>
      </c>
      <c r="AU330" s="216" t="s">
        <v>83</v>
      </c>
      <c r="AY330" s="18" t="s">
        <v>128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8" t="s">
        <v>81</v>
      </c>
      <c r="BK330" s="217">
        <f>ROUND(I330*H330,2)</f>
        <v>0</v>
      </c>
      <c r="BL330" s="18" t="s">
        <v>226</v>
      </c>
      <c r="BM330" s="216" t="s">
        <v>428</v>
      </c>
    </row>
    <row r="331" s="13" customFormat="1">
      <c r="A331" s="13"/>
      <c r="B331" s="218"/>
      <c r="C331" s="219"/>
      <c r="D331" s="220" t="s">
        <v>138</v>
      </c>
      <c r="E331" s="221" t="s">
        <v>19</v>
      </c>
      <c r="F331" s="222" t="s">
        <v>429</v>
      </c>
      <c r="G331" s="219"/>
      <c r="H331" s="221" t="s">
        <v>19</v>
      </c>
      <c r="I331" s="223"/>
      <c r="J331" s="219"/>
      <c r="K331" s="219"/>
      <c r="L331" s="224"/>
      <c r="M331" s="225"/>
      <c r="N331" s="226"/>
      <c r="O331" s="226"/>
      <c r="P331" s="226"/>
      <c r="Q331" s="226"/>
      <c r="R331" s="226"/>
      <c r="S331" s="226"/>
      <c r="T331" s="22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28" t="s">
        <v>138</v>
      </c>
      <c r="AU331" s="228" t="s">
        <v>83</v>
      </c>
      <c r="AV331" s="13" t="s">
        <v>81</v>
      </c>
      <c r="AW331" s="13" t="s">
        <v>35</v>
      </c>
      <c r="AX331" s="13" t="s">
        <v>73</v>
      </c>
      <c r="AY331" s="228" t="s">
        <v>128</v>
      </c>
    </row>
    <row r="332" s="14" customFormat="1">
      <c r="A332" s="14"/>
      <c r="B332" s="229"/>
      <c r="C332" s="230"/>
      <c r="D332" s="220" t="s">
        <v>138</v>
      </c>
      <c r="E332" s="231" t="s">
        <v>19</v>
      </c>
      <c r="F332" s="232" t="s">
        <v>136</v>
      </c>
      <c r="G332" s="230"/>
      <c r="H332" s="233">
        <v>4</v>
      </c>
      <c r="I332" s="234"/>
      <c r="J332" s="230"/>
      <c r="K332" s="230"/>
      <c r="L332" s="235"/>
      <c r="M332" s="236"/>
      <c r="N332" s="237"/>
      <c r="O332" s="237"/>
      <c r="P332" s="237"/>
      <c r="Q332" s="237"/>
      <c r="R332" s="237"/>
      <c r="S332" s="237"/>
      <c r="T332" s="23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39" t="s">
        <v>138</v>
      </c>
      <c r="AU332" s="239" t="s">
        <v>83</v>
      </c>
      <c r="AV332" s="14" t="s">
        <v>83</v>
      </c>
      <c r="AW332" s="14" t="s">
        <v>35</v>
      </c>
      <c r="AX332" s="14" t="s">
        <v>81</v>
      </c>
      <c r="AY332" s="239" t="s">
        <v>128</v>
      </c>
    </row>
    <row r="333" s="2" customFormat="1" ht="16.5" customHeight="1">
      <c r="A333" s="39"/>
      <c r="B333" s="40"/>
      <c r="C333" s="240" t="s">
        <v>430</v>
      </c>
      <c r="D333" s="240" t="s">
        <v>154</v>
      </c>
      <c r="E333" s="241" t="s">
        <v>431</v>
      </c>
      <c r="F333" s="242" t="s">
        <v>432</v>
      </c>
      <c r="G333" s="243" t="s">
        <v>185</v>
      </c>
      <c r="H333" s="244">
        <v>4</v>
      </c>
      <c r="I333" s="245"/>
      <c r="J333" s="246">
        <f>ROUND(I333*H333,2)</f>
        <v>0</v>
      </c>
      <c r="K333" s="242" t="s">
        <v>135</v>
      </c>
      <c r="L333" s="247"/>
      <c r="M333" s="248" t="s">
        <v>19</v>
      </c>
      <c r="N333" s="249" t="s">
        <v>44</v>
      </c>
      <c r="O333" s="85"/>
      <c r="P333" s="214">
        <f>O333*H333</f>
        <v>0</v>
      </c>
      <c r="Q333" s="214">
        <v>0.00089999999999999998</v>
      </c>
      <c r="R333" s="214">
        <f>Q333*H333</f>
        <v>0.0035999999999999999</v>
      </c>
      <c r="S333" s="214">
        <v>0</v>
      </c>
      <c r="T333" s="215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6" t="s">
        <v>291</v>
      </c>
      <c r="AT333" s="216" t="s">
        <v>154</v>
      </c>
      <c r="AU333" s="216" t="s">
        <v>83</v>
      </c>
      <c r="AY333" s="18" t="s">
        <v>128</v>
      </c>
      <c r="BE333" s="217">
        <f>IF(N333="základní",J333,0)</f>
        <v>0</v>
      </c>
      <c r="BF333" s="217">
        <f>IF(N333="snížená",J333,0)</f>
        <v>0</v>
      </c>
      <c r="BG333" s="217">
        <f>IF(N333="zákl. přenesená",J333,0)</f>
        <v>0</v>
      </c>
      <c r="BH333" s="217">
        <f>IF(N333="sníž. přenesená",J333,0)</f>
        <v>0</v>
      </c>
      <c r="BI333" s="217">
        <f>IF(N333="nulová",J333,0)</f>
        <v>0</v>
      </c>
      <c r="BJ333" s="18" t="s">
        <v>81</v>
      </c>
      <c r="BK333" s="217">
        <f>ROUND(I333*H333,2)</f>
        <v>0</v>
      </c>
      <c r="BL333" s="18" t="s">
        <v>226</v>
      </c>
      <c r="BM333" s="216" t="s">
        <v>433</v>
      </c>
    </row>
    <row r="334" s="2" customFormat="1" ht="16.5" customHeight="1">
      <c r="A334" s="39"/>
      <c r="B334" s="40"/>
      <c r="C334" s="240" t="s">
        <v>434</v>
      </c>
      <c r="D334" s="240" t="s">
        <v>154</v>
      </c>
      <c r="E334" s="241" t="s">
        <v>435</v>
      </c>
      <c r="F334" s="242" t="s">
        <v>436</v>
      </c>
      <c r="G334" s="243" t="s">
        <v>185</v>
      </c>
      <c r="H334" s="244">
        <v>4</v>
      </c>
      <c r="I334" s="245"/>
      <c r="J334" s="246">
        <f>ROUND(I334*H334,2)</f>
        <v>0</v>
      </c>
      <c r="K334" s="242" t="s">
        <v>135</v>
      </c>
      <c r="L334" s="247"/>
      <c r="M334" s="248" t="s">
        <v>19</v>
      </c>
      <c r="N334" s="249" t="s">
        <v>44</v>
      </c>
      <c r="O334" s="85"/>
      <c r="P334" s="214">
        <f>O334*H334</f>
        <v>0</v>
      </c>
      <c r="Q334" s="214">
        <v>0.00055999999999999995</v>
      </c>
      <c r="R334" s="214">
        <f>Q334*H334</f>
        <v>0.0022399999999999998</v>
      </c>
      <c r="S334" s="214">
        <v>0</v>
      </c>
      <c r="T334" s="215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6" t="s">
        <v>291</v>
      </c>
      <c r="AT334" s="216" t="s">
        <v>154</v>
      </c>
      <c r="AU334" s="216" t="s">
        <v>83</v>
      </c>
      <c r="AY334" s="18" t="s">
        <v>128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8" t="s">
        <v>81</v>
      </c>
      <c r="BK334" s="217">
        <f>ROUND(I334*H334,2)</f>
        <v>0</v>
      </c>
      <c r="BL334" s="18" t="s">
        <v>226</v>
      </c>
      <c r="BM334" s="216" t="s">
        <v>437</v>
      </c>
    </row>
    <row r="335" s="2" customFormat="1" ht="16.5" customHeight="1">
      <c r="A335" s="39"/>
      <c r="B335" s="40"/>
      <c r="C335" s="240" t="s">
        <v>438</v>
      </c>
      <c r="D335" s="240" t="s">
        <v>154</v>
      </c>
      <c r="E335" s="241" t="s">
        <v>439</v>
      </c>
      <c r="F335" s="242" t="s">
        <v>440</v>
      </c>
      <c r="G335" s="243" t="s">
        <v>185</v>
      </c>
      <c r="H335" s="244">
        <v>4</v>
      </c>
      <c r="I335" s="245"/>
      <c r="J335" s="246">
        <f>ROUND(I335*H335,2)</f>
        <v>0</v>
      </c>
      <c r="K335" s="242" t="s">
        <v>135</v>
      </c>
      <c r="L335" s="247"/>
      <c r="M335" s="248" t="s">
        <v>19</v>
      </c>
      <c r="N335" s="249" t="s">
        <v>44</v>
      </c>
      <c r="O335" s="85"/>
      <c r="P335" s="214">
        <f>O335*H335</f>
        <v>0</v>
      </c>
      <c r="Q335" s="214">
        <v>0.0025000000000000001</v>
      </c>
      <c r="R335" s="214">
        <f>Q335*H335</f>
        <v>0.01</v>
      </c>
      <c r="S335" s="214">
        <v>0</v>
      </c>
      <c r="T335" s="215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6" t="s">
        <v>291</v>
      </c>
      <c r="AT335" s="216" t="s">
        <v>154</v>
      </c>
      <c r="AU335" s="216" t="s">
        <v>83</v>
      </c>
      <c r="AY335" s="18" t="s">
        <v>128</v>
      </c>
      <c r="BE335" s="217">
        <f>IF(N335="základní",J335,0)</f>
        <v>0</v>
      </c>
      <c r="BF335" s="217">
        <f>IF(N335="snížená",J335,0)</f>
        <v>0</v>
      </c>
      <c r="BG335" s="217">
        <f>IF(N335="zákl. přenesená",J335,0)</f>
        <v>0</v>
      </c>
      <c r="BH335" s="217">
        <f>IF(N335="sníž. přenesená",J335,0)</f>
        <v>0</v>
      </c>
      <c r="BI335" s="217">
        <f>IF(N335="nulová",J335,0)</f>
        <v>0</v>
      </c>
      <c r="BJ335" s="18" t="s">
        <v>81</v>
      </c>
      <c r="BK335" s="217">
        <f>ROUND(I335*H335,2)</f>
        <v>0</v>
      </c>
      <c r="BL335" s="18" t="s">
        <v>226</v>
      </c>
      <c r="BM335" s="216" t="s">
        <v>441</v>
      </c>
    </row>
    <row r="336" s="2" customFormat="1" ht="16.5" customHeight="1">
      <c r="A336" s="39"/>
      <c r="B336" s="40"/>
      <c r="C336" s="240" t="s">
        <v>442</v>
      </c>
      <c r="D336" s="240" t="s">
        <v>154</v>
      </c>
      <c r="E336" s="241" t="s">
        <v>443</v>
      </c>
      <c r="F336" s="242" t="s">
        <v>444</v>
      </c>
      <c r="G336" s="243" t="s">
        <v>185</v>
      </c>
      <c r="H336" s="244">
        <v>4</v>
      </c>
      <c r="I336" s="245"/>
      <c r="J336" s="246">
        <f>ROUND(I336*H336,2)</f>
        <v>0</v>
      </c>
      <c r="K336" s="242" t="s">
        <v>135</v>
      </c>
      <c r="L336" s="247"/>
      <c r="M336" s="248" t="s">
        <v>19</v>
      </c>
      <c r="N336" s="249" t="s">
        <v>44</v>
      </c>
      <c r="O336" s="85"/>
      <c r="P336" s="214">
        <f>O336*H336</f>
        <v>0</v>
      </c>
      <c r="Q336" s="214">
        <v>0.0030000000000000001</v>
      </c>
      <c r="R336" s="214">
        <f>Q336*H336</f>
        <v>0.012</v>
      </c>
      <c r="S336" s="214">
        <v>0</v>
      </c>
      <c r="T336" s="21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6" t="s">
        <v>291</v>
      </c>
      <c r="AT336" s="216" t="s">
        <v>154</v>
      </c>
      <c r="AU336" s="216" t="s">
        <v>83</v>
      </c>
      <c r="AY336" s="18" t="s">
        <v>128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8" t="s">
        <v>81</v>
      </c>
      <c r="BK336" s="217">
        <f>ROUND(I336*H336,2)</f>
        <v>0</v>
      </c>
      <c r="BL336" s="18" t="s">
        <v>226</v>
      </c>
      <c r="BM336" s="216" t="s">
        <v>445</v>
      </c>
    </row>
    <row r="337" s="2" customFormat="1">
      <c r="A337" s="39"/>
      <c r="B337" s="40"/>
      <c r="C337" s="205" t="s">
        <v>446</v>
      </c>
      <c r="D337" s="205" t="s">
        <v>131</v>
      </c>
      <c r="E337" s="206" t="s">
        <v>447</v>
      </c>
      <c r="F337" s="207" t="s">
        <v>448</v>
      </c>
      <c r="G337" s="208" t="s">
        <v>134</v>
      </c>
      <c r="H337" s="209">
        <v>235.44499999999999</v>
      </c>
      <c r="I337" s="210"/>
      <c r="J337" s="211">
        <f>ROUND(I337*H337,2)</f>
        <v>0</v>
      </c>
      <c r="K337" s="207" t="s">
        <v>135</v>
      </c>
      <c r="L337" s="45"/>
      <c r="M337" s="212" t="s">
        <v>19</v>
      </c>
      <c r="N337" s="213" t="s">
        <v>44</v>
      </c>
      <c r="O337" s="85"/>
      <c r="P337" s="214">
        <f>O337*H337</f>
        <v>0</v>
      </c>
      <c r="Q337" s="214">
        <v>0</v>
      </c>
      <c r="R337" s="214">
        <f>Q337*H337</f>
        <v>0</v>
      </c>
      <c r="S337" s="214">
        <v>0</v>
      </c>
      <c r="T337" s="215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6" t="s">
        <v>226</v>
      </c>
      <c r="AT337" s="216" t="s">
        <v>131</v>
      </c>
      <c r="AU337" s="216" t="s">
        <v>83</v>
      </c>
      <c r="AY337" s="18" t="s">
        <v>128</v>
      </c>
      <c r="BE337" s="217">
        <f>IF(N337="základní",J337,0)</f>
        <v>0</v>
      </c>
      <c r="BF337" s="217">
        <f>IF(N337="snížená",J337,0)</f>
        <v>0</v>
      </c>
      <c r="BG337" s="217">
        <f>IF(N337="zákl. přenesená",J337,0)</f>
        <v>0</v>
      </c>
      <c r="BH337" s="217">
        <f>IF(N337="sníž. přenesená",J337,0)</f>
        <v>0</v>
      </c>
      <c r="BI337" s="217">
        <f>IF(N337="nulová",J337,0)</f>
        <v>0</v>
      </c>
      <c r="BJ337" s="18" t="s">
        <v>81</v>
      </c>
      <c r="BK337" s="217">
        <f>ROUND(I337*H337,2)</f>
        <v>0</v>
      </c>
      <c r="BL337" s="18" t="s">
        <v>226</v>
      </c>
      <c r="BM337" s="216" t="s">
        <v>449</v>
      </c>
    </row>
    <row r="338" s="13" customFormat="1">
      <c r="A338" s="13"/>
      <c r="B338" s="218"/>
      <c r="C338" s="219"/>
      <c r="D338" s="220" t="s">
        <v>138</v>
      </c>
      <c r="E338" s="221" t="s">
        <v>19</v>
      </c>
      <c r="F338" s="222" t="s">
        <v>147</v>
      </c>
      <c r="G338" s="219"/>
      <c r="H338" s="221" t="s">
        <v>19</v>
      </c>
      <c r="I338" s="223"/>
      <c r="J338" s="219"/>
      <c r="K338" s="219"/>
      <c r="L338" s="224"/>
      <c r="M338" s="225"/>
      <c r="N338" s="226"/>
      <c r="O338" s="226"/>
      <c r="P338" s="226"/>
      <c r="Q338" s="226"/>
      <c r="R338" s="226"/>
      <c r="S338" s="226"/>
      <c r="T338" s="22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28" t="s">
        <v>138</v>
      </c>
      <c r="AU338" s="228" t="s">
        <v>83</v>
      </c>
      <c r="AV338" s="13" t="s">
        <v>81</v>
      </c>
      <c r="AW338" s="13" t="s">
        <v>35</v>
      </c>
      <c r="AX338" s="13" t="s">
        <v>73</v>
      </c>
      <c r="AY338" s="228" t="s">
        <v>128</v>
      </c>
    </row>
    <row r="339" s="14" customFormat="1">
      <c r="A339" s="14"/>
      <c r="B339" s="229"/>
      <c r="C339" s="230"/>
      <c r="D339" s="220" t="s">
        <v>138</v>
      </c>
      <c r="E339" s="231" t="s">
        <v>19</v>
      </c>
      <c r="F339" s="232" t="s">
        <v>450</v>
      </c>
      <c r="G339" s="230"/>
      <c r="H339" s="233">
        <v>145.14500000000001</v>
      </c>
      <c r="I339" s="234"/>
      <c r="J339" s="230"/>
      <c r="K339" s="230"/>
      <c r="L339" s="235"/>
      <c r="M339" s="236"/>
      <c r="N339" s="237"/>
      <c r="O339" s="237"/>
      <c r="P339" s="237"/>
      <c r="Q339" s="237"/>
      <c r="R339" s="237"/>
      <c r="S339" s="237"/>
      <c r="T339" s="238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39" t="s">
        <v>138</v>
      </c>
      <c r="AU339" s="239" t="s">
        <v>83</v>
      </c>
      <c r="AV339" s="14" t="s">
        <v>83</v>
      </c>
      <c r="AW339" s="14" t="s">
        <v>35</v>
      </c>
      <c r="AX339" s="14" t="s">
        <v>73</v>
      </c>
      <c r="AY339" s="239" t="s">
        <v>128</v>
      </c>
    </row>
    <row r="340" s="13" customFormat="1">
      <c r="A340" s="13"/>
      <c r="B340" s="218"/>
      <c r="C340" s="219"/>
      <c r="D340" s="220" t="s">
        <v>138</v>
      </c>
      <c r="E340" s="221" t="s">
        <v>19</v>
      </c>
      <c r="F340" s="222" t="s">
        <v>400</v>
      </c>
      <c r="G340" s="219"/>
      <c r="H340" s="221" t="s">
        <v>19</v>
      </c>
      <c r="I340" s="223"/>
      <c r="J340" s="219"/>
      <c r="K340" s="219"/>
      <c r="L340" s="224"/>
      <c r="M340" s="225"/>
      <c r="N340" s="226"/>
      <c r="O340" s="226"/>
      <c r="P340" s="226"/>
      <c r="Q340" s="226"/>
      <c r="R340" s="226"/>
      <c r="S340" s="226"/>
      <c r="T340" s="22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28" t="s">
        <v>138</v>
      </c>
      <c r="AU340" s="228" t="s">
        <v>83</v>
      </c>
      <c r="AV340" s="13" t="s">
        <v>81</v>
      </c>
      <c r="AW340" s="13" t="s">
        <v>35</v>
      </c>
      <c r="AX340" s="13" t="s">
        <v>73</v>
      </c>
      <c r="AY340" s="228" t="s">
        <v>128</v>
      </c>
    </row>
    <row r="341" s="14" customFormat="1">
      <c r="A341" s="14"/>
      <c r="B341" s="229"/>
      <c r="C341" s="230"/>
      <c r="D341" s="220" t="s">
        <v>138</v>
      </c>
      <c r="E341" s="231" t="s">
        <v>19</v>
      </c>
      <c r="F341" s="232" t="s">
        <v>451</v>
      </c>
      <c r="G341" s="230"/>
      <c r="H341" s="233">
        <v>57.240000000000002</v>
      </c>
      <c r="I341" s="234"/>
      <c r="J341" s="230"/>
      <c r="K341" s="230"/>
      <c r="L341" s="235"/>
      <c r="M341" s="236"/>
      <c r="N341" s="237"/>
      <c r="O341" s="237"/>
      <c r="P341" s="237"/>
      <c r="Q341" s="237"/>
      <c r="R341" s="237"/>
      <c r="S341" s="237"/>
      <c r="T341" s="23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39" t="s">
        <v>138</v>
      </c>
      <c r="AU341" s="239" t="s">
        <v>83</v>
      </c>
      <c r="AV341" s="14" t="s">
        <v>83</v>
      </c>
      <c r="AW341" s="14" t="s">
        <v>35</v>
      </c>
      <c r="AX341" s="14" t="s">
        <v>73</v>
      </c>
      <c r="AY341" s="239" t="s">
        <v>128</v>
      </c>
    </row>
    <row r="342" s="13" customFormat="1">
      <c r="A342" s="13"/>
      <c r="B342" s="218"/>
      <c r="C342" s="219"/>
      <c r="D342" s="220" t="s">
        <v>138</v>
      </c>
      <c r="E342" s="221" t="s">
        <v>19</v>
      </c>
      <c r="F342" s="222" t="s">
        <v>167</v>
      </c>
      <c r="G342" s="219"/>
      <c r="H342" s="221" t="s">
        <v>19</v>
      </c>
      <c r="I342" s="223"/>
      <c r="J342" s="219"/>
      <c r="K342" s="219"/>
      <c r="L342" s="224"/>
      <c r="M342" s="225"/>
      <c r="N342" s="226"/>
      <c r="O342" s="226"/>
      <c r="P342" s="226"/>
      <c r="Q342" s="226"/>
      <c r="R342" s="226"/>
      <c r="S342" s="226"/>
      <c r="T342" s="22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28" t="s">
        <v>138</v>
      </c>
      <c r="AU342" s="228" t="s">
        <v>83</v>
      </c>
      <c r="AV342" s="13" t="s">
        <v>81</v>
      </c>
      <c r="AW342" s="13" t="s">
        <v>35</v>
      </c>
      <c r="AX342" s="13" t="s">
        <v>73</v>
      </c>
      <c r="AY342" s="228" t="s">
        <v>128</v>
      </c>
    </row>
    <row r="343" s="14" customFormat="1">
      <c r="A343" s="14"/>
      <c r="B343" s="229"/>
      <c r="C343" s="230"/>
      <c r="D343" s="220" t="s">
        <v>138</v>
      </c>
      <c r="E343" s="231" t="s">
        <v>19</v>
      </c>
      <c r="F343" s="232" t="s">
        <v>452</v>
      </c>
      <c r="G343" s="230"/>
      <c r="H343" s="233">
        <v>4.5</v>
      </c>
      <c r="I343" s="234"/>
      <c r="J343" s="230"/>
      <c r="K343" s="230"/>
      <c r="L343" s="235"/>
      <c r="M343" s="236"/>
      <c r="N343" s="237"/>
      <c r="O343" s="237"/>
      <c r="P343" s="237"/>
      <c r="Q343" s="237"/>
      <c r="R343" s="237"/>
      <c r="S343" s="237"/>
      <c r="T343" s="23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39" t="s">
        <v>138</v>
      </c>
      <c r="AU343" s="239" t="s">
        <v>83</v>
      </c>
      <c r="AV343" s="14" t="s">
        <v>83</v>
      </c>
      <c r="AW343" s="14" t="s">
        <v>35</v>
      </c>
      <c r="AX343" s="14" t="s">
        <v>73</v>
      </c>
      <c r="AY343" s="239" t="s">
        <v>128</v>
      </c>
    </row>
    <row r="344" s="13" customFormat="1">
      <c r="A344" s="13"/>
      <c r="B344" s="218"/>
      <c r="C344" s="219"/>
      <c r="D344" s="220" t="s">
        <v>138</v>
      </c>
      <c r="E344" s="221" t="s">
        <v>19</v>
      </c>
      <c r="F344" s="222" t="s">
        <v>381</v>
      </c>
      <c r="G344" s="219"/>
      <c r="H344" s="221" t="s">
        <v>19</v>
      </c>
      <c r="I344" s="223"/>
      <c r="J344" s="219"/>
      <c r="K344" s="219"/>
      <c r="L344" s="224"/>
      <c r="M344" s="225"/>
      <c r="N344" s="226"/>
      <c r="O344" s="226"/>
      <c r="P344" s="226"/>
      <c r="Q344" s="226"/>
      <c r="R344" s="226"/>
      <c r="S344" s="226"/>
      <c r="T344" s="22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28" t="s">
        <v>138</v>
      </c>
      <c r="AU344" s="228" t="s">
        <v>83</v>
      </c>
      <c r="AV344" s="13" t="s">
        <v>81</v>
      </c>
      <c r="AW344" s="13" t="s">
        <v>35</v>
      </c>
      <c r="AX344" s="13" t="s">
        <v>73</v>
      </c>
      <c r="AY344" s="228" t="s">
        <v>128</v>
      </c>
    </row>
    <row r="345" s="14" customFormat="1">
      <c r="A345" s="14"/>
      <c r="B345" s="229"/>
      <c r="C345" s="230"/>
      <c r="D345" s="220" t="s">
        <v>138</v>
      </c>
      <c r="E345" s="231" t="s">
        <v>19</v>
      </c>
      <c r="F345" s="232" t="s">
        <v>453</v>
      </c>
      <c r="G345" s="230"/>
      <c r="H345" s="233">
        <v>14.279999999999999</v>
      </c>
      <c r="I345" s="234"/>
      <c r="J345" s="230"/>
      <c r="K345" s="230"/>
      <c r="L345" s="235"/>
      <c r="M345" s="236"/>
      <c r="N345" s="237"/>
      <c r="O345" s="237"/>
      <c r="P345" s="237"/>
      <c r="Q345" s="237"/>
      <c r="R345" s="237"/>
      <c r="S345" s="237"/>
      <c r="T345" s="23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39" t="s">
        <v>138</v>
      </c>
      <c r="AU345" s="239" t="s">
        <v>83</v>
      </c>
      <c r="AV345" s="14" t="s">
        <v>83</v>
      </c>
      <c r="AW345" s="14" t="s">
        <v>35</v>
      </c>
      <c r="AX345" s="14" t="s">
        <v>73</v>
      </c>
      <c r="AY345" s="239" t="s">
        <v>128</v>
      </c>
    </row>
    <row r="346" s="14" customFormat="1">
      <c r="A346" s="14"/>
      <c r="B346" s="229"/>
      <c r="C346" s="230"/>
      <c r="D346" s="220" t="s">
        <v>138</v>
      </c>
      <c r="E346" s="231" t="s">
        <v>19</v>
      </c>
      <c r="F346" s="232" t="s">
        <v>454</v>
      </c>
      <c r="G346" s="230"/>
      <c r="H346" s="233">
        <v>8.4000000000000004</v>
      </c>
      <c r="I346" s="234"/>
      <c r="J346" s="230"/>
      <c r="K346" s="230"/>
      <c r="L346" s="235"/>
      <c r="M346" s="236"/>
      <c r="N346" s="237"/>
      <c r="O346" s="237"/>
      <c r="P346" s="237"/>
      <c r="Q346" s="237"/>
      <c r="R346" s="237"/>
      <c r="S346" s="237"/>
      <c r="T346" s="238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39" t="s">
        <v>138</v>
      </c>
      <c r="AU346" s="239" t="s">
        <v>83</v>
      </c>
      <c r="AV346" s="14" t="s">
        <v>83</v>
      </c>
      <c r="AW346" s="14" t="s">
        <v>35</v>
      </c>
      <c r="AX346" s="14" t="s">
        <v>73</v>
      </c>
      <c r="AY346" s="239" t="s">
        <v>128</v>
      </c>
    </row>
    <row r="347" s="13" customFormat="1">
      <c r="A347" s="13"/>
      <c r="B347" s="218"/>
      <c r="C347" s="219"/>
      <c r="D347" s="220" t="s">
        <v>138</v>
      </c>
      <c r="E347" s="221" t="s">
        <v>19</v>
      </c>
      <c r="F347" s="222" t="s">
        <v>408</v>
      </c>
      <c r="G347" s="219"/>
      <c r="H347" s="221" t="s">
        <v>19</v>
      </c>
      <c r="I347" s="223"/>
      <c r="J347" s="219"/>
      <c r="K347" s="219"/>
      <c r="L347" s="224"/>
      <c r="M347" s="225"/>
      <c r="N347" s="226"/>
      <c r="O347" s="226"/>
      <c r="P347" s="226"/>
      <c r="Q347" s="226"/>
      <c r="R347" s="226"/>
      <c r="S347" s="226"/>
      <c r="T347" s="22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28" t="s">
        <v>138</v>
      </c>
      <c r="AU347" s="228" t="s">
        <v>83</v>
      </c>
      <c r="AV347" s="13" t="s">
        <v>81</v>
      </c>
      <c r="AW347" s="13" t="s">
        <v>35</v>
      </c>
      <c r="AX347" s="13" t="s">
        <v>73</v>
      </c>
      <c r="AY347" s="228" t="s">
        <v>128</v>
      </c>
    </row>
    <row r="348" s="14" customFormat="1">
      <c r="A348" s="14"/>
      <c r="B348" s="229"/>
      <c r="C348" s="230"/>
      <c r="D348" s="220" t="s">
        <v>138</v>
      </c>
      <c r="E348" s="231" t="s">
        <v>19</v>
      </c>
      <c r="F348" s="232" t="s">
        <v>455</v>
      </c>
      <c r="G348" s="230"/>
      <c r="H348" s="233">
        <v>5.8799999999999999</v>
      </c>
      <c r="I348" s="234"/>
      <c r="J348" s="230"/>
      <c r="K348" s="230"/>
      <c r="L348" s="235"/>
      <c r="M348" s="236"/>
      <c r="N348" s="237"/>
      <c r="O348" s="237"/>
      <c r="P348" s="237"/>
      <c r="Q348" s="237"/>
      <c r="R348" s="237"/>
      <c r="S348" s="237"/>
      <c r="T348" s="238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39" t="s">
        <v>138</v>
      </c>
      <c r="AU348" s="239" t="s">
        <v>83</v>
      </c>
      <c r="AV348" s="14" t="s">
        <v>83</v>
      </c>
      <c r="AW348" s="14" t="s">
        <v>35</v>
      </c>
      <c r="AX348" s="14" t="s">
        <v>73</v>
      </c>
      <c r="AY348" s="239" t="s">
        <v>128</v>
      </c>
    </row>
    <row r="349" s="15" customFormat="1">
      <c r="A349" s="15"/>
      <c r="B349" s="254"/>
      <c r="C349" s="255"/>
      <c r="D349" s="220" t="s">
        <v>138</v>
      </c>
      <c r="E349" s="256" t="s">
        <v>19</v>
      </c>
      <c r="F349" s="257" t="s">
        <v>205</v>
      </c>
      <c r="G349" s="255"/>
      <c r="H349" s="258">
        <v>235.44500000000002</v>
      </c>
      <c r="I349" s="259"/>
      <c r="J349" s="255"/>
      <c r="K349" s="255"/>
      <c r="L349" s="260"/>
      <c r="M349" s="261"/>
      <c r="N349" s="262"/>
      <c r="O349" s="262"/>
      <c r="P349" s="262"/>
      <c r="Q349" s="262"/>
      <c r="R349" s="262"/>
      <c r="S349" s="262"/>
      <c r="T349" s="263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4" t="s">
        <v>138</v>
      </c>
      <c r="AU349" s="264" t="s">
        <v>83</v>
      </c>
      <c r="AV349" s="15" t="s">
        <v>136</v>
      </c>
      <c r="AW349" s="15" t="s">
        <v>35</v>
      </c>
      <c r="AX349" s="15" t="s">
        <v>81</v>
      </c>
      <c r="AY349" s="264" t="s">
        <v>128</v>
      </c>
    </row>
    <row r="350" s="2" customFormat="1" ht="16.5" customHeight="1">
      <c r="A350" s="39"/>
      <c r="B350" s="40"/>
      <c r="C350" s="240" t="s">
        <v>456</v>
      </c>
      <c r="D350" s="240" t="s">
        <v>154</v>
      </c>
      <c r="E350" s="241" t="s">
        <v>279</v>
      </c>
      <c r="F350" s="242" t="s">
        <v>280</v>
      </c>
      <c r="G350" s="243" t="s">
        <v>281</v>
      </c>
      <c r="H350" s="244">
        <v>82.406000000000006</v>
      </c>
      <c r="I350" s="245"/>
      <c r="J350" s="246">
        <f>ROUND(I350*H350,2)</f>
        <v>0</v>
      </c>
      <c r="K350" s="242" t="s">
        <v>135</v>
      </c>
      <c r="L350" s="247"/>
      <c r="M350" s="248" t="s">
        <v>19</v>
      </c>
      <c r="N350" s="249" t="s">
        <v>44</v>
      </c>
      <c r="O350" s="85"/>
      <c r="P350" s="214">
        <f>O350*H350</f>
        <v>0</v>
      </c>
      <c r="Q350" s="214">
        <v>0.001</v>
      </c>
      <c r="R350" s="214">
        <f>Q350*H350</f>
        <v>0.082406000000000007</v>
      </c>
      <c r="S350" s="214">
        <v>0</v>
      </c>
      <c r="T350" s="215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6" t="s">
        <v>291</v>
      </c>
      <c r="AT350" s="216" t="s">
        <v>154</v>
      </c>
      <c r="AU350" s="216" t="s">
        <v>83</v>
      </c>
      <c r="AY350" s="18" t="s">
        <v>128</v>
      </c>
      <c r="BE350" s="217">
        <f>IF(N350="základní",J350,0)</f>
        <v>0</v>
      </c>
      <c r="BF350" s="217">
        <f>IF(N350="snížená",J350,0)</f>
        <v>0</v>
      </c>
      <c r="BG350" s="217">
        <f>IF(N350="zákl. přenesená",J350,0)</f>
        <v>0</v>
      </c>
      <c r="BH350" s="217">
        <f>IF(N350="sníž. přenesená",J350,0)</f>
        <v>0</v>
      </c>
      <c r="BI350" s="217">
        <f>IF(N350="nulová",J350,0)</f>
        <v>0</v>
      </c>
      <c r="BJ350" s="18" t="s">
        <v>81</v>
      </c>
      <c r="BK350" s="217">
        <f>ROUND(I350*H350,2)</f>
        <v>0</v>
      </c>
      <c r="BL350" s="18" t="s">
        <v>226</v>
      </c>
      <c r="BM350" s="216" t="s">
        <v>457</v>
      </c>
    </row>
    <row r="351" s="14" customFormat="1">
      <c r="A351" s="14"/>
      <c r="B351" s="229"/>
      <c r="C351" s="230"/>
      <c r="D351" s="220" t="s">
        <v>138</v>
      </c>
      <c r="E351" s="230"/>
      <c r="F351" s="232" t="s">
        <v>458</v>
      </c>
      <c r="G351" s="230"/>
      <c r="H351" s="233">
        <v>82.406000000000006</v>
      </c>
      <c r="I351" s="234"/>
      <c r="J351" s="230"/>
      <c r="K351" s="230"/>
      <c r="L351" s="235"/>
      <c r="M351" s="236"/>
      <c r="N351" s="237"/>
      <c r="O351" s="237"/>
      <c r="P351" s="237"/>
      <c r="Q351" s="237"/>
      <c r="R351" s="237"/>
      <c r="S351" s="237"/>
      <c r="T351" s="23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39" t="s">
        <v>138</v>
      </c>
      <c r="AU351" s="239" t="s">
        <v>83</v>
      </c>
      <c r="AV351" s="14" t="s">
        <v>83</v>
      </c>
      <c r="AW351" s="14" t="s">
        <v>4</v>
      </c>
      <c r="AX351" s="14" t="s">
        <v>81</v>
      </c>
      <c r="AY351" s="239" t="s">
        <v>128</v>
      </c>
    </row>
    <row r="352" s="2" customFormat="1">
      <c r="A352" s="39"/>
      <c r="B352" s="40"/>
      <c r="C352" s="205" t="s">
        <v>459</v>
      </c>
      <c r="D352" s="205" t="s">
        <v>131</v>
      </c>
      <c r="E352" s="206" t="s">
        <v>460</v>
      </c>
      <c r="F352" s="207" t="s">
        <v>461</v>
      </c>
      <c r="G352" s="208" t="s">
        <v>134</v>
      </c>
      <c r="H352" s="209">
        <v>235.44499999999999</v>
      </c>
      <c r="I352" s="210"/>
      <c r="J352" s="211">
        <f>ROUND(I352*H352,2)</f>
        <v>0</v>
      </c>
      <c r="K352" s="207" t="s">
        <v>135</v>
      </c>
      <c r="L352" s="45"/>
      <c r="M352" s="212" t="s">
        <v>19</v>
      </c>
      <c r="N352" s="213" t="s">
        <v>44</v>
      </c>
      <c r="O352" s="85"/>
      <c r="P352" s="214">
        <f>O352*H352</f>
        <v>0</v>
      </c>
      <c r="Q352" s="214">
        <v>0.00093999999999999997</v>
      </c>
      <c r="R352" s="214">
        <f>Q352*H352</f>
        <v>0.2213183</v>
      </c>
      <c r="S352" s="214">
        <v>0</v>
      </c>
      <c r="T352" s="215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6" t="s">
        <v>226</v>
      </c>
      <c r="AT352" s="216" t="s">
        <v>131</v>
      </c>
      <c r="AU352" s="216" t="s">
        <v>83</v>
      </c>
      <c r="AY352" s="18" t="s">
        <v>128</v>
      </c>
      <c r="BE352" s="217">
        <f>IF(N352="základní",J352,0)</f>
        <v>0</v>
      </c>
      <c r="BF352" s="217">
        <f>IF(N352="snížená",J352,0)</f>
        <v>0</v>
      </c>
      <c r="BG352" s="217">
        <f>IF(N352="zákl. přenesená",J352,0)</f>
        <v>0</v>
      </c>
      <c r="BH352" s="217">
        <f>IF(N352="sníž. přenesená",J352,0)</f>
        <v>0</v>
      </c>
      <c r="BI352" s="217">
        <f>IF(N352="nulová",J352,0)</f>
        <v>0</v>
      </c>
      <c r="BJ352" s="18" t="s">
        <v>81</v>
      </c>
      <c r="BK352" s="217">
        <f>ROUND(I352*H352,2)</f>
        <v>0</v>
      </c>
      <c r="BL352" s="18" t="s">
        <v>226</v>
      </c>
      <c r="BM352" s="216" t="s">
        <v>462</v>
      </c>
    </row>
    <row r="353" s="13" customFormat="1">
      <c r="A353" s="13"/>
      <c r="B353" s="218"/>
      <c r="C353" s="219"/>
      <c r="D353" s="220" t="s">
        <v>138</v>
      </c>
      <c r="E353" s="221" t="s">
        <v>19</v>
      </c>
      <c r="F353" s="222" t="s">
        <v>147</v>
      </c>
      <c r="G353" s="219"/>
      <c r="H353" s="221" t="s">
        <v>19</v>
      </c>
      <c r="I353" s="223"/>
      <c r="J353" s="219"/>
      <c r="K353" s="219"/>
      <c r="L353" s="224"/>
      <c r="M353" s="225"/>
      <c r="N353" s="226"/>
      <c r="O353" s="226"/>
      <c r="P353" s="226"/>
      <c r="Q353" s="226"/>
      <c r="R353" s="226"/>
      <c r="S353" s="226"/>
      <c r="T353" s="22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28" t="s">
        <v>138</v>
      </c>
      <c r="AU353" s="228" t="s">
        <v>83</v>
      </c>
      <c r="AV353" s="13" t="s">
        <v>81</v>
      </c>
      <c r="AW353" s="13" t="s">
        <v>35</v>
      </c>
      <c r="AX353" s="13" t="s">
        <v>73</v>
      </c>
      <c r="AY353" s="228" t="s">
        <v>128</v>
      </c>
    </row>
    <row r="354" s="14" customFormat="1">
      <c r="A354" s="14"/>
      <c r="B354" s="229"/>
      <c r="C354" s="230"/>
      <c r="D354" s="220" t="s">
        <v>138</v>
      </c>
      <c r="E354" s="231" t="s">
        <v>19</v>
      </c>
      <c r="F354" s="232" t="s">
        <v>450</v>
      </c>
      <c r="G354" s="230"/>
      <c r="H354" s="233">
        <v>145.14500000000001</v>
      </c>
      <c r="I354" s="234"/>
      <c r="J354" s="230"/>
      <c r="K354" s="230"/>
      <c r="L354" s="235"/>
      <c r="M354" s="236"/>
      <c r="N354" s="237"/>
      <c r="O354" s="237"/>
      <c r="P354" s="237"/>
      <c r="Q354" s="237"/>
      <c r="R354" s="237"/>
      <c r="S354" s="237"/>
      <c r="T354" s="23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39" t="s">
        <v>138</v>
      </c>
      <c r="AU354" s="239" t="s">
        <v>83</v>
      </c>
      <c r="AV354" s="14" t="s">
        <v>83</v>
      </c>
      <c r="AW354" s="14" t="s">
        <v>35</v>
      </c>
      <c r="AX354" s="14" t="s">
        <v>73</v>
      </c>
      <c r="AY354" s="239" t="s">
        <v>128</v>
      </c>
    </row>
    <row r="355" s="13" customFormat="1">
      <c r="A355" s="13"/>
      <c r="B355" s="218"/>
      <c r="C355" s="219"/>
      <c r="D355" s="220" t="s">
        <v>138</v>
      </c>
      <c r="E355" s="221" t="s">
        <v>19</v>
      </c>
      <c r="F355" s="222" t="s">
        <v>400</v>
      </c>
      <c r="G355" s="219"/>
      <c r="H355" s="221" t="s">
        <v>19</v>
      </c>
      <c r="I355" s="223"/>
      <c r="J355" s="219"/>
      <c r="K355" s="219"/>
      <c r="L355" s="224"/>
      <c r="M355" s="225"/>
      <c r="N355" s="226"/>
      <c r="O355" s="226"/>
      <c r="P355" s="226"/>
      <c r="Q355" s="226"/>
      <c r="R355" s="226"/>
      <c r="S355" s="226"/>
      <c r="T355" s="22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28" t="s">
        <v>138</v>
      </c>
      <c r="AU355" s="228" t="s">
        <v>83</v>
      </c>
      <c r="AV355" s="13" t="s">
        <v>81</v>
      </c>
      <c r="AW355" s="13" t="s">
        <v>35</v>
      </c>
      <c r="AX355" s="13" t="s">
        <v>73</v>
      </c>
      <c r="AY355" s="228" t="s">
        <v>128</v>
      </c>
    </row>
    <row r="356" s="14" customFormat="1">
      <c r="A356" s="14"/>
      <c r="B356" s="229"/>
      <c r="C356" s="230"/>
      <c r="D356" s="220" t="s">
        <v>138</v>
      </c>
      <c r="E356" s="231" t="s">
        <v>19</v>
      </c>
      <c r="F356" s="232" t="s">
        <v>451</v>
      </c>
      <c r="G356" s="230"/>
      <c r="H356" s="233">
        <v>57.240000000000002</v>
      </c>
      <c r="I356" s="234"/>
      <c r="J356" s="230"/>
      <c r="K356" s="230"/>
      <c r="L356" s="235"/>
      <c r="M356" s="236"/>
      <c r="N356" s="237"/>
      <c r="O356" s="237"/>
      <c r="P356" s="237"/>
      <c r="Q356" s="237"/>
      <c r="R356" s="237"/>
      <c r="S356" s="237"/>
      <c r="T356" s="238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39" t="s">
        <v>138</v>
      </c>
      <c r="AU356" s="239" t="s">
        <v>83</v>
      </c>
      <c r="AV356" s="14" t="s">
        <v>83</v>
      </c>
      <c r="AW356" s="14" t="s">
        <v>35</v>
      </c>
      <c r="AX356" s="14" t="s">
        <v>73</v>
      </c>
      <c r="AY356" s="239" t="s">
        <v>128</v>
      </c>
    </row>
    <row r="357" s="13" customFormat="1">
      <c r="A357" s="13"/>
      <c r="B357" s="218"/>
      <c r="C357" s="219"/>
      <c r="D357" s="220" t="s">
        <v>138</v>
      </c>
      <c r="E357" s="221" t="s">
        <v>19</v>
      </c>
      <c r="F357" s="222" t="s">
        <v>167</v>
      </c>
      <c r="G357" s="219"/>
      <c r="H357" s="221" t="s">
        <v>19</v>
      </c>
      <c r="I357" s="223"/>
      <c r="J357" s="219"/>
      <c r="K357" s="219"/>
      <c r="L357" s="224"/>
      <c r="M357" s="225"/>
      <c r="N357" s="226"/>
      <c r="O357" s="226"/>
      <c r="P357" s="226"/>
      <c r="Q357" s="226"/>
      <c r="R357" s="226"/>
      <c r="S357" s="226"/>
      <c r="T357" s="22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28" t="s">
        <v>138</v>
      </c>
      <c r="AU357" s="228" t="s">
        <v>83</v>
      </c>
      <c r="AV357" s="13" t="s">
        <v>81</v>
      </c>
      <c r="AW357" s="13" t="s">
        <v>35</v>
      </c>
      <c r="AX357" s="13" t="s">
        <v>73</v>
      </c>
      <c r="AY357" s="228" t="s">
        <v>128</v>
      </c>
    </row>
    <row r="358" s="14" customFormat="1">
      <c r="A358" s="14"/>
      <c r="B358" s="229"/>
      <c r="C358" s="230"/>
      <c r="D358" s="220" t="s">
        <v>138</v>
      </c>
      <c r="E358" s="231" t="s">
        <v>19</v>
      </c>
      <c r="F358" s="232" t="s">
        <v>452</v>
      </c>
      <c r="G358" s="230"/>
      <c r="H358" s="233">
        <v>4.5</v>
      </c>
      <c r="I358" s="234"/>
      <c r="J358" s="230"/>
      <c r="K358" s="230"/>
      <c r="L358" s="235"/>
      <c r="M358" s="236"/>
      <c r="N358" s="237"/>
      <c r="O358" s="237"/>
      <c r="P358" s="237"/>
      <c r="Q358" s="237"/>
      <c r="R358" s="237"/>
      <c r="S358" s="237"/>
      <c r="T358" s="23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39" t="s">
        <v>138</v>
      </c>
      <c r="AU358" s="239" t="s">
        <v>83</v>
      </c>
      <c r="AV358" s="14" t="s">
        <v>83</v>
      </c>
      <c r="AW358" s="14" t="s">
        <v>35</v>
      </c>
      <c r="AX358" s="14" t="s">
        <v>73</v>
      </c>
      <c r="AY358" s="239" t="s">
        <v>128</v>
      </c>
    </row>
    <row r="359" s="13" customFormat="1">
      <c r="A359" s="13"/>
      <c r="B359" s="218"/>
      <c r="C359" s="219"/>
      <c r="D359" s="220" t="s">
        <v>138</v>
      </c>
      <c r="E359" s="221" t="s">
        <v>19</v>
      </c>
      <c r="F359" s="222" t="s">
        <v>381</v>
      </c>
      <c r="G359" s="219"/>
      <c r="H359" s="221" t="s">
        <v>19</v>
      </c>
      <c r="I359" s="223"/>
      <c r="J359" s="219"/>
      <c r="K359" s="219"/>
      <c r="L359" s="224"/>
      <c r="M359" s="225"/>
      <c r="N359" s="226"/>
      <c r="O359" s="226"/>
      <c r="P359" s="226"/>
      <c r="Q359" s="226"/>
      <c r="R359" s="226"/>
      <c r="S359" s="226"/>
      <c r="T359" s="22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28" t="s">
        <v>138</v>
      </c>
      <c r="AU359" s="228" t="s">
        <v>83</v>
      </c>
      <c r="AV359" s="13" t="s">
        <v>81</v>
      </c>
      <c r="AW359" s="13" t="s">
        <v>35</v>
      </c>
      <c r="AX359" s="13" t="s">
        <v>73</v>
      </c>
      <c r="AY359" s="228" t="s">
        <v>128</v>
      </c>
    </row>
    <row r="360" s="14" customFormat="1">
      <c r="A360" s="14"/>
      <c r="B360" s="229"/>
      <c r="C360" s="230"/>
      <c r="D360" s="220" t="s">
        <v>138</v>
      </c>
      <c r="E360" s="231" t="s">
        <v>19</v>
      </c>
      <c r="F360" s="232" t="s">
        <v>453</v>
      </c>
      <c r="G360" s="230"/>
      <c r="H360" s="233">
        <v>14.279999999999999</v>
      </c>
      <c r="I360" s="234"/>
      <c r="J360" s="230"/>
      <c r="K360" s="230"/>
      <c r="L360" s="235"/>
      <c r="M360" s="236"/>
      <c r="N360" s="237"/>
      <c r="O360" s="237"/>
      <c r="P360" s="237"/>
      <c r="Q360" s="237"/>
      <c r="R360" s="237"/>
      <c r="S360" s="237"/>
      <c r="T360" s="238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39" t="s">
        <v>138</v>
      </c>
      <c r="AU360" s="239" t="s">
        <v>83</v>
      </c>
      <c r="AV360" s="14" t="s">
        <v>83</v>
      </c>
      <c r="AW360" s="14" t="s">
        <v>35</v>
      </c>
      <c r="AX360" s="14" t="s">
        <v>73</v>
      </c>
      <c r="AY360" s="239" t="s">
        <v>128</v>
      </c>
    </row>
    <row r="361" s="14" customFormat="1">
      <c r="A361" s="14"/>
      <c r="B361" s="229"/>
      <c r="C361" s="230"/>
      <c r="D361" s="220" t="s">
        <v>138</v>
      </c>
      <c r="E361" s="231" t="s">
        <v>19</v>
      </c>
      <c r="F361" s="232" t="s">
        <v>454</v>
      </c>
      <c r="G361" s="230"/>
      <c r="H361" s="233">
        <v>8.4000000000000004</v>
      </c>
      <c r="I361" s="234"/>
      <c r="J361" s="230"/>
      <c r="K361" s="230"/>
      <c r="L361" s="235"/>
      <c r="M361" s="236"/>
      <c r="N361" s="237"/>
      <c r="O361" s="237"/>
      <c r="P361" s="237"/>
      <c r="Q361" s="237"/>
      <c r="R361" s="237"/>
      <c r="S361" s="237"/>
      <c r="T361" s="23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39" t="s">
        <v>138</v>
      </c>
      <c r="AU361" s="239" t="s">
        <v>83</v>
      </c>
      <c r="AV361" s="14" t="s">
        <v>83</v>
      </c>
      <c r="AW361" s="14" t="s">
        <v>35</v>
      </c>
      <c r="AX361" s="14" t="s">
        <v>73</v>
      </c>
      <c r="AY361" s="239" t="s">
        <v>128</v>
      </c>
    </row>
    <row r="362" s="13" customFormat="1">
      <c r="A362" s="13"/>
      <c r="B362" s="218"/>
      <c r="C362" s="219"/>
      <c r="D362" s="220" t="s">
        <v>138</v>
      </c>
      <c r="E362" s="221" t="s">
        <v>19</v>
      </c>
      <c r="F362" s="222" t="s">
        <v>408</v>
      </c>
      <c r="G362" s="219"/>
      <c r="H362" s="221" t="s">
        <v>19</v>
      </c>
      <c r="I362" s="223"/>
      <c r="J362" s="219"/>
      <c r="K362" s="219"/>
      <c r="L362" s="224"/>
      <c r="M362" s="225"/>
      <c r="N362" s="226"/>
      <c r="O362" s="226"/>
      <c r="P362" s="226"/>
      <c r="Q362" s="226"/>
      <c r="R362" s="226"/>
      <c r="S362" s="226"/>
      <c r="T362" s="22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28" t="s">
        <v>138</v>
      </c>
      <c r="AU362" s="228" t="s">
        <v>83</v>
      </c>
      <c r="AV362" s="13" t="s">
        <v>81</v>
      </c>
      <c r="AW362" s="13" t="s">
        <v>35</v>
      </c>
      <c r="AX362" s="13" t="s">
        <v>73</v>
      </c>
      <c r="AY362" s="228" t="s">
        <v>128</v>
      </c>
    </row>
    <row r="363" s="14" customFormat="1">
      <c r="A363" s="14"/>
      <c r="B363" s="229"/>
      <c r="C363" s="230"/>
      <c r="D363" s="220" t="s">
        <v>138</v>
      </c>
      <c r="E363" s="231" t="s">
        <v>19</v>
      </c>
      <c r="F363" s="232" t="s">
        <v>455</v>
      </c>
      <c r="G363" s="230"/>
      <c r="H363" s="233">
        <v>5.8799999999999999</v>
      </c>
      <c r="I363" s="234"/>
      <c r="J363" s="230"/>
      <c r="K363" s="230"/>
      <c r="L363" s="235"/>
      <c r="M363" s="236"/>
      <c r="N363" s="237"/>
      <c r="O363" s="237"/>
      <c r="P363" s="237"/>
      <c r="Q363" s="237"/>
      <c r="R363" s="237"/>
      <c r="S363" s="237"/>
      <c r="T363" s="23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39" t="s">
        <v>138</v>
      </c>
      <c r="AU363" s="239" t="s">
        <v>83</v>
      </c>
      <c r="AV363" s="14" t="s">
        <v>83</v>
      </c>
      <c r="AW363" s="14" t="s">
        <v>35</v>
      </c>
      <c r="AX363" s="14" t="s">
        <v>73</v>
      </c>
      <c r="AY363" s="239" t="s">
        <v>128</v>
      </c>
    </row>
    <row r="364" s="15" customFormat="1">
      <c r="A364" s="15"/>
      <c r="B364" s="254"/>
      <c r="C364" s="255"/>
      <c r="D364" s="220" t="s">
        <v>138</v>
      </c>
      <c r="E364" s="256" t="s">
        <v>19</v>
      </c>
      <c r="F364" s="257" t="s">
        <v>205</v>
      </c>
      <c r="G364" s="255"/>
      <c r="H364" s="258">
        <v>235.44500000000002</v>
      </c>
      <c r="I364" s="259"/>
      <c r="J364" s="255"/>
      <c r="K364" s="255"/>
      <c r="L364" s="260"/>
      <c r="M364" s="261"/>
      <c r="N364" s="262"/>
      <c r="O364" s="262"/>
      <c r="P364" s="262"/>
      <c r="Q364" s="262"/>
      <c r="R364" s="262"/>
      <c r="S364" s="262"/>
      <c r="T364" s="263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4" t="s">
        <v>138</v>
      </c>
      <c r="AU364" s="264" t="s">
        <v>83</v>
      </c>
      <c r="AV364" s="15" t="s">
        <v>136</v>
      </c>
      <c r="AW364" s="15" t="s">
        <v>35</v>
      </c>
      <c r="AX364" s="15" t="s">
        <v>81</v>
      </c>
      <c r="AY364" s="264" t="s">
        <v>128</v>
      </c>
    </row>
    <row r="365" s="2" customFormat="1">
      <c r="A365" s="39"/>
      <c r="B365" s="40"/>
      <c r="C365" s="240" t="s">
        <v>463</v>
      </c>
      <c r="D365" s="240" t="s">
        <v>154</v>
      </c>
      <c r="E365" s="241" t="s">
        <v>289</v>
      </c>
      <c r="F365" s="242" t="s">
        <v>290</v>
      </c>
      <c r="G365" s="243" t="s">
        <v>134</v>
      </c>
      <c r="H365" s="244">
        <v>282.53399999999999</v>
      </c>
      <c r="I365" s="245"/>
      <c r="J365" s="246">
        <f>ROUND(I365*H365,2)</f>
        <v>0</v>
      </c>
      <c r="K365" s="242" t="s">
        <v>135</v>
      </c>
      <c r="L365" s="247"/>
      <c r="M365" s="248" t="s">
        <v>19</v>
      </c>
      <c r="N365" s="249" t="s">
        <v>44</v>
      </c>
      <c r="O365" s="85"/>
      <c r="P365" s="214">
        <f>O365*H365</f>
        <v>0</v>
      </c>
      <c r="Q365" s="214">
        <v>0.0047000000000000002</v>
      </c>
      <c r="R365" s="214">
        <f>Q365*H365</f>
        <v>1.3279098</v>
      </c>
      <c r="S365" s="214">
        <v>0</v>
      </c>
      <c r="T365" s="215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16" t="s">
        <v>291</v>
      </c>
      <c r="AT365" s="216" t="s">
        <v>154</v>
      </c>
      <c r="AU365" s="216" t="s">
        <v>83</v>
      </c>
      <c r="AY365" s="18" t="s">
        <v>128</v>
      </c>
      <c r="BE365" s="217">
        <f>IF(N365="základní",J365,0)</f>
        <v>0</v>
      </c>
      <c r="BF365" s="217">
        <f>IF(N365="snížená",J365,0)</f>
        <v>0</v>
      </c>
      <c r="BG365" s="217">
        <f>IF(N365="zákl. přenesená",J365,0)</f>
        <v>0</v>
      </c>
      <c r="BH365" s="217">
        <f>IF(N365="sníž. přenesená",J365,0)</f>
        <v>0</v>
      </c>
      <c r="BI365" s="217">
        <f>IF(N365="nulová",J365,0)</f>
        <v>0</v>
      </c>
      <c r="BJ365" s="18" t="s">
        <v>81</v>
      </c>
      <c r="BK365" s="217">
        <f>ROUND(I365*H365,2)</f>
        <v>0</v>
      </c>
      <c r="BL365" s="18" t="s">
        <v>226</v>
      </c>
      <c r="BM365" s="216" t="s">
        <v>464</v>
      </c>
    </row>
    <row r="366" s="14" customFormat="1">
      <c r="A366" s="14"/>
      <c r="B366" s="229"/>
      <c r="C366" s="230"/>
      <c r="D366" s="220" t="s">
        <v>138</v>
      </c>
      <c r="E366" s="230"/>
      <c r="F366" s="232" t="s">
        <v>465</v>
      </c>
      <c r="G366" s="230"/>
      <c r="H366" s="233">
        <v>282.53399999999999</v>
      </c>
      <c r="I366" s="234"/>
      <c r="J366" s="230"/>
      <c r="K366" s="230"/>
      <c r="L366" s="235"/>
      <c r="M366" s="236"/>
      <c r="N366" s="237"/>
      <c r="O366" s="237"/>
      <c r="P366" s="237"/>
      <c r="Q366" s="237"/>
      <c r="R366" s="237"/>
      <c r="S366" s="237"/>
      <c r="T366" s="238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39" t="s">
        <v>138</v>
      </c>
      <c r="AU366" s="239" t="s">
        <v>83</v>
      </c>
      <c r="AV366" s="14" t="s">
        <v>83</v>
      </c>
      <c r="AW366" s="14" t="s">
        <v>4</v>
      </c>
      <c r="AX366" s="14" t="s">
        <v>81</v>
      </c>
      <c r="AY366" s="239" t="s">
        <v>128</v>
      </c>
    </row>
    <row r="367" s="2" customFormat="1">
      <c r="A367" s="39"/>
      <c r="B367" s="40"/>
      <c r="C367" s="205" t="s">
        <v>466</v>
      </c>
      <c r="D367" s="205" t="s">
        <v>131</v>
      </c>
      <c r="E367" s="206" t="s">
        <v>467</v>
      </c>
      <c r="F367" s="207" t="s">
        <v>468</v>
      </c>
      <c r="G367" s="208" t="s">
        <v>134</v>
      </c>
      <c r="H367" s="209">
        <v>244.06</v>
      </c>
      <c r="I367" s="210"/>
      <c r="J367" s="211">
        <f>ROUND(I367*H367,2)</f>
        <v>0</v>
      </c>
      <c r="K367" s="207" t="s">
        <v>135</v>
      </c>
      <c r="L367" s="45"/>
      <c r="M367" s="212" t="s">
        <v>19</v>
      </c>
      <c r="N367" s="213" t="s">
        <v>44</v>
      </c>
      <c r="O367" s="85"/>
      <c r="P367" s="214">
        <f>O367*H367</f>
        <v>0</v>
      </c>
      <c r="Q367" s="214">
        <v>0</v>
      </c>
      <c r="R367" s="214">
        <f>Q367*H367</f>
        <v>0</v>
      </c>
      <c r="S367" s="214">
        <v>0</v>
      </c>
      <c r="T367" s="215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16" t="s">
        <v>226</v>
      </c>
      <c r="AT367" s="216" t="s">
        <v>131</v>
      </c>
      <c r="AU367" s="216" t="s">
        <v>83</v>
      </c>
      <c r="AY367" s="18" t="s">
        <v>128</v>
      </c>
      <c r="BE367" s="217">
        <f>IF(N367="základní",J367,0)</f>
        <v>0</v>
      </c>
      <c r="BF367" s="217">
        <f>IF(N367="snížená",J367,0)</f>
        <v>0</v>
      </c>
      <c r="BG367" s="217">
        <f>IF(N367="zákl. přenesená",J367,0)</f>
        <v>0</v>
      </c>
      <c r="BH367" s="217">
        <f>IF(N367="sníž. přenesená",J367,0)</f>
        <v>0</v>
      </c>
      <c r="BI367" s="217">
        <f>IF(N367="nulová",J367,0)</f>
        <v>0</v>
      </c>
      <c r="BJ367" s="18" t="s">
        <v>81</v>
      </c>
      <c r="BK367" s="217">
        <f>ROUND(I367*H367,2)</f>
        <v>0</v>
      </c>
      <c r="BL367" s="18" t="s">
        <v>226</v>
      </c>
      <c r="BM367" s="216" t="s">
        <v>469</v>
      </c>
    </row>
    <row r="368" s="13" customFormat="1">
      <c r="A368" s="13"/>
      <c r="B368" s="218"/>
      <c r="C368" s="219"/>
      <c r="D368" s="220" t="s">
        <v>138</v>
      </c>
      <c r="E368" s="221" t="s">
        <v>19</v>
      </c>
      <c r="F368" s="222" t="s">
        <v>147</v>
      </c>
      <c r="G368" s="219"/>
      <c r="H368" s="221" t="s">
        <v>19</v>
      </c>
      <c r="I368" s="223"/>
      <c r="J368" s="219"/>
      <c r="K368" s="219"/>
      <c r="L368" s="224"/>
      <c r="M368" s="225"/>
      <c r="N368" s="226"/>
      <c r="O368" s="226"/>
      <c r="P368" s="226"/>
      <c r="Q368" s="226"/>
      <c r="R368" s="226"/>
      <c r="S368" s="226"/>
      <c r="T368" s="22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28" t="s">
        <v>138</v>
      </c>
      <c r="AU368" s="228" t="s">
        <v>83</v>
      </c>
      <c r="AV368" s="13" t="s">
        <v>81</v>
      </c>
      <c r="AW368" s="13" t="s">
        <v>35</v>
      </c>
      <c r="AX368" s="13" t="s">
        <v>73</v>
      </c>
      <c r="AY368" s="228" t="s">
        <v>128</v>
      </c>
    </row>
    <row r="369" s="14" customFormat="1">
      <c r="A369" s="14"/>
      <c r="B369" s="229"/>
      <c r="C369" s="230"/>
      <c r="D369" s="220" t="s">
        <v>138</v>
      </c>
      <c r="E369" s="231" t="s">
        <v>19</v>
      </c>
      <c r="F369" s="232" t="s">
        <v>470</v>
      </c>
      <c r="G369" s="230"/>
      <c r="H369" s="233">
        <v>160.16</v>
      </c>
      <c r="I369" s="234"/>
      <c r="J369" s="230"/>
      <c r="K369" s="230"/>
      <c r="L369" s="235"/>
      <c r="M369" s="236"/>
      <c r="N369" s="237"/>
      <c r="O369" s="237"/>
      <c r="P369" s="237"/>
      <c r="Q369" s="237"/>
      <c r="R369" s="237"/>
      <c r="S369" s="237"/>
      <c r="T369" s="23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39" t="s">
        <v>138</v>
      </c>
      <c r="AU369" s="239" t="s">
        <v>83</v>
      </c>
      <c r="AV369" s="14" t="s">
        <v>83</v>
      </c>
      <c r="AW369" s="14" t="s">
        <v>35</v>
      </c>
      <c r="AX369" s="14" t="s">
        <v>73</v>
      </c>
      <c r="AY369" s="239" t="s">
        <v>128</v>
      </c>
    </row>
    <row r="370" s="13" customFormat="1">
      <c r="A370" s="13"/>
      <c r="B370" s="218"/>
      <c r="C370" s="219"/>
      <c r="D370" s="220" t="s">
        <v>138</v>
      </c>
      <c r="E370" s="221" t="s">
        <v>19</v>
      </c>
      <c r="F370" s="222" t="s">
        <v>400</v>
      </c>
      <c r="G370" s="219"/>
      <c r="H370" s="221" t="s">
        <v>19</v>
      </c>
      <c r="I370" s="223"/>
      <c r="J370" s="219"/>
      <c r="K370" s="219"/>
      <c r="L370" s="224"/>
      <c r="M370" s="225"/>
      <c r="N370" s="226"/>
      <c r="O370" s="226"/>
      <c r="P370" s="226"/>
      <c r="Q370" s="226"/>
      <c r="R370" s="226"/>
      <c r="S370" s="226"/>
      <c r="T370" s="22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28" t="s">
        <v>138</v>
      </c>
      <c r="AU370" s="228" t="s">
        <v>83</v>
      </c>
      <c r="AV370" s="13" t="s">
        <v>81</v>
      </c>
      <c r="AW370" s="13" t="s">
        <v>35</v>
      </c>
      <c r="AX370" s="13" t="s">
        <v>73</v>
      </c>
      <c r="AY370" s="228" t="s">
        <v>128</v>
      </c>
    </row>
    <row r="371" s="14" customFormat="1">
      <c r="A371" s="14"/>
      <c r="B371" s="229"/>
      <c r="C371" s="230"/>
      <c r="D371" s="220" t="s">
        <v>138</v>
      </c>
      <c r="E371" s="231" t="s">
        <v>19</v>
      </c>
      <c r="F371" s="232" t="s">
        <v>471</v>
      </c>
      <c r="G371" s="230"/>
      <c r="H371" s="233">
        <v>50.085000000000001</v>
      </c>
      <c r="I371" s="234"/>
      <c r="J371" s="230"/>
      <c r="K371" s="230"/>
      <c r="L371" s="235"/>
      <c r="M371" s="236"/>
      <c r="N371" s="237"/>
      <c r="O371" s="237"/>
      <c r="P371" s="237"/>
      <c r="Q371" s="237"/>
      <c r="R371" s="237"/>
      <c r="S371" s="237"/>
      <c r="T371" s="23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39" t="s">
        <v>138</v>
      </c>
      <c r="AU371" s="239" t="s">
        <v>83</v>
      </c>
      <c r="AV371" s="14" t="s">
        <v>83</v>
      </c>
      <c r="AW371" s="14" t="s">
        <v>35</v>
      </c>
      <c r="AX371" s="14" t="s">
        <v>73</v>
      </c>
      <c r="AY371" s="239" t="s">
        <v>128</v>
      </c>
    </row>
    <row r="372" s="13" customFormat="1">
      <c r="A372" s="13"/>
      <c r="B372" s="218"/>
      <c r="C372" s="219"/>
      <c r="D372" s="220" t="s">
        <v>138</v>
      </c>
      <c r="E372" s="221" t="s">
        <v>19</v>
      </c>
      <c r="F372" s="222" t="s">
        <v>167</v>
      </c>
      <c r="G372" s="219"/>
      <c r="H372" s="221" t="s">
        <v>19</v>
      </c>
      <c r="I372" s="223"/>
      <c r="J372" s="219"/>
      <c r="K372" s="219"/>
      <c r="L372" s="224"/>
      <c r="M372" s="225"/>
      <c r="N372" s="226"/>
      <c r="O372" s="226"/>
      <c r="P372" s="226"/>
      <c r="Q372" s="226"/>
      <c r="R372" s="226"/>
      <c r="S372" s="226"/>
      <c r="T372" s="22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28" t="s">
        <v>138</v>
      </c>
      <c r="AU372" s="228" t="s">
        <v>83</v>
      </c>
      <c r="AV372" s="13" t="s">
        <v>81</v>
      </c>
      <c r="AW372" s="13" t="s">
        <v>35</v>
      </c>
      <c r="AX372" s="13" t="s">
        <v>73</v>
      </c>
      <c r="AY372" s="228" t="s">
        <v>128</v>
      </c>
    </row>
    <row r="373" s="14" customFormat="1">
      <c r="A373" s="14"/>
      <c r="B373" s="229"/>
      <c r="C373" s="230"/>
      <c r="D373" s="220" t="s">
        <v>138</v>
      </c>
      <c r="E373" s="231" t="s">
        <v>19</v>
      </c>
      <c r="F373" s="232" t="s">
        <v>472</v>
      </c>
      <c r="G373" s="230"/>
      <c r="H373" s="233">
        <v>1.575</v>
      </c>
      <c r="I373" s="234"/>
      <c r="J373" s="230"/>
      <c r="K373" s="230"/>
      <c r="L373" s="235"/>
      <c r="M373" s="236"/>
      <c r="N373" s="237"/>
      <c r="O373" s="237"/>
      <c r="P373" s="237"/>
      <c r="Q373" s="237"/>
      <c r="R373" s="237"/>
      <c r="S373" s="237"/>
      <c r="T373" s="238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39" t="s">
        <v>138</v>
      </c>
      <c r="AU373" s="239" t="s">
        <v>83</v>
      </c>
      <c r="AV373" s="14" t="s">
        <v>83</v>
      </c>
      <c r="AW373" s="14" t="s">
        <v>35</v>
      </c>
      <c r="AX373" s="14" t="s">
        <v>73</v>
      </c>
      <c r="AY373" s="239" t="s">
        <v>128</v>
      </c>
    </row>
    <row r="374" s="13" customFormat="1">
      <c r="A374" s="13"/>
      <c r="B374" s="218"/>
      <c r="C374" s="219"/>
      <c r="D374" s="220" t="s">
        <v>138</v>
      </c>
      <c r="E374" s="221" t="s">
        <v>19</v>
      </c>
      <c r="F374" s="222" t="s">
        <v>381</v>
      </c>
      <c r="G374" s="219"/>
      <c r="H374" s="221" t="s">
        <v>19</v>
      </c>
      <c r="I374" s="223"/>
      <c r="J374" s="219"/>
      <c r="K374" s="219"/>
      <c r="L374" s="224"/>
      <c r="M374" s="225"/>
      <c r="N374" s="226"/>
      <c r="O374" s="226"/>
      <c r="P374" s="226"/>
      <c r="Q374" s="226"/>
      <c r="R374" s="226"/>
      <c r="S374" s="226"/>
      <c r="T374" s="22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28" t="s">
        <v>138</v>
      </c>
      <c r="AU374" s="228" t="s">
        <v>83</v>
      </c>
      <c r="AV374" s="13" t="s">
        <v>81</v>
      </c>
      <c r="AW374" s="13" t="s">
        <v>35</v>
      </c>
      <c r="AX374" s="13" t="s">
        <v>73</v>
      </c>
      <c r="AY374" s="228" t="s">
        <v>128</v>
      </c>
    </row>
    <row r="375" s="14" customFormat="1">
      <c r="A375" s="14"/>
      <c r="B375" s="229"/>
      <c r="C375" s="230"/>
      <c r="D375" s="220" t="s">
        <v>138</v>
      </c>
      <c r="E375" s="231" t="s">
        <v>19</v>
      </c>
      <c r="F375" s="232" t="s">
        <v>473</v>
      </c>
      <c r="G375" s="230"/>
      <c r="H375" s="233">
        <v>14.82</v>
      </c>
      <c r="I375" s="234"/>
      <c r="J375" s="230"/>
      <c r="K375" s="230"/>
      <c r="L375" s="235"/>
      <c r="M375" s="236"/>
      <c r="N375" s="237"/>
      <c r="O375" s="237"/>
      <c r="P375" s="237"/>
      <c r="Q375" s="237"/>
      <c r="R375" s="237"/>
      <c r="S375" s="237"/>
      <c r="T375" s="23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39" t="s">
        <v>138</v>
      </c>
      <c r="AU375" s="239" t="s">
        <v>83</v>
      </c>
      <c r="AV375" s="14" t="s">
        <v>83</v>
      </c>
      <c r="AW375" s="14" t="s">
        <v>35</v>
      </c>
      <c r="AX375" s="14" t="s">
        <v>73</v>
      </c>
      <c r="AY375" s="239" t="s">
        <v>128</v>
      </c>
    </row>
    <row r="376" s="14" customFormat="1">
      <c r="A376" s="14"/>
      <c r="B376" s="229"/>
      <c r="C376" s="230"/>
      <c r="D376" s="220" t="s">
        <v>138</v>
      </c>
      <c r="E376" s="231" t="s">
        <v>19</v>
      </c>
      <c r="F376" s="232" t="s">
        <v>474</v>
      </c>
      <c r="G376" s="230"/>
      <c r="H376" s="233">
        <v>10.560000000000001</v>
      </c>
      <c r="I376" s="234"/>
      <c r="J376" s="230"/>
      <c r="K376" s="230"/>
      <c r="L376" s="235"/>
      <c r="M376" s="236"/>
      <c r="N376" s="237"/>
      <c r="O376" s="237"/>
      <c r="P376" s="237"/>
      <c r="Q376" s="237"/>
      <c r="R376" s="237"/>
      <c r="S376" s="237"/>
      <c r="T376" s="23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39" t="s">
        <v>138</v>
      </c>
      <c r="AU376" s="239" t="s">
        <v>83</v>
      </c>
      <c r="AV376" s="14" t="s">
        <v>83</v>
      </c>
      <c r="AW376" s="14" t="s">
        <v>35</v>
      </c>
      <c r="AX376" s="14" t="s">
        <v>73</v>
      </c>
      <c r="AY376" s="239" t="s">
        <v>128</v>
      </c>
    </row>
    <row r="377" s="13" customFormat="1">
      <c r="A377" s="13"/>
      <c r="B377" s="218"/>
      <c r="C377" s="219"/>
      <c r="D377" s="220" t="s">
        <v>138</v>
      </c>
      <c r="E377" s="221" t="s">
        <v>19</v>
      </c>
      <c r="F377" s="222" t="s">
        <v>408</v>
      </c>
      <c r="G377" s="219"/>
      <c r="H377" s="221" t="s">
        <v>19</v>
      </c>
      <c r="I377" s="223"/>
      <c r="J377" s="219"/>
      <c r="K377" s="219"/>
      <c r="L377" s="224"/>
      <c r="M377" s="225"/>
      <c r="N377" s="226"/>
      <c r="O377" s="226"/>
      <c r="P377" s="226"/>
      <c r="Q377" s="226"/>
      <c r="R377" s="226"/>
      <c r="S377" s="226"/>
      <c r="T377" s="22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28" t="s">
        <v>138</v>
      </c>
      <c r="AU377" s="228" t="s">
        <v>83</v>
      </c>
      <c r="AV377" s="13" t="s">
        <v>81</v>
      </c>
      <c r="AW377" s="13" t="s">
        <v>35</v>
      </c>
      <c r="AX377" s="13" t="s">
        <v>73</v>
      </c>
      <c r="AY377" s="228" t="s">
        <v>128</v>
      </c>
    </row>
    <row r="378" s="14" customFormat="1">
      <c r="A378" s="14"/>
      <c r="B378" s="229"/>
      <c r="C378" s="230"/>
      <c r="D378" s="220" t="s">
        <v>138</v>
      </c>
      <c r="E378" s="231" t="s">
        <v>19</v>
      </c>
      <c r="F378" s="232" t="s">
        <v>475</v>
      </c>
      <c r="G378" s="230"/>
      <c r="H378" s="233">
        <v>6.8600000000000003</v>
      </c>
      <c r="I378" s="234"/>
      <c r="J378" s="230"/>
      <c r="K378" s="230"/>
      <c r="L378" s="235"/>
      <c r="M378" s="236"/>
      <c r="N378" s="237"/>
      <c r="O378" s="237"/>
      <c r="P378" s="237"/>
      <c r="Q378" s="237"/>
      <c r="R378" s="237"/>
      <c r="S378" s="237"/>
      <c r="T378" s="238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39" t="s">
        <v>138</v>
      </c>
      <c r="AU378" s="239" t="s">
        <v>83</v>
      </c>
      <c r="AV378" s="14" t="s">
        <v>83</v>
      </c>
      <c r="AW378" s="14" t="s">
        <v>35</v>
      </c>
      <c r="AX378" s="14" t="s">
        <v>73</v>
      </c>
      <c r="AY378" s="239" t="s">
        <v>128</v>
      </c>
    </row>
    <row r="379" s="15" customFormat="1">
      <c r="A379" s="15"/>
      <c r="B379" s="254"/>
      <c r="C379" s="255"/>
      <c r="D379" s="220" t="s">
        <v>138</v>
      </c>
      <c r="E379" s="256" t="s">
        <v>19</v>
      </c>
      <c r="F379" s="257" t="s">
        <v>205</v>
      </c>
      <c r="G379" s="255"/>
      <c r="H379" s="258">
        <v>244.06</v>
      </c>
      <c r="I379" s="259"/>
      <c r="J379" s="255"/>
      <c r="K379" s="255"/>
      <c r="L379" s="260"/>
      <c r="M379" s="261"/>
      <c r="N379" s="262"/>
      <c r="O379" s="262"/>
      <c r="P379" s="262"/>
      <c r="Q379" s="262"/>
      <c r="R379" s="262"/>
      <c r="S379" s="262"/>
      <c r="T379" s="263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4" t="s">
        <v>138</v>
      </c>
      <c r="AU379" s="264" t="s">
        <v>83</v>
      </c>
      <c r="AV379" s="15" t="s">
        <v>136</v>
      </c>
      <c r="AW379" s="15" t="s">
        <v>35</v>
      </c>
      <c r="AX379" s="15" t="s">
        <v>81</v>
      </c>
      <c r="AY379" s="264" t="s">
        <v>128</v>
      </c>
    </row>
    <row r="380" s="2" customFormat="1" ht="16.5" customHeight="1">
      <c r="A380" s="39"/>
      <c r="B380" s="40"/>
      <c r="C380" s="240" t="s">
        <v>476</v>
      </c>
      <c r="D380" s="240" t="s">
        <v>154</v>
      </c>
      <c r="E380" s="241" t="s">
        <v>308</v>
      </c>
      <c r="F380" s="242" t="s">
        <v>309</v>
      </c>
      <c r="G380" s="243" t="s">
        <v>134</v>
      </c>
      <c r="H380" s="244">
        <v>292.87200000000001</v>
      </c>
      <c r="I380" s="245"/>
      <c r="J380" s="246">
        <f>ROUND(I380*H380,2)</f>
        <v>0</v>
      </c>
      <c r="K380" s="242" t="s">
        <v>135</v>
      </c>
      <c r="L380" s="247"/>
      <c r="M380" s="248" t="s">
        <v>19</v>
      </c>
      <c r="N380" s="249" t="s">
        <v>44</v>
      </c>
      <c r="O380" s="85"/>
      <c r="P380" s="214">
        <f>O380*H380</f>
        <v>0</v>
      </c>
      <c r="Q380" s="214">
        <v>0.00029999999999999997</v>
      </c>
      <c r="R380" s="214">
        <f>Q380*H380</f>
        <v>0.087861599999999998</v>
      </c>
      <c r="S380" s="214">
        <v>0</v>
      </c>
      <c r="T380" s="215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16" t="s">
        <v>291</v>
      </c>
      <c r="AT380" s="216" t="s">
        <v>154</v>
      </c>
      <c r="AU380" s="216" t="s">
        <v>83</v>
      </c>
      <c r="AY380" s="18" t="s">
        <v>128</v>
      </c>
      <c r="BE380" s="217">
        <f>IF(N380="základní",J380,0)</f>
        <v>0</v>
      </c>
      <c r="BF380" s="217">
        <f>IF(N380="snížená",J380,0)</f>
        <v>0</v>
      </c>
      <c r="BG380" s="217">
        <f>IF(N380="zákl. přenesená",J380,0)</f>
        <v>0</v>
      </c>
      <c r="BH380" s="217">
        <f>IF(N380="sníž. přenesená",J380,0)</f>
        <v>0</v>
      </c>
      <c r="BI380" s="217">
        <f>IF(N380="nulová",J380,0)</f>
        <v>0</v>
      </c>
      <c r="BJ380" s="18" t="s">
        <v>81</v>
      </c>
      <c r="BK380" s="217">
        <f>ROUND(I380*H380,2)</f>
        <v>0</v>
      </c>
      <c r="BL380" s="18" t="s">
        <v>226</v>
      </c>
      <c r="BM380" s="216" t="s">
        <v>477</v>
      </c>
    </row>
    <row r="381" s="14" customFormat="1">
      <c r="A381" s="14"/>
      <c r="B381" s="229"/>
      <c r="C381" s="230"/>
      <c r="D381" s="220" t="s">
        <v>138</v>
      </c>
      <c r="E381" s="230"/>
      <c r="F381" s="232" t="s">
        <v>478</v>
      </c>
      <c r="G381" s="230"/>
      <c r="H381" s="233">
        <v>292.87200000000001</v>
      </c>
      <c r="I381" s="234"/>
      <c r="J381" s="230"/>
      <c r="K381" s="230"/>
      <c r="L381" s="235"/>
      <c r="M381" s="236"/>
      <c r="N381" s="237"/>
      <c r="O381" s="237"/>
      <c r="P381" s="237"/>
      <c r="Q381" s="237"/>
      <c r="R381" s="237"/>
      <c r="S381" s="237"/>
      <c r="T381" s="23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39" t="s">
        <v>138</v>
      </c>
      <c r="AU381" s="239" t="s">
        <v>83</v>
      </c>
      <c r="AV381" s="14" t="s">
        <v>83</v>
      </c>
      <c r="AW381" s="14" t="s">
        <v>4</v>
      </c>
      <c r="AX381" s="14" t="s">
        <v>81</v>
      </c>
      <c r="AY381" s="239" t="s">
        <v>128</v>
      </c>
    </row>
    <row r="382" s="2" customFormat="1">
      <c r="A382" s="39"/>
      <c r="B382" s="40"/>
      <c r="C382" s="205" t="s">
        <v>479</v>
      </c>
      <c r="D382" s="205" t="s">
        <v>131</v>
      </c>
      <c r="E382" s="206" t="s">
        <v>480</v>
      </c>
      <c r="F382" s="207" t="s">
        <v>481</v>
      </c>
      <c r="G382" s="208" t="s">
        <v>134</v>
      </c>
      <c r="H382" s="209">
        <v>244.06</v>
      </c>
      <c r="I382" s="210"/>
      <c r="J382" s="211">
        <f>ROUND(I382*H382,2)</f>
        <v>0</v>
      </c>
      <c r="K382" s="207" t="s">
        <v>135</v>
      </c>
      <c r="L382" s="45"/>
      <c r="M382" s="212" t="s">
        <v>19</v>
      </c>
      <c r="N382" s="213" t="s">
        <v>44</v>
      </c>
      <c r="O382" s="85"/>
      <c r="P382" s="214">
        <f>O382*H382</f>
        <v>0</v>
      </c>
      <c r="Q382" s="214">
        <v>3.0000000000000001E-05</v>
      </c>
      <c r="R382" s="214">
        <f>Q382*H382</f>
        <v>0.0073217999999999998</v>
      </c>
      <c r="S382" s="214">
        <v>0</v>
      </c>
      <c r="T382" s="215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16" t="s">
        <v>226</v>
      </c>
      <c r="AT382" s="216" t="s">
        <v>131</v>
      </c>
      <c r="AU382" s="216" t="s">
        <v>83</v>
      </c>
      <c r="AY382" s="18" t="s">
        <v>128</v>
      </c>
      <c r="BE382" s="217">
        <f>IF(N382="základní",J382,0)</f>
        <v>0</v>
      </c>
      <c r="BF382" s="217">
        <f>IF(N382="snížená",J382,0)</f>
        <v>0</v>
      </c>
      <c r="BG382" s="217">
        <f>IF(N382="zákl. přenesená",J382,0)</f>
        <v>0</v>
      </c>
      <c r="BH382" s="217">
        <f>IF(N382="sníž. přenesená",J382,0)</f>
        <v>0</v>
      </c>
      <c r="BI382" s="217">
        <f>IF(N382="nulová",J382,0)</f>
        <v>0</v>
      </c>
      <c r="BJ382" s="18" t="s">
        <v>81</v>
      </c>
      <c r="BK382" s="217">
        <f>ROUND(I382*H382,2)</f>
        <v>0</v>
      </c>
      <c r="BL382" s="18" t="s">
        <v>226</v>
      </c>
      <c r="BM382" s="216" t="s">
        <v>482</v>
      </c>
    </row>
    <row r="383" s="13" customFormat="1">
      <c r="A383" s="13"/>
      <c r="B383" s="218"/>
      <c r="C383" s="219"/>
      <c r="D383" s="220" t="s">
        <v>138</v>
      </c>
      <c r="E383" s="221" t="s">
        <v>19</v>
      </c>
      <c r="F383" s="222" t="s">
        <v>147</v>
      </c>
      <c r="G383" s="219"/>
      <c r="H383" s="221" t="s">
        <v>19</v>
      </c>
      <c r="I383" s="223"/>
      <c r="J383" s="219"/>
      <c r="K383" s="219"/>
      <c r="L383" s="224"/>
      <c r="M383" s="225"/>
      <c r="N383" s="226"/>
      <c r="O383" s="226"/>
      <c r="P383" s="226"/>
      <c r="Q383" s="226"/>
      <c r="R383" s="226"/>
      <c r="S383" s="226"/>
      <c r="T383" s="22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28" t="s">
        <v>138</v>
      </c>
      <c r="AU383" s="228" t="s">
        <v>83</v>
      </c>
      <c r="AV383" s="13" t="s">
        <v>81</v>
      </c>
      <c r="AW383" s="13" t="s">
        <v>35</v>
      </c>
      <c r="AX383" s="13" t="s">
        <v>73</v>
      </c>
      <c r="AY383" s="228" t="s">
        <v>128</v>
      </c>
    </row>
    <row r="384" s="14" customFormat="1">
      <c r="A384" s="14"/>
      <c r="B384" s="229"/>
      <c r="C384" s="230"/>
      <c r="D384" s="220" t="s">
        <v>138</v>
      </c>
      <c r="E384" s="231" t="s">
        <v>19</v>
      </c>
      <c r="F384" s="232" t="s">
        <v>470</v>
      </c>
      <c r="G384" s="230"/>
      <c r="H384" s="233">
        <v>160.16</v>
      </c>
      <c r="I384" s="234"/>
      <c r="J384" s="230"/>
      <c r="K384" s="230"/>
      <c r="L384" s="235"/>
      <c r="M384" s="236"/>
      <c r="N384" s="237"/>
      <c r="O384" s="237"/>
      <c r="P384" s="237"/>
      <c r="Q384" s="237"/>
      <c r="R384" s="237"/>
      <c r="S384" s="237"/>
      <c r="T384" s="238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39" t="s">
        <v>138</v>
      </c>
      <c r="AU384" s="239" t="s">
        <v>83</v>
      </c>
      <c r="AV384" s="14" t="s">
        <v>83</v>
      </c>
      <c r="AW384" s="14" t="s">
        <v>35</v>
      </c>
      <c r="AX384" s="14" t="s">
        <v>73</v>
      </c>
      <c r="AY384" s="239" t="s">
        <v>128</v>
      </c>
    </row>
    <row r="385" s="13" customFormat="1">
      <c r="A385" s="13"/>
      <c r="B385" s="218"/>
      <c r="C385" s="219"/>
      <c r="D385" s="220" t="s">
        <v>138</v>
      </c>
      <c r="E385" s="221" t="s">
        <v>19</v>
      </c>
      <c r="F385" s="222" t="s">
        <v>400</v>
      </c>
      <c r="G385" s="219"/>
      <c r="H385" s="221" t="s">
        <v>19</v>
      </c>
      <c r="I385" s="223"/>
      <c r="J385" s="219"/>
      <c r="K385" s="219"/>
      <c r="L385" s="224"/>
      <c r="M385" s="225"/>
      <c r="N385" s="226"/>
      <c r="O385" s="226"/>
      <c r="P385" s="226"/>
      <c r="Q385" s="226"/>
      <c r="R385" s="226"/>
      <c r="S385" s="226"/>
      <c r="T385" s="22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28" t="s">
        <v>138</v>
      </c>
      <c r="AU385" s="228" t="s">
        <v>83</v>
      </c>
      <c r="AV385" s="13" t="s">
        <v>81</v>
      </c>
      <c r="AW385" s="13" t="s">
        <v>35</v>
      </c>
      <c r="AX385" s="13" t="s">
        <v>73</v>
      </c>
      <c r="AY385" s="228" t="s">
        <v>128</v>
      </c>
    </row>
    <row r="386" s="14" customFormat="1">
      <c r="A386" s="14"/>
      <c r="B386" s="229"/>
      <c r="C386" s="230"/>
      <c r="D386" s="220" t="s">
        <v>138</v>
      </c>
      <c r="E386" s="231" t="s">
        <v>19</v>
      </c>
      <c r="F386" s="232" t="s">
        <v>471</v>
      </c>
      <c r="G386" s="230"/>
      <c r="H386" s="233">
        <v>50.085000000000001</v>
      </c>
      <c r="I386" s="234"/>
      <c r="J386" s="230"/>
      <c r="K386" s="230"/>
      <c r="L386" s="235"/>
      <c r="M386" s="236"/>
      <c r="N386" s="237"/>
      <c r="O386" s="237"/>
      <c r="P386" s="237"/>
      <c r="Q386" s="237"/>
      <c r="R386" s="237"/>
      <c r="S386" s="237"/>
      <c r="T386" s="23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39" t="s">
        <v>138</v>
      </c>
      <c r="AU386" s="239" t="s">
        <v>83</v>
      </c>
      <c r="AV386" s="14" t="s">
        <v>83</v>
      </c>
      <c r="AW386" s="14" t="s">
        <v>35</v>
      </c>
      <c r="AX386" s="14" t="s">
        <v>73</v>
      </c>
      <c r="AY386" s="239" t="s">
        <v>128</v>
      </c>
    </row>
    <row r="387" s="13" customFormat="1">
      <c r="A387" s="13"/>
      <c r="B387" s="218"/>
      <c r="C387" s="219"/>
      <c r="D387" s="220" t="s">
        <v>138</v>
      </c>
      <c r="E387" s="221" t="s">
        <v>19</v>
      </c>
      <c r="F387" s="222" t="s">
        <v>167</v>
      </c>
      <c r="G387" s="219"/>
      <c r="H387" s="221" t="s">
        <v>19</v>
      </c>
      <c r="I387" s="223"/>
      <c r="J387" s="219"/>
      <c r="K387" s="219"/>
      <c r="L387" s="224"/>
      <c r="M387" s="225"/>
      <c r="N387" s="226"/>
      <c r="O387" s="226"/>
      <c r="P387" s="226"/>
      <c r="Q387" s="226"/>
      <c r="R387" s="226"/>
      <c r="S387" s="226"/>
      <c r="T387" s="22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28" t="s">
        <v>138</v>
      </c>
      <c r="AU387" s="228" t="s">
        <v>83</v>
      </c>
      <c r="AV387" s="13" t="s">
        <v>81</v>
      </c>
      <c r="AW387" s="13" t="s">
        <v>35</v>
      </c>
      <c r="AX387" s="13" t="s">
        <v>73</v>
      </c>
      <c r="AY387" s="228" t="s">
        <v>128</v>
      </c>
    </row>
    <row r="388" s="14" customFormat="1">
      <c r="A388" s="14"/>
      <c r="B388" s="229"/>
      <c r="C388" s="230"/>
      <c r="D388" s="220" t="s">
        <v>138</v>
      </c>
      <c r="E388" s="231" t="s">
        <v>19</v>
      </c>
      <c r="F388" s="232" t="s">
        <v>472</v>
      </c>
      <c r="G388" s="230"/>
      <c r="H388" s="233">
        <v>1.575</v>
      </c>
      <c r="I388" s="234"/>
      <c r="J388" s="230"/>
      <c r="K388" s="230"/>
      <c r="L388" s="235"/>
      <c r="M388" s="236"/>
      <c r="N388" s="237"/>
      <c r="O388" s="237"/>
      <c r="P388" s="237"/>
      <c r="Q388" s="237"/>
      <c r="R388" s="237"/>
      <c r="S388" s="237"/>
      <c r="T388" s="23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39" t="s">
        <v>138</v>
      </c>
      <c r="AU388" s="239" t="s">
        <v>83</v>
      </c>
      <c r="AV388" s="14" t="s">
        <v>83</v>
      </c>
      <c r="AW388" s="14" t="s">
        <v>35</v>
      </c>
      <c r="AX388" s="14" t="s">
        <v>73</v>
      </c>
      <c r="AY388" s="239" t="s">
        <v>128</v>
      </c>
    </row>
    <row r="389" s="13" customFormat="1">
      <c r="A389" s="13"/>
      <c r="B389" s="218"/>
      <c r="C389" s="219"/>
      <c r="D389" s="220" t="s">
        <v>138</v>
      </c>
      <c r="E389" s="221" t="s">
        <v>19</v>
      </c>
      <c r="F389" s="222" t="s">
        <v>381</v>
      </c>
      <c r="G389" s="219"/>
      <c r="H389" s="221" t="s">
        <v>19</v>
      </c>
      <c r="I389" s="223"/>
      <c r="J389" s="219"/>
      <c r="K389" s="219"/>
      <c r="L389" s="224"/>
      <c r="M389" s="225"/>
      <c r="N389" s="226"/>
      <c r="O389" s="226"/>
      <c r="P389" s="226"/>
      <c r="Q389" s="226"/>
      <c r="R389" s="226"/>
      <c r="S389" s="226"/>
      <c r="T389" s="22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28" t="s">
        <v>138</v>
      </c>
      <c r="AU389" s="228" t="s">
        <v>83</v>
      </c>
      <c r="AV389" s="13" t="s">
        <v>81</v>
      </c>
      <c r="AW389" s="13" t="s">
        <v>35</v>
      </c>
      <c r="AX389" s="13" t="s">
        <v>73</v>
      </c>
      <c r="AY389" s="228" t="s">
        <v>128</v>
      </c>
    </row>
    <row r="390" s="14" customFormat="1">
      <c r="A390" s="14"/>
      <c r="B390" s="229"/>
      <c r="C390" s="230"/>
      <c r="D390" s="220" t="s">
        <v>138</v>
      </c>
      <c r="E390" s="231" t="s">
        <v>19</v>
      </c>
      <c r="F390" s="232" t="s">
        <v>473</v>
      </c>
      <c r="G390" s="230"/>
      <c r="H390" s="233">
        <v>14.82</v>
      </c>
      <c r="I390" s="234"/>
      <c r="J390" s="230"/>
      <c r="K390" s="230"/>
      <c r="L390" s="235"/>
      <c r="M390" s="236"/>
      <c r="N390" s="237"/>
      <c r="O390" s="237"/>
      <c r="P390" s="237"/>
      <c r="Q390" s="237"/>
      <c r="R390" s="237"/>
      <c r="S390" s="237"/>
      <c r="T390" s="23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39" t="s">
        <v>138</v>
      </c>
      <c r="AU390" s="239" t="s">
        <v>83</v>
      </c>
      <c r="AV390" s="14" t="s">
        <v>83</v>
      </c>
      <c r="AW390" s="14" t="s">
        <v>35</v>
      </c>
      <c r="AX390" s="14" t="s">
        <v>73</v>
      </c>
      <c r="AY390" s="239" t="s">
        <v>128</v>
      </c>
    </row>
    <row r="391" s="14" customFormat="1">
      <c r="A391" s="14"/>
      <c r="B391" s="229"/>
      <c r="C391" s="230"/>
      <c r="D391" s="220" t="s">
        <v>138</v>
      </c>
      <c r="E391" s="231" t="s">
        <v>19</v>
      </c>
      <c r="F391" s="232" t="s">
        <v>474</v>
      </c>
      <c r="G391" s="230"/>
      <c r="H391" s="233">
        <v>10.560000000000001</v>
      </c>
      <c r="I391" s="234"/>
      <c r="J391" s="230"/>
      <c r="K391" s="230"/>
      <c r="L391" s="235"/>
      <c r="M391" s="236"/>
      <c r="N391" s="237"/>
      <c r="O391" s="237"/>
      <c r="P391" s="237"/>
      <c r="Q391" s="237"/>
      <c r="R391" s="237"/>
      <c r="S391" s="237"/>
      <c r="T391" s="23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39" t="s">
        <v>138</v>
      </c>
      <c r="AU391" s="239" t="s">
        <v>83</v>
      </c>
      <c r="AV391" s="14" t="s">
        <v>83</v>
      </c>
      <c r="AW391" s="14" t="s">
        <v>35</v>
      </c>
      <c r="AX391" s="14" t="s">
        <v>73</v>
      </c>
      <c r="AY391" s="239" t="s">
        <v>128</v>
      </c>
    </row>
    <row r="392" s="13" customFormat="1">
      <c r="A392" s="13"/>
      <c r="B392" s="218"/>
      <c r="C392" s="219"/>
      <c r="D392" s="220" t="s">
        <v>138</v>
      </c>
      <c r="E392" s="221" t="s">
        <v>19</v>
      </c>
      <c r="F392" s="222" t="s">
        <v>408</v>
      </c>
      <c r="G392" s="219"/>
      <c r="H392" s="221" t="s">
        <v>19</v>
      </c>
      <c r="I392" s="223"/>
      <c r="J392" s="219"/>
      <c r="K392" s="219"/>
      <c r="L392" s="224"/>
      <c r="M392" s="225"/>
      <c r="N392" s="226"/>
      <c r="O392" s="226"/>
      <c r="P392" s="226"/>
      <c r="Q392" s="226"/>
      <c r="R392" s="226"/>
      <c r="S392" s="226"/>
      <c r="T392" s="22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28" t="s">
        <v>138</v>
      </c>
      <c r="AU392" s="228" t="s">
        <v>83</v>
      </c>
      <c r="AV392" s="13" t="s">
        <v>81</v>
      </c>
      <c r="AW392" s="13" t="s">
        <v>35</v>
      </c>
      <c r="AX392" s="13" t="s">
        <v>73</v>
      </c>
      <c r="AY392" s="228" t="s">
        <v>128</v>
      </c>
    </row>
    <row r="393" s="14" customFormat="1">
      <c r="A393" s="14"/>
      <c r="B393" s="229"/>
      <c r="C393" s="230"/>
      <c r="D393" s="220" t="s">
        <v>138</v>
      </c>
      <c r="E393" s="231" t="s">
        <v>19</v>
      </c>
      <c r="F393" s="232" t="s">
        <v>475</v>
      </c>
      <c r="G393" s="230"/>
      <c r="H393" s="233">
        <v>6.8600000000000003</v>
      </c>
      <c r="I393" s="234"/>
      <c r="J393" s="230"/>
      <c r="K393" s="230"/>
      <c r="L393" s="235"/>
      <c r="M393" s="236"/>
      <c r="N393" s="237"/>
      <c r="O393" s="237"/>
      <c r="P393" s="237"/>
      <c r="Q393" s="237"/>
      <c r="R393" s="237"/>
      <c r="S393" s="237"/>
      <c r="T393" s="23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39" t="s">
        <v>138</v>
      </c>
      <c r="AU393" s="239" t="s">
        <v>83</v>
      </c>
      <c r="AV393" s="14" t="s">
        <v>83</v>
      </c>
      <c r="AW393" s="14" t="s">
        <v>35</v>
      </c>
      <c r="AX393" s="14" t="s">
        <v>73</v>
      </c>
      <c r="AY393" s="239" t="s">
        <v>128</v>
      </c>
    </row>
    <row r="394" s="15" customFormat="1">
      <c r="A394" s="15"/>
      <c r="B394" s="254"/>
      <c r="C394" s="255"/>
      <c r="D394" s="220" t="s">
        <v>138</v>
      </c>
      <c r="E394" s="256" t="s">
        <v>19</v>
      </c>
      <c r="F394" s="257" t="s">
        <v>205</v>
      </c>
      <c r="G394" s="255"/>
      <c r="H394" s="258">
        <v>244.06</v>
      </c>
      <c r="I394" s="259"/>
      <c r="J394" s="255"/>
      <c r="K394" s="255"/>
      <c r="L394" s="260"/>
      <c r="M394" s="261"/>
      <c r="N394" s="262"/>
      <c r="O394" s="262"/>
      <c r="P394" s="262"/>
      <c r="Q394" s="262"/>
      <c r="R394" s="262"/>
      <c r="S394" s="262"/>
      <c r="T394" s="263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4" t="s">
        <v>138</v>
      </c>
      <c r="AU394" s="264" t="s">
        <v>83</v>
      </c>
      <c r="AV394" s="15" t="s">
        <v>136</v>
      </c>
      <c r="AW394" s="15" t="s">
        <v>35</v>
      </c>
      <c r="AX394" s="15" t="s">
        <v>81</v>
      </c>
      <c r="AY394" s="264" t="s">
        <v>128</v>
      </c>
    </row>
    <row r="395" s="2" customFormat="1" ht="16.5" customHeight="1">
      <c r="A395" s="39"/>
      <c r="B395" s="40"/>
      <c r="C395" s="240" t="s">
        <v>483</v>
      </c>
      <c r="D395" s="240" t="s">
        <v>154</v>
      </c>
      <c r="E395" s="241" t="s">
        <v>366</v>
      </c>
      <c r="F395" s="242" t="s">
        <v>367</v>
      </c>
      <c r="G395" s="243" t="s">
        <v>134</v>
      </c>
      <c r="H395" s="244">
        <v>292.87200000000001</v>
      </c>
      <c r="I395" s="245"/>
      <c r="J395" s="246">
        <f>ROUND(I395*H395,2)</f>
        <v>0</v>
      </c>
      <c r="K395" s="242" t="s">
        <v>135</v>
      </c>
      <c r="L395" s="247"/>
      <c r="M395" s="248" t="s">
        <v>19</v>
      </c>
      <c r="N395" s="249" t="s">
        <v>44</v>
      </c>
      <c r="O395" s="85"/>
      <c r="P395" s="214">
        <f>O395*H395</f>
        <v>0</v>
      </c>
      <c r="Q395" s="214">
        <v>0.0019</v>
      </c>
      <c r="R395" s="214">
        <f>Q395*H395</f>
        <v>0.55645679999999997</v>
      </c>
      <c r="S395" s="214">
        <v>0</v>
      </c>
      <c r="T395" s="215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16" t="s">
        <v>291</v>
      </c>
      <c r="AT395" s="216" t="s">
        <v>154</v>
      </c>
      <c r="AU395" s="216" t="s">
        <v>83</v>
      </c>
      <c r="AY395" s="18" t="s">
        <v>128</v>
      </c>
      <c r="BE395" s="217">
        <f>IF(N395="základní",J395,0)</f>
        <v>0</v>
      </c>
      <c r="BF395" s="217">
        <f>IF(N395="snížená",J395,0)</f>
        <v>0</v>
      </c>
      <c r="BG395" s="217">
        <f>IF(N395="zákl. přenesená",J395,0)</f>
        <v>0</v>
      </c>
      <c r="BH395" s="217">
        <f>IF(N395="sníž. přenesená",J395,0)</f>
        <v>0</v>
      </c>
      <c r="BI395" s="217">
        <f>IF(N395="nulová",J395,0)</f>
        <v>0</v>
      </c>
      <c r="BJ395" s="18" t="s">
        <v>81</v>
      </c>
      <c r="BK395" s="217">
        <f>ROUND(I395*H395,2)</f>
        <v>0</v>
      </c>
      <c r="BL395" s="18" t="s">
        <v>226</v>
      </c>
      <c r="BM395" s="216" t="s">
        <v>484</v>
      </c>
    </row>
    <row r="396" s="14" customFormat="1">
      <c r="A396" s="14"/>
      <c r="B396" s="229"/>
      <c r="C396" s="230"/>
      <c r="D396" s="220" t="s">
        <v>138</v>
      </c>
      <c r="E396" s="230"/>
      <c r="F396" s="232" t="s">
        <v>478</v>
      </c>
      <c r="G396" s="230"/>
      <c r="H396" s="233">
        <v>292.87200000000001</v>
      </c>
      <c r="I396" s="234"/>
      <c r="J396" s="230"/>
      <c r="K396" s="230"/>
      <c r="L396" s="235"/>
      <c r="M396" s="236"/>
      <c r="N396" s="237"/>
      <c r="O396" s="237"/>
      <c r="P396" s="237"/>
      <c r="Q396" s="237"/>
      <c r="R396" s="237"/>
      <c r="S396" s="237"/>
      <c r="T396" s="23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39" t="s">
        <v>138</v>
      </c>
      <c r="AU396" s="239" t="s">
        <v>83</v>
      </c>
      <c r="AV396" s="14" t="s">
        <v>83</v>
      </c>
      <c r="AW396" s="14" t="s">
        <v>4</v>
      </c>
      <c r="AX396" s="14" t="s">
        <v>81</v>
      </c>
      <c r="AY396" s="239" t="s">
        <v>128</v>
      </c>
    </row>
    <row r="397" s="2" customFormat="1">
      <c r="A397" s="39"/>
      <c r="B397" s="40"/>
      <c r="C397" s="205" t="s">
        <v>485</v>
      </c>
      <c r="D397" s="205" t="s">
        <v>131</v>
      </c>
      <c r="E397" s="206" t="s">
        <v>486</v>
      </c>
      <c r="F397" s="207" t="s">
        <v>487</v>
      </c>
      <c r="G397" s="208" t="s">
        <v>488</v>
      </c>
      <c r="H397" s="265"/>
      <c r="I397" s="210"/>
      <c r="J397" s="211">
        <f>ROUND(I397*H397,2)</f>
        <v>0</v>
      </c>
      <c r="K397" s="207" t="s">
        <v>135</v>
      </c>
      <c r="L397" s="45"/>
      <c r="M397" s="212" t="s">
        <v>19</v>
      </c>
      <c r="N397" s="213" t="s">
        <v>44</v>
      </c>
      <c r="O397" s="85"/>
      <c r="P397" s="214">
        <f>O397*H397</f>
        <v>0</v>
      </c>
      <c r="Q397" s="214">
        <v>0</v>
      </c>
      <c r="R397" s="214">
        <f>Q397*H397</f>
        <v>0</v>
      </c>
      <c r="S397" s="214">
        <v>0</v>
      </c>
      <c r="T397" s="215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16" t="s">
        <v>226</v>
      </c>
      <c r="AT397" s="216" t="s">
        <v>131</v>
      </c>
      <c r="AU397" s="216" t="s">
        <v>83</v>
      </c>
      <c r="AY397" s="18" t="s">
        <v>128</v>
      </c>
      <c r="BE397" s="217">
        <f>IF(N397="základní",J397,0)</f>
        <v>0</v>
      </c>
      <c r="BF397" s="217">
        <f>IF(N397="snížená",J397,0)</f>
        <v>0</v>
      </c>
      <c r="BG397" s="217">
        <f>IF(N397="zákl. přenesená",J397,0)</f>
        <v>0</v>
      </c>
      <c r="BH397" s="217">
        <f>IF(N397="sníž. přenesená",J397,0)</f>
        <v>0</v>
      </c>
      <c r="BI397" s="217">
        <f>IF(N397="nulová",J397,0)</f>
        <v>0</v>
      </c>
      <c r="BJ397" s="18" t="s">
        <v>81</v>
      </c>
      <c r="BK397" s="217">
        <f>ROUND(I397*H397,2)</f>
        <v>0</v>
      </c>
      <c r="BL397" s="18" t="s">
        <v>226</v>
      </c>
      <c r="BM397" s="216" t="s">
        <v>489</v>
      </c>
    </row>
    <row r="398" s="12" customFormat="1" ht="22.8" customHeight="1">
      <c r="A398" s="12"/>
      <c r="B398" s="189"/>
      <c r="C398" s="190"/>
      <c r="D398" s="191" t="s">
        <v>72</v>
      </c>
      <c r="E398" s="203" t="s">
        <v>490</v>
      </c>
      <c r="F398" s="203" t="s">
        <v>491</v>
      </c>
      <c r="G398" s="190"/>
      <c r="H398" s="190"/>
      <c r="I398" s="193"/>
      <c r="J398" s="204">
        <f>BK398</f>
        <v>0</v>
      </c>
      <c r="K398" s="190"/>
      <c r="L398" s="195"/>
      <c r="M398" s="196"/>
      <c r="N398" s="197"/>
      <c r="O398" s="197"/>
      <c r="P398" s="198">
        <f>SUM(P399:P487)</f>
        <v>0</v>
      </c>
      <c r="Q398" s="197"/>
      <c r="R398" s="198">
        <f>SUM(R399:R487)</f>
        <v>8.14844875</v>
      </c>
      <c r="S398" s="197"/>
      <c r="T398" s="199">
        <f>SUM(T399:T487)</f>
        <v>22.862647499999998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00" t="s">
        <v>83</v>
      </c>
      <c r="AT398" s="201" t="s">
        <v>72</v>
      </c>
      <c r="AU398" s="201" t="s">
        <v>81</v>
      </c>
      <c r="AY398" s="200" t="s">
        <v>128</v>
      </c>
      <c r="BK398" s="202">
        <f>SUM(BK399:BK487)</f>
        <v>0</v>
      </c>
    </row>
    <row r="399" s="2" customFormat="1" ht="21.75" customHeight="1">
      <c r="A399" s="39"/>
      <c r="B399" s="40"/>
      <c r="C399" s="205" t="s">
        <v>492</v>
      </c>
      <c r="D399" s="205" t="s">
        <v>131</v>
      </c>
      <c r="E399" s="206" t="s">
        <v>493</v>
      </c>
      <c r="F399" s="207" t="s">
        <v>494</v>
      </c>
      <c r="G399" s="208" t="s">
        <v>134</v>
      </c>
      <c r="H399" s="209">
        <v>704.54999999999995</v>
      </c>
      <c r="I399" s="210"/>
      <c r="J399" s="211">
        <f>ROUND(I399*H399,2)</f>
        <v>0</v>
      </c>
      <c r="K399" s="207" t="s">
        <v>135</v>
      </c>
      <c r="L399" s="45"/>
      <c r="M399" s="212" t="s">
        <v>19</v>
      </c>
      <c r="N399" s="213" t="s">
        <v>44</v>
      </c>
      <c r="O399" s="85"/>
      <c r="P399" s="214">
        <f>O399*H399</f>
        <v>0</v>
      </c>
      <c r="Q399" s="214">
        <v>0</v>
      </c>
      <c r="R399" s="214">
        <f>Q399*H399</f>
        <v>0</v>
      </c>
      <c r="S399" s="214">
        <v>0.0084499999999999992</v>
      </c>
      <c r="T399" s="215">
        <f>S399*H399</f>
        <v>5.9534474999999993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16" t="s">
        <v>226</v>
      </c>
      <c r="AT399" s="216" t="s">
        <v>131</v>
      </c>
      <c r="AU399" s="216" t="s">
        <v>83</v>
      </c>
      <c r="AY399" s="18" t="s">
        <v>128</v>
      </c>
      <c r="BE399" s="217">
        <f>IF(N399="základní",J399,0)</f>
        <v>0</v>
      </c>
      <c r="BF399" s="217">
        <f>IF(N399="snížená",J399,0)</f>
        <v>0</v>
      </c>
      <c r="BG399" s="217">
        <f>IF(N399="zákl. přenesená",J399,0)</f>
        <v>0</v>
      </c>
      <c r="BH399" s="217">
        <f>IF(N399="sníž. přenesená",J399,0)</f>
        <v>0</v>
      </c>
      <c r="BI399" s="217">
        <f>IF(N399="nulová",J399,0)</f>
        <v>0</v>
      </c>
      <c r="BJ399" s="18" t="s">
        <v>81</v>
      </c>
      <c r="BK399" s="217">
        <f>ROUND(I399*H399,2)</f>
        <v>0</v>
      </c>
      <c r="BL399" s="18" t="s">
        <v>226</v>
      </c>
      <c r="BM399" s="216" t="s">
        <v>495</v>
      </c>
    </row>
    <row r="400" s="13" customFormat="1">
      <c r="A400" s="13"/>
      <c r="B400" s="218"/>
      <c r="C400" s="219"/>
      <c r="D400" s="220" t="s">
        <v>138</v>
      </c>
      <c r="E400" s="221" t="s">
        <v>19</v>
      </c>
      <c r="F400" s="222" t="s">
        <v>199</v>
      </c>
      <c r="G400" s="219"/>
      <c r="H400" s="221" t="s">
        <v>19</v>
      </c>
      <c r="I400" s="223"/>
      <c r="J400" s="219"/>
      <c r="K400" s="219"/>
      <c r="L400" s="224"/>
      <c r="M400" s="225"/>
      <c r="N400" s="226"/>
      <c r="O400" s="226"/>
      <c r="P400" s="226"/>
      <c r="Q400" s="226"/>
      <c r="R400" s="226"/>
      <c r="S400" s="226"/>
      <c r="T400" s="22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28" t="s">
        <v>138</v>
      </c>
      <c r="AU400" s="228" t="s">
        <v>83</v>
      </c>
      <c r="AV400" s="13" t="s">
        <v>81</v>
      </c>
      <c r="AW400" s="13" t="s">
        <v>35</v>
      </c>
      <c r="AX400" s="13" t="s">
        <v>73</v>
      </c>
      <c r="AY400" s="228" t="s">
        <v>128</v>
      </c>
    </row>
    <row r="401" s="14" customFormat="1">
      <c r="A401" s="14"/>
      <c r="B401" s="229"/>
      <c r="C401" s="230"/>
      <c r="D401" s="220" t="s">
        <v>138</v>
      </c>
      <c r="E401" s="231" t="s">
        <v>19</v>
      </c>
      <c r="F401" s="232" t="s">
        <v>200</v>
      </c>
      <c r="G401" s="230"/>
      <c r="H401" s="233">
        <v>692.14999999999998</v>
      </c>
      <c r="I401" s="234"/>
      <c r="J401" s="230"/>
      <c r="K401" s="230"/>
      <c r="L401" s="235"/>
      <c r="M401" s="236"/>
      <c r="N401" s="237"/>
      <c r="O401" s="237"/>
      <c r="P401" s="237"/>
      <c r="Q401" s="237"/>
      <c r="R401" s="237"/>
      <c r="S401" s="237"/>
      <c r="T401" s="23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39" t="s">
        <v>138</v>
      </c>
      <c r="AU401" s="239" t="s">
        <v>83</v>
      </c>
      <c r="AV401" s="14" t="s">
        <v>83</v>
      </c>
      <c r="AW401" s="14" t="s">
        <v>35</v>
      </c>
      <c r="AX401" s="14" t="s">
        <v>73</v>
      </c>
      <c r="AY401" s="239" t="s">
        <v>128</v>
      </c>
    </row>
    <row r="402" s="13" customFormat="1">
      <c r="A402" s="13"/>
      <c r="B402" s="218"/>
      <c r="C402" s="219"/>
      <c r="D402" s="220" t="s">
        <v>138</v>
      </c>
      <c r="E402" s="221" t="s">
        <v>19</v>
      </c>
      <c r="F402" s="222" t="s">
        <v>201</v>
      </c>
      <c r="G402" s="219"/>
      <c r="H402" s="221" t="s">
        <v>19</v>
      </c>
      <c r="I402" s="223"/>
      <c r="J402" s="219"/>
      <c r="K402" s="219"/>
      <c r="L402" s="224"/>
      <c r="M402" s="225"/>
      <c r="N402" s="226"/>
      <c r="O402" s="226"/>
      <c r="P402" s="226"/>
      <c r="Q402" s="226"/>
      <c r="R402" s="226"/>
      <c r="S402" s="226"/>
      <c r="T402" s="22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28" t="s">
        <v>138</v>
      </c>
      <c r="AU402" s="228" t="s">
        <v>83</v>
      </c>
      <c r="AV402" s="13" t="s">
        <v>81</v>
      </c>
      <c r="AW402" s="13" t="s">
        <v>35</v>
      </c>
      <c r="AX402" s="13" t="s">
        <v>73</v>
      </c>
      <c r="AY402" s="228" t="s">
        <v>128</v>
      </c>
    </row>
    <row r="403" s="14" customFormat="1">
      <c r="A403" s="14"/>
      <c r="B403" s="229"/>
      <c r="C403" s="230"/>
      <c r="D403" s="220" t="s">
        <v>138</v>
      </c>
      <c r="E403" s="231" t="s">
        <v>19</v>
      </c>
      <c r="F403" s="232" t="s">
        <v>202</v>
      </c>
      <c r="G403" s="230"/>
      <c r="H403" s="233">
        <v>-4.7999999999999998</v>
      </c>
      <c r="I403" s="234"/>
      <c r="J403" s="230"/>
      <c r="K403" s="230"/>
      <c r="L403" s="235"/>
      <c r="M403" s="236"/>
      <c r="N403" s="237"/>
      <c r="O403" s="237"/>
      <c r="P403" s="237"/>
      <c r="Q403" s="237"/>
      <c r="R403" s="237"/>
      <c r="S403" s="237"/>
      <c r="T403" s="23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39" t="s">
        <v>138</v>
      </c>
      <c r="AU403" s="239" t="s">
        <v>83</v>
      </c>
      <c r="AV403" s="14" t="s">
        <v>83</v>
      </c>
      <c r="AW403" s="14" t="s">
        <v>35</v>
      </c>
      <c r="AX403" s="14" t="s">
        <v>73</v>
      </c>
      <c r="AY403" s="239" t="s">
        <v>128</v>
      </c>
    </row>
    <row r="404" s="13" customFormat="1">
      <c r="A404" s="13"/>
      <c r="B404" s="218"/>
      <c r="C404" s="219"/>
      <c r="D404" s="220" t="s">
        <v>138</v>
      </c>
      <c r="E404" s="221" t="s">
        <v>19</v>
      </c>
      <c r="F404" s="222" t="s">
        <v>203</v>
      </c>
      <c r="G404" s="219"/>
      <c r="H404" s="221" t="s">
        <v>19</v>
      </c>
      <c r="I404" s="223"/>
      <c r="J404" s="219"/>
      <c r="K404" s="219"/>
      <c r="L404" s="224"/>
      <c r="M404" s="225"/>
      <c r="N404" s="226"/>
      <c r="O404" s="226"/>
      <c r="P404" s="226"/>
      <c r="Q404" s="226"/>
      <c r="R404" s="226"/>
      <c r="S404" s="226"/>
      <c r="T404" s="22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28" t="s">
        <v>138</v>
      </c>
      <c r="AU404" s="228" t="s">
        <v>83</v>
      </c>
      <c r="AV404" s="13" t="s">
        <v>81</v>
      </c>
      <c r="AW404" s="13" t="s">
        <v>35</v>
      </c>
      <c r="AX404" s="13" t="s">
        <v>73</v>
      </c>
      <c r="AY404" s="228" t="s">
        <v>128</v>
      </c>
    </row>
    <row r="405" s="14" customFormat="1">
      <c r="A405" s="14"/>
      <c r="B405" s="229"/>
      <c r="C405" s="230"/>
      <c r="D405" s="220" t="s">
        <v>138</v>
      </c>
      <c r="E405" s="231" t="s">
        <v>19</v>
      </c>
      <c r="F405" s="232" t="s">
        <v>204</v>
      </c>
      <c r="G405" s="230"/>
      <c r="H405" s="233">
        <v>-8.4000000000000004</v>
      </c>
      <c r="I405" s="234"/>
      <c r="J405" s="230"/>
      <c r="K405" s="230"/>
      <c r="L405" s="235"/>
      <c r="M405" s="236"/>
      <c r="N405" s="237"/>
      <c r="O405" s="237"/>
      <c r="P405" s="237"/>
      <c r="Q405" s="237"/>
      <c r="R405" s="237"/>
      <c r="S405" s="237"/>
      <c r="T405" s="238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39" t="s">
        <v>138</v>
      </c>
      <c r="AU405" s="239" t="s">
        <v>83</v>
      </c>
      <c r="AV405" s="14" t="s">
        <v>83</v>
      </c>
      <c r="AW405" s="14" t="s">
        <v>35</v>
      </c>
      <c r="AX405" s="14" t="s">
        <v>73</v>
      </c>
      <c r="AY405" s="239" t="s">
        <v>128</v>
      </c>
    </row>
    <row r="406" s="13" customFormat="1">
      <c r="A406" s="13"/>
      <c r="B406" s="218"/>
      <c r="C406" s="219"/>
      <c r="D406" s="220" t="s">
        <v>138</v>
      </c>
      <c r="E406" s="221" t="s">
        <v>19</v>
      </c>
      <c r="F406" s="222" t="s">
        <v>224</v>
      </c>
      <c r="G406" s="219"/>
      <c r="H406" s="221" t="s">
        <v>19</v>
      </c>
      <c r="I406" s="223"/>
      <c r="J406" s="219"/>
      <c r="K406" s="219"/>
      <c r="L406" s="224"/>
      <c r="M406" s="225"/>
      <c r="N406" s="226"/>
      <c r="O406" s="226"/>
      <c r="P406" s="226"/>
      <c r="Q406" s="226"/>
      <c r="R406" s="226"/>
      <c r="S406" s="226"/>
      <c r="T406" s="22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28" t="s">
        <v>138</v>
      </c>
      <c r="AU406" s="228" t="s">
        <v>83</v>
      </c>
      <c r="AV406" s="13" t="s">
        <v>81</v>
      </c>
      <c r="AW406" s="13" t="s">
        <v>35</v>
      </c>
      <c r="AX406" s="13" t="s">
        <v>73</v>
      </c>
      <c r="AY406" s="228" t="s">
        <v>128</v>
      </c>
    </row>
    <row r="407" s="14" customFormat="1">
      <c r="A407" s="14"/>
      <c r="B407" s="229"/>
      <c r="C407" s="230"/>
      <c r="D407" s="220" t="s">
        <v>138</v>
      </c>
      <c r="E407" s="231" t="s">
        <v>19</v>
      </c>
      <c r="F407" s="232" t="s">
        <v>225</v>
      </c>
      <c r="G407" s="230"/>
      <c r="H407" s="233">
        <v>25.600000000000001</v>
      </c>
      <c r="I407" s="234"/>
      <c r="J407" s="230"/>
      <c r="K407" s="230"/>
      <c r="L407" s="235"/>
      <c r="M407" s="236"/>
      <c r="N407" s="237"/>
      <c r="O407" s="237"/>
      <c r="P407" s="237"/>
      <c r="Q407" s="237"/>
      <c r="R407" s="237"/>
      <c r="S407" s="237"/>
      <c r="T407" s="23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39" t="s">
        <v>138</v>
      </c>
      <c r="AU407" s="239" t="s">
        <v>83</v>
      </c>
      <c r="AV407" s="14" t="s">
        <v>83</v>
      </c>
      <c r="AW407" s="14" t="s">
        <v>35</v>
      </c>
      <c r="AX407" s="14" t="s">
        <v>73</v>
      </c>
      <c r="AY407" s="239" t="s">
        <v>128</v>
      </c>
    </row>
    <row r="408" s="15" customFormat="1">
      <c r="A408" s="15"/>
      <c r="B408" s="254"/>
      <c r="C408" s="255"/>
      <c r="D408" s="220" t="s">
        <v>138</v>
      </c>
      <c r="E408" s="256" t="s">
        <v>19</v>
      </c>
      <c r="F408" s="257" t="s">
        <v>205</v>
      </c>
      <c r="G408" s="255"/>
      <c r="H408" s="258">
        <v>704.55000000000007</v>
      </c>
      <c r="I408" s="259"/>
      <c r="J408" s="255"/>
      <c r="K408" s="255"/>
      <c r="L408" s="260"/>
      <c r="M408" s="261"/>
      <c r="N408" s="262"/>
      <c r="O408" s="262"/>
      <c r="P408" s="262"/>
      <c r="Q408" s="262"/>
      <c r="R408" s="262"/>
      <c r="S408" s="262"/>
      <c r="T408" s="263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4" t="s">
        <v>138</v>
      </c>
      <c r="AU408" s="264" t="s">
        <v>83</v>
      </c>
      <c r="AV408" s="15" t="s">
        <v>136</v>
      </c>
      <c r="AW408" s="15" t="s">
        <v>35</v>
      </c>
      <c r="AX408" s="15" t="s">
        <v>81</v>
      </c>
      <c r="AY408" s="264" t="s">
        <v>128</v>
      </c>
    </row>
    <row r="409" s="2" customFormat="1">
      <c r="A409" s="39"/>
      <c r="B409" s="40"/>
      <c r="C409" s="205" t="s">
        <v>496</v>
      </c>
      <c r="D409" s="205" t="s">
        <v>131</v>
      </c>
      <c r="E409" s="206" t="s">
        <v>497</v>
      </c>
      <c r="F409" s="207" t="s">
        <v>498</v>
      </c>
      <c r="G409" s="208" t="s">
        <v>134</v>
      </c>
      <c r="H409" s="209">
        <v>704.54999999999995</v>
      </c>
      <c r="I409" s="210"/>
      <c r="J409" s="211">
        <f>ROUND(I409*H409,2)</f>
        <v>0</v>
      </c>
      <c r="K409" s="207" t="s">
        <v>135</v>
      </c>
      <c r="L409" s="45"/>
      <c r="M409" s="212" t="s">
        <v>19</v>
      </c>
      <c r="N409" s="213" t="s">
        <v>44</v>
      </c>
      <c r="O409" s="85"/>
      <c r="P409" s="214">
        <f>O409*H409</f>
        <v>0</v>
      </c>
      <c r="Q409" s="214">
        <v>0</v>
      </c>
      <c r="R409" s="214">
        <f>Q409*H409</f>
        <v>0</v>
      </c>
      <c r="S409" s="214">
        <v>0.024</v>
      </c>
      <c r="T409" s="215">
        <f>S409*H409</f>
        <v>16.909199999999998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16" t="s">
        <v>226</v>
      </c>
      <c r="AT409" s="216" t="s">
        <v>131</v>
      </c>
      <c r="AU409" s="216" t="s">
        <v>83</v>
      </c>
      <c r="AY409" s="18" t="s">
        <v>128</v>
      </c>
      <c r="BE409" s="217">
        <f>IF(N409="základní",J409,0)</f>
        <v>0</v>
      </c>
      <c r="BF409" s="217">
        <f>IF(N409="snížená",J409,0)</f>
        <v>0</v>
      </c>
      <c r="BG409" s="217">
        <f>IF(N409="zákl. přenesená",J409,0)</f>
        <v>0</v>
      </c>
      <c r="BH409" s="217">
        <f>IF(N409="sníž. přenesená",J409,0)</f>
        <v>0</v>
      </c>
      <c r="BI409" s="217">
        <f>IF(N409="nulová",J409,0)</f>
        <v>0</v>
      </c>
      <c r="BJ409" s="18" t="s">
        <v>81</v>
      </c>
      <c r="BK409" s="217">
        <f>ROUND(I409*H409,2)</f>
        <v>0</v>
      </c>
      <c r="BL409" s="18" t="s">
        <v>226</v>
      </c>
      <c r="BM409" s="216" t="s">
        <v>499</v>
      </c>
    </row>
    <row r="410" s="13" customFormat="1">
      <c r="A410" s="13"/>
      <c r="B410" s="218"/>
      <c r="C410" s="219"/>
      <c r="D410" s="220" t="s">
        <v>138</v>
      </c>
      <c r="E410" s="221" t="s">
        <v>19</v>
      </c>
      <c r="F410" s="222" t="s">
        <v>199</v>
      </c>
      <c r="G410" s="219"/>
      <c r="H410" s="221" t="s">
        <v>19</v>
      </c>
      <c r="I410" s="223"/>
      <c r="J410" s="219"/>
      <c r="K410" s="219"/>
      <c r="L410" s="224"/>
      <c r="M410" s="225"/>
      <c r="N410" s="226"/>
      <c r="O410" s="226"/>
      <c r="P410" s="226"/>
      <c r="Q410" s="226"/>
      <c r="R410" s="226"/>
      <c r="S410" s="226"/>
      <c r="T410" s="22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28" t="s">
        <v>138</v>
      </c>
      <c r="AU410" s="228" t="s">
        <v>83</v>
      </c>
      <c r="AV410" s="13" t="s">
        <v>81</v>
      </c>
      <c r="AW410" s="13" t="s">
        <v>35</v>
      </c>
      <c r="AX410" s="13" t="s">
        <v>73</v>
      </c>
      <c r="AY410" s="228" t="s">
        <v>128</v>
      </c>
    </row>
    <row r="411" s="14" customFormat="1">
      <c r="A411" s="14"/>
      <c r="B411" s="229"/>
      <c r="C411" s="230"/>
      <c r="D411" s="220" t="s">
        <v>138</v>
      </c>
      <c r="E411" s="231" t="s">
        <v>19</v>
      </c>
      <c r="F411" s="232" t="s">
        <v>200</v>
      </c>
      <c r="G411" s="230"/>
      <c r="H411" s="233">
        <v>692.14999999999998</v>
      </c>
      <c r="I411" s="234"/>
      <c r="J411" s="230"/>
      <c r="K411" s="230"/>
      <c r="L411" s="235"/>
      <c r="M411" s="236"/>
      <c r="N411" s="237"/>
      <c r="O411" s="237"/>
      <c r="P411" s="237"/>
      <c r="Q411" s="237"/>
      <c r="R411" s="237"/>
      <c r="S411" s="237"/>
      <c r="T411" s="238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39" t="s">
        <v>138</v>
      </c>
      <c r="AU411" s="239" t="s">
        <v>83</v>
      </c>
      <c r="AV411" s="14" t="s">
        <v>83</v>
      </c>
      <c r="AW411" s="14" t="s">
        <v>35</v>
      </c>
      <c r="AX411" s="14" t="s">
        <v>73</v>
      </c>
      <c r="AY411" s="239" t="s">
        <v>128</v>
      </c>
    </row>
    <row r="412" s="13" customFormat="1">
      <c r="A412" s="13"/>
      <c r="B412" s="218"/>
      <c r="C412" s="219"/>
      <c r="D412" s="220" t="s">
        <v>138</v>
      </c>
      <c r="E412" s="221" t="s">
        <v>19</v>
      </c>
      <c r="F412" s="222" t="s">
        <v>201</v>
      </c>
      <c r="G412" s="219"/>
      <c r="H412" s="221" t="s">
        <v>19</v>
      </c>
      <c r="I412" s="223"/>
      <c r="J412" s="219"/>
      <c r="K412" s="219"/>
      <c r="L412" s="224"/>
      <c r="M412" s="225"/>
      <c r="N412" s="226"/>
      <c r="O412" s="226"/>
      <c r="P412" s="226"/>
      <c r="Q412" s="226"/>
      <c r="R412" s="226"/>
      <c r="S412" s="226"/>
      <c r="T412" s="22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28" t="s">
        <v>138</v>
      </c>
      <c r="AU412" s="228" t="s">
        <v>83</v>
      </c>
      <c r="AV412" s="13" t="s">
        <v>81</v>
      </c>
      <c r="AW412" s="13" t="s">
        <v>35</v>
      </c>
      <c r="AX412" s="13" t="s">
        <v>73</v>
      </c>
      <c r="AY412" s="228" t="s">
        <v>128</v>
      </c>
    </row>
    <row r="413" s="14" customFormat="1">
      <c r="A413" s="14"/>
      <c r="B413" s="229"/>
      <c r="C413" s="230"/>
      <c r="D413" s="220" t="s">
        <v>138</v>
      </c>
      <c r="E413" s="231" t="s">
        <v>19</v>
      </c>
      <c r="F413" s="232" t="s">
        <v>202</v>
      </c>
      <c r="G413" s="230"/>
      <c r="H413" s="233">
        <v>-4.7999999999999998</v>
      </c>
      <c r="I413" s="234"/>
      <c r="J413" s="230"/>
      <c r="K413" s="230"/>
      <c r="L413" s="235"/>
      <c r="M413" s="236"/>
      <c r="N413" s="237"/>
      <c r="O413" s="237"/>
      <c r="P413" s="237"/>
      <c r="Q413" s="237"/>
      <c r="R413" s="237"/>
      <c r="S413" s="237"/>
      <c r="T413" s="23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39" t="s">
        <v>138</v>
      </c>
      <c r="AU413" s="239" t="s">
        <v>83</v>
      </c>
      <c r="AV413" s="14" t="s">
        <v>83</v>
      </c>
      <c r="AW413" s="14" t="s">
        <v>35</v>
      </c>
      <c r="AX413" s="14" t="s">
        <v>73</v>
      </c>
      <c r="AY413" s="239" t="s">
        <v>128</v>
      </c>
    </row>
    <row r="414" s="13" customFormat="1">
      <c r="A414" s="13"/>
      <c r="B414" s="218"/>
      <c r="C414" s="219"/>
      <c r="D414" s="220" t="s">
        <v>138</v>
      </c>
      <c r="E414" s="221" t="s">
        <v>19</v>
      </c>
      <c r="F414" s="222" t="s">
        <v>203</v>
      </c>
      <c r="G414" s="219"/>
      <c r="H414" s="221" t="s">
        <v>19</v>
      </c>
      <c r="I414" s="223"/>
      <c r="J414" s="219"/>
      <c r="K414" s="219"/>
      <c r="L414" s="224"/>
      <c r="M414" s="225"/>
      <c r="N414" s="226"/>
      <c r="O414" s="226"/>
      <c r="P414" s="226"/>
      <c r="Q414" s="226"/>
      <c r="R414" s="226"/>
      <c r="S414" s="226"/>
      <c r="T414" s="22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28" t="s">
        <v>138</v>
      </c>
      <c r="AU414" s="228" t="s">
        <v>83</v>
      </c>
      <c r="AV414" s="13" t="s">
        <v>81</v>
      </c>
      <c r="AW414" s="13" t="s">
        <v>35</v>
      </c>
      <c r="AX414" s="13" t="s">
        <v>73</v>
      </c>
      <c r="AY414" s="228" t="s">
        <v>128</v>
      </c>
    </row>
    <row r="415" s="14" customFormat="1">
      <c r="A415" s="14"/>
      <c r="B415" s="229"/>
      <c r="C415" s="230"/>
      <c r="D415" s="220" t="s">
        <v>138</v>
      </c>
      <c r="E415" s="231" t="s">
        <v>19</v>
      </c>
      <c r="F415" s="232" t="s">
        <v>204</v>
      </c>
      <c r="G415" s="230"/>
      <c r="H415" s="233">
        <v>-8.4000000000000004</v>
      </c>
      <c r="I415" s="234"/>
      <c r="J415" s="230"/>
      <c r="K415" s="230"/>
      <c r="L415" s="235"/>
      <c r="M415" s="236"/>
      <c r="N415" s="237"/>
      <c r="O415" s="237"/>
      <c r="P415" s="237"/>
      <c r="Q415" s="237"/>
      <c r="R415" s="237"/>
      <c r="S415" s="237"/>
      <c r="T415" s="238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39" t="s">
        <v>138</v>
      </c>
      <c r="AU415" s="239" t="s">
        <v>83</v>
      </c>
      <c r="AV415" s="14" t="s">
        <v>83</v>
      </c>
      <c r="AW415" s="14" t="s">
        <v>35</v>
      </c>
      <c r="AX415" s="14" t="s">
        <v>73</v>
      </c>
      <c r="AY415" s="239" t="s">
        <v>128</v>
      </c>
    </row>
    <row r="416" s="13" customFormat="1">
      <c r="A416" s="13"/>
      <c r="B416" s="218"/>
      <c r="C416" s="219"/>
      <c r="D416" s="220" t="s">
        <v>138</v>
      </c>
      <c r="E416" s="221" t="s">
        <v>19</v>
      </c>
      <c r="F416" s="222" t="s">
        <v>224</v>
      </c>
      <c r="G416" s="219"/>
      <c r="H416" s="221" t="s">
        <v>19</v>
      </c>
      <c r="I416" s="223"/>
      <c r="J416" s="219"/>
      <c r="K416" s="219"/>
      <c r="L416" s="224"/>
      <c r="M416" s="225"/>
      <c r="N416" s="226"/>
      <c r="O416" s="226"/>
      <c r="P416" s="226"/>
      <c r="Q416" s="226"/>
      <c r="R416" s="226"/>
      <c r="S416" s="226"/>
      <c r="T416" s="22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28" t="s">
        <v>138</v>
      </c>
      <c r="AU416" s="228" t="s">
        <v>83</v>
      </c>
      <c r="AV416" s="13" t="s">
        <v>81</v>
      </c>
      <c r="AW416" s="13" t="s">
        <v>35</v>
      </c>
      <c r="AX416" s="13" t="s">
        <v>73</v>
      </c>
      <c r="AY416" s="228" t="s">
        <v>128</v>
      </c>
    </row>
    <row r="417" s="14" customFormat="1">
      <c r="A417" s="14"/>
      <c r="B417" s="229"/>
      <c r="C417" s="230"/>
      <c r="D417" s="220" t="s">
        <v>138</v>
      </c>
      <c r="E417" s="231" t="s">
        <v>19</v>
      </c>
      <c r="F417" s="232" t="s">
        <v>225</v>
      </c>
      <c r="G417" s="230"/>
      <c r="H417" s="233">
        <v>25.600000000000001</v>
      </c>
      <c r="I417" s="234"/>
      <c r="J417" s="230"/>
      <c r="K417" s="230"/>
      <c r="L417" s="235"/>
      <c r="M417" s="236"/>
      <c r="N417" s="237"/>
      <c r="O417" s="237"/>
      <c r="P417" s="237"/>
      <c r="Q417" s="237"/>
      <c r="R417" s="237"/>
      <c r="S417" s="237"/>
      <c r="T417" s="23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39" t="s">
        <v>138</v>
      </c>
      <c r="AU417" s="239" t="s">
        <v>83</v>
      </c>
      <c r="AV417" s="14" t="s">
        <v>83</v>
      </c>
      <c r="AW417" s="14" t="s">
        <v>35</v>
      </c>
      <c r="AX417" s="14" t="s">
        <v>73</v>
      </c>
      <c r="AY417" s="239" t="s">
        <v>128</v>
      </c>
    </row>
    <row r="418" s="15" customFormat="1">
      <c r="A418" s="15"/>
      <c r="B418" s="254"/>
      <c r="C418" s="255"/>
      <c r="D418" s="220" t="s">
        <v>138</v>
      </c>
      <c r="E418" s="256" t="s">
        <v>19</v>
      </c>
      <c r="F418" s="257" t="s">
        <v>205</v>
      </c>
      <c r="G418" s="255"/>
      <c r="H418" s="258">
        <v>704.55000000000007</v>
      </c>
      <c r="I418" s="259"/>
      <c r="J418" s="255"/>
      <c r="K418" s="255"/>
      <c r="L418" s="260"/>
      <c r="M418" s="261"/>
      <c r="N418" s="262"/>
      <c r="O418" s="262"/>
      <c r="P418" s="262"/>
      <c r="Q418" s="262"/>
      <c r="R418" s="262"/>
      <c r="S418" s="262"/>
      <c r="T418" s="263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4" t="s">
        <v>138</v>
      </c>
      <c r="AU418" s="264" t="s">
        <v>83</v>
      </c>
      <c r="AV418" s="15" t="s">
        <v>136</v>
      </c>
      <c r="AW418" s="15" t="s">
        <v>35</v>
      </c>
      <c r="AX418" s="15" t="s">
        <v>81</v>
      </c>
      <c r="AY418" s="264" t="s">
        <v>128</v>
      </c>
    </row>
    <row r="419" s="2" customFormat="1">
      <c r="A419" s="39"/>
      <c r="B419" s="40"/>
      <c r="C419" s="205" t="s">
        <v>500</v>
      </c>
      <c r="D419" s="205" t="s">
        <v>131</v>
      </c>
      <c r="E419" s="206" t="s">
        <v>501</v>
      </c>
      <c r="F419" s="207" t="s">
        <v>502</v>
      </c>
      <c r="G419" s="208" t="s">
        <v>134</v>
      </c>
      <c r="H419" s="209">
        <v>673.95000000000005</v>
      </c>
      <c r="I419" s="210"/>
      <c r="J419" s="211">
        <f>ROUND(I419*H419,2)</f>
        <v>0</v>
      </c>
      <c r="K419" s="207" t="s">
        <v>135</v>
      </c>
      <c r="L419" s="45"/>
      <c r="M419" s="212" t="s">
        <v>19</v>
      </c>
      <c r="N419" s="213" t="s">
        <v>44</v>
      </c>
      <c r="O419" s="85"/>
      <c r="P419" s="214">
        <f>O419*H419</f>
        <v>0</v>
      </c>
      <c r="Q419" s="214">
        <v>0.00012</v>
      </c>
      <c r="R419" s="214">
        <f>Q419*H419</f>
        <v>0.080874000000000001</v>
      </c>
      <c r="S419" s="214">
        <v>0</v>
      </c>
      <c r="T419" s="215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16" t="s">
        <v>226</v>
      </c>
      <c r="AT419" s="216" t="s">
        <v>131</v>
      </c>
      <c r="AU419" s="216" t="s">
        <v>83</v>
      </c>
      <c r="AY419" s="18" t="s">
        <v>128</v>
      </c>
      <c r="BE419" s="217">
        <f>IF(N419="základní",J419,0)</f>
        <v>0</v>
      </c>
      <c r="BF419" s="217">
        <f>IF(N419="snížená",J419,0)</f>
        <v>0</v>
      </c>
      <c r="BG419" s="217">
        <f>IF(N419="zákl. přenesená",J419,0)</f>
        <v>0</v>
      </c>
      <c r="BH419" s="217">
        <f>IF(N419="sníž. přenesená",J419,0)</f>
        <v>0</v>
      </c>
      <c r="BI419" s="217">
        <f>IF(N419="nulová",J419,0)</f>
        <v>0</v>
      </c>
      <c r="BJ419" s="18" t="s">
        <v>81</v>
      </c>
      <c r="BK419" s="217">
        <f>ROUND(I419*H419,2)</f>
        <v>0</v>
      </c>
      <c r="BL419" s="18" t="s">
        <v>226</v>
      </c>
      <c r="BM419" s="216" t="s">
        <v>503</v>
      </c>
    </row>
    <row r="420" s="13" customFormat="1">
      <c r="A420" s="13"/>
      <c r="B420" s="218"/>
      <c r="C420" s="219"/>
      <c r="D420" s="220" t="s">
        <v>138</v>
      </c>
      <c r="E420" s="221" t="s">
        <v>19</v>
      </c>
      <c r="F420" s="222" t="s">
        <v>199</v>
      </c>
      <c r="G420" s="219"/>
      <c r="H420" s="221" t="s">
        <v>19</v>
      </c>
      <c r="I420" s="223"/>
      <c r="J420" s="219"/>
      <c r="K420" s="219"/>
      <c r="L420" s="224"/>
      <c r="M420" s="225"/>
      <c r="N420" s="226"/>
      <c r="O420" s="226"/>
      <c r="P420" s="226"/>
      <c r="Q420" s="226"/>
      <c r="R420" s="226"/>
      <c r="S420" s="226"/>
      <c r="T420" s="22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28" t="s">
        <v>138</v>
      </c>
      <c r="AU420" s="228" t="s">
        <v>83</v>
      </c>
      <c r="AV420" s="13" t="s">
        <v>81</v>
      </c>
      <c r="AW420" s="13" t="s">
        <v>35</v>
      </c>
      <c r="AX420" s="13" t="s">
        <v>73</v>
      </c>
      <c r="AY420" s="228" t="s">
        <v>128</v>
      </c>
    </row>
    <row r="421" s="14" customFormat="1">
      <c r="A421" s="14"/>
      <c r="B421" s="229"/>
      <c r="C421" s="230"/>
      <c r="D421" s="220" t="s">
        <v>138</v>
      </c>
      <c r="E421" s="231" t="s">
        <v>19</v>
      </c>
      <c r="F421" s="232" t="s">
        <v>200</v>
      </c>
      <c r="G421" s="230"/>
      <c r="H421" s="233">
        <v>692.14999999999998</v>
      </c>
      <c r="I421" s="234"/>
      <c r="J421" s="230"/>
      <c r="K421" s="230"/>
      <c r="L421" s="235"/>
      <c r="M421" s="236"/>
      <c r="N421" s="237"/>
      <c r="O421" s="237"/>
      <c r="P421" s="237"/>
      <c r="Q421" s="237"/>
      <c r="R421" s="237"/>
      <c r="S421" s="237"/>
      <c r="T421" s="23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39" t="s">
        <v>138</v>
      </c>
      <c r="AU421" s="239" t="s">
        <v>83</v>
      </c>
      <c r="AV421" s="14" t="s">
        <v>83</v>
      </c>
      <c r="AW421" s="14" t="s">
        <v>35</v>
      </c>
      <c r="AX421" s="14" t="s">
        <v>73</v>
      </c>
      <c r="AY421" s="239" t="s">
        <v>128</v>
      </c>
    </row>
    <row r="422" s="13" customFormat="1">
      <c r="A422" s="13"/>
      <c r="B422" s="218"/>
      <c r="C422" s="219"/>
      <c r="D422" s="220" t="s">
        <v>138</v>
      </c>
      <c r="E422" s="221" t="s">
        <v>19</v>
      </c>
      <c r="F422" s="222" t="s">
        <v>201</v>
      </c>
      <c r="G422" s="219"/>
      <c r="H422" s="221" t="s">
        <v>19</v>
      </c>
      <c r="I422" s="223"/>
      <c r="J422" s="219"/>
      <c r="K422" s="219"/>
      <c r="L422" s="224"/>
      <c r="M422" s="225"/>
      <c r="N422" s="226"/>
      <c r="O422" s="226"/>
      <c r="P422" s="226"/>
      <c r="Q422" s="226"/>
      <c r="R422" s="226"/>
      <c r="S422" s="226"/>
      <c r="T422" s="22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28" t="s">
        <v>138</v>
      </c>
      <c r="AU422" s="228" t="s">
        <v>83</v>
      </c>
      <c r="AV422" s="13" t="s">
        <v>81</v>
      </c>
      <c r="AW422" s="13" t="s">
        <v>35</v>
      </c>
      <c r="AX422" s="13" t="s">
        <v>73</v>
      </c>
      <c r="AY422" s="228" t="s">
        <v>128</v>
      </c>
    </row>
    <row r="423" s="14" customFormat="1">
      <c r="A423" s="14"/>
      <c r="B423" s="229"/>
      <c r="C423" s="230"/>
      <c r="D423" s="220" t="s">
        <v>138</v>
      </c>
      <c r="E423" s="231" t="s">
        <v>19</v>
      </c>
      <c r="F423" s="232" t="s">
        <v>202</v>
      </c>
      <c r="G423" s="230"/>
      <c r="H423" s="233">
        <v>-4.7999999999999998</v>
      </c>
      <c r="I423" s="234"/>
      <c r="J423" s="230"/>
      <c r="K423" s="230"/>
      <c r="L423" s="235"/>
      <c r="M423" s="236"/>
      <c r="N423" s="237"/>
      <c r="O423" s="237"/>
      <c r="P423" s="237"/>
      <c r="Q423" s="237"/>
      <c r="R423" s="237"/>
      <c r="S423" s="237"/>
      <c r="T423" s="23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39" t="s">
        <v>138</v>
      </c>
      <c r="AU423" s="239" t="s">
        <v>83</v>
      </c>
      <c r="AV423" s="14" t="s">
        <v>83</v>
      </c>
      <c r="AW423" s="14" t="s">
        <v>35</v>
      </c>
      <c r="AX423" s="14" t="s">
        <v>73</v>
      </c>
      <c r="AY423" s="239" t="s">
        <v>128</v>
      </c>
    </row>
    <row r="424" s="13" customFormat="1">
      <c r="A424" s="13"/>
      <c r="B424" s="218"/>
      <c r="C424" s="219"/>
      <c r="D424" s="220" t="s">
        <v>138</v>
      </c>
      <c r="E424" s="221" t="s">
        <v>19</v>
      </c>
      <c r="F424" s="222" t="s">
        <v>203</v>
      </c>
      <c r="G424" s="219"/>
      <c r="H424" s="221" t="s">
        <v>19</v>
      </c>
      <c r="I424" s="223"/>
      <c r="J424" s="219"/>
      <c r="K424" s="219"/>
      <c r="L424" s="224"/>
      <c r="M424" s="225"/>
      <c r="N424" s="226"/>
      <c r="O424" s="226"/>
      <c r="P424" s="226"/>
      <c r="Q424" s="226"/>
      <c r="R424" s="226"/>
      <c r="S424" s="226"/>
      <c r="T424" s="22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28" t="s">
        <v>138</v>
      </c>
      <c r="AU424" s="228" t="s">
        <v>83</v>
      </c>
      <c r="AV424" s="13" t="s">
        <v>81</v>
      </c>
      <c r="AW424" s="13" t="s">
        <v>35</v>
      </c>
      <c r="AX424" s="13" t="s">
        <v>73</v>
      </c>
      <c r="AY424" s="228" t="s">
        <v>128</v>
      </c>
    </row>
    <row r="425" s="14" customFormat="1">
      <c r="A425" s="14"/>
      <c r="B425" s="229"/>
      <c r="C425" s="230"/>
      <c r="D425" s="220" t="s">
        <v>138</v>
      </c>
      <c r="E425" s="231" t="s">
        <v>19</v>
      </c>
      <c r="F425" s="232" t="s">
        <v>204</v>
      </c>
      <c r="G425" s="230"/>
      <c r="H425" s="233">
        <v>-8.4000000000000004</v>
      </c>
      <c r="I425" s="234"/>
      <c r="J425" s="230"/>
      <c r="K425" s="230"/>
      <c r="L425" s="235"/>
      <c r="M425" s="236"/>
      <c r="N425" s="237"/>
      <c r="O425" s="237"/>
      <c r="P425" s="237"/>
      <c r="Q425" s="237"/>
      <c r="R425" s="237"/>
      <c r="S425" s="237"/>
      <c r="T425" s="238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39" t="s">
        <v>138</v>
      </c>
      <c r="AU425" s="239" t="s">
        <v>83</v>
      </c>
      <c r="AV425" s="14" t="s">
        <v>83</v>
      </c>
      <c r="AW425" s="14" t="s">
        <v>35</v>
      </c>
      <c r="AX425" s="14" t="s">
        <v>73</v>
      </c>
      <c r="AY425" s="239" t="s">
        <v>128</v>
      </c>
    </row>
    <row r="426" s="13" customFormat="1">
      <c r="A426" s="13"/>
      <c r="B426" s="218"/>
      <c r="C426" s="219"/>
      <c r="D426" s="220" t="s">
        <v>138</v>
      </c>
      <c r="E426" s="221" t="s">
        <v>19</v>
      </c>
      <c r="F426" s="222" t="s">
        <v>504</v>
      </c>
      <c r="G426" s="219"/>
      <c r="H426" s="221" t="s">
        <v>19</v>
      </c>
      <c r="I426" s="223"/>
      <c r="J426" s="219"/>
      <c r="K426" s="219"/>
      <c r="L426" s="224"/>
      <c r="M426" s="225"/>
      <c r="N426" s="226"/>
      <c r="O426" s="226"/>
      <c r="P426" s="226"/>
      <c r="Q426" s="226"/>
      <c r="R426" s="226"/>
      <c r="S426" s="226"/>
      <c r="T426" s="22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28" t="s">
        <v>138</v>
      </c>
      <c r="AU426" s="228" t="s">
        <v>83</v>
      </c>
      <c r="AV426" s="13" t="s">
        <v>81</v>
      </c>
      <c r="AW426" s="13" t="s">
        <v>35</v>
      </c>
      <c r="AX426" s="13" t="s">
        <v>73</v>
      </c>
      <c r="AY426" s="228" t="s">
        <v>128</v>
      </c>
    </row>
    <row r="427" s="14" customFormat="1">
      <c r="A427" s="14"/>
      <c r="B427" s="229"/>
      <c r="C427" s="230"/>
      <c r="D427" s="220" t="s">
        <v>138</v>
      </c>
      <c r="E427" s="231" t="s">
        <v>19</v>
      </c>
      <c r="F427" s="232" t="s">
        <v>505</v>
      </c>
      <c r="G427" s="230"/>
      <c r="H427" s="233">
        <v>-5</v>
      </c>
      <c r="I427" s="234"/>
      <c r="J427" s="230"/>
      <c r="K427" s="230"/>
      <c r="L427" s="235"/>
      <c r="M427" s="236"/>
      <c r="N427" s="237"/>
      <c r="O427" s="237"/>
      <c r="P427" s="237"/>
      <c r="Q427" s="237"/>
      <c r="R427" s="237"/>
      <c r="S427" s="237"/>
      <c r="T427" s="238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39" t="s">
        <v>138</v>
      </c>
      <c r="AU427" s="239" t="s">
        <v>83</v>
      </c>
      <c r="AV427" s="14" t="s">
        <v>83</v>
      </c>
      <c r="AW427" s="14" t="s">
        <v>35</v>
      </c>
      <c r="AX427" s="14" t="s">
        <v>73</v>
      </c>
      <c r="AY427" s="239" t="s">
        <v>128</v>
      </c>
    </row>
    <row r="428" s="15" customFormat="1">
      <c r="A428" s="15"/>
      <c r="B428" s="254"/>
      <c r="C428" s="255"/>
      <c r="D428" s="220" t="s">
        <v>138</v>
      </c>
      <c r="E428" s="256" t="s">
        <v>19</v>
      </c>
      <c r="F428" s="257" t="s">
        <v>205</v>
      </c>
      <c r="G428" s="255"/>
      <c r="H428" s="258">
        <v>673.95000000000005</v>
      </c>
      <c r="I428" s="259"/>
      <c r="J428" s="255"/>
      <c r="K428" s="255"/>
      <c r="L428" s="260"/>
      <c r="M428" s="261"/>
      <c r="N428" s="262"/>
      <c r="O428" s="262"/>
      <c r="P428" s="262"/>
      <c r="Q428" s="262"/>
      <c r="R428" s="262"/>
      <c r="S428" s="262"/>
      <c r="T428" s="263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4" t="s">
        <v>138</v>
      </c>
      <c r="AU428" s="264" t="s">
        <v>83</v>
      </c>
      <c r="AV428" s="15" t="s">
        <v>136</v>
      </c>
      <c r="AW428" s="15" t="s">
        <v>35</v>
      </c>
      <c r="AX428" s="15" t="s">
        <v>81</v>
      </c>
      <c r="AY428" s="264" t="s">
        <v>128</v>
      </c>
    </row>
    <row r="429" s="2" customFormat="1" ht="16.5" customHeight="1">
      <c r="A429" s="39"/>
      <c r="B429" s="40"/>
      <c r="C429" s="240" t="s">
        <v>506</v>
      </c>
      <c r="D429" s="240" t="s">
        <v>154</v>
      </c>
      <c r="E429" s="241" t="s">
        <v>507</v>
      </c>
      <c r="F429" s="242" t="s">
        <v>508</v>
      </c>
      <c r="G429" s="243" t="s">
        <v>134</v>
      </c>
      <c r="H429" s="244">
        <v>687.42899999999997</v>
      </c>
      <c r="I429" s="245"/>
      <c r="J429" s="246">
        <f>ROUND(I429*H429,2)</f>
        <v>0</v>
      </c>
      <c r="K429" s="242" t="s">
        <v>135</v>
      </c>
      <c r="L429" s="247"/>
      <c r="M429" s="248" t="s">
        <v>19</v>
      </c>
      <c r="N429" s="249" t="s">
        <v>44</v>
      </c>
      <c r="O429" s="85"/>
      <c r="P429" s="214">
        <f>O429*H429</f>
        <v>0</v>
      </c>
      <c r="Q429" s="214">
        <v>0.0042500000000000003</v>
      </c>
      <c r="R429" s="214">
        <f>Q429*H429</f>
        <v>2.9215732500000002</v>
      </c>
      <c r="S429" s="214">
        <v>0</v>
      </c>
      <c r="T429" s="215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16" t="s">
        <v>291</v>
      </c>
      <c r="AT429" s="216" t="s">
        <v>154</v>
      </c>
      <c r="AU429" s="216" t="s">
        <v>83</v>
      </c>
      <c r="AY429" s="18" t="s">
        <v>128</v>
      </c>
      <c r="BE429" s="217">
        <f>IF(N429="základní",J429,0)</f>
        <v>0</v>
      </c>
      <c r="BF429" s="217">
        <f>IF(N429="snížená",J429,0)</f>
        <v>0</v>
      </c>
      <c r="BG429" s="217">
        <f>IF(N429="zákl. přenesená",J429,0)</f>
        <v>0</v>
      </c>
      <c r="BH429" s="217">
        <f>IF(N429="sníž. přenesená",J429,0)</f>
        <v>0</v>
      </c>
      <c r="BI429" s="217">
        <f>IF(N429="nulová",J429,0)</f>
        <v>0</v>
      </c>
      <c r="BJ429" s="18" t="s">
        <v>81</v>
      </c>
      <c r="BK429" s="217">
        <f>ROUND(I429*H429,2)</f>
        <v>0</v>
      </c>
      <c r="BL429" s="18" t="s">
        <v>226</v>
      </c>
      <c r="BM429" s="216" t="s">
        <v>509</v>
      </c>
    </row>
    <row r="430" s="14" customFormat="1">
      <c r="A430" s="14"/>
      <c r="B430" s="229"/>
      <c r="C430" s="230"/>
      <c r="D430" s="220" t="s">
        <v>138</v>
      </c>
      <c r="E430" s="230"/>
      <c r="F430" s="232" t="s">
        <v>510</v>
      </c>
      <c r="G430" s="230"/>
      <c r="H430" s="233">
        <v>687.42899999999997</v>
      </c>
      <c r="I430" s="234"/>
      <c r="J430" s="230"/>
      <c r="K430" s="230"/>
      <c r="L430" s="235"/>
      <c r="M430" s="236"/>
      <c r="N430" s="237"/>
      <c r="O430" s="237"/>
      <c r="P430" s="237"/>
      <c r="Q430" s="237"/>
      <c r="R430" s="237"/>
      <c r="S430" s="237"/>
      <c r="T430" s="238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39" t="s">
        <v>138</v>
      </c>
      <c r="AU430" s="239" t="s">
        <v>83</v>
      </c>
      <c r="AV430" s="14" t="s">
        <v>83</v>
      </c>
      <c r="AW430" s="14" t="s">
        <v>4</v>
      </c>
      <c r="AX430" s="14" t="s">
        <v>81</v>
      </c>
      <c r="AY430" s="239" t="s">
        <v>128</v>
      </c>
    </row>
    <row r="431" s="2" customFormat="1">
      <c r="A431" s="39"/>
      <c r="B431" s="40"/>
      <c r="C431" s="205" t="s">
        <v>511</v>
      </c>
      <c r="D431" s="205" t="s">
        <v>131</v>
      </c>
      <c r="E431" s="206" t="s">
        <v>512</v>
      </c>
      <c r="F431" s="207" t="s">
        <v>513</v>
      </c>
      <c r="G431" s="208" t="s">
        <v>134</v>
      </c>
      <c r="H431" s="209">
        <v>673.95000000000005</v>
      </c>
      <c r="I431" s="210"/>
      <c r="J431" s="211">
        <f>ROUND(I431*H431,2)</f>
        <v>0</v>
      </c>
      <c r="K431" s="207" t="s">
        <v>135</v>
      </c>
      <c r="L431" s="45"/>
      <c r="M431" s="212" t="s">
        <v>19</v>
      </c>
      <c r="N431" s="213" t="s">
        <v>44</v>
      </c>
      <c r="O431" s="85"/>
      <c r="P431" s="214">
        <f>O431*H431</f>
        <v>0</v>
      </c>
      <c r="Q431" s="214">
        <v>0.00012</v>
      </c>
      <c r="R431" s="214">
        <f>Q431*H431</f>
        <v>0.080874000000000001</v>
      </c>
      <c r="S431" s="214">
        <v>0</v>
      </c>
      <c r="T431" s="215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16" t="s">
        <v>226</v>
      </c>
      <c r="AT431" s="216" t="s">
        <v>131</v>
      </c>
      <c r="AU431" s="216" t="s">
        <v>83</v>
      </c>
      <c r="AY431" s="18" t="s">
        <v>128</v>
      </c>
      <c r="BE431" s="217">
        <f>IF(N431="základní",J431,0)</f>
        <v>0</v>
      </c>
      <c r="BF431" s="217">
        <f>IF(N431="snížená",J431,0)</f>
        <v>0</v>
      </c>
      <c r="BG431" s="217">
        <f>IF(N431="zákl. přenesená",J431,0)</f>
        <v>0</v>
      </c>
      <c r="BH431" s="217">
        <f>IF(N431="sníž. přenesená",J431,0)</f>
        <v>0</v>
      </c>
      <c r="BI431" s="217">
        <f>IF(N431="nulová",J431,0)</f>
        <v>0</v>
      </c>
      <c r="BJ431" s="18" t="s">
        <v>81</v>
      </c>
      <c r="BK431" s="217">
        <f>ROUND(I431*H431,2)</f>
        <v>0</v>
      </c>
      <c r="BL431" s="18" t="s">
        <v>226</v>
      </c>
      <c r="BM431" s="216" t="s">
        <v>514</v>
      </c>
    </row>
    <row r="432" s="13" customFormat="1">
      <c r="A432" s="13"/>
      <c r="B432" s="218"/>
      <c r="C432" s="219"/>
      <c r="D432" s="220" t="s">
        <v>138</v>
      </c>
      <c r="E432" s="221" t="s">
        <v>19</v>
      </c>
      <c r="F432" s="222" t="s">
        <v>199</v>
      </c>
      <c r="G432" s="219"/>
      <c r="H432" s="221" t="s">
        <v>19</v>
      </c>
      <c r="I432" s="223"/>
      <c r="J432" s="219"/>
      <c r="K432" s="219"/>
      <c r="L432" s="224"/>
      <c r="M432" s="225"/>
      <c r="N432" s="226"/>
      <c r="O432" s="226"/>
      <c r="P432" s="226"/>
      <c r="Q432" s="226"/>
      <c r="R432" s="226"/>
      <c r="S432" s="226"/>
      <c r="T432" s="22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28" t="s">
        <v>138</v>
      </c>
      <c r="AU432" s="228" t="s">
        <v>83</v>
      </c>
      <c r="AV432" s="13" t="s">
        <v>81</v>
      </c>
      <c r="AW432" s="13" t="s">
        <v>35</v>
      </c>
      <c r="AX432" s="13" t="s">
        <v>73</v>
      </c>
      <c r="AY432" s="228" t="s">
        <v>128</v>
      </c>
    </row>
    <row r="433" s="14" customFormat="1">
      <c r="A433" s="14"/>
      <c r="B433" s="229"/>
      <c r="C433" s="230"/>
      <c r="D433" s="220" t="s">
        <v>138</v>
      </c>
      <c r="E433" s="231" t="s">
        <v>19</v>
      </c>
      <c r="F433" s="232" t="s">
        <v>200</v>
      </c>
      <c r="G433" s="230"/>
      <c r="H433" s="233">
        <v>692.14999999999998</v>
      </c>
      <c r="I433" s="234"/>
      <c r="J433" s="230"/>
      <c r="K433" s="230"/>
      <c r="L433" s="235"/>
      <c r="M433" s="236"/>
      <c r="N433" s="237"/>
      <c r="O433" s="237"/>
      <c r="P433" s="237"/>
      <c r="Q433" s="237"/>
      <c r="R433" s="237"/>
      <c r="S433" s="237"/>
      <c r="T433" s="238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39" t="s">
        <v>138</v>
      </c>
      <c r="AU433" s="239" t="s">
        <v>83</v>
      </c>
      <c r="AV433" s="14" t="s">
        <v>83</v>
      </c>
      <c r="AW433" s="14" t="s">
        <v>35</v>
      </c>
      <c r="AX433" s="14" t="s">
        <v>73</v>
      </c>
      <c r="AY433" s="239" t="s">
        <v>128</v>
      </c>
    </row>
    <row r="434" s="13" customFormat="1">
      <c r="A434" s="13"/>
      <c r="B434" s="218"/>
      <c r="C434" s="219"/>
      <c r="D434" s="220" t="s">
        <v>138</v>
      </c>
      <c r="E434" s="221" t="s">
        <v>19</v>
      </c>
      <c r="F434" s="222" t="s">
        <v>201</v>
      </c>
      <c r="G434" s="219"/>
      <c r="H434" s="221" t="s">
        <v>19</v>
      </c>
      <c r="I434" s="223"/>
      <c r="J434" s="219"/>
      <c r="K434" s="219"/>
      <c r="L434" s="224"/>
      <c r="M434" s="225"/>
      <c r="N434" s="226"/>
      <c r="O434" s="226"/>
      <c r="P434" s="226"/>
      <c r="Q434" s="226"/>
      <c r="R434" s="226"/>
      <c r="S434" s="226"/>
      <c r="T434" s="22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28" t="s">
        <v>138</v>
      </c>
      <c r="AU434" s="228" t="s">
        <v>83</v>
      </c>
      <c r="AV434" s="13" t="s">
        <v>81</v>
      </c>
      <c r="AW434" s="13" t="s">
        <v>35</v>
      </c>
      <c r="AX434" s="13" t="s">
        <v>73</v>
      </c>
      <c r="AY434" s="228" t="s">
        <v>128</v>
      </c>
    </row>
    <row r="435" s="14" customFormat="1">
      <c r="A435" s="14"/>
      <c r="B435" s="229"/>
      <c r="C435" s="230"/>
      <c r="D435" s="220" t="s">
        <v>138</v>
      </c>
      <c r="E435" s="231" t="s">
        <v>19</v>
      </c>
      <c r="F435" s="232" t="s">
        <v>202</v>
      </c>
      <c r="G435" s="230"/>
      <c r="H435" s="233">
        <v>-4.7999999999999998</v>
      </c>
      <c r="I435" s="234"/>
      <c r="J435" s="230"/>
      <c r="K435" s="230"/>
      <c r="L435" s="235"/>
      <c r="M435" s="236"/>
      <c r="N435" s="237"/>
      <c r="O435" s="237"/>
      <c r="P435" s="237"/>
      <c r="Q435" s="237"/>
      <c r="R435" s="237"/>
      <c r="S435" s="237"/>
      <c r="T435" s="23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39" t="s">
        <v>138</v>
      </c>
      <c r="AU435" s="239" t="s">
        <v>83</v>
      </c>
      <c r="AV435" s="14" t="s">
        <v>83</v>
      </c>
      <c r="AW435" s="14" t="s">
        <v>35</v>
      </c>
      <c r="AX435" s="14" t="s">
        <v>73</v>
      </c>
      <c r="AY435" s="239" t="s">
        <v>128</v>
      </c>
    </row>
    <row r="436" s="13" customFormat="1">
      <c r="A436" s="13"/>
      <c r="B436" s="218"/>
      <c r="C436" s="219"/>
      <c r="D436" s="220" t="s">
        <v>138</v>
      </c>
      <c r="E436" s="221" t="s">
        <v>19</v>
      </c>
      <c r="F436" s="222" t="s">
        <v>203</v>
      </c>
      <c r="G436" s="219"/>
      <c r="H436" s="221" t="s">
        <v>19</v>
      </c>
      <c r="I436" s="223"/>
      <c r="J436" s="219"/>
      <c r="K436" s="219"/>
      <c r="L436" s="224"/>
      <c r="M436" s="225"/>
      <c r="N436" s="226"/>
      <c r="O436" s="226"/>
      <c r="P436" s="226"/>
      <c r="Q436" s="226"/>
      <c r="R436" s="226"/>
      <c r="S436" s="226"/>
      <c r="T436" s="22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28" t="s">
        <v>138</v>
      </c>
      <c r="AU436" s="228" t="s">
        <v>83</v>
      </c>
      <c r="AV436" s="13" t="s">
        <v>81</v>
      </c>
      <c r="AW436" s="13" t="s">
        <v>35</v>
      </c>
      <c r="AX436" s="13" t="s">
        <v>73</v>
      </c>
      <c r="AY436" s="228" t="s">
        <v>128</v>
      </c>
    </row>
    <row r="437" s="14" customFormat="1">
      <c r="A437" s="14"/>
      <c r="B437" s="229"/>
      <c r="C437" s="230"/>
      <c r="D437" s="220" t="s">
        <v>138</v>
      </c>
      <c r="E437" s="231" t="s">
        <v>19</v>
      </c>
      <c r="F437" s="232" t="s">
        <v>204</v>
      </c>
      <c r="G437" s="230"/>
      <c r="H437" s="233">
        <v>-8.4000000000000004</v>
      </c>
      <c r="I437" s="234"/>
      <c r="J437" s="230"/>
      <c r="K437" s="230"/>
      <c r="L437" s="235"/>
      <c r="M437" s="236"/>
      <c r="N437" s="237"/>
      <c r="O437" s="237"/>
      <c r="P437" s="237"/>
      <c r="Q437" s="237"/>
      <c r="R437" s="237"/>
      <c r="S437" s="237"/>
      <c r="T437" s="23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39" t="s">
        <v>138</v>
      </c>
      <c r="AU437" s="239" t="s">
        <v>83</v>
      </c>
      <c r="AV437" s="14" t="s">
        <v>83</v>
      </c>
      <c r="AW437" s="14" t="s">
        <v>35</v>
      </c>
      <c r="AX437" s="14" t="s">
        <v>73</v>
      </c>
      <c r="AY437" s="239" t="s">
        <v>128</v>
      </c>
    </row>
    <row r="438" s="13" customFormat="1">
      <c r="A438" s="13"/>
      <c r="B438" s="218"/>
      <c r="C438" s="219"/>
      <c r="D438" s="220" t="s">
        <v>138</v>
      </c>
      <c r="E438" s="221" t="s">
        <v>19</v>
      </c>
      <c r="F438" s="222" t="s">
        <v>504</v>
      </c>
      <c r="G438" s="219"/>
      <c r="H438" s="221" t="s">
        <v>19</v>
      </c>
      <c r="I438" s="223"/>
      <c r="J438" s="219"/>
      <c r="K438" s="219"/>
      <c r="L438" s="224"/>
      <c r="M438" s="225"/>
      <c r="N438" s="226"/>
      <c r="O438" s="226"/>
      <c r="P438" s="226"/>
      <c r="Q438" s="226"/>
      <c r="R438" s="226"/>
      <c r="S438" s="226"/>
      <c r="T438" s="22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28" t="s">
        <v>138</v>
      </c>
      <c r="AU438" s="228" t="s">
        <v>83</v>
      </c>
      <c r="AV438" s="13" t="s">
        <v>81</v>
      </c>
      <c r="AW438" s="13" t="s">
        <v>35</v>
      </c>
      <c r="AX438" s="13" t="s">
        <v>73</v>
      </c>
      <c r="AY438" s="228" t="s">
        <v>128</v>
      </c>
    </row>
    <row r="439" s="14" customFormat="1">
      <c r="A439" s="14"/>
      <c r="B439" s="229"/>
      <c r="C439" s="230"/>
      <c r="D439" s="220" t="s">
        <v>138</v>
      </c>
      <c r="E439" s="231" t="s">
        <v>19</v>
      </c>
      <c r="F439" s="232" t="s">
        <v>505</v>
      </c>
      <c r="G439" s="230"/>
      <c r="H439" s="233">
        <v>-5</v>
      </c>
      <c r="I439" s="234"/>
      <c r="J439" s="230"/>
      <c r="K439" s="230"/>
      <c r="L439" s="235"/>
      <c r="M439" s="236"/>
      <c r="N439" s="237"/>
      <c r="O439" s="237"/>
      <c r="P439" s="237"/>
      <c r="Q439" s="237"/>
      <c r="R439" s="237"/>
      <c r="S439" s="237"/>
      <c r="T439" s="23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39" t="s">
        <v>138</v>
      </c>
      <c r="AU439" s="239" t="s">
        <v>83</v>
      </c>
      <c r="AV439" s="14" t="s">
        <v>83</v>
      </c>
      <c r="AW439" s="14" t="s">
        <v>35</v>
      </c>
      <c r="AX439" s="14" t="s">
        <v>73</v>
      </c>
      <c r="AY439" s="239" t="s">
        <v>128</v>
      </c>
    </row>
    <row r="440" s="15" customFormat="1">
      <c r="A440" s="15"/>
      <c r="B440" s="254"/>
      <c r="C440" s="255"/>
      <c r="D440" s="220" t="s">
        <v>138</v>
      </c>
      <c r="E440" s="256" t="s">
        <v>19</v>
      </c>
      <c r="F440" s="257" t="s">
        <v>205</v>
      </c>
      <c r="G440" s="255"/>
      <c r="H440" s="258">
        <v>673.95000000000005</v>
      </c>
      <c r="I440" s="259"/>
      <c r="J440" s="255"/>
      <c r="K440" s="255"/>
      <c r="L440" s="260"/>
      <c r="M440" s="261"/>
      <c r="N440" s="262"/>
      <c r="O440" s="262"/>
      <c r="P440" s="262"/>
      <c r="Q440" s="262"/>
      <c r="R440" s="262"/>
      <c r="S440" s="262"/>
      <c r="T440" s="263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64" t="s">
        <v>138</v>
      </c>
      <c r="AU440" s="264" t="s">
        <v>83</v>
      </c>
      <c r="AV440" s="15" t="s">
        <v>136</v>
      </c>
      <c r="AW440" s="15" t="s">
        <v>35</v>
      </c>
      <c r="AX440" s="15" t="s">
        <v>81</v>
      </c>
      <c r="AY440" s="264" t="s">
        <v>128</v>
      </c>
    </row>
    <row r="441" s="2" customFormat="1" ht="16.5" customHeight="1">
      <c r="A441" s="39"/>
      <c r="B441" s="40"/>
      <c r="C441" s="240" t="s">
        <v>515</v>
      </c>
      <c r="D441" s="240" t="s">
        <v>154</v>
      </c>
      <c r="E441" s="241" t="s">
        <v>516</v>
      </c>
      <c r="F441" s="242" t="s">
        <v>517</v>
      </c>
      <c r="G441" s="243" t="s">
        <v>229</v>
      </c>
      <c r="H441" s="244">
        <v>209.86500000000001</v>
      </c>
      <c r="I441" s="245"/>
      <c r="J441" s="246">
        <f>ROUND(I441*H441,2)</f>
        <v>0</v>
      </c>
      <c r="K441" s="242" t="s">
        <v>135</v>
      </c>
      <c r="L441" s="247"/>
      <c r="M441" s="248" t="s">
        <v>19</v>
      </c>
      <c r="N441" s="249" t="s">
        <v>44</v>
      </c>
      <c r="O441" s="85"/>
      <c r="P441" s="214">
        <f>O441*H441</f>
        <v>0</v>
      </c>
      <c r="Q441" s="214">
        <v>0.02</v>
      </c>
      <c r="R441" s="214">
        <f>Q441*H441</f>
        <v>4.1973000000000003</v>
      </c>
      <c r="S441" s="214">
        <v>0</v>
      </c>
      <c r="T441" s="215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16" t="s">
        <v>291</v>
      </c>
      <c r="AT441" s="216" t="s">
        <v>154</v>
      </c>
      <c r="AU441" s="216" t="s">
        <v>83</v>
      </c>
      <c r="AY441" s="18" t="s">
        <v>128</v>
      </c>
      <c r="BE441" s="217">
        <f>IF(N441="základní",J441,0)</f>
        <v>0</v>
      </c>
      <c r="BF441" s="217">
        <f>IF(N441="snížená",J441,0)</f>
        <v>0</v>
      </c>
      <c r="BG441" s="217">
        <f>IF(N441="zákl. přenesená",J441,0)</f>
        <v>0</v>
      </c>
      <c r="BH441" s="217">
        <f>IF(N441="sníž. přenesená",J441,0)</f>
        <v>0</v>
      </c>
      <c r="BI441" s="217">
        <f>IF(N441="nulová",J441,0)</f>
        <v>0</v>
      </c>
      <c r="BJ441" s="18" t="s">
        <v>81</v>
      </c>
      <c r="BK441" s="217">
        <f>ROUND(I441*H441,2)</f>
        <v>0</v>
      </c>
      <c r="BL441" s="18" t="s">
        <v>226</v>
      </c>
      <c r="BM441" s="216" t="s">
        <v>518</v>
      </c>
    </row>
    <row r="442" s="14" customFormat="1">
      <c r="A442" s="14"/>
      <c r="B442" s="229"/>
      <c r="C442" s="230"/>
      <c r="D442" s="220" t="s">
        <v>138</v>
      </c>
      <c r="E442" s="230"/>
      <c r="F442" s="232" t="s">
        <v>519</v>
      </c>
      <c r="G442" s="230"/>
      <c r="H442" s="233">
        <v>209.86500000000001</v>
      </c>
      <c r="I442" s="234"/>
      <c r="J442" s="230"/>
      <c r="K442" s="230"/>
      <c r="L442" s="235"/>
      <c r="M442" s="236"/>
      <c r="N442" s="237"/>
      <c r="O442" s="237"/>
      <c r="P442" s="237"/>
      <c r="Q442" s="237"/>
      <c r="R442" s="237"/>
      <c r="S442" s="237"/>
      <c r="T442" s="23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39" t="s">
        <v>138</v>
      </c>
      <c r="AU442" s="239" t="s">
        <v>83</v>
      </c>
      <c r="AV442" s="14" t="s">
        <v>83</v>
      </c>
      <c r="AW442" s="14" t="s">
        <v>4</v>
      </c>
      <c r="AX442" s="14" t="s">
        <v>81</v>
      </c>
      <c r="AY442" s="239" t="s">
        <v>128</v>
      </c>
    </row>
    <row r="443" s="2" customFormat="1">
      <c r="A443" s="39"/>
      <c r="B443" s="40"/>
      <c r="C443" s="205" t="s">
        <v>520</v>
      </c>
      <c r="D443" s="205" t="s">
        <v>131</v>
      </c>
      <c r="E443" s="206" t="s">
        <v>501</v>
      </c>
      <c r="F443" s="207" t="s">
        <v>502</v>
      </c>
      <c r="G443" s="208" t="s">
        <v>134</v>
      </c>
      <c r="H443" s="209">
        <v>51.200000000000003</v>
      </c>
      <c r="I443" s="210"/>
      <c r="J443" s="211">
        <f>ROUND(I443*H443,2)</f>
        <v>0</v>
      </c>
      <c r="K443" s="207" t="s">
        <v>135</v>
      </c>
      <c r="L443" s="45"/>
      <c r="M443" s="212" t="s">
        <v>19</v>
      </c>
      <c r="N443" s="213" t="s">
        <v>44</v>
      </c>
      <c r="O443" s="85"/>
      <c r="P443" s="214">
        <f>O443*H443</f>
        <v>0</v>
      </c>
      <c r="Q443" s="214">
        <v>0.00012</v>
      </c>
      <c r="R443" s="214">
        <f>Q443*H443</f>
        <v>0.0061440000000000002</v>
      </c>
      <c r="S443" s="214">
        <v>0</v>
      </c>
      <c r="T443" s="215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16" t="s">
        <v>226</v>
      </c>
      <c r="AT443" s="216" t="s">
        <v>131</v>
      </c>
      <c r="AU443" s="216" t="s">
        <v>83</v>
      </c>
      <c r="AY443" s="18" t="s">
        <v>128</v>
      </c>
      <c r="BE443" s="217">
        <f>IF(N443="základní",J443,0)</f>
        <v>0</v>
      </c>
      <c r="BF443" s="217">
        <f>IF(N443="snížená",J443,0)</f>
        <v>0</v>
      </c>
      <c r="BG443" s="217">
        <f>IF(N443="zákl. přenesená",J443,0)</f>
        <v>0</v>
      </c>
      <c r="BH443" s="217">
        <f>IF(N443="sníž. přenesená",J443,0)</f>
        <v>0</v>
      </c>
      <c r="BI443" s="217">
        <f>IF(N443="nulová",J443,0)</f>
        <v>0</v>
      </c>
      <c r="BJ443" s="18" t="s">
        <v>81</v>
      </c>
      <c r="BK443" s="217">
        <f>ROUND(I443*H443,2)</f>
        <v>0</v>
      </c>
      <c r="BL443" s="18" t="s">
        <v>226</v>
      </c>
      <c r="BM443" s="216" t="s">
        <v>521</v>
      </c>
    </row>
    <row r="444" s="13" customFormat="1">
      <c r="A444" s="13"/>
      <c r="B444" s="218"/>
      <c r="C444" s="219"/>
      <c r="D444" s="220" t="s">
        <v>138</v>
      </c>
      <c r="E444" s="221" t="s">
        <v>19</v>
      </c>
      <c r="F444" s="222" t="s">
        <v>522</v>
      </c>
      <c r="G444" s="219"/>
      <c r="H444" s="221" t="s">
        <v>19</v>
      </c>
      <c r="I444" s="223"/>
      <c r="J444" s="219"/>
      <c r="K444" s="219"/>
      <c r="L444" s="224"/>
      <c r="M444" s="225"/>
      <c r="N444" s="226"/>
      <c r="O444" s="226"/>
      <c r="P444" s="226"/>
      <c r="Q444" s="226"/>
      <c r="R444" s="226"/>
      <c r="S444" s="226"/>
      <c r="T444" s="22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28" t="s">
        <v>138</v>
      </c>
      <c r="AU444" s="228" t="s">
        <v>83</v>
      </c>
      <c r="AV444" s="13" t="s">
        <v>81</v>
      </c>
      <c r="AW444" s="13" t="s">
        <v>35</v>
      </c>
      <c r="AX444" s="13" t="s">
        <v>73</v>
      </c>
      <c r="AY444" s="228" t="s">
        <v>128</v>
      </c>
    </row>
    <row r="445" s="14" customFormat="1">
      <c r="A445" s="14"/>
      <c r="B445" s="229"/>
      <c r="C445" s="230"/>
      <c r="D445" s="220" t="s">
        <v>138</v>
      </c>
      <c r="E445" s="231" t="s">
        <v>19</v>
      </c>
      <c r="F445" s="232" t="s">
        <v>523</v>
      </c>
      <c r="G445" s="230"/>
      <c r="H445" s="233">
        <v>51.200000000000003</v>
      </c>
      <c r="I445" s="234"/>
      <c r="J445" s="230"/>
      <c r="K445" s="230"/>
      <c r="L445" s="235"/>
      <c r="M445" s="236"/>
      <c r="N445" s="237"/>
      <c r="O445" s="237"/>
      <c r="P445" s="237"/>
      <c r="Q445" s="237"/>
      <c r="R445" s="237"/>
      <c r="S445" s="237"/>
      <c r="T445" s="238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39" t="s">
        <v>138</v>
      </c>
      <c r="AU445" s="239" t="s">
        <v>83</v>
      </c>
      <c r="AV445" s="14" t="s">
        <v>83</v>
      </c>
      <c r="AW445" s="14" t="s">
        <v>35</v>
      </c>
      <c r="AX445" s="14" t="s">
        <v>81</v>
      </c>
      <c r="AY445" s="239" t="s">
        <v>128</v>
      </c>
    </row>
    <row r="446" s="2" customFormat="1" ht="16.5" customHeight="1">
      <c r="A446" s="39"/>
      <c r="B446" s="40"/>
      <c r="C446" s="240" t="s">
        <v>524</v>
      </c>
      <c r="D446" s="240" t="s">
        <v>154</v>
      </c>
      <c r="E446" s="241" t="s">
        <v>525</v>
      </c>
      <c r="F446" s="242" t="s">
        <v>526</v>
      </c>
      <c r="G446" s="243" t="s">
        <v>134</v>
      </c>
      <c r="H446" s="244">
        <v>52.223999999999997</v>
      </c>
      <c r="I446" s="245"/>
      <c r="J446" s="246">
        <f>ROUND(I446*H446,2)</f>
        <v>0</v>
      </c>
      <c r="K446" s="242" t="s">
        <v>135</v>
      </c>
      <c r="L446" s="247"/>
      <c r="M446" s="248" t="s">
        <v>19</v>
      </c>
      <c r="N446" s="249" t="s">
        <v>44</v>
      </c>
      <c r="O446" s="85"/>
      <c r="P446" s="214">
        <f>O446*H446</f>
        <v>0</v>
      </c>
      <c r="Q446" s="214">
        <v>0.0037499999999999999</v>
      </c>
      <c r="R446" s="214">
        <f>Q446*H446</f>
        <v>0.19583999999999999</v>
      </c>
      <c r="S446" s="214">
        <v>0</v>
      </c>
      <c r="T446" s="215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16" t="s">
        <v>291</v>
      </c>
      <c r="AT446" s="216" t="s">
        <v>154</v>
      </c>
      <c r="AU446" s="216" t="s">
        <v>83</v>
      </c>
      <c r="AY446" s="18" t="s">
        <v>128</v>
      </c>
      <c r="BE446" s="217">
        <f>IF(N446="základní",J446,0)</f>
        <v>0</v>
      </c>
      <c r="BF446" s="217">
        <f>IF(N446="snížená",J446,0)</f>
        <v>0</v>
      </c>
      <c r="BG446" s="217">
        <f>IF(N446="zákl. přenesená",J446,0)</f>
        <v>0</v>
      </c>
      <c r="BH446" s="217">
        <f>IF(N446="sníž. přenesená",J446,0)</f>
        <v>0</v>
      </c>
      <c r="BI446" s="217">
        <f>IF(N446="nulová",J446,0)</f>
        <v>0</v>
      </c>
      <c r="BJ446" s="18" t="s">
        <v>81</v>
      </c>
      <c r="BK446" s="217">
        <f>ROUND(I446*H446,2)</f>
        <v>0</v>
      </c>
      <c r="BL446" s="18" t="s">
        <v>226</v>
      </c>
      <c r="BM446" s="216" t="s">
        <v>527</v>
      </c>
    </row>
    <row r="447" s="14" customFormat="1">
      <c r="A447" s="14"/>
      <c r="B447" s="229"/>
      <c r="C447" s="230"/>
      <c r="D447" s="220" t="s">
        <v>138</v>
      </c>
      <c r="E447" s="230"/>
      <c r="F447" s="232" t="s">
        <v>528</v>
      </c>
      <c r="G447" s="230"/>
      <c r="H447" s="233">
        <v>52.223999999999997</v>
      </c>
      <c r="I447" s="234"/>
      <c r="J447" s="230"/>
      <c r="K447" s="230"/>
      <c r="L447" s="235"/>
      <c r="M447" s="236"/>
      <c r="N447" s="237"/>
      <c r="O447" s="237"/>
      <c r="P447" s="237"/>
      <c r="Q447" s="237"/>
      <c r="R447" s="237"/>
      <c r="S447" s="237"/>
      <c r="T447" s="23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39" t="s">
        <v>138</v>
      </c>
      <c r="AU447" s="239" t="s">
        <v>83</v>
      </c>
      <c r="AV447" s="14" t="s">
        <v>83</v>
      </c>
      <c r="AW447" s="14" t="s">
        <v>4</v>
      </c>
      <c r="AX447" s="14" t="s">
        <v>81</v>
      </c>
      <c r="AY447" s="239" t="s">
        <v>128</v>
      </c>
    </row>
    <row r="448" s="2" customFormat="1">
      <c r="A448" s="39"/>
      <c r="B448" s="40"/>
      <c r="C448" s="205" t="s">
        <v>529</v>
      </c>
      <c r="D448" s="205" t="s">
        <v>131</v>
      </c>
      <c r="E448" s="206" t="s">
        <v>501</v>
      </c>
      <c r="F448" s="207" t="s">
        <v>502</v>
      </c>
      <c r="G448" s="208" t="s">
        <v>134</v>
      </c>
      <c r="H448" s="209">
        <v>5</v>
      </c>
      <c r="I448" s="210"/>
      <c r="J448" s="211">
        <f>ROUND(I448*H448,2)</f>
        <v>0</v>
      </c>
      <c r="K448" s="207" t="s">
        <v>135</v>
      </c>
      <c r="L448" s="45"/>
      <c r="M448" s="212" t="s">
        <v>19</v>
      </c>
      <c r="N448" s="213" t="s">
        <v>44</v>
      </c>
      <c r="O448" s="85"/>
      <c r="P448" s="214">
        <f>O448*H448</f>
        <v>0</v>
      </c>
      <c r="Q448" s="214">
        <v>0.00012</v>
      </c>
      <c r="R448" s="214">
        <f>Q448*H448</f>
        <v>0.00060000000000000006</v>
      </c>
      <c r="S448" s="214">
        <v>0</v>
      </c>
      <c r="T448" s="215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16" t="s">
        <v>226</v>
      </c>
      <c r="AT448" s="216" t="s">
        <v>131</v>
      </c>
      <c r="AU448" s="216" t="s">
        <v>83</v>
      </c>
      <c r="AY448" s="18" t="s">
        <v>128</v>
      </c>
      <c r="BE448" s="217">
        <f>IF(N448="základní",J448,0)</f>
        <v>0</v>
      </c>
      <c r="BF448" s="217">
        <f>IF(N448="snížená",J448,0)</f>
        <v>0</v>
      </c>
      <c r="BG448" s="217">
        <f>IF(N448="zákl. přenesená",J448,0)</f>
        <v>0</v>
      </c>
      <c r="BH448" s="217">
        <f>IF(N448="sníž. přenesená",J448,0)</f>
        <v>0</v>
      </c>
      <c r="BI448" s="217">
        <f>IF(N448="nulová",J448,0)</f>
        <v>0</v>
      </c>
      <c r="BJ448" s="18" t="s">
        <v>81</v>
      </c>
      <c r="BK448" s="217">
        <f>ROUND(I448*H448,2)</f>
        <v>0</v>
      </c>
      <c r="BL448" s="18" t="s">
        <v>226</v>
      </c>
      <c r="BM448" s="216" t="s">
        <v>530</v>
      </c>
    </row>
    <row r="449" s="13" customFormat="1">
      <c r="A449" s="13"/>
      <c r="B449" s="218"/>
      <c r="C449" s="219"/>
      <c r="D449" s="220" t="s">
        <v>138</v>
      </c>
      <c r="E449" s="221" t="s">
        <v>19</v>
      </c>
      <c r="F449" s="222" t="s">
        <v>531</v>
      </c>
      <c r="G449" s="219"/>
      <c r="H449" s="221" t="s">
        <v>19</v>
      </c>
      <c r="I449" s="223"/>
      <c r="J449" s="219"/>
      <c r="K449" s="219"/>
      <c r="L449" s="224"/>
      <c r="M449" s="225"/>
      <c r="N449" s="226"/>
      <c r="O449" s="226"/>
      <c r="P449" s="226"/>
      <c r="Q449" s="226"/>
      <c r="R449" s="226"/>
      <c r="S449" s="226"/>
      <c r="T449" s="22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28" t="s">
        <v>138</v>
      </c>
      <c r="AU449" s="228" t="s">
        <v>83</v>
      </c>
      <c r="AV449" s="13" t="s">
        <v>81</v>
      </c>
      <c r="AW449" s="13" t="s">
        <v>35</v>
      </c>
      <c r="AX449" s="13" t="s">
        <v>73</v>
      </c>
      <c r="AY449" s="228" t="s">
        <v>128</v>
      </c>
    </row>
    <row r="450" s="14" customFormat="1">
      <c r="A450" s="14"/>
      <c r="B450" s="229"/>
      <c r="C450" s="230"/>
      <c r="D450" s="220" t="s">
        <v>138</v>
      </c>
      <c r="E450" s="231" t="s">
        <v>19</v>
      </c>
      <c r="F450" s="232" t="s">
        <v>532</v>
      </c>
      <c r="G450" s="230"/>
      <c r="H450" s="233">
        <v>5</v>
      </c>
      <c r="I450" s="234"/>
      <c r="J450" s="230"/>
      <c r="K450" s="230"/>
      <c r="L450" s="235"/>
      <c r="M450" s="236"/>
      <c r="N450" s="237"/>
      <c r="O450" s="237"/>
      <c r="P450" s="237"/>
      <c r="Q450" s="237"/>
      <c r="R450" s="237"/>
      <c r="S450" s="237"/>
      <c r="T450" s="238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39" t="s">
        <v>138</v>
      </c>
      <c r="AU450" s="239" t="s">
        <v>83</v>
      </c>
      <c r="AV450" s="14" t="s">
        <v>83</v>
      </c>
      <c r="AW450" s="14" t="s">
        <v>35</v>
      </c>
      <c r="AX450" s="14" t="s">
        <v>81</v>
      </c>
      <c r="AY450" s="239" t="s">
        <v>128</v>
      </c>
    </row>
    <row r="451" s="2" customFormat="1" ht="16.5" customHeight="1">
      <c r="A451" s="39"/>
      <c r="B451" s="40"/>
      <c r="C451" s="240" t="s">
        <v>533</v>
      </c>
      <c r="D451" s="240" t="s">
        <v>154</v>
      </c>
      <c r="E451" s="241" t="s">
        <v>534</v>
      </c>
      <c r="F451" s="242" t="s">
        <v>535</v>
      </c>
      <c r="G451" s="243" t="s">
        <v>134</v>
      </c>
      <c r="H451" s="244">
        <v>5.0999999999999996</v>
      </c>
      <c r="I451" s="245"/>
      <c r="J451" s="246">
        <f>ROUND(I451*H451,2)</f>
        <v>0</v>
      </c>
      <c r="K451" s="242" t="s">
        <v>135</v>
      </c>
      <c r="L451" s="247"/>
      <c r="M451" s="248" t="s">
        <v>19</v>
      </c>
      <c r="N451" s="249" t="s">
        <v>44</v>
      </c>
      <c r="O451" s="85"/>
      <c r="P451" s="214">
        <f>O451*H451</f>
        <v>0</v>
      </c>
      <c r="Q451" s="214">
        <v>0.0032000000000000002</v>
      </c>
      <c r="R451" s="214">
        <f>Q451*H451</f>
        <v>0.016320000000000001</v>
      </c>
      <c r="S451" s="214">
        <v>0</v>
      </c>
      <c r="T451" s="215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16" t="s">
        <v>291</v>
      </c>
      <c r="AT451" s="216" t="s">
        <v>154</v>
      </c>
      <c r="AU451" s="216" t="s">
        <v>83</v>
      </c>
      <c r="AY451" s="18" t="s">
        <v>128</v>
      </c>
      <c r="BE451" s="217">
        <f>IF(N451="základní",J451,0)</f>
        <v>0</v>
      </c>
      <c r="BF451" s="217">
        <f>IF(N451="snížená",J451,0)</f>
        <v>0</v>
      </c>
      <c r="BG451" s="217">
        <f>IF(N451="zákl. přenesená",J451,0)</f>
        <v>0</v>
      </c>
      <c r="BH451" s="217">
        <f>IF(N451="sníž. přenesená",J451,0)</f>
        <v>0</v>
      </c>
      <c r="BI451" s="217">
        <f>IF(N451="nulová",J451,0)</f>
        <v>0</v>
      </c>
      <c r="BJ451" s="18" t="s">
        <v>81</v>
      </c>
      <c r="BK451" s="217">
        <f>ROUND(I451*H451,2)</f>
        <v>0</v>
      </c>
      <c r="BL451" s="18" t="s">
        <v>226</v>
      </c>
      <c r="BM451" s="216" t="s">
        <v>536</v>
      </c>
    </row>
    <row r="452" s="14" customFormat="1">
      <c r="A452" s="14"/>
      <c r="B452" s="229"/>
      <c r="C452" s="230"/>
      <c r="D452" s="220" t="s">
        <v>138</v>
      </c>
      <c r="E452" s="230"/>
      <c r="F452" s="232" t="s">
        <v>537</v>
      </c>
      <c r="G452" s="230"/>
      <c r="H452" s="233">
        <v>5.0999999999999996</v>
      </c>
      <c r="I452" s="234"/>
      <c r="J452" s="230"/>
      <c r="K452" s="230"/>
      <c r="L452" s="235"/>
      <c r="M452" s="236"/>
      <c r="N452" s="237"/>
      <c r="O452" s="237"/>
      <c r="P452" s="237"/>
      <c r="Q452" s="237"/>
      <c r="R452" s="237"/>
      <c r="S452" s="237"/>
      <c r="T452" s="23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39" t="s">
        <v>138</v>
      </c>
      <c r="AU452" s="239" t="s">
        <v>83</v>
      </c>
      <c r="AV452" s="14" t="s">
        <v>83</v>
      </c>
      <c r="AW452" s="14" t="s">
        <v>4</v>
      </c>
      <c r="AX452" s="14" t="s">
        <v>81</v>
      </c>
      <c r="AY452" s="239" t="s">
        <v>128</v>
      </c>
    </row>
    <row r="453" s="2" customFormat="1">
      <c r="A453" s="39"/>
      <c r="B453" s="40"/>
      <c r="C453" s="205" t="s">
        <v>538</v>
      </c>
      <c r="D453" s="205" t="s">
        <v>131</v>
      </c>
      <c r="E453" s="206" t="s">
        <v>512</v>
      </c>
      <c r="F453" s="207" t="s">
        <v>513</v>
      </c>
      <c r="G453" s="208" t="s">
        <v>134</v>
      </c>
      <c r="H453" s="209">
        <v>4.7999999999999998</v>
      </c>
      <c r="I453" s="210"/>
      <c r="J453" s="211">
        <f>ROUND(I453*H453,2)</f>
        <v>0</v>
      </c>
      <c r="K453" s="207" t="s">
        <v>135</v>
      </c>
      <c r="L453" s="45"/>
      <c r="M453" s="212" t="s">
        <v>19</v>
      </c>
      <c r="N453" s="213" t="s">
        <v>44</v>
      </c>
      <c r="O453" s="85"/>
      <c r="P453" s="214">
        <f>O453*H453</f>
        <v>0</v>
      </c>
      <c r="Q453" s="214">
        <v>0.00012</v>
      </c>
      <c r="R453" s="214">
        <f>Q453*H453</f>
        <v>0.00057600000000000001</v>
      </c>
      <c r="S453" s="214">
        <v>0</v>
      </c>
      <c r="T453" s="215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16" t="s">
        <v>226</v>
      </c>
      <c r="AT453" s="216" t="s">
        <v>131</v>
      </c>
      <c r="AU453" s="216" t="s">
        <v>83</v>
      </c>
      <c r="AY453" s="18" t="s">
        <v>128</v>
      </c>
      <c r="BE453" s="217">
        <f>IF(N453="základní",J453,0)</f>
        <v>0</v>
      </c>
      <c r="BF453" s="217">
        <f>IF(N453="snížená",J453,0)</f>
        <v>0</v>
      </c>
      <c r="BG453" s="217">
        <f>IF(N453="zákl. přenesená",J453,0)</f>
        <v>0</v>
      </c>
      <c r="BH453" s="217">
        <f>IF(N453="sníž. přenesená",J453,0)</f>
        <v>0</v>
      </c>
      <c r="BI453" s="217">
        <f>IF(N453="nulová",J453,0)</f>
        <v>0</v>
      </c>
      <c r="BJ453" s="18" t="s">
        <v>81</v>
      </c>
      <c r="BK453" s="217">
        <f>ROUND(I453*H453,2)</f>
        <v>0</v>
      </c>
      <c r="BL453" s="18" t="s">
        <v>226</v>
      </c>
      <c r="BM453" s="216" t="s">
        <v>539</v>
      </c>
    </row>
    <row r="454" s="13" customFormat="1">
      <c r="A454" s="13"/>
      <c r="B454" s="218"/>
      <c r="C454" s="219"/>
      <c r="D454" s="220" t="s">
        <v>138</v>
      </c>
      <c r="E454" s="221" t="s">
        <v>19</v>
      </c>
      <c r="F454" s="222" t="s">
        <v>540</v>
      </c>
      <c r="G454" s="219"/>
      <c r="H454" s="221" t="s">
        <v>19</v>
      </c>
      <c r="I454" s="223"/>
      <c r="J454" s="219"/>
      <c r="K454" s="219"/>
      <c r="L454" s="224"/>
      <c r="M454" s="225"/>
      <c r="N454" s="226"/>
      <c r="O454" s="226"/>
      <c r="P454" s="226"/>
      <c r="Q454" s="226"/>
      <c r="R454" s="226"/>
      <c r="S454" s="226"/>
      <c r="T454" s="22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28" t="s">
        <v>138</v>
      </c>
      <c r="AU454" s="228" t="s">
        <v>83</v>
      </c>
      <c r="AV454" s="13" t="s">
        <v>81</v>
      </c>
      <c r="AW454" s="13" t="s">
        <v>35</v>
      </c>
      <c r="AX454" s="13" t="s">
        <v>73</v>
      </c>
      <c r="AY454" s="228" t="s">
        <v>128</v>
      </c>
    </row>
    <row r="455" s="14" customFormat="1">
      <c r="A455" s="14"/>
      <c r="B455" s="229"/>
      <c r="C455" s="230"/>
      <c r="D455" s="220" t="s">
        <v>138</v>
      </c>
      <c r="E455" s="231" t="s">
        <v>19</v>
      </c>
      <c r="F455" s="232" t="s">
        <v>541</v>
      </c>
      <c r="G455" s="230"/>
      <c r="H455" s="233">
        <v>1.9199999999999999</v>
      </c>
      <c r="I455" s="234"/>
      <c r="J455" s="230"/>
      <c r="K455" s="230"/>
      <c r="L455" s="235"/>
      <c r="M455" s="236"/>
      <c r="N455" s="237"/>
      <c r="O455" s="237"/>
      <c r="P455" s="237"/>
      <c r="Q455" s="237"/>
      <c r="R455" s="237"/>
      <c r="S455" s="237"/>
      <c r="T455" s="238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39" t="s">
        <v>138</v>
      </c>
      <c r="AU455" s="239" t="s">
        <v>83</v>
      </c>
      <c r="AV455" s="14" t="s">
        <v>83</v>
      </c>
      <c r="AW455" s="14" t="s">
        <v>35</v>
      </c>
      <c r="AX455" s="14" t="s">
        <v>73</v>
      </c>
      <c r="AY455" s="239" t="s">
        <v>128</v>
      </c>
    </row>
    <row r="456" s="14" customFormat="1">
      <c r="A456" s="14"/>
      <c r="B456" s="229"/>
      <c r="C456" s="230"/>
      <c r="D456" s="220" t="s">
        <v>138</v>
      </c>
      <c r="E456" s="231" t="s">
        <v>19</v>
      </c>
      <c r="F456" s="232" t="s">
        <v>542</v>
      </c>
      <c r="G456" s="230"/>
      <c r="H456" s="233">
        <v>2.8799999999999999</v>
      </c>
      <c r="I456" s="234"/>
      <c r="J456" s="230"/>
      <c r="K456" s="230"/>
      <c r="L456" s="235"/>
      <c r="M456" s="236"/>
      <c r="N456" s="237"/>
      <c r="O456" s="237"/>
      <c r="P456" s="237"/>
      <c r="Q456" s="237"/>
      <c r="R456" s="237"/>
      <c r="S456" s="237"/>
      <c r="T456" s="238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39" t="s">
        <v>138</v>
      </c>
      <c r="AU456" s="239" t="s">
        <v>83</v>
      </c>
      <c r="AV456" s="14" t="s">
        <v>83</v>
      </c>
      <c r="AW456" s="14" t="s">
        <v>35</v>
      </c>
      <c r="AX456" s="14" t="s">
        <v>73</v>
      </c>
      <c r="AY456" s="239" t="s">
        <v>128</v>
      </c>
    </row>
    <row r="457" s="15" customFormat="1">
      <c r="A457" s="15"/>
      <c r="B457" s="254"/>
      <c r="C457" s="255"/>
      <c r="D457" s="220" t="s">
        <v>138</v>
      </c>
      <c r="E457" s="256" t="s">
        <v>19</v>
      </c>
      <c r="F457" s="257" t="s">
        <v>205</v>
      </c>
      <c r="G457" s="255"/>
      <c r="H457" s="258">
        <v>4.7999999999999998</v>
      </c>
      <c r="I457" s="259"/>
      <c r="J457" s="255"/>
      <c r="K457" s="255"/>
      <c r="L457" s="260"/>
      <c r="M457" s="261"/>
      <c r="N457" s="262"/>
      <c r="O457" s="262"/>
      <c r="P457" s="262"/>
      <c r="Q457" s="262"/>
      <c r="R457" s="262"/>
      <c r="S457" s="262"/>
      <c r="T457" s="263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4" t="s">
        <v>138</v>
      </c>
      <c r="AU457" s="264" t="s">
        <v>83</v>
      </c>
      <c r="AV457" s="15" t="s">
        <v>136</v>
      </c>
      <c r="AW457" s="15" t="s">
        <v>35</v>
      </c>
      <c r="AX457" s="15" t="s">
        <v>81</v>
      </c>
      <c r="AY457" s="264" t="s">
        <v>128</v>
      </c>
    </row>
    <row r="458" s="2" customFormat="1" ht="16.5" customHeight="1">
      <c r="A458" s="39"/>
      <c r="B458" s="40"/>
      <c r="C458" s="240" t="s">
        <v>543</v>
      </c>
      <c r="D458" s="240" t="s">
        <v>154</v>
      </c>
      <c r="E458" s="241" t="s">
        <v>516</v>
      </c>
      <c r="F458" s="242" t="s">
        <v>517</v>
      </c>
      <c r="G458" s="243" t="s">
        <v>229</v>
      </c>
      <c r="H458" s="244">
        <v>0.47999999999999998</v>
      </c>
      <c r="I458" s="245"/>
      <c r="J458" s="246">
        <f>ROUND(I458*H458,2)</f>
        <v>0</v>
      </c>
      <c r="K458" s="242" t="s">
        <v>135</v>
      </c>
      <c r="L458" s="247"/>
      <c r="M458" s="248" t="s">
        <v>19</v>
      </c>
      <c r="N458" s="249" t="s">
        <v>44</v>
      </c>
      <c r="O458" s="85"/>
      <c r="P458" s="214">
        <f>O458*H458</f>
        <v>0</v>
      </c>
      <c r="Q458" s="214">
        <v>0.02</v>
      </c>
      <c r="R458" s="214">
        <f>Q458*H458</f>
        <v>0.0095999999999999992</v>
      </c>
      <c r="S458" s="214">
        <v>0</v>
      </c>
      <c r="T458" s="215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16" t="s">
        <v>291</v>
      </c>
      <c r="AT458" s="216" t="s">
        <v>154</v>
      </c>
      <c r="AU458" s="216" t="s">
        <v>83</v>
      </c>
      <c r="AY458" s="18" t="s">
        <v>128</v>
      </c>
      <c r="BE458" s="217">
        <f>IF(N458="základní",J458,0)</f>
        <v>0</v>
      </c>
      <c r="BF458" s="217">
        <f>IF(N458="snížená",J458,0)</f>
        <v>0</v>
      </c>
      <c r="BG458" s="217">
        <f>IF(N458="zákl. přenesená",J458,0)</f>
        <v>0</v>
      </c>
      <c r="BH458" s="217">
        <f>IF(N458="sníž. přenesená",J458,0)</f>
        <v>0</v>
      </c>
      <c r="BI458" s="217">
        <f>IF(N458="nulová",J458,0)</f>
        <v>0</v>
      </c>
      <c r="BJ458" s="18" t="s">
        <v>81</v>
      </c>
      <c r="BK458" s="217">
        <f>ROUND(I458*H458,2)</f>
        <v>0</v>
      </c>
      <c r="BL458" s="18" t="s">
        <v>226</v>
      </c>
      <c r="BM458" s="216" t="s">
        <v>544</v>
      </c>
    </row>
    <row r="459" s="14" customFormat="1">
      <c r="A459" s="14"/>
      <c r="B459" s="229"/>
      <c r="C459" s="230"/>
      <c r="D459" s="220" t="s">
        <v>138</v>
      </c>
      <c r="E459" s="230"/>
      <c r="F459" s="232" t="s">
        <v>545</v>
      </c>
      <c r="G459" s="230"/>
      <c r="H459" s="233">
        <v>0.47999999999999998</v>
      </c>
      <c r="I459" s="234"/>
      <c r="J459" s="230"/>
      <c r="K459" s="230"/>
      <c r="L459" s="235"/>
      <c r="M459" s="236"/>
      <c r="N459" s="237"/>
      <c r="O459" s="237"/>
      <c r="P459" s="237"/>
      <c r="Q459" s="237"/>
      <c r="R459" s="237"/>
      <c r="S459" s="237"/>
      <c r="T459" s="23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39" t="s">
        <v>138</v>
      </c>
      <c r="AU459" s="239" t="s">
        <v>83</v>
      </c>
      <c r="AV459" s="14" t="s">
        <v>83</v>
      </c>
      <c r="AW459" s="14" t="s">
        <v>4</v>
      </c>
      <c r="AX459" s="14" t="s">
        <v>81</v>
      </c>
      <c r="AY459" s="239" t="s">
        <v>128</v>
      </c>
    </row>
    <row r="460" s="2" customFormat="1">
      <c r="A460" s="39"/>
      <c r="B460" s="40"/>
      <c r="C460" s="205" t="s">
        <v>546</v>
      </c>
      <c r="D460" s="205" t="s">
        <v>131</v>
      </c>
      <c r="E460" s="206" t="s">
        <v>547</v>
      </c>
      <c r="F460" s="207" t="s">
        <v>548</v>
      </c>
      <c r="G460" s="208" t="s">
        <v>163</v>
      </c>
      <c r="H460" s="209">
        <v>125.84999999999999</v>
      </c>
      <c r="I460" s="210"/>
      <c r="J460" s="211">
        <f>ROUND(I460*H460,2)</f>
        <v>0</v>
      </c>
      <c r="K460" s="207" t="s">
        <v>135</v>
      </c>
      <c r="L460" s="45"/>
      <c r="M460" s="212" t="s">
        <v>19</v>
      </c>
      <c r="N460" s="213" t="s">
        <v>44</v>
      </c>
      <c r="O460" s="85"/>
      <c r="P460" s="214">
        <f>O460*H460</f>
        <v>0</v>
      </c>
      <c r="Q460" s="214">
        <v>0.00016000000000000001</v>
      </c>
      <c r="R460" s="214">
        <f>Q460*H460</f>
        <v>0.020136000000000001</v>
      </c>
      <c r="S460" s="214">
        <v>0</v>
      </c>
      <c r="T460" s="215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16" t="s">
        <v>226</v>
      </c>
      <c r="AT460" s="216" t="s">
        <v>131</v>
      </c>
      <c r="AU460" s="216" t="s">
        <v>83</v>
      </c>
      <c r="AY460" s="18" t="s">
        <v>128</v>
      </c>
      <c r="BE460" s="217">
        <f>IF(N460="základní",J460,0)</f>
        <v>0</v>
      </c>
      <c r="BF460" s="217">
        <f>IF(N460="snížená",J460,0)</f>
        <v>0</v>
      </c>
      <c r="BG460" s="217">
        <f>IF(N460="zákl. přenesená",J460,0)</f>
        <v>0</v>
      </c>
      <c r="BH460" s="217">
        <f>IF(N460="sníž. přenesená",J460,0)</f>
        <v>0</v>
      </c>
      <c r="BI460" s="217">
        <f>IF(N460="nulová",J460,0)</f>
        <v>0</v>
      </c>
      <c r="BJ460" s="18" t="s">
        <v>81</v>
      </c>
      <c r="BK460" s="217">
        <f>ROUND(I460*H460,2)</f>
        <v>0</v>
      </c>
      <c r="BL460" s="18" t="s">
        <v>226</v>
      </c>
      <c r="BM460" s="216" t="s">
        <v>549</v>
      </c>
    </row>
    <row r="461" s="13" customFormat="1">
      <c r="A461" s="13"/>
      <c r="B461" s="218"/>
      <c r="C461" s="219"/>
      <c r="D461" s="220" t="s">
        <v>138</v>
      </c>
      <c r="E461" s="221" t="s">
        <v>19</v>
      </c>
      <c r="F461" s="222" t="s">
        <v>147</v>
      </c>
      <c r="G461" s="219"/>
      <c r="H461" s="221" t="s">
        <v>19</v>
      </c>
      <c r="I461" s="223"/>
      <c r="J461" s="219"/>
      <c r="K461" s="219"/>
      <c r="L461" s="224"/>
      <c r="M461" s="225"/>
      <c r="N461" s="226"/>
      <c r="O461" s="226"/>
      <c r="P461" s="226"/>
      <c r="Q461" s="226"/>
      <c r="R461" s="226"/>
      <c r="S461" s="226"/>
      <c r="T461" s="22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28" t="s">
        <v>138</v>
      </c>
      <c r="AU461" s="228" t="s">
        <v>83</v>
      </c>
      <c r="AV461" s="13" t="s">
        <v>81</v>
      </c>
      <c r="AW461" s="13" t="s">
        <v>35</v>
      </c>
      <c r="AX461" s="13" t="s">
        <v>73</v>
      </c>
      <c r="AY461" s="228" t="s">
        <v>128</v>
      </c>
    </row>
    <row r="462" s="14" customFormat="1">
      <c r="A462" s="14"/>
      <c r="B462" s="229"/>
      <c r="C462" s="230"/>
      <c r="D462" s="220" t="s">
        <v>138</v>
      </c>
      <c r="E462" s="231" t="s">
        <v>19</v>
      </c>
      <c r="F462" s="232" t="s">
        <v>550</v>
      </c>
      <c r="G462" s="230"/>
      <c r="H462" s="233">
        <v>102</v>
      </c>
      <c r="I462" s="234"/>
      <c r="J462" s="230"/>
      <c r="K462" s="230"/>
      <c r="L462" s="235"/>
      <c r="M462" s="236"/>
      <c r="N462" s="237"/>
      <c r="O462" s="237"/>
      <c r="P462" s="237"/>
      <c r="Q462" s="237"/>
      <c r="R462" s="237"/>
      <c r="S462" s="237"/>
      <c r="T462" s="23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39" t="s">
        <v>138</v>
      </c>
      <c r="AU462" s="239" t="s">
        <v>83</v>
      </c>
      <c r="AV462" s="14" t="s">
        <v>83</v>
      </c>
      <c r="AW462" s="14" t="s">
        <v>35</v>
      </c>
      <c r="AX462" s="14" t="s">
        <v>73</v>
      </c>
      <c r="AY462" s="239" t="s">
        <v>128</v>
      </c>
    </row>
    <row r="463" s="13" customFormat="1">
      <c r="A463" s="13"/>
      <c r="B463" s="218"/>
      <c r="C463" s="219"/>
      <c r="D463" s="220" t="s">
        <v>138</v>
      </c>
      <c r="E463" s="221" t="s">
        <v>19</v>
      </c>
      <c r="F463" s="222" t="s">
        <v>400</v>
      </c>
      <c r="G463" s="219"/>
      <c r="H463" s="221" t="s">
        <v>19</v>
      </c>
      <c r="I463" s="223"/>
      <c r="J463" s="219"/>
      <c r="K463" s="219"/>
      <c r="L463" s="224"/>
      <c r="M463" s="225"/>
      <c r="N463" s="226"/>
      <c r="O463" s="226"/>
      <c r="P463" s="226"/>
      <c r="Q463" s="226"/>
      <c r="R463" s="226"/>
      <c r="S463" s="226"/>
      <c r="T463" s="22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28" t="s">
        <v>138</v>
      </c>
      <c r="AU463" s="228" t="s">
        <v>83</v>
      </c>
      <c r="AV463" s="13" t="s">
        <v>81</v>
      </c>
      <c r="AW463" s="13" t="s">
        <v>35</v>
      </c>
      <c r="AX463" s="13" t="s">
        <v>73</v>
      </c>
      <c r="AY463" s="228" t="s">
        <v>128</v>
      </c>
    </row>
    <row r="464" s="14" customFormat="1">
      <c r="A464" s="14"/>
      <c r="B464" s="229"/>
      <c r="C464" s="230"/>
      <c r="D464" s="220" t="s">
        <v>138</v>
      </c>
      <c r="E464" s="231" t="s">
        <v>19</v>
      </c>
      <c r="F464" s="232" t="s">
        <v>551</v>
      </c>
      <c r="G464" s="230"/>
      <c r="H464" s="233">
        <v>23.850000000000001</v>
      </c>
      <c r="I464" s="234"/>
      <c r="J464" s="230"/>
      <c r="K464" s="230"/>
      <c r="L464" s="235"/>
      <c r="M464" s="236"/>
      <c r="N464" s="237"/>
      <c r="O464" s="237"/>
      <c r="P464" s="237"/>
      <c r="Q464" s="237"/>
      <c r="R464" s="237"/>
      <c r="S464" s="237"/>
      <c r="T464" s="238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39" t="s">
        <v>138</v>
      </c>
      <c r="AU464" s="239" t="s">
        <v>83</v>
      </c>
      <c r="AV464" s="14" t="s">
        <v>83</v>
      </c>
      <c r="AW464" s="14" t="s">
        <v>35</v>
      </c>
      <c r="AX464" s="14" t="s">
        <v>73</v>
      </c>
      <c r="AY464" s="239" t="s">
        <v>128</v>
      </c>
    </row>
    <row r="465" s="15" customFormat="1">
      <c r="A465" s="15"/>
      <c r="B465" s="254"/>
      <c r="C465" s="255"/>
      <c r="D465" s="220" t="s">
        <v>138</v>
      </c>
      <c r="E465" s="256" t="s">
        <v>19</v>
      </c>
      <c r="F465" s="257" t="s">
        <v>205</v>
      </c>
      <c r="G465" s="255"/>
      <c r="H465" s="258">
        <v>125.84999999999999</v>
      </c>
      <c r="I465" s="259"/>
      <c r="J465" s="255"/>
      <c r="K465" s="255"/>
      <c r="L465" s="260"/>
      <c r="M465" s="261"/>
      <c r="N465" s="262"/>
      <c r="O465" s="262"/>
      <c r="P465" s="262"/>
      <c r="Q465" s="262"/>
      <c r="R465" s="262"/>
      <c r="S465" s="262"/>
      <c r="T465" s="263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4" t="s">
        <v>138</v>
      </c>
      <c r="AU465" s="264" t="s">
        <v>83</v>
      </c>
      <c r="AV465" s="15" t="s">
        <v>136</v>
      </c>
      <c r="AW465" s="15" t="s">
        <v>35</v>
      </c>
      <c r="AX465" s="15" t="s">
        <v>81</v>
      </c>
      <c r="AY465" s="264" t="s">
        <v>128</v>
      </c>
    </row>
    <row r="466" s="2" customFormat="1" ht="16.5" customHeight="1">
      <c r="A466" s="39"/>
      <c r="B466" s="40"/>
      <c r="C466" s="240" t="s">
        <v>552</v>
      </c>
      <c r="D466" s="240" t="s">
        <v>154</v>
      </c>
      <c r="E466" s="241" t="s">
        <v>553</v>
      </c>
      <c r="F466" s="242" t="s">
        <v>554</v>
      </c>
      <c r="G466" s="243" t="s">
        <v>134</v>
      </c>
      <c r="H466" s="244">
        <v>44.517000000000003</v>
      </c>
      <c r="I466" s="245"/>
      <c r="J466" s="246">
        <f>ROUND(I466*H466,2)</f>
        <v>0</v>
      </c>
      <c r="K466" s="242" t="s">
        <v>135</v>
      </c>
      <c r="L466" s="247"/>
      <c r="M466" s="248" t="s">
        <v>19</v>
      </c>
      <c r="N466" s="249" t="s">
        <v>44</v>
      </c>
      <c r="O466" s="85"/>
      <c r="P466" s="214">
        <f>O466*H466</f>
        <v>0</v>
      </c>
      <c r="Q466" s="214">
        <v>0.0015</v>
      </c>
      <c r="R466" s="214">
        <f>Q466*H466</f>
        <v>0.066775500000000002</v>
      </c>
      <c r="S466" s="214">
        <v>0</v>
      </c>
      <c r="T466" s="215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16" t="s">
        <v>291</v>
      </c>
      <c r="AT466" s="216" t="s">
        <v>154</v>
      </c>
      <c r="AU466" s="216" t="s">
        <v>83</v>
      </c>
      <c r="AY466" s="18" t="s">
        <v>128</v>
      </c>
      <c r="BE466" s="217">
        <f>IF(N466="základní",J466,0)</f>
        <v>0</v>
      </c>
      <c r="BF466" s="217">
        <f>IF(N466="snížená",J466,0)</f>
        <v>0</v>
      </c>
      <c r="BG466" s="217">
        <f>IF(N466="zákl. přenesená",J466,0)</f>
        <v>0</v>
      </c>
      <c r="BH466" s="217">
        <f>IF(N466="sníž. přenesená",J466,0)</f>
        <v>0</v>
      </c>
      <c r="BI466" s="217">
        <f>IF(N466="nulová",J466,0)</f>
        <v>0</v>
      </c>
      <c r="BJ466" s="18" t="s">
        <v>81</v>
      </c>
      <c r="BK466" s="217">
        <f>ROUND(I466*H466,2)</f>
        <v>0</v>
      </c>
      <c r="BL466" s="18" t="s">
        <v>226</v>
      </c>
      <c r="BM466" s="216" t="s">
        <v>555</v>
      </c>
    </row>
    <row r="467" s="13" customFormat="1">
      <c r="A467" s="13"/>
      <c r="B467" s="218"/>
      <c r="C467" s="219"/>
      <c r="D467" s="220" t="s">
        <v>138</v>
      </c>
      <c r="E467" s="221" t="s">
        <v>19</v>
      </c>
      <c r="F467" s="222" t="s">
        <v>147</v>
      </c>
      <c r="G467" s="219"/>
      <c r="H467" s="221" t="s">
        <v>19</v>
      </c>
      <c r="I467" s="223"/>
      <c r="J467" s="219"/>
      <c r="K467" s="219"/>
      <c r="L467" s="224"/>
      <c r="M467" s="225"/>
      <c r="N467" s="226"/>
      <c r="O467" s="226"/>
      <c r="P467" s="226"/>
      <c r="Q467" s="226"/>
      <c r="R467" s="226"/>
      <c r="S467" s="226"/>
      <c r="T467" s="22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28" t="s">
        <v>138</v>
      </c>
      <c r="AU467" s="228" t="s">
        <v>83</v>
      </c>
      <c r="AV467" s="13" t="s">
        <v>81</v>
      </c>
      <c r="AW467" s="13" t="s">
        <v>35</v>
      </c>
      <c r="AX467" s="13" t="s">
        <v>73</v>
      </c>
      <c r="AY467" s="228" t="s">
        <v>128</v>
      </c>
    </row>
    <row r="468" s="14" customFormat="1">
      <c r="A468" s="14"/>
      <c r="B468" s="229"/>
      <c r="C468" s="230"/>
      <c r="D468" s="220" t="s">
        <v>138</v>
      </c>
      <c r="E468" s="231" t="s">
        <v>19</v>
      </c>
      <c r="F468" s="232" t="s">
        <v>556</v>
      </c>
      <c r="G468" s="230"/>
      <c r="H468" s="233">
        <v>39.270000000000003</v>
      </c>
      <c r="I468" s="234"/>
      <c r="J468" s="230"/>
      <c r="K468" s="230"/>
      <c r="L468" s="235"/>
      <c r="M468" s="236"/>
      <c r="N468" s="237"/>
      <c r="O468" s="237"/>
      <c r="P468" s="237"/>
      <c r="Q468" s="237"/>
      <c r="R468" s="237"/>
      <c r="S468" s="237"/>
      <c r="T468" s="238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39" t="s">
        <v>138</v>
      </c>
      <c r="AU468" s="239" t="s">
        <v>83</v>
      </c>
      <c r="AV468" s="14" t="s">
        <v>83</v>
      </c>
      <c r="AW468" s="14" t="s">
        <v>35</v>
      </c>
      <c r="AX468" s="14" t="s">
        <v>73</v>
      </c>
      <c r="AY468" s="239" t="s">
        <v>128</v>
      </c>
    </row>
    <row r="469" s="13" customFormat="1">
      <c r="A469" s="13"/>
      <c r="B469" s="218"/>
      <c r="C469" s="219"/>
      <c r="D469" s="220" t="s">
        <v>138</v>
      </c>
      <c r="E469" s="221" t="s">
        <v>19</v>
      </c>
      <c r="F469" s="222" t="s">
        <v>400</v>
      </c>
      <c r="G469" s="219"/>
      <c r="H469" s="221" t="s">
        <v>19</v>
      </c>
      <c r="I469" s="223"/>
      <c r="J469" s="219"/>
      <c r="K469" s="219"/>
      <c r="L469" s="224"/>
      <c r="M469" s="225"/>
      <c r="N469" s="226"/>
      <c r="O469" s="226"/>
      <c r="P469" s="226"/>
      <c r="Q469" s="226"/>
      <c r="R469" s="226"/>
      <c r="S469" s="226"/>
      <c r="T469" s="22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28" t="s">
        <v>138</v>
      </c>
      <c r="AU469" s="228" t="s">
        <v>83</v>
      </c>
      <c r="AV469" s="13" t="s">
        <v>81</v>
      </c>
      <c r="AW469" s="13" t="s">
        <v>35</v>
      </c>
      <c r="AX469" s="13" t="s">
        <v>73</v>
      </c>
      <c r="AY469" s="228" t="s">
        <v>128</v>
      </c>
    </row>
    <row r="470" s="14" customFormat="1">
      <c r="A470" s="14"/>
      <c r="B470" s="229"/>
      <c r="C470" s="230"/>
      <c r="D470" s="220" t="s">
        <v>138</v>
      </c>
      <c r="E470" s="231" t="s">
        <v>19</v>
      </c>
      <c r="F470" s="232" t="s">
        <v>557</v>
      </c>
      <c r="G470" s="230"/>
      <c r="H470" s="233">
        <v>5.2469999999999999</v>
      </c>
      <c r="I470" s="234"/>
      <c r="J470" s="230"/>
      <c r="K470" s="230"/>
      <c r="L470" s="235"/>
      <c r="M470" s="236"/>
      <c r="N470" s="237"/>
      <c r="O470" s="237"/>
      <c r="P470" s="237"/>
      <c r="Q470" s="237"/>
      <c r="R470" s="237"/>
      <c r="S470" s="237"/>
      <c r="T470" s="23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39" t="s">
        <v>138</v>
      </c>
      <c r="AU470" s="239" t="s">
        <v>83</v>
      </c>
      <c r="AV470" s="14" t="s">
        <v>83</v>
      </c>
      <c r="AW470" s="14" t="s">
        <v>35</v>
      </c>
      <c r="AX470" s="14" t="s">
        <v>73</v>
      </c>
      <c r="AY470" s="239" t="s">
        <v>128</v>
      </c>
    </row>
    <row r="471" s="15" customFormat="1">
      <c r="A471" s="15"/>
      <c r="B471" s="254"/>
      <c r="C471" s="255"/>
      <c r="D471" s="220" t="s">
        <v>138</v>
      </c>
      <c r="E471" s="256" t="s">
        <v>19</v>
      </c>
      <c r="F471" s="257" t="s">
        <v>205</v>
      </c>
      <c r="G471" s="255"/>
      <c r="H471" s="258">
        <v>44.517000000000003</v>
      </c>
      <c r="I471" s="259"/>
      <c r="J471" s="255"/>
      <c r="K471" s="255"/>
      <c r="L471" s="260"/>
      <c r="M471" s="261"/>
      <c r="N471" s="262"/>
      <c r="O471" s="262"/>
      <c r="P471" s="262"/>
      <c r="Q471" s="262"/>
      <c r="R471" s="262"/>
      <c r="S471" s="262"/>
      <c r="T471" s="263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4" t="s">
        <v>138</v>
      </c>
      <c r="AU471" s="264" t="s">
        <v>83</v>
      </c>
      <c r="AV471" s="15" t="s">
        <v>136</v>
      </c>
      <c r="AW471" s="15" t="s">
        <v>35</v>
      </c>
      <c r="AX471" s="15" t="s">
        <v>81</v>
      </c>
      <c r="AY471" s="264" t="s">
        <v>128</v>
      </c>
    </row>
    <row r="472" s="2" customFormat="1">
      <c r="A472" s="39"/>
      <c r="B472" s="40"/>
      <c r="C472" s="205" t="s">
        <v>558</v>
      </c>
      <c r="D472" s="205" t="s">
        <v>131</v>
      </c>
      <c r="E472" s="206" t="s">
        <v>559</v>
      </c>
      <c r="F472" s="207" t="s">
        <v>560</v>
      </c>
      <c r="G472" s="208" t="s">
        <v>134</v>
      </c>
      <c r="H472" s="209">
        <v>201.40000000000001</v>
      </c>
      <c r="I472" s="210"/>
      <c r="J472" s="211">
        <f>ROUND(I472*H472,2)</f>
        <v>0</v>
      </c>
      <c r="K472" s="207" t="s">
        <v>135</v>
      </c>
      <c r="L472" s="45"/>
      <c r="M472" s="212" t="s">
        <v>19</v>
      </c>
      <c r="N472" s="213" t="s">
        <v>44</v>
      </c>
      <c r="O472" s="85"/>
      <c r="P472" s="214">
        <f>O472*H472</f>
        <v>0</v>
      </c>
      <c r="Q472" s="214">
        <v>0.00019000000000000001</v>
      </c>
      <c r="R472" s="214">
        <f>Q472*H472</f>
        <v>0.038266000000000001</v>
      </c>
      <c r="S472" s="214">
        <v>0</v>
      </c>
      <c r="T472" s="215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16" t="s">
        <v>226</v>
      </c>
      <c r="AT472" s="216" t="s">
        <v>131</v>
      </c>
      <c r="AU472" s="216" t="s">
        <v>83</v>
      </c>
      <c r="AY472" s="18" t="s">
        <v>128</v>
      </c>
      <c r="BE472" s="217">
        <f>IF(N472="základní",J472,0)</f>
        <v>0</v>
      </c>
      <c r="BF472" s="217">
        <f>IF(N472="snížená",J472,0)</f>
        <v>0</v>
      </c>
      <c r="BG472" s="217">
        <f>IF(N472="zákl. přenesená",J472,0)</f>
        <v>0</v>
      </c>
      <c r="BH472" s="217">
        <f>IF(N472="sníž. přenesená",J472,0)</f>
        <v>0</v>
      </c>
      <c r="BI472" s="217">
        <f>IF(N472="nulová",J472,0)</f>
        <v>0</v>
      </c>
      <c r="BJ472" s="18" t="s">
        <v>81</v>
      </c>
      <c r="BK472" s="217">
        <f>ROUND(I472*H472,2)</f>
        <v>0</v>
      </c>
      <c r="BL472" s="18" t="s">
        <v>226</v>
      </c>
      <c r="BM472" s="216" t="s">
        <v>561</v>
      </c>
    </row>
    <row r="473" s="13" customFormat="1">
      <c r="A473" s="13"/>
      <c r="B473" s="218"/>
      <c r="C473" s="219"/>
      <c r="D473" s="220" t="s">
        <v>138</v>
      </c>
      <c r="E473" s="221" t="s">
        <v>19</v>
      </c>
      <c r="F473" s="222" t="s">
        <v>147</v>
      </c>
      <c r="G473" s="219"/>
      <c r="H473" s="221" t="s">
        <v>19</v>
      </c>
      <c r="I473" s="223"/>
      <c r="J473" s="219"/>
      <c r="K473" s="219"/>
      <c r="L473" s="224"/>
      <c r="M473" s="225"/>
      <c r="N473" s="226"/>
      <c r="O473" s="226"/>
      <c r="P473" s="226"/>
      <c r="Q473" s="226"/>
      <c r="R473" s="226"/>
      <c r="S473" s="226"/>
      <c r="T473" s="22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28" t="s">
        <v>138</v>
      </c>
      <c r="AU473" s="228" t="s">
        <v>83</v>
      </c>
      <c r="AV473" s="13" t="s">
        <v>81</v>
      </c>
      <c r="AW473" s="13" t="s">
        <v>35</v>
      </c>
      <c r="AX473" s="13" t="s">
        <v>73</v>
      </c>
      <c r="AY473" s="228" t="s">
        <v>128</v>
      </c>
    </row>
    <row r="474" s="14" customFormat="1">
      <c r="A474" s="14"/>
      <c r="B474" s="229"/>
      <c r="C474" s="230"/>
      <c r="D474" s="220" t="s">
        <v>138</v>
      </c>
      <c r="E474" s="231" t="s">
        <v>19</v>
      </c>
      <c r="F474" s="232" t="s">
        <v>562</v>
      </c>
      <c r="G474" s="230"/>
      <c r="H474" s="233">
        <v>115.115</v>
      </c>
      <c r="I474" s="234"/>
      <c r="J474" s="230"/>
      <c r="K474" s="230"/>
      <c r="L474" s="235"/>
      <c r="M474" s="236"/>
      <c r="N474" s="237"/>
      <c r="O474" s="237"/>
      <c r="P474" s="237"/>
      <c r="Q474" s="237"/>
      <c r="R474" s="237"/>
      <c r="S474" s="237"/>
      <c r="T474" s="238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39" t="s">
        <v>138</v>
      </c>
      <c r="AU474" s="239" t="s">
        <v>83</v>
      </c>
      <c r="AV474" s="14" t="s">
        <v>83</v>
      </c>
      <c r="AW474" s="14" t="s">
        <v>35</v>
      </c>
      <c r="AX474" s="14" t="s">
        <v>73</v>
      </c>
      <c r="AY474" s="239" t="s">
        <v>128</v>
      </c>
    </row>
    <row r="475" s="13" customFormat="1">
      <c r="A475" s="13"/>
      <c r="B475" s="218"/>
      <c r="C475" s="219"/>
      <c r="D475" s="220" t="s">
        <v>138</v>
      </c>
      <c r="E475" s="221" t="s">
        <v>19</v>
      </c>
      <c r="F475" s="222" t="s">
        <v>400</v>
      </c>
      <c r="G475" s="219"/>
      <c r="H475" s="221" t="s">
        <v>19</v>
      </c>
      <c r="I475" s="223"/>
      <c r="J475" s="219"/>
      <c r="K475" s="219"/>
      <c r="L475" s="224"/>
      <c r="M475" s="225"/>
      <c r="N475" s="226"/>
      <c r="O475" s="226"/>
      <c r="P475" s="226"/>
      <c r="Q475" s="226"/>
      <c r="R475" s="226"/>
      <c r="S475" s="226"/>
      <c r="T475" s="22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28" t="s">
        <v>138</v>
      </c>
      <c r="AU475" s="228" t="s">
        <v>83</v>
      </c>
      <c r="AV475" s="13" t="s">
        <v>81</v>
      </c>
      <c r="AW475" s="13" t="s">
        <v>35</v>
      </c>
      <c r="AX475" s="13" t="s">
        <v>73</v>
      </c>
      <c r="AY475" s="228" t="s">
        <v>128</v>
      </c>
    </row>
    <row r="476" s="14" customFormat="1">
      <c r="A476" s="14"/>
      <c r="B476" s="229"/>
      <c r="C476" s="230"/>
      <c r="D476" s="220" t="s">
        <v>138</v>
      </c>
      <c r="E476" s="231" t="s">
        <v>19</v>
      </c>
      <c r="F476" s="232" t="s">
        <v>563</v>
      </c>
      <c r="G476" s="230"/>
      <c r="H476" s="233">
        <v>54.854999999999997</v>
      </c>
      <c r="I476" s="234"/>
      <c r="J476" s="230"/>
      <c r="K476" s="230"/>
      <c r="L476" s="235"/>
      <c r="M476" s="236"/>
      <c r="N476" s="237"/>
      <c r="O476" s="237"/>
      <c r="P476" s="237"/>
      <c r="Q476" s="237"/>
      <c r="R476" s="237"/>
      <c r="S476" s="237"/>
      <c r="T476" s="23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39" t="s">
        <v>138</v>
      </c>
      <c r="AU476" s="239" t="s">
        <v>83</v>
      </c>
      <c r="AV476" s="14" t="s">
        <v>83</v>
      </c>
      <c r="AW476" s="14" t="s">
        <v>35</v>
      </c>
      <c r="AX476" s="14" t="s">
        <v>73</v>
      </c>
      <c r="AY476" s="239" t="s">
        <v>128</v>
      </c>
    </row>
    <row r="477" s="13" customFormat="1">
      <c r="A477" s="13"/>
      <c r="B477" s="218"/>
      <c r="C477" s="219"/>
      <c r="D477" s="220" t="s">
        <v>138</v>
      </c>
      <c r="E477" s="221" t="s">
        <v>19</v>
      </c>
      <c r="F477" s="222" t="s">
        <v>167</v>
      </c>
      <c r="G477" s="219"/>
      <c r="H477" s="221" t="s">
        <v>19</v>
      </c>
      <c r="I477" s="223"/>
      <c r="J477" s="219"/>
      <c r="K477" s="219"/>
      <c r="L477" s="224"/>
      <c r="M477" s="225"/>
      <c r="N477" s="226"/>
      <c r="O477" s="226"/>
      <c r="P477" s="226"/>
      <c r="Q477" s="226"/>
      <c r="R477" s="226"/>
      <c r="S477" s="226"/>
      <c r="T477" s="227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28" t="s">
        <v>138</v>
      </c>
      <c r="AU477" s="228" t="s">
        <v>83</v>
      </c>
      <c r="AV477" s="13" t="s">
        <v>81</v>
      </c>
      <c r="AW477" s="13" t="s">
        <v>35</v>
      </c>
      <c r="AX477" s="13" t="s">
        <v>73</v>
      </c>
      <c r="AY477" s="228" t="s">
        <v>128</v>
      </c>
    </row>
    <row r="478" s="14" customFormat="1">
      <c r="A478" s="14"/>
      <c r="B478" s="229"/>
      <c r="C478" s="230"/>
      <c r="D478" s="220" t="s">
        <v>138</v>
      </c>
      <c r="E478" s="231" t="s">
        <v>19</v>
      </c>
      <c r="F478" s="232" t="s">
        <v>564</v>
      </c>
      <c r="G478" s="230"/>
      <c r="H478" s="233">
        <v>3.1499999999999999</v>
      </c>
      <c r="I478" s="234"/>
      <c r="J478" s="230"/>
      <c r="K478" s="230"/>
      <c r="L478" s="235"/>
      <c r="M478" s="236"/>
      <c r="N478" s="237"/>
      <c r="O478" s="237"/>
      <c r="P478" s="237"/>
      <c r="Q478" s="237"/>
      <c r="R478" s="237"/>
      <c r="S478" s="237"/>
      <c r="T478" s="238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39" t="s">
        <v>138</v>
      </c>
      <c r="AU478" s="239" t="s">
        <v>83</v>
      </c>
      <c r="AV478" s="14" t="s">
        <v>83</v>
      </c>
      <c r="AW478" s="14" t="s">
        <v>35</v>
      </c>
      <c r="AX478" s="14" t="s">
        <v>73</v>
      </c>
      <c r="AY478" s="239" t="s">
        <v>128</v>
      </c>
    </row>
    <row r="479" s="13" customFormat="1">
      <c r="A479" s="13"/>
      <c r="B479" s="218"/>
      <c r="C479" s="219"/>
      <c r="D479" s="220" t="s">
        <v>138</v>
      </c>
      <c r="E479" s="221" t="s">
        <v>19</v>
      </c>
      <c r="F479" s="222" t="s">
        <v>381</v>
      </c>
      <c r="G479" s="219"/>
      <c r="H479" s="221" t="s">
        <v>19</v>
      </c>
      <c r="I479" s="223"/>
      <c r="J479" s="219"/>
      <c r="K479" s="219"/>
      <c r="L479" s="224"/>
      <c r="M479" s="225"/>
      <c r="N479" s="226"/>
      <c r="O479" s="226"/>
      <c r="P479" s="226"/>
      <c r="Q479" s="226"/>
      <c r="R479" s="226"/>
      <c r="S479" s="226"/>
      <c r="T479" s="22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28" t="s">
        <v>138</v>
      </c>
      <c r="AU479" s="228" t="s">
        <v>83</v>
      </c>
      <c r="AV479" s="13" t="s">
        <v>81</v>
      </c>
      <c r="AW479" s="13" t="s">
        <v>35</v>
      </c>
      <c r="AX479" s="13" t="s">
        <v>73</v>
      </c>
      <c r="AY479" s="228" t="s">
        <v>128</v>
      </c>
    </row>
    <row r="480" s="14" customFormat="1">
      <c r="A480" s="14"/>
      <c r="B480" s="229"/>
      <c r="C480" s="230"/>
      <c r="D480" s="220" t="s">
        <v>138</v>
      </c>
      <c r="E480" s="231" t="s">
        <v>19</v>
      </c>
      <c r="F480" s="232" t="s">
        <v>565</v>
      </c>
      <c r="G480" s="230"/>
      <c r="H480" s="233">
        <v>15.960000000000001</v>
      </c>
      <c r="I480" s="234"/>
      <c r="J480" s="230"/>
      <c r="K480" s="230"/>
      <c r="L480" s="235"/>
      <c r="M480" s="236"/>
      <c r="N480" s="237"/>
      <c r="O480" s="237"/>
      <c r="P480" s="237"/>
      <c r="Q480" s="237"/>
      <c r="R480" s="237"/>
      <c r="S480" s="237"/>
      <c r="T480" s="23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39" t="s">
        <v>138</v>
      </c>
      <c r="AU480" s="239" t="s">
        <v>83</v>
      </c>
      <c r="AV480" s="14" t="s">
        <v>83</v>
      </c>
      <c r="AW480" s="14" t="s">
        <v>35</v>
      </c>
      <c r="AX480" s="14" t="s">
        <v>73</v>
      </c>
      <c r="AY480" s="239" t="s">
        <v>128</v>
      </c>
    </row>
    <row r="481" s="14" customFormat="1">
      <c r="A481" s="14"/>
      <c r="B481" s="229"/>
      <c r="C481" s="230"/>
      <c r="D481" s="220" t="s">
        <v>138</v>
      </c>
      <c r="E481" s="231" t="s">
        <v>19</v>
      </c>
      <c r="F481" s="232" t="s">
        <v>454</v>
      </c>
      <c r="G481" s="230"/>
      <c r="H481" s="233">
        <v>8.4000000000000004</v>
      </c>
      <c r="I481" s="234"/>
      <c r="J481" s="230"/>
      <c r="K481" s="230"/>
      <c r="L481" s="235"/>
      <c r="M481" s="236"/>
      <c r="N481" s="237"/>
      <c r="O481" s="237"/>
      <c r="P481" s="237"/>
      <c r="Q481" s="237"/>
      <c r="R481" s="237"/>
      <c r="S481" s="237"/>
      <c r="T481" s="23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39" t="s">
        <v>138</v>
      </c>
      <c r="AU481" s="239" t="s">
        <v>83</v>
      </c>
      <c r="AV481" s="14" t="s">
        <v>83</v>
      </c>
      <c r="AW481" s="14" t="s">
        <v>35</v>
      </c>
      <c r="AX481" s="14" t="s">
        <v>73</v>
      </c>
      <c r="AY481" s="239" t="s">
        <v>128</v>
      </c>
    </row>
    <row r="482" s="13" customFormat="1">
      <c r="A482" s="13"/>
      <c r="B482" s="218"/>
      <c r="C482" s="219"/>
      <c r="D482" s="220" t="s">
        <v>138</v>
      </c>
      <c r="E482" s="221" t="s">
        <v>19</v>
      </c>
      <c r="F482" s="222" t="s">
        <v>408</v>
      </c>
      <c r="G482" s="219"/>
      <c r="H482" s="221" t="s">
        <v>19</v>
      </c>
      <c r="I482" s="223"/>
      <c r="J482" s="219"/>
      <c r="K482" s="219"/>
      <c r="L482" s="224"/>
      <c r="M482" s="225"/>
      <c r="N482" s="226"/>
      <c r="O482" s="226"/>
      <c r="P482" s="226"/>
      <c r="Q482" s="226"/>
      <c r="R482" s="226"/>
      <c r="S482" s="226"/>
      <c r="T482" s="227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28" t="s">
        <v>138</v>
      </c>
      <c r="AU482" s="228" t="s">
        <v>83</v>
      </c>
      <c r="AV482" s="13" t="s">
        <v>81</v>
      </c>
      <c r="AW482" s="13" t="s">
        <v>35</v>
      </c>
      <c r="AX482" s="13" t="s">
        <v>73</v>
      </c>
      <c r="AY482" s="228" t="s">
        <v>128</v>
      </c>
    </row>
    <row r="483" s="14" customFormat="1">
      <c r="A483" s="14"/>
      <c r="B483" s="229"/>
      <c r="C483" s="230"/>
      <c r="D483" s="220" t="s">
        <v>138</v>
      </c>
      <c r="E483" s="231" t="s">
        <v>19</v>
      </c>
      <c r="F483" s="232" t="s">
        <v>566</v>
      </c>
      <c r="G483" s="230"/>
      <c r="H483" s="233">
        <v>3.9199999999999999</v>
      </c>
      <c r="I483" s="234"/>
      <c r="J483" s="230"/>
      <c r="K483" s="230"/>
      <c r="L483" s="235"/>
      <c r="M483" s="236"/>
      <c r="N483" s="237"/>
      <c r="O483" s="237"/>
      <c r="P483" s="237"/>
      <c r="Q483" s="237"/>
      <c r="R483" s="237"/>
      <c r="S483" s="237"/>
      <c r="T483" s="23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39" t="s">
        <v>138</v>
      </c>
      <c r="AU483" s="239" t="s">
        <v>83</v>
      </c>
      <c r="AV483" s="14" t="s">
        <v>83</v>
      </c>
      <c r="AW483" s="14" t="s">
        <v>35</v>
      </c>
      <c r="AX483" s="14" t="s">
        <v>73</v>
      </c>
      <c r="AY483" s="239" t="s">
        <v>128</v>
      </c>
    </row>
    <row r="484" s="15" customFormat="1">
      <c r="A484" s="15"/>
      <c r="B484" s="254"/>
      <c r="C484" s="255"/>
      <c r="D484" s="220" t="s">
        <v>138</v>
      </c>
      <c r="E484" s="256" t="s">
        <v>19</v>
      </c>
      <c r="F484" s="257" t="s">
        <v>205</v>
      </c>
      <c r="G484" s="255"/>
      <c r="H484" s="258">
        <v>201.40000000000001</v>
      </c>
      <c r="I484" s="259"/>
      <c r="J484" s="255"/>
      <c r="K484" s="255"/>
      <c r="L484" s="260"/>
      <c r="M484" s="261"/>
      <c r="N484" s="262"/>
      <c r="O484" s="262"/>
      <c r="P484" s="262"/>
      <c r="Q484" s="262"/>
      <c r="R484" s="262"/>
      <c r="S484" s="262"/>
      <c r="T484" s="263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4" t="s">
        <v>138</v>
      </c>
      <c r="AU484" s="264" t="s">
        <v>83</v>
      </c>
      <c r="AV484" s="15" t="s">
        <v>136</v>
      </c>
      <c r="AW484" s="15" t="s">
        <v>35</v>
      </c>
      <c r="AX484" s="15" t="s">
        <v>81</v>
      </c>
      <c r="AY484" s="264" t="s">
        <v>128</v>
      </c>
    </row>
    <row r="485" s="2" customFormat="1" ht="16.5" customHeight="1">
      <c r="A485" s="39"/>
      <c r="B485" s="40"/>
      <c r="C485" s="240" t="s">
        <v>567</v>
      </c>
      <c r="D485" s="240" t="s">
        <v>154</v>
      </c>
      <c r="E485" s="241" t="s">
        <v>568</v>
      </c>
      <c r="F485" s="242" t="s">
        <v>569</v>
      </c>
      <c r="G485" s="243" t="s">
        <v>134</v>
      </c>
      <c r="H485" s="244">
        <v>205.428</v>
      </c>
      <c r="I485" s="245"/>
      <c r="J485" s="246">
        <f>ROUND(I485*H485,2)</f>
        <v>0</v>
      </c>
      <c r="K485" s="242" t="s">
        <v>135</v>
      </c>
      <c r="L485" s="247"/>
      <c r="M485" s="248" t="s">
        <v>19</v>
      </c>
      <c r="N485" s="249" t="s">
        <v>44</v>
      </c>
      <c r="O485" s="85"/>
      <c r="P485" s="214">
        <f>O485*H485</f>
        <v>0</v>
      </c>
      <c r="Q485" s="214">
        <v>0.0025000000000000001</v>
      </c>
      <c r="R485" s="214">
        <f>Q485*H485</f>
        <v>0.51356999999999997</v>
      </c>
      <c r="S485" s="214">
        <v>0</v>
      </c>
      <c r="T485" s="215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16" t="s">
        <v>291</v>
      </c>
      <c r="AT485" s="216" t="s">
        <v>154</v>
      </c>
      <c r="AU485" s="216" t="s">
        <v>83</v>
      </c>
      <c r="AY485" s="18" t="s">
        <v>128</v>
      </c>
      <c r="BE485" s="217">
        <f>IF(N485="základní",J485,0)</f>
        <v>0</v>
      </c>
      <c r="BF485" s="217">
        <f>IF(N485="snížená",J485,0)</f>
        <v>0</v>
      </c>
      <c r="BG485" s="217">
        <f>IF(N485="zákl. přenesená",J485,0)</f>
        <v>0</v>
      </c>
      <c r="BH485" s="217">
        <f>IF(N485="sníž. přenesená",J485,0)</f>
        <v>0</v>
      </c>
      <c r="BI485" s="217">
        <f>IF(N485="nulová",J485,0)</f>
        <v>0</v>
      </c>
      <c r="BJ485" s="18" t="s">
        <v>81</v>
      </c>
      <c r="BK485" s="217">
        <f>ROUND(I485*H485,2)</f>
        <v>0</v>
      </c>
      <c r="BL485" s="18" t="s">
        <v>226</v>
      </c>
      <c r="BM485" s="216" t="s">
        <v>570</v>
      </c>
    </row>
    <row r="486" s="14" customFormat="1">
      <c r="A486" s="14"/>
      <c r="B486" s="229"/>
      <c r="C486" s="230"/>
      <c r="D486" s="220" t="s">
        <v>138</v>
      </c>
      <c r="E486" s="230"/>
      <c r="F486" s="232" t="s">
        <v>571</v>
      </c>
      <c r="G486" s="230"/>
      <c r="H486" s="233">
        <v>205.428</v>
      </c>
      <c r="I486" s="234"/>
      <c r="J486" s="230"/>
      <c r="K486" s="230"/>
      <c r="L486" s="235"/>
      <c r="M486" s="236"/>
      <c r="N486" s="237"/>
      <c r="O486" s="237"/>
      <c r="P486" s="237"/>
      <c r="Q486" s="237"/>
      <c r="R486" s="237"/>
      <c r="S486" s="237"/>
      <c r="T486" s="238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39" t="s">
        <v>138</v>
      </c>
      <c r="AU486" s="239" t="s">
        <v>83</v>
      </c>
      <c r="AV486" s="14" t="s">
        <v>83</v>
      </c>
      <c r="AW486" s="14" t="s">
        <v>4</v>
      </c>
      <c r="AX486" s="14" t="s">
        <v>81</v>
      </c>
      <c r="AY486" s="239" t="s">
        <v>128</v>
      </c>
    </row>
    <row r="487" s="2" customFormat="1">
      <c r="A487" s="39"/>
      <c r="B487" s="40"/>
      <c r="C487" s="205" t="s">
        <v>572</v>
      </c>
      <c r="D487" s="205" t="s">
        <v>131</v>
      </c>
      <c r="E487" s="206" t="s">
        <v>573</v>
      </c>
      <c r="F487" s="207" t="s">
        <v>574</v>
      </c>
      <c r="G487" s="208" t="s">
        <v>488</v>
      </c>
      <c r="H487" s="265"/>
      <c r="I487" s="210"/>
      <c r="J487" s="211">
        <f>ROUND(I487*H487,2)</f>
        <v>0</v>
      </c>
      <c r="K487" s="207" t="s">
        <v>135</v>
      </c>
      <c r="L487" s="45"/>
      <c r="M487" s="212" t="s">
        <v>19</v>
      </c>
      <c r="N487" s="213" t="s">
        <v>44</v>
      </c>
      <c r="O487" s="85"/>
      <c r="P487" s="214">
        <f>O487*H487</f>
        <v>0</v>
      </c>
      <c r="Q487" s="214">
        <v>0</v>
      </c>
      <c r="R487" s="214">
        <f>Q487*H487</f>
        <v>0</v>
      </c>
      <c r="S487" s="214">
        <v>0</v>
      </c>
      <c r="T487" s="215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16" t="s">
        <v>226</v>
      </c>
      <c r="AT487" s="216" t="s">
        <v>131</v>
      </c>
      <c r="AU487" s="216" t="s">
        <v>83</v>
      </c>
      <c r="AY487" s="18" t="s">
        <v>128</v>
      </c>
      <c r="BE487" s="217">
        <f>IF(N487="základní",J487,0)</f>
        <v>0</v>
      </c>
      <c r="BF487" s="217">
        <f>IF(N487="snížená",J487,0)</f>
        <v>0</v>
      </c>
      <c r="BG487" s="217">
        <f>IF(N487="zákl. přenesená",J487,0)</f>
        <v>0</v>
      </c>
      <c r="BH487" s="217">
        <f>IF(N487="sníž. přenesená",J487,0)</f>
        <v>0</v>
      </c>
      <c r="BI487" s="217">
        <f>IF(N487="nulová",J487,0)</f>
        <v>0</v>
      </c>
      <c r="BJ487" s="18" t="s">
        <v>81</v>
      </c>
      <c r="BK487" s="217">
        <f>ROUND(I487*H487,2)</f>
        <v>0</v>
      </c>
      <c r="BL487" s="18" t="s">
        <v>226</v>
      </c>
      <c r="BM487" s="216" t="s">
        <v>575</v>
      </c>
    </row>
    <row r="488" s="12" customFormat="1" ht="22.8" customHeight="1">
      <c r="A488" s="12"/>
      <c r="B488" s="189"/>
      <c r="C488" s="190"/>
      <c r="D488" s="191" t="s">
        <v>72</v>
      </c>
      <c r="E488" s="203" t="s">
        <v>576</v>
      </c>
      <c r="F488" s="203" t="s">
        <v>577</v>
      </c>
      <c r="G488" s="190"/>
      <c r="H488" s="190"/>
      <c r="I488" s="193"/>
      <c r="J488" s="204">
        <f>BK488</f>
        <v>0</v>
      </c>
      <c r="K488" s="190"/>
      <c r="L488" s="195"/>
      <c r="M488" s="196"/>
      <c r="N488" s="197"/>
      <c r="O488" s="197"/>
      <c r="P488" s="198">
        <f>SUM(P489:P492)</f>
        <v>0</v>
      </c>
      <c r="Q488" s="197"/>
      <c r="R488" s="198">
        <f>SUM(R489:R492)</f>
        <v>0</v>
      </c>
      <c r="S488" s="197"/>
      <c r="T488" s="199">
        <f>SUM(T489:T492)</f>
        <v>0.068199999999999997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00" t="s">
        <v>83</v>
      </c>
      <c r="AT488" s="201" t="s">
        <v>72</v>
      </c>
      <c r="AU488" s="201" t="s">
        <v>81</v>
      </c>
      <c r="AY488" s="200" t="s">
        <v>128</v>
      </c>
      <c r="BK488" s="202">
        <f>SUM(BK489:BK492)</f>
        <v>0</v>
      </c>
    </row>
    <row r="489" s="2" customFormat="1" ht="16.5" customHeight="1">
      <c r="A489" s="39"/>
      <c r="B489" s="40"/>
      <c r="C489" s="205" t="s">
        <v>578</v>
      </c>
      <c r="D489" s="205" t="s">
        <v>131</v>
      </c>
      <c r="E489" s="206" t="s">
        <v>579</v>
      </c>
      <c r="F489" s="207" t="s">
        <v>580</v>
      </c>
      <c r="G489" s="208" t="s">
        <v>185</v>
      </c>
      <c r="H489" s="209">
        <v>4</v>
      </c>
      <c r="I489" s="210"/>
      <c r="J489" s="211">
        <f>ROUND(I489*H489,2)</f>
        <v>0</v>
      </c>
      <c r="K489" s="207" t="s">
        <v>135</v>
      </c>
      <c r="L489" s="45"/>
      <c r="M489" s="212" t="s">
        <v>19</v>
      </c>
      <c r="N489" s="213" t="s">
        <v>44</v>
      </c>
      <c r="O489" s="85"/>
      <c r="P489" s="214">
        <f>O489*H489</f>
        <v>0</v>
      </c>
      <c r="Q489" s="214">
        <v>0</v>
      </c>
      <c r="R489" s="214">
        <f>Q489*H489</f>
        <v>0</v>
      </c>
      <c r="S489" s="214">
        <v>0.017049999999999999</v>
      </c>
      <c r="T489" s="215">
        <f>S489*H489</f>
        <v>0.068199999999999997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16" t="s">
        <v>226</v>
      </c>
      <c r="AT489" s="216" t="s">
        <v>131</v>
      </c>
      <c r="AU489" s="216" t="s">
        <v>83</v>
      </c>
      <c r="AY489" s="18" t="s">
        <v>128</v>
      </c>
      <c r="BE489" s="217">
        <f>IF(N489="základní",J489,0)</f>
        <v>0</v>
      </c>
      <c r="BF489" s="217">
        <f>IF(N489="snížená",J489,0)</f>
        <v>0</v>
      </c>
      <c r="BG489" s="217">
        <f>IF(N489="zákl. přenesená",J489,0)</f>
        <v>0</v>
      </c>
      <c r="BH489" s="217">
        <f>IF(N489="sníž. přenesená",J489,0)</f>
        <v>0</v>
      </c>
      <c r="BI489" s="217">
        <f>IF(N489="nulová",J489,0)</f>
        <v>0</v>
      </c>
      <c r="BJ489" s="18" t="s">
        <v>81</v>
      </c>
      <c r="BK489" s="217">
        <f>ROUND(I489*H489,2)</f>
        <v>0</v>
      </c>
      <c r="BL489" s="18" t="s">
        <v>226</v>
      </c>
      <c r="BM489" s="216" t="s">
        <v>581</v>
      </c>
    </row>
    <row r="490" s="13" customFormat="1">
      <c r="A490" s="13"/>
      <c r="B490" s="218"/>
      <c r="C490" s="219"/>
      <c r="D490" s="220" t="s">
        <v>138</v>
      </c>
      <c r="E490" s="221" t="s">
        <v>19</v>
      </c>
      <c r="F490" s="222" t="s">
        <v>582</v>
      </c>
      <c r="G490" s="219"/>
      <c r="H490" s="221" t="s">
        <v>19</v>
      </c>
      <c r="I490" s="223"/>
      <c r="J490" s="219"/>
      <c r="K490" s="219"/>
      <c r="L490" s="224"/>
      <c r="M490" s="225"/>
      <c r="N490" s="226"/>
      <c r="O490" s="226"/>
      <c r="P490" s="226"/>
      <c r="Q490" s="226"/>
      <c r="R490" s="226"/>
      <c r="S490" s="226"/>
      <c r="T490" s="227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28" t="s">
        <v>138</v>
      </c>
      <c r="AU490" s="228" t="s">
        <v>83</v>
      </c>
      <c r="AV490" s="13" t="s">
        <v>81</v>
      </c>
      <c r="AW490" s="13" t="s">
        <v>35</v>
      </c>
      <c r="AX490" s="13" t="s">
        <v>73</v>
      </c>
      <c r="AY490" s="228" t="s">
        <v>128</v>
      </c>
    </row>
    <row r="491" s="14" customFormat="1">
      <c r="A491" s="14"/>
      <c r="B491" s="229"/>
      <c r="C491" s="230"/>
      <c r="D491" s="220" t="s">
        <v>138</v>
      </c>
      <c r="E491" s="231" t="s">
        <v>19</v>
      </c>
      <c r="F491" s="232" t="s">
        <v>136</v>
      </c>
      <c r="G491" s="230"/>
      <c r="H491" s="233">
        <v>4</v>
      </c>
      <c r="I491" s="234"/>
      <c r="J491" s="230"/>
      <c r="K491" s="230"/>
      <c r="L491" s="235"/>
      <c r="M491" s="236"/>
      <c r="N491" s="237"/>
      <c r="O491" s="237"/>
      <c r="P491" s="237"/>
      <c r="Q491" s="237"/>
      <c r="R491" s="237"/>
      <c r="S491" s="237"/>
      <c r="T491" s="238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39" t="s">
        <v>138</v>
      </c>
      <c r="AU491" s="239" t="s">
        <v>83</v>
      </c>
      <c r="AV491" s="14" t="s">
        <v>83</v>
      </c>
      <c r="AW491" s="14" t="s">
        <v>35</v>
      </c>
      <c r="AX491" s="14" t="s">
        <v>81</v>
      </c>
      <c r="AY491" s="239" t="s">
        <v>128</v>
      </c>
    </row>
    <row r="492" s="2" customFormat="1">
      <c r="A492" s="39"/>
      <c r="B492" s="40"/>
      <c r="C492" s="205" t="s">
        <v>583</v>
      </c>
      <c r="D492" s="205" t="s">
        <v>131</v>
      </c>
      <c r="E492" s="206" t="s">
        <v>584</v>
      </c>
      <c r="F492" s="207" t="s">
        <v>585</v>
      </c>
      <c r="G492" s="208" t="s">
        <v>488</v>
      </c>
      <c r="H492" s="265"/>
      <c r="I492" s="210"/>
      <c r="J492" s="211">
        <f>ROUND(I492*H492,2)</f>
        <v>0</v>
      </c>
      <c r="K492" s="207" t="s">
        <v>135</v>
      </c>
      <c r="L492" s="45"/>
      <c r="M492" s="212" t="s">
        <v>19</v>
      </c>
      <c r="N492" s="213" t="s">
        <v>44</v>
      </c>
      <c r="O492" s="85"/>
      <c r="P492" s="214">
        <f>O492*H492</f>
        <v>0</v>
      </c>
      <c r="Q492" s="214">
        <v>0</v>
      </c>
      <c r="R492" s="214">
        <f>Q492*H492</f>
        <v>0</v>
      </c>
      <c r="S492" s="214">
        <v>0</v>
      </c>
      <c r="T492" s="215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16" t="s">
        <v>226</v>
      </c>
      <c r="AT492" s="216" t="s">
        <v>131</v>
      </c>
      <c r="AU492" s="216" t="s">
        <v>83</v>
      </c>
      <c r="AY492" s="18" t="s">
        <v>128</v>
      </c>
      <c r="BE492" s="217">
        <f>IF(N492="základní",J492,0)</f>
        <v>0</v>
      </c>
      <c r="BF492" s="217">
        <f>IF(N492="snížená",J492,0)</f>
        <v>0</v>
      </c>
      <c r="BG492" s="217">
        <f>IF(N492="zákl. přenesená",J492,0)</f>
        <v>0</v>
      </c>
      <c r="BH492" s="217">
        <f>IF(N492="sníž. přenesená",J492,0)</f>
        <v>0</v>
      </c>
      <c r="BI492" s="217">
        <f>IF(N492="nulová",J492,0)</f>
        <v>0</v>
      </c>
      <c r="BJ492" s="18" t="s">
        <v>81</v>
      </c>
      <c r="BK492" s="217">
        <f>ROUND(I492*H492,2)</f>
        <v>0</v>
      </c>
      <c r="BL492" s="18" t="s">
        <v>226</v>
      </c>
      <c r="BM492" s="216" t="s">
        <v>586</v>
      </c>
    </row>
    <row r="493" s="12" customFormat="1" ht="22.8" customHeight="1">
      <c r="A493" s="12"/>
      <c r="B493" s="189"/>
      <c r="C493" s="190"/>
      <c r="D493" s="191" t="s">
        <v>72</v>
      </c>
      <c r="E493" s="203" t="s">
        <v>587</v>
      </c>
      <c r="F493" s="203" t="s">
        <v>588</v>
      </c>
      <c r="G493" s="190"/>
      <c r="H493" s="190"/>
      <c r="I493" s="193"/>
      <c r="J493" s="204">
        <f>BK493</f>
        <v>0</v>
      </c>
      <c r="K493" s="190"/>
      <c r="L493" s="195"/>
      <c r="M493" s="196"/>
      <c r="N493" s="197"/>
      <c r="O493" s="197"/>
      <c r="P493" s="198">
        <f>SUM(P494:P510)</f>
        <v>0</v>
      </c>
      <c r="Q493" s="197"/>
      <c r="R493" s="198">
        <f>SUM(R494:R510)</f>
        <v>0.098000000000000004</v>
      </c>
      <c r="S493" s="197"/>
      <c r="T493" s="199">
        <f>SUM(T494:T510)</f>
        <v>0.126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00" t="s">
        <v>83</v>
      </c>
      <c r="AT493" s="201" t="s">
        <v>72</v>
      </c>
      <c r="AU493" s="201" t="s">
        <v>81</v>
      </c>
      <c r="AY493" s="200" t="s">
        <v>128</v>
      </c>
      <c r="BK493" s="202">
        <f>SUM(BK494:BK510)</f>
        <v>0</v>
      </c>
    </row>
    <row r="494" s="2" customFormat="1" ht="16.5" customHeight="1">
      <c r="A494" s="39"/>
      <c r="B494" s="40"/>
      <c r="C494" s="205" t="s">
        <v>589</v>
      </c>
      <c r="D494" s="205" t="s">
        <v>131</v>
      </c>
      <c r="E494" s="206" t="s">
        <v>590</v>
      </c>
      <c r="F494" s="207" t="s">
        <v>591</v>
      </c>
      <c r="G494" s="208" t="s">
        <v>163</v>
      </c>
      <c r="H494" s="209">
        <v>140</v>
      </c>
      <c r="I494" s="210"/>
      <c r="J494" s="211">
        <f>ROUND(I494*H494,2)</f>
        <v>0</v>
      </c>
      <c r="K494" s="207" t="s">
        <v>135</v>
      </c>
      <c r="L494" s="45"/>
      <c r="M494" s="212" t="s">
        <v>19</v>
      </c>
      <c r="N494" s="213" t="s">
        <v>44</v>
      </c>
      <c r="O494" s="85"/>
      <c r="P494" s="214">
        <f>O494*H494</f>
        <v>0</v>
      </c>
      <c r="Q494" s="214">
        <v>0</v>
      </c>
      <c r="R494" s="214">
        <f>Q494*H494</f>
        <v>0</v>
      </c>
      <c r="S494" s="214">
        <v>0</v>
      </c>
      <c r="T494" s="215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16" t="s">
        <v>226</v>
      </c>
      <c r="AT494" s="216" t="s">
        <v>131</v>
      </c>
      <c r="AU494" s="216" t="s">
        <v>83</v>
      </c>
      <c r="AY494" s="18" t="s">
        <v>128</v>
      </c>
      <c r="BE494" s="217">
        <f>IF(N494="základní",J494,0)</f>
        <v>0</v>
      </c>
      <c r="BF494" s="217">
        <f>IF(N494="snížená",J494,0)</f>
        <v>0</v>
      </c>
      <c r="BG494" s="217">
        <f>IF(N494="zákl. přenesená",J494,0)</f>
        <v>0</v>
      </c>
      <c r="BH494" s="217">
        <f>IF(N494="sníž. přenesená",J494,0)</f>
        <v>0</v>
      </c>
      <c r="BI494" s="217">
        <f>IF(N494="nulová",J494,0)</f>
        <v>0</v>
      </c>
      <c r="BJ494" s="18" t="s">
        <v>81</v>
      </c>
      <c r="BK494" s="217">
        <f>ROUND(I494*H494,2)</f>
        <v>0</v>
      </c>
      <c r="BL494" s="18" t="s">
        <v>226</v>
      </c>
      <c r="BM494" s="216" t="s">
        <v>592</v>
      </c>
    </row>
    <row r="495" s="13" customFormat="1">
      <c r="A495" s="13"/>
      <c r="B495" s="218"/>
      <c r="C495" s="219"/>
      <c r="D495" s="220" t="s">
        <v>138</v>
      </c>
      <c r="E495" s="221" t="s">
        <v>19</v>
      </c>
      <c r="F495" s="222" t="s">
        <v>593</v>
      </c>
      <c r="G495" s="219"/>
      <c r="H495" s="221" t="s">
        <v>19</v>
      </c>
      <c r="I495" s="223"/>
      <c r="J495" s="219"/>
      <c r="K495" s="219"/>
      <c r="L495" s="224"/>
      <c r="M495" s="225"/>
      <c r="N495" s="226"/>
      <c r="O495" s="226"/>
      <c r="P495" s="226"/>
      <c r="Q495" s="226"/>
      <c r="R495" s="226"/>
      <c r="S495" s="226"/>
      <c r="T495" s="227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28" t="s">
        <v>138</v>
      </c>
      <c r="AU495" s="228" t="s">
        <v>83</v>
      </c>
      <c r="AV495" s="13" t="s">
        <v>81</v>
      </c>
      <c r="AW495" s="13" t="s">
        <v>35</v>
      </c>
      <c r="AX495" s="13" t="s">
        <v>73</v>
      </c>
      <c r="AY495" s="228" t="s">
        <v>128</v>
      </c>
    </row>
    <row r="496" s="14" customFormat="1">
      <c r="A496" s="14"/>
      <c r="B496" s="229"/>
      <c r="C496" s="230"/>
      <c r="D496" s="220" t="s">
        <v>138</v>
      </c>
      <c r="E496" s="231" t="s">
        <v>19</v>
      </c>
      <c r="F496" s="232" t="s">
        <v>594</v>
      </c>
      <c r="G496" s="230"/>
      <c r="H496" s="233">
        <v>140</v>
      </c>
      <c r="I496" s="234"/>
      <c r="J496" s="230"/>
      <c r="K496" s="230"/>
      <c r="L496" s="235"/>
      <c r="M496" s="236"/>
      <c r="N496" s="237"/>
      <c r="O496" s="237"/>
      <c r="P496" s="237"/>
      <c r="Q496" s="237"/>
      <c r="R496" s="237"/>
      <c r="S496" s="237"/>
      <c r="T496" s="23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39" t="s">
        <v>138</v>
      </c>
      <c r="AU496" s="239" t="s">
        <v>83</v>
      </c>
      <c r="AV496" s="14" t="s">
        <v>83</v>
      </c>
      <c r="AW496" s="14" t="s">
        <v>35</v>
      </c>
      <c r="AX496" s="14" t="s">
        <v>81</v>
      </c>
      <c r="AY496" s="239" t="s">
        <v>128</v>
      </c>
    </row>
    <row r="497" s="2" customFormat="1" ht="16.5" customHeight="1">
      <c r="A497" s="39"/>
      <c r="B497" s="40"/>
      <c r="C497" s="240" t="s">
        <v>595</v>
      </c>
      <c r="D497" s="240" t="s">
        <v>154</v>
      </c>
      <c r="E497" s="241" t="s">
        <v>596</v>
      </c>
      <c r="F497" s="242" t="s">
        <v>597</v>
      </c>
      <c r="G497" s="243" t="s">
        <v>598</v>
      </c>
      <c r="H497" s="244">
        <v>56</v>
      </c>
      <c r="I497" s="245"/>
      <c r="J497" s="246">
        <f>ROUND(I497*H497,2)</f>
        <v>0</v>
      </c>
      <c r="K497" s="242" t="s">
        <v>135</v>
      </c>
      <c r="L497" s="247"/>
      <c r="M497" s="248" t="s">
        <v>19</v>
      </c>
      <c r="N497" s="249" t="s">
        <v>44</v>
      </c>
      <c r="O497" s="85"/>
      <c r="P497" s="214">
        <f>O497*H497</f>
        <v>0</v>
      </c>
      <c r="Q497" s="214">
        <v>0.001</v>
      </c>
      <c r="R497" s="214">
        <f>Q497*H497</f>
        <v>0.056000000000000001</v>
      </c>
      <c r="S497" s="214">
        <v>0</v>
      </c>
      <c r="T497" s="215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16" t="s">
        <v>291</v>
      </c>
      <c r="AT497" s="216" t="s">
        <v>154</v>
      </c>
      <c r="AU497" s="216" t="s">
        <v>83</v>
      </c>
      <c r="AY497" s="18" t="s">
        <v>128</v>
      </c>
      <c r="BE497" s="217">
        <f>IF(N497="základní",J497,0)</f>
        <v>0</v>
      </c>
      <c r="BF497" s="217">
        <f>IF(N497="snížená",J497,0)</f>
        <v>0</v>
      </c>
      <c r="BG497" s="217">
        <f>IF(N497="zákl. přenesená",J497,0)</f>
        <v>0</v>
      </c>
      <c r="BH497" s="217">
        <f>IF(N497="sníž. přenesená",J497,0)</f>
        <v>0</v>
      </c>
      <c r="BI497" s="217">
        <f>IF(N497="nulová",J497,0)</f>
        <v>0</v>
      </c>
      <c r="BJ497" s="18" t="s">
        <v>81</v>
      </c>
      <c r="BK497" s="217">
        <f>ROUND(I497*H497,2)</f>
        <v>0</v>
      </c>
      <c r="BL497" s="18" t="s">
        <v>226</v>
      </c>
      <c r="BM497" s="216" t="s">
        <v>599</v>
      </c>
    </row>
    <row r="498" s="14" customFormat="1">
      <c r="A498" s="14"/>
      <c r="B498" s="229"/>
      <c r="C498" s="230"/>
      <c r="D498" s="220" t="s">
        <v>138</v>
      </c>
      <c r="E498" s="230"/>
      <c r="F498" s="232" t="s">
        <v>600</v>
      </c>
      <c r="G498" s="230"/>
      <c r="H498" s="233">
        <v>56</v>
      </c>
      <c r="I498" s="234"/>
      <c r="J498" s="230"/>
      <c r="K498" s="230"/>
      <c r="L498" s="235"/>
      <c r="M498" s="236"/>
      <c r="N498" s="237"/>
      <c r="O498" s="237"/>
      <c r="P498" s="237"/>
      <c r="Q498" s="237"/>
      <c r="R498" s="237"/>
      <c r="S498" s="237"/>
      <c r="T498" s="238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39" t="s">
        <v>138</v>
      </c>
      <c r="AU498" s="239" t="s">
        <v>83</v>
      </c>
      <c r="AV498" s="14" t="s">
        <v>83</v>
      </c>
      <c r="AW498" s="14" t="s">
        <v>4</v>
      </c>
      <c r="AX498" s="14" t="s">
        <v>81</v>
      </c>
      <c r="AY498" s="239" t="s">
        <v>128</v>
      </c>
    </row>
    <row r="499" s="2" customFormat="1" ht="16.5" customHeight="1">
      <c r="A499" s="39"/>
      <c r="B499" s="40"/>
      <c r="C499" s="240" t="s">
        <v>601</v>
      </c>
      <c r="D499" s="240" t="s">
        <v>154</v>
      </c>
      <c r="E499" s="241" t="s">
        <v>602</v>
      </c>
      <c r="F499" s="242" t="s">
        <v>603</v>
      </c>
      <c r="G499" s="243" t="s">
        <v>185</v>
      </c>
      <c r="H499" s="244">
        <v>140</v>
      </c>
      <c r="I499" s="245"/>
      <c r="J499" s="246">
        <f>ROUND(I499*H499,2)</f>
        <v>0</v>
      </c>
      <c r="K499" s="242" t="s">
        <v>135</v>
      </c>
      <c r="L499" s="247"/>
      <c r="M499" s="248" t="s">
        <v>19</v>
      </c>
      <c r="N499" s="249" t="s">
        <v>44</v>
      </c>
      <c r="O499" s="85"/>
      <c r="P499" s="214">
        <f>O499*H499</f>
        <v>0</v>
      </c>
      <c r="Q499" s="214">
        <v>0.00029999999999999997</v>
      </c>
      <c r="R499" s="214">
        <f>Q499*H499</f>
        <v>0.041999999999999996</v>
      </c>
      <c r="S499" s="214">
        <v>0</v>
      </c>
      <c r="T499" s="215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16" t="s">
        <v>291</v>
      </c>
      <c r="AT499" s="216" t="s">
        <v>154</v>
      </c>
      <c r="AU499" s="216" t="s">
        <v>83</v>
      </c>
      <c r="AY499" s="18" t="s">
        <v>128</v>
      </c>
      <c r="BE499" s="217">
        <f>IF(N499="základní",J499,0)</f>
        <v>0</v>
      </c>
      <c r="BF499" s="217">
        <f>IF(N499="snížená",J499,0)</f>
        <v>0</v>
      </c>
      <c r="BG499" s="217">
        <f>IF(N499="zákl. přenesená",J499,0)</f>
        <v>0</v>
      </c>
      <c r="BH499" s="217">
        <f>IF(N499="sníž. přenesená",J499,0)</f>
        <v>0</v>
      </c>
      <c r="BI499" s="217">
        <f>IF(N499="nulová",J499,0)</f>
        <v>0</v>
      </c>
      <c r="BJ499" s="18" t="s">
        <v>81</v>
      </c>
      <c r="BK499" s="217">
        <f>ROUND(I499*H499,2)</f>
        <v>0</v>
      </c>
      <c r="BL499" s="18" t="s">
        <v>226</v>
      </c>
      <c r="BM499" s="216" t="s">
        <v>604</v>
      </c>
    </row>
    <row r="500" s="2" customFormat="1">
      <c r="A500" s="39"/>
      <c r="B500" s="40"/>
      <c r="C500" s="205" t="s">
        <v>605</v>
      </c>
      <c r="D500" s="205" t="s">
        <v>131</v>
      </c>
      <c r="E500" s="206" t="s">
        <v>606</v>
      </c>
      <c r="F500" s="207" t="s">
        <v>607</v>
      </c>
      <c r="G500" s="208" t="s">
        <v>163</v>
      </c>
      <c r="H500" s="209">
        <v>140</v>
      </c>
      <c r="I500" s="210"/>
      <c r="J500" s="211">
        <f>ROUND(I500*H500,2)</f>
        <v>0</v>
      </c>
      <c r="K500" s="207" t="s">
        <v>135</v>
      </c>
      <c r="L500" s="45"/>
      <c r="M500" s="212" t="s">
        <v>19</v>
      </c>
      <c r="N500" s="213" t="s">
        <v>44</v>
      </c>
      <c r="O500" s="85"/>
      <c r="P500" s="214">
        <f>O500*H500</f>
        <v>0</v>
      </c>
      <c r="Q500" s="214">
        <v>0</v>
      </c>
      <c r="R500" s="214">
        <f>Q500*H500</f>
        <v>0</v>
      </c>
      <c r="S500" s="214">
        <v>0.00062</v>
      </c>
      <c r="T500" s="215">
        <f>S500*H500</f>
        <v>0.086800000000000002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16" t="s">
        <v>226</v>
      </c>
      <c r="AT500" s="216" t="s">
        <v>131</v>
      </c>
      <c r="AU500" s="216" t="s">
        <v>83</v>
      </c>
      <c r="AY500" s="18" t="s">
        <v>128</v>
      </c>
      <c r="BE500" s="217">
        <f>IF(N500="základní",J500,0)</f>
        <v>0</v>
      </c>
      <c r="BF500" s="217">
        <f>IF(N500="snížená",J500,0)</f>
        <v>0</v>
      </c>
      <c r="BG500" s="217">
        <f>IF(N500="zákl. přenesená",J500,0)</f>
        <v>0</v>
      </c>
      <c r="BH500" s="217">
        <f>IF(N500="sníž. přenesená",J500,0)</f>
        <v>0</v>
      </c>
      <c r="BI500" s="217">
        <f>IF(N500="nulová",J500,0)</f>
        <v>0</v>
      </c>
      <c r="BJ500" s="18" t="s">
        <v>81</v>
      </c>
      <c r="BK500" s="217">
        <f>ROUND(I500*H500,2)</f>
        <v>0</v>
      </c>
      <c r="BL500" s="18" t="s">
        <v>226</v>
      </c>
      <c r="BM500" s="216" t="s">
        <v>608</v>
      </c>
    </row>
    <row r="501" s="13" customFormat="1">
      <c r="A501" s="13"/>
      <c r="B501" s="218"/>
      <c r="C501" s="219"/>
      <c r="D501" s="220" t="s">
        <v>138</v>
      </c>
      <c r="E501" s="221" t="s">
        <v>19</v>
      </c>
      <c r="F501" s="222" t="s">
        <v>609</v>
      </c>
      <c r="G501" s="219"/>
      <c r="H501" s="221" t="s">
        <v>19</v>
      </c>
      <c r="I501" s="223"/>
      <c r="J501" s="219"/>
      <c r="K501" s="219"/>
      <c r="L501" s="224"/>
      <c r="M501" s="225"/>
      <c r="N501" s="226"/>
      <c r="O501" s="226"/>
      <c r="P501" s="226"/>
      <c r="Q501" s="226"/>
      <c r="R501" s="226"/>
      <c r="S501" s="226"/>
      <c r="T501" s="227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28" t="s">
        <v>138</v>
      </c>
      <c r="AU501" s="228" t="s">
        <v>83</v>
      </c>
      <c r="AV501" s="13" t="s">
        <v>81</v>
      </c>
      <c r="AW501" s="13" t="s">
        <v>35</v>
      </c>
      <c r="AX501" s="13" t="s">
        <v>73</v>
      </c>
      <c r="AY501" s="228" t="s">
        <v>128</v>
      </c>
    </row>
    <row r="502" s="14" customFormat="1">
      <c r="A502" s="14"/>
      <c r="B502" s="229"/>
      <c r="C502" s="230"/>
      <c r="D502" s="220" t="s">
        <v>138</v>
      </c>
      <c r="E502" s="231" t="s">
        <v>19</v>
      </c>
      <c r="F502" s="232" t="s">
        <v>610</v>
      </c>
      <c r="G502" s="230"/>
      <c r="H502" s="233">
        <v>139.63</v>
      </c>
      <c r="I502" s="234"/>
      <c r="J502" s="230"/>
      <c r="K502" s="230"/>
      <c r="L502" s="235"/>
      <c r="M502" s="236"/>
      <c r="N502" s="237"/>
      <c r="O502" s="237"/>
      <c r="P502" s="237"/>
      <c r="Q502" s="237"/>
      <c r="R502" s="237"/>
      <c r="S502" s="237"/>
      <c r="T502" s="238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39" t="s">
        <v>138</v>
      </c>
      <c r="AU502" s="239" t="s">
        <v>83</v>
      </c>
      <c r="AV502" s="14" t="s">
        <v>83</v>
      </c>
      <c r="AW502" s="14" t="s">
        <v>35</v>
      </c>
      <c r="AX502" s="14" t="s">
        <v>73</v>
      </c>
      <c r="AY502" s="239" t="s">
        <v>128</v>
      </c>
    </row>
    <row r="503" s="13" customFormat="1">
      <c r="A503" s="13"/>
      <c r="B503" s="218"/>
      <c r="C503" s="219"/>
      <c r="D503" s="220" t="s">
        <v>138</v>
      </c>
      <c r="E503" s="221" t="s">
        <v>19</v>
      </c>
      <c r="F503" s="222" t="s">
        <v>611</v>
      </c>
      <c r="G503" s="219"/>
      <c r="H503" s="221" t="s">
        <v>19</v>
      </c>
      <c r="I503" s="223"/>
      <c r="J503" s="219"/>
      <c r="K503" s="219"/>
      <c r="L503" s="224"/>
      <c r="M503" s="225"/>
      <c r="N503" s="226"/>
      <c r="O503" s="226"/>
      <c r="P503" s="226"/>
      <c r="Q503" s="226"/>
      <c r="R503" s="226"/>
      <c r="S503" s="226"/>
      <c r="T503" s="227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28" t="s">
        <v>138</v>
      </c>
      <c r="AU503" s="228" t="s">
        <v>83</v>
      </c>
      <c r="AV503" s="13" t="s">
        <v>81</v>
      </c>
      <c r="AW503" s="13" t="s">
        <v>35</v>
      </c>
      <c r="AX503" s="13" t="s">
        <v>73</v>
      </c>
      <c r="AY503" s="228" t="s">
        <v>128</v>
      </c>
    </row>
    <row r="504" s="14" customFormat="1">
      <c r="A504" s="14"/>
      <c r="B504" s="229"/>
      <c r="C504" s="230"/>
      <c r="D504" s="220" t="s">
        <v>138</v>
      </c>
      <c r="E504" s="231" t="s">
        <v>19</v>
      </c>
      <c r="F504" s="232" t="s">
        <v>612</v>
      </c>
      <c r="G504" s="230"/>
      <c r="H504" s="233">
        <v>0.37</v>
      </c>
      <c r="I504" s="234"/>
      <c r="J504" s="230"/>
      <c r="K504" s="230"/>
      <c r="L504" s="235"/>
      <c r="M504" s="236"/>
      <c r="N504" s="237"/>
      <c r="O504" s="237"/>
      <c r="P504" s="237"/>
      <c r="Q504" s="237"/>
      <c r="R504" s="237"/>
      <c r="S504" s="237"/>
      <c r="T504" s="238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39" t="s">
        <v>138</v>
      </c>
      <c r="AU504" s="239" t="s">
        <v>83</v>
      </c>
      <c r="AV504" s="14" t="s">
        <v>83</v>
      </c>
      <c r="AW504" s="14" t="s">
        <v>35</v>
      </c>
      <c r="AX504" s="14" t="s">
        <v>73</v>
      </c>
      <c r="AY504" s="239" t="s">
        <v>128</v>
      </c>
    </row>
    <row r="505" s="15" customFormat="1">
      <c r="A505" s="15"/>
      <c r="B505" s="254"/>
      <c r="C505" s="255"/>
      <c r="D505" s="220" t="s">
        <v>138</v>
      </c>
      <c r="E505" s="256" t="s">
        <v>19</v>
      </c>
      <c r="F505" s="257" t="s">
        <v>205</v>
      </c>
      <c r="G505" s="255"/>
      <c r="H505" s="258">
        <v>140</v>
      </c>
      <c r="I505" s="259"/>
      <c r="J505" s="255"/>
      <c r="K505" s="255"/>
      <c r="L505" s="260"/>
      <c r="M505" s="261"/>
      <c r="N505" s="262"/>
      <c r="O505" s="262"/>
      <c r="P505" s="262"/>
      <c r="Q505" s="262"/>
      <c r="R505" s="262"/>
      <c r="S505" s="262"/>
      <c r="T505" s="263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4" t="s">
        <v>138</v>
      </c>
      <c r="AU505" s="264" t="s">
        <v>83</v>
      </c>
      <c r="AV505" s="15" t="s">
        <v>136</v>
      </c>
      <c r="AW505" s="15" t="s">
        <v>35</v>
      </c>
      <c r="AX505" s="15" t="s">
        <v>81</v>
      </c>
      <c r="AY505" s="264" t="s">
        <v>128</v>
      </c>
    </row>
    <row r="506" s="2" customFormat="1" ht="16.5" customHeight="1">
      <c r="A506" s="39"/>
      <c r="B506" s="40"/>
      <c r="C506" s="205" t="s">
        <v>613</v>
      </c>
      <c r="D506" s="205" t="s">
        <v>131</v>
      </c>
      <c r="E506" s="206" t="s">
        <v>614</v>
      </c>
      <c r="F506" s="207" t="s">
        <v>615</v>
      </c>
      <c r="G506" s="208" t="s">
        <v>185</v>
      </c>
      <c r="H506" s="209">
        <v>140</v>
      </c>
      <c r="I506" s="210"/>
      <c r="J506" s="211">
        <f>ROUND(I506*H506,2)</f>
        <v>0</v>
      </c>
      <c r="K506" s="207" t="s">
        <v>135</v>
      </c>
      <c r="L506" s="45"/>
      <c r="M506" s="212" t="s">
        <v>19</v>
      </c>
      <c r="N506" s="213" t="s">
        <v>44</v>
      </c>
      <c r="O506" s="85"/>
      <c r="P506" s="214">
        <f>O506*H506</f>
        <v>0</v>
      </c>
      <c r="Q506" s="214">
        <v>0</v>
      </c>
      <c r="R506" s="214">
        <f>Q506*H506</f>
        <v>0</v>
      </c>
      <c r="S506" s="214">
        <v>0.00027999999999999998</v>
      </c>
      <c r="T506" s="215">
        <f>S506*H506</f>
        <v>0.039199999999999999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16" t="s">
        <v>226</v>
      </c>
      <c r="AT506" s="216" t="s">
        <v>131</v>
      </c>
      <c r="AU506" s="216" t="s">
        <v>83</v>
      </c>
      <c r="AY506" s="18" t="s">
        <v>128</v>
      </c>
      <c r="BE506" s="217">
        <f>IF(N506="základní",J506,0)</f>
        <v>0</v>
      </c>
      <c r="BF506" s="217">
        <f>IF(N506="snížená",J506,0)</f>
        <v>0</v>
      </c>
      <c r="BG506" s="217">
        <f>IF(N506="zákl. přenesená",J506,0)</f>
        <v>0</v>
      </c>
      <c r="BH506" s="217">
        <f>IF(N506="sníž. přenesená",J506,0)</f>
        <v>0</v>
      </c>
      <c r="BI506" s="217">
        <f>IF(N506="nulová",J506,0)</f>
        <v>0</v>
      </c>
      <c r="BJ506" s="18" t="s">
        <v>81</v>
      </c>
      <c r="BK506" s="217">
        <f>ROUND(I506*H506,2)</f>
        <v>0</v>
      </c>
      <c r="BL506" s="18" t="s">
        <v>226</v>
      </c>
      <c r="BM506" s="216" t="s">
        <v>616</v>
      </c>
    </row>
    <row r="507" s="13" customFormat="1">
      <c r="A507" s="13"/>
      <c r="B507" s="218"/>
      <c r="C507" s="219"/>
      <c r="D507" s="220" t="s">
        <v>138</v>
      </c>
      <c r="E507" s="221" t="s">
        <v>19</v>
      </c>
      <c r="F507" s="222" t="s">
        <v>617</v>
      </c>
      <c r="G507" s="219"/>
      <c r="H507" s="221" t="s">
        <v>19</v>
      </c>
      <c r="I507" s="223"/>
      <c r="J507" s="219"/>
      <c r="K507" s="219"/>
      <c r="L507" s="224"/>
      <c r="M507" s="225"/>
      <c r="N507" s="226"/>
      <c r="O507" s="226"/>
      <c r="P507" s="226"/>
      <c r="Q507" s="226"/>
      <c r="R507" s="226"/>
      <c r="S507" s="226"/>
      <c r="T507" s="22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28" t="s">
        <v>138</v>
      </c>
      <c r="AU507" s="228" t="s">
        <v>83</v>
      </c>
      <c r="AV507" s="13" t="s">
        <v>81</v>
      </c>
      <c r="AW507" s="13" t="s">
        <v>35</v>
      </c>
      <c r="AX507" s="13" t="s">
        <v>73</v>
      </c>
      <c r="AY507" s="228" t="s">
        <v>128</v>
      </c>
    </row>
    <row r="508" s="14" customFormat="1">
      <c r="A508" s="14"/>
      <c r="B508" s="229"/>
      <c r="C508" s="230"/>
      <c r="D508" s="220" t="s">
        <v>138</v>
      </c>
      <c r="E508" s="231" t="s">
        <v>19</v>
      </c>
      <c r="F508" s="232" t="s">
        <v>594</v>
      </c>
      <c r="G508" s="230"/>
      <c r="H508" s="233">
        <v>140</v>
      </c>
      <c r="I508" s="234"/>
      <c r="J508" s="230"/>
      <c r="K508" s="230"/>
      <c r="L508" s="235"/>
      <c r="M508" s="236"/>
      <c r="N508" s="237"/>
      <c r="O508" s="237"/>
      <c r="P508" s="237"/>
      <c r="Q508" s="237"/>
      <c r="R508" s="237"/>
      <c r="S508" s="237"/>
      <c r="T508" s="23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39" t="s">
        <v>138</v>
      </c>
      <c r="AU508" s="239" t="s">
        <v>83</v>
      </c>
      <c r="AV508" s="14" t="s">
        <v>83</v>
      </c>
      <c r="AW508" s="14" t="s">
        <v>35</v>
      </c>
      <c r="AX508" s="14" t="s">
        <v>81</v>
      </c>
      <c r="AY508" s="239" t="s">
        <v>128</v>
      </c>
    </row>
    <row r="509" s="2" customFormat="1">
      <c r="A509" s="39"/>
      <c r="B509" s="40"/>
      <c r="C509" s="205" t="s">
        <v>618</v>
      </c>
      <c r="D509" s="205" t="s">
        <v>131</v>
      </c>
      <c r="E509" s="206" t="s">
        <v>619</v>
      </c>
      <c r="F509" s="207" t="s">
        <v>620</v>
      </c>
      <c r="G509" s="208" t="s">
        <v>185</v>
      </c>
      <c r="H509" s="209">
        <v>1</v>
      </c>
      <c r="I509" s="210"/>
      <c r="J509" s="211">
        <f>ROUND(I509*H509,2)</f>
        <v>0</v>
      </c>
      <c r="K509" s="207" t="s">
        <v>135</v>
      </c>
      <c r="L509" s="45"/>
      <c r="M509" s="212" t="s">
        <v>19</v>
      </c>
      <c r="N509" s="213" t="s">
        <v>44</v>
      </c>
      <c r="O509" s="85"/>
      <c r="P509" s="214">
        <f>O509*H509</f>
        <v>0</v>
      </c>
      <c r="Q509" s="214">
        <v>0</v>
      </c>
      <c r="R509" s="214">
        <f>Q509*H509</f>
        <v>0</v>
      </c>
      <c r="S509" s="214">
        <v>0</v>
      </c>
      <c r="T509" s="215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16" t="s">
        <v>226</v>
      </c>
      <c r="AT509" s="216" t="s">
        <v>131</v>
      </c>
      <c r="AU509" s="216" t="s">
        <v>83</v>
      </c>
      <c r="AY509" s="18" t="s">
        <v>128</v>
      </c>
      <c r="BE509" s="217">
        <f>IF(N509="základní",J509,0)</f>
        <v>0</v>
      </c>
      <c r="BF509" s="217">
        <f>IF(N509="snížená",J509,0)</f>
        <v>0</v>
      </c>
      <c r="BG509" s="217">
        <f>IF(N509="zákl. přenesená",J509,0)</f>
        <v>0</v>
      </c>
      <c r="BH509" s="217">
        <f>IF(N509="sníž. přenesená",J509,0)</f>
        <v>0</v>
      </c>
      <c r="BI509" s="217">
        <f>IF(N509="nulová",J509,0)</f>
        <v>0</v>
      </c>
      <c r="BJ509" s="18" t="s">
        <v>81</v>
      </c>
      <c r="BK509" s="217">
        <f>ROUND(I509*H509,2)</f>
        <v>0</v>
      </c>
      <c r="BL509" s="18" t="s">
        <v>226</v>
      </c>
      <c r="BM509" s="216" t="s">
        <v>621</v>
      </c>
    </row>
    <row r="510" s="2" customFormat="1">
      <c r="A510" s="39"/>
      <c r="B510" s="40"/>
      <c r="C510" s="205" t="s">
        <v>622</v>
      </c>
      <c r="D510" s="205" t="s">
        <v>131</v>
      </c>
      <c r="E510" s="206" t="s">
        <v>623</v>
      </c>
      <c r="F510" s="207" t="s">
        <v>624</v>
      </c>
      <c r="G510" s="208" t="s">
        <v>488</v>
      </c>
      <c r="H510" s="265"/>
      <c r="I510" s="210"/>
      <c r="J510" s="211">
        <f>ROUND(I510*H510,2)</f>
        <v>0</v>
      </c>
      <c r="K510" s="207" t="s">
        <v>135</v>
      </c>
      <c r="L510" s="45"/>
      <c r="M510" s="212" t="s">
        <v>19</v>
      </c>
      <c r="N510" s="213" t="s">
        <v>44</v>
      </c>
      <c r="O510" s="85"/>
      <c r="P510" s="214">
        <f>O510*H510</f>
        <v>0</v>
      </c>
      <c r="Q510" s="214">
        <v>0</v>
      </c>
      <c r="R510" s="214">
        <f>Q510*H510</f>
        <v>0</v>
      </c>
      <c r="S510" s="214">
        <v>0</v>
      </c>
      <c r="T510" s="215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16" t="s">
        <v>226</v>
      </c>
      <c r="AT510" s="216" t="s">
        <v>131</v>
      </c>
      <c r="AU510" s="216" t="s">
        <v>83</v>
      </c>
      <c r="AY510" s="18" t="s">
        <v>128</v>
      </c>
      <c r="BE510" s="217">
        <f>IF(N510="základní",J510,0)</f>
        <v>0</v>
      </c>
      <c r="BF510" s="217">
        <f>IF(N510="snížená",J510,0)</f>
        <v>0</v>
      </c>
      <c r="BG510" s="217">
        <f>IF(N510="zákl. přenesená",J510,0)</f>
        <v>0</v>
      </c>
      <c r="BH510" s="217">
        <f>IF(N510="sníž. přenesená",J510,0)</f>
        <v>0</v>
      </c>
      <c r="BI510" s="217">
        <f>IF(N510="nulová",J510,0)</f>
        <v>0</v>
      </c>
      <c r="BJ510" s="18" t="s">
        <v>81</v>
      </c>
      <c r="BK510" s="217">
        <f>ROUND(I510*H510,2)</f>
        <v>0</v>
      </c>
      <c r="BL510" s="18" t="s">
        <v>226</v>
      </c>
      <c r="BM510" s="216" t="s">
        <v>625</v>
      </c>
    </row>
    <row r="511" s="12" customFormat="1" ht="22.8" customHeight="1">
      <c r="A511" s="12"/>
      <c r="B511" s="189"/>
      <c r="C511" s="190"/>
      <c r="D511" s="191" t="s">
        <v>72</v>
      </c>
      <c r="E511" s="203" t="s">
        <v>626</v>
      </c>
      <c r="F511" s="203" t="s">
        <v>627</v>
      </c>
      <c r="G511" s="190"/>
      <c r="H511" s="190"/>
      <c r="I511" s="193"/>
      <c r="J511" s="204">
        <f>BK511</f>
        <v>0</v>
      </c>
      <c r="K511" s="190"/>
      <c r="L511" s="195"/>
      <c r="M511" s="196"/>
      <c r="N511" s="197"/>
      <c r="O511" s="197"/>
      <c r="P511" s="198">
        <f>SUM(P512:P513)</f>
        <v>0</v>
      </c>
      <c r="Q511" s="197"/>
      <c r="R511" s="198">
        <f>SUM(R512:R513)</f>
        <v>0</v>
      </c>
      <c r="S511" s="197"/>
      <c r="T511" s="199">
        <f>SUM(T512:T513)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00" t="s">
        <v>83</v>
      </c>
      <c r="AT511" s="201" t="s">
        <v>72</v>
      </c>
      <c r="AU511" s="201" t="s">
        <v>81</v>
      </c>
      <c r="AY511" s="200" t="s">
        <v>128</v>
      </c>
      <c r="BK511" s="202">
        <f>SUM(BK512:BK513)</f>
        <v>0</v>
      </c>
    </row>
    <row r="512" s="2" customFormat="1" ht="16.5" customHeight="1">
      <c r="A512" s="39"/>
      <c r="B512" s="40"/>
      <c r="C512" s="205" t="s">
        <v>628</v>
      </c>
      <c r="D512" s="205" t="s">
        <v>131</v>
      </c>
      <c r="E512" s="206" t="s">
        <v>629</v>
      </c>
      <c r="F512" s="207" t="s">
        <v>630</v>
      </c>
      <c r="G512" s="208" t="s">
        <v>631</v>
      </c>
      <c r="H512" s="209">
        <v>1</v>
      </c>
      <c r="I512" s="210"/>
      <c r="J512" s="211">
        <f>ROUND(I512*H512,2)</f>
        <v>0</v>
      </c>
      <c r="K512" s="207" t="s">
        <v>19</v>
      </c>
      <c r="L512" s="45"/>
      <c r="M512" s="212" t="s">
        <v>19</v>
      </c>
      <c r="N512" s="213" t="s">
        <v>44</v>
      </c>
      <c r="O512" s="85"/>
      <c r="P512" s="214">
        <f>O512*H512</f>
        <v>0</v>
      </c>
      <c r="Q512" s="214">
        <v>0</v>
      </c>
      <c r="R512" s="214">
        <f>Q512*H512</f>
        <v>0</v>
      </c>
      <c r="S512" s="214">
        <v>0</v>
      </c>
      <c r="T512" s="215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16" t="s">
        <v>226</v>
      </c>
      <c r="AT512" s="216" t="s">
        <v>131</v>
      </c>
      <c r="AU512" s="216" t="s">
        <v>83</v>
      </c>
      <c r="AY512" s="18" t="s">
        <v>128</v>
      </c>
      <c r="BE512" s="217">
        <f>IF(N512="základní",J512,0)</f>
        <v>0</v>
      </c>
      <c r="BF512" s="217">
        <f>IF(N512="snížená",J512,0)</f>
        <v>0</v>
      </c>
      <c r="BG512" s="217">
        <f>IF(N512="zákl. přenesená",J512,0)</f>
        <v>0</v>
      </c>
      <c r="BH512" s="217">
        <f>IF(N512="sníž. přenesená",J512,0)</f>
        <v>0</v>
      </c>
      <c r="BI512" s="217">
        <f>IF(N512="nulová",J512,0)</f>
        <v>0</v>
      </c>
      <c r="BJ512" s="18" t="s">
        <v>81</v>
      </c>
      <c r="BK512" s="217">
        <f>ROUND(I512*H512,2)</f>
        <v>0</v>
      </c>
      <c r="BL512" s="18" t="s">
        <v>226</v>
      </c>
      <c r="BM512" s="216" t="s">
        <v>632</v>
      </c>
    </row>
    <row r="513" s="2" customFormat="1">
      <c r="A513" s="39"/>
      <c r="B513" s="40"/>
      <c r="C513" s="205" t="s">
        <v>633</v>
      </c>
      <c r="D513" s="205" t="s">
        <v>131</v>
      </c>
      <c r="E513" s="206" t="s">
        <v>634</v>
      </c>
      <c r="F513" s="207" t="s">
        <v>635</v>
      </c>
      <c r="G513" s="208" t="s">
        <v>488</v>
      </c>
      <c r="H513" s="265"/>
      <c r="I513" s="210"/>
      <c r="J513" s="211">
        <f>ROUND(I513*H513,2)</f>
        <v>0</v>
      </c>
      <c r="K513" s="207" t="s">
        <v>135</v>
      </c>
      <c r="L513" s="45"/>
      <c r="M513" s="212" t="s">
        <v>19</v>
      </c>
      <c r="N513" s="213" t="s">
        <v>44</v>
      </c>
      <c r="O513" s="85"/>
      <c r="P513" s="214">
        <f>O513*H513</f>
        <v>0</v>
      </c>
      <c r="Q513" s="214">
        <v>0</v>
      </c>
      <c r="R513" s="214">
        <f>Q513*H513</f>
        <v>0</v>
      </c>
      <c r="S513" s="214">
        <v>0</v>
      </c>
      <c r="T513" s="215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16" t="s">
        <v>226</v>
      </c>
      <c r="AT513" s="216" t="s">
        <v>131</v>
      </c>
      <c r="AU513" s="216" t="s">
        <v>83</v>
      </c>
      <c r="AY513" s="18" t="s">
        <v>128</v>
      </c>
      <c r="BE513" s="217">
        <f>IF(N513="základní",J513,0)</f>
        <v>0</v>
      </c>
      <c r="BF513" s="217">
        <f>IF(N513="snížená",J513,0)</f>
        <v>0</v>
      </c>
      <c r="BG513" s="217">
        <f>IF(N513="zákl. přenesená",J513,0)</f>
        <v>0</v>
      </c>
      <c r="BH513" s="217">
        <f>IF(N513="sníž. přenesená",J513,0)</f>
        <v>0</v>
      </c>
      <c r="BI513" s="217">
        <f>IF(N513="nulová",J513,0)</f>
        <v>0</v>
      </c>
      <c r="BJ513" s="18" t="s">
        <v>81</v>
      </c>
      <c r="BK513" s="217">
        <f>ROUND(I513*H513,2)</f>
        <v>0</v>
      </c>
      <c r="BL513" s="18" t="s">
        <v>226</v>
      </c>
      <c r="BM513" s="216" t="s">
        <v>636</v>
      </c>
    </row>
    <row r="514" s="12" customFormat="1" ht="22.8" customHeight="1">
      <c r="A514" s="12"/>
      <c r="B514" s="189"/>
      <c r="C514" s="190"/>
      <c r="D514" s="191" t="s">
        <v>72</v>
      </c>
      <c r="E514" s="203" t="s">
        <v>637</v>
      </c>
      <c r="F514" s="203" t="s">
        <v>638</v>
      </c>
      <c r="G514" s="190"/>
      <c r="H514" s="190"/>
      <c r="I514" s="193"/>
      <c r="J514" s="204">
        <f>BK514</f>
        <v>0</v>
      </c>
      <c r="K514" s="190"/>
      <c r="L514" s="195"/>
      <c r="M514" s="196"/>
      <c r="N514" s="197"/>
      <c r="O514" s="197"/>
      <c r="P514" s="198">
        <f>SUM(P515:P554)</f>
        <v>0</v>
      </c>
      <c r="Q514" s="197"/>
      <c r="R514" s="198">
        <f>SUM(R515:R554)</f>
        <v>1.44826554</v>
      </c>
      <c r="S514" s="197"/>
      <c r="T514" s="199">
        <f>SUM(T515:T554)</f>
        <v>41.210049999999995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200" t="s">
        <v>83</v>
      </c>
      <c r="AT514" s="201" t="s">
        <v>72</v>
      </c>
      <c r="AU514" s="201" t="s">
        <v>81</v>
      </c>
      <c r="AY514" s="200" t="s">
        <v>128</v>
      </c>
      <c r="BK514" s="202">
        <f>SUM(BK515:BK554)</f>
        <v>0</v>
      </c>
    </row>
    <row r="515" s="2" customFormat="1">
      <c r="A515" s="39"/>
      <c r="B515" s="40"/>
      <c r="C515" s="205" t="s">
        <v>639</v>
      </c>
      <c r="D515" s="205" t="s">
        <v>131</v>
      </c>
      <c r="E515" s="206" t="s">
        <v>640</v>
      </c>
      <c r="F515" s="207" t="s">
        <v>641</v>
      </c>
      <c r="G515" s="208" t="s">
        <v>134</v>
      </c>
      <c r="H515" s="209">
        <v>10.560000000000001</v>
      </c>
      <c r="I515" s="210"/>
      <c r="J515" s="211">
        <f>ROUND(I515*H515,2)</f>
        <v>0</v>
      </c>
      <c r="K515" s="207" t="s">
        <v>135</v>
      </c>
      <c r="L515" s="45"/>
      <c r="M515" s="212" t="s">
        <v>19</v>
      </c>
      <c r="N515" s="213" t="s">
        <v>44</v>
      </c>
      <c r="O515" s="85"/>
      <c r="P515" s="214">
        <f>O515*H515</f>
        <v>0</v>
      </c>
      <c r="Q515" s="214">
        <v>0</v>
      </c>
      <c r="R515" s="214">
        <f>Q515*H515</f>
        <v>0</v>
      </c>
      <c r="S515" s="214">
        <v>0</v>
      </c>
      <c r="T515" s="215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16" t="s">
        <v>226</v>
      </c>
      <c r="AT515" s="216" t="s">
        <v>131</v>
      </c>
      <c r="AU515" s="216" t="s">
        <v>83</v>
      </c>
      <c r="AY515" s="18" t="s">
        <v>128</v>
      </c>
      <c r="BE515" s="217">
        <f>IF(N515="základní",J515,0)</f>
        <v>0</v>
      </c>
      <c r="BF515" s="217">
        <f>IF(N515="snížená",J515,0)</f>
        <v>0</v>
      </c>
      <c r="BG515" s="217">
        <f>IF(N515="zákl. přenesená",J515,0)</f>
        <v>0</v>
      </c>
      <c r="BH515" s="217">
        <f>IF(N515="sníž. přenesená",J515,0)</f>
        <v>0</v>
      </c>
      <c r="BI515" s="217">
        <f>IF(N515="nulová",J515,0)</f>
        <v>0</v>
      </c>
      <c r="BJ515" s="18" t="s">
        <v>81</v>
      </c>
      <c r="BK515" s="217">
        <f>ROUND(I515*H515,2)</f>
        <v>0</v>
      </c>
      <c r="BL515" s="18" t="s">
        <v>226</v>
      </c>
      <c r="BM515" s="216" t="s">
        <v>642</v>
      </c>
    </row>
    <row r="516" s="13" customFormat="1">
      <c r="A516" s="13"/>
      <c r="B516" s="218"/>
      <c r="C516" s="219"/>
      <c r="D516" s="220" t="s">
        <v>138</v>
      </c>
      <c r="E516" s="221" t="s">
        <v>19</v>
      </c>
      <c r="F516" s="222" t="s">
        <v>381</v>
      </c>
      <c r="G516" s="219"/>
      <c r="H516" s="221" t="s">
        <v>19</v>
      </c>
      <c r="I516" s="223"/>
      <c r="J516" s="219"/>
      <c r="K516" s="219"/>
      <c r="L516" s="224"/>
      <c r="M516" s="225"/>
      <c r="N516" s="226"/>
      <c r="O516" s="226"/>
      <c r="P516" s="226"/>
      <c r="Q516" s="226"/>
      <c r="R516" s="226"/>
      <c r="S516" s="226"/>
      <c r="T516" s="227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28" t="s">
        <v>138</v>
      </c>
      <c r="AU516" s="228" t="s">
        <v>83</v>
      </c>
      <c r="AV516" s="13" t="s">
        <v>81</v>
      </c>
      <c r="AW516" s="13" t="s">
        <v>35</v>
      </c>
      <c r="AX516" s="13" t="s">
        <v>73</v>
      </c>
      <c r="AY516" s="228" t="s">
        <v>128</v>
      </c>
    </row>
    <row r="517" s="14" customFormat="1">
      <c r="A517" s="14"/>
      <c r="B517" s="229"/>
      <c r="C517" s="230"/>
      <c r="D517" s="220" t="s">
        <v>138</v>
      </c>
      <c r="E517" s="231" t="s">
        <v>19</v>
      </c>
      <c r="F517" s="232" t="s">
        <v>643</v>
      </c>
      <c r="G517" s="230"/>
      <c r="H517" s="233">
        <v>10.560000000000001</v>
      </c>
      <c r="I517" s="234"/>
      <c r="J517" s="230"/>
      <c r="K517" s="230"/>
      <c r="L517" s="235"/>
      <c r="M517" s="236"/>
      <c r="N517" s="237"/>
      <c r="O517" s="237"/>
      <c r="P517" s="237"/>
      <c r="Q517" s="237"/>
      <c r="R517" s="237"/>
      <c r="S517" s="237"/>
      <c r="T517" s="238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39" t="s">
        <v>138</v>
      </c>
      <c r="AU517" s="239" t="s">
        <v>83</v>
      </c>
      <c r="AV517" s="14" t="s">
        <v>83</v>
      </c>
      <c r="AW517" s="14" t="s">
        <v>35</v>
      </c>
      <c r="AX517" s="14" t="s">
        <v>81</v>
      </c>
      <c r="AY517" s="239" t="s">
        <v>128</v>
      </c>
    </row>
    <row r="518" s="2" customFormat="1" ht="16.5" customHeight="1">
      <c r="A518" s="39"/>
      <c r="B518" s="40"/>
      <c r="C518" s="240" t="s">
        <v>644</v>
      </c>
      <c r="D518" s="240" t="s">
        <v>154</v>
      </c>
      <c r="E518" s="241" t="s">
        <v>645</v>
      </c>
      <c r="F518" s="242" t="s">
        <v>646</v>
      </c>
      <c r="G518" s="243" t="s">
        <v>134</v>
      </c>
      <c r="H518" s="244">
        <v>11.616</v>
      </c>
      <c r="I518" s="245"/>
      <c r="J518" s="246">
        <f>ROUND(I518*H518,2)</f>
        <v>0</v>
      </c>
      <c r="K518" s="242" t="s">
        <v>135</v>
      </c>
      <c r="L518" s="247"/>
      <c r="M518" s="248" t="s">
        <v>19</v>
      </c>
      <c r="N518" s="249" t="s">
        <v>44</v>
      </c>
      <c r="O518" s="85"/>
      <c r="P518" s="214">
        <f>O518*H518</f>
        <v>0</v>
      </c>
      <c r="Q518" s="214">
        <v>0.017299999999999999</v>
      </c>
      <c r="R518" s="214">
        <f>Q518*H518</f>
        <v>0.20095679999999999</v>
      </c>
      <c r="S518" s="214">
        <v>0</v>
      </c>
      <c r="T518" s="215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16" t="s">
        <v>291</v>
      </c>
      <c r="AT518" s="216" t="s">
        <v>154</v>
      </c>
      <c r="AU518" s="216" t="s">
        <v>83</v>
      </c>
      <c r="AY518" s="18" t="s">
        <v>128</v>
      </c>
      <c r="BE518" s="217">
        <f>IF(N518="základní",J518,0)</f>
        <v>0</v>
      </c>
      <c r="BF518" s="217">
        <f>IF(N518="snížená",J518,0)</f>
        <v>0</v>
      </c>
      <c r="BG518" s="217">
        <f>IF(N518="zákl. přenesená",J518,0)</f>
        <v>0</v>
      </c>
      <c r="BH518" s="217">
        <f>IF(N518="sníž. přenesená",J518,0)</f>
        <v>0</v>
      </c>
      <c r="BI518" s="217">
        <f>IF(N518="nulová",J518,0)</f>
        <v>0</v>
      </c>
      <c r="BJ518" s="18" t="s">
        <v>81</v>
      </c>
      <c r="BK518" s="217">
        <f>ROUND(I518*H518,2)</f>
        <v>0</v>
      </c>
      <c r="BL518" s="18" t="s">
        <v>226</v>
      </c>
      <c r="BM518" s="216" t="s">
        <v>647</v>
      </c>
    </row>
    <row r="519" s="14" customFormat="1">
      <c r="A519" s="14"/>
      <c r="B519" s="229"/>
      <c r="C519" s="230"/>
      <c r="D519" s="220" t="s">
        <v>138</v>
      </c>
      <c r="E519" s="230"/>
      <c r="F519" s="232" t="s">
        <v>648</v>
      </c>
      <c r="G519" s="230"/>
      <c r="H519" s="233">
        <v>11.616</v>
      </c>
      <c r="I519" s="234"/>
      <c r="J519" s="230"/>
      <c r="K519" s="230"/>
      <c r="L519" s="235"/>
      <c r="M519" s="236"/>
      <c r="N519" s="237"/>
      <c r="O519" s="237"/>
      <c r="P519" s="237"/>
      <c r="Q519" s="237"/>
      <c r="R519" s="237"/>
      <c r="S519" s="237"/>
      <c r="T519" s="238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39" t="s">
        <v>138</v>
      </c>
      <c r="AU519" s="239" t="s">
        <v>83</v>
      </c>
      <c r="AV519" s="14" t="s">
        <v>83</v>
      </c>
      <c r="AW519" s="14" t="s">
        <v>4</v>
      </c>
      <c r="AX519" s="14" t="s">
        <v>81</v>
      </c>
      <c r="AY519" s="239" t="s">
        <v>128</v>
      </c>
    </row>
    <row r="520" s="2" customFormat="1">
      <c r="A520" s="39"/>
      <c r="B520" s="40"/>
      <c r="C520" s="205" t="s">
        <v>649</v>
      </c>
      <c r="D520" s="205" t="s">
        <v>131</v>
      </c>
      <c r="E520" s="206" t="s">
        <v>650</v>
      </c>
      <c r="F520" s="207" t="s">
        <v>651</v>
      </c>
      <c r="G520" s="208" t="s">
        <v>134</v>
      </c>
      <c r="H520" s="209">
        <v>73.290000000000006</v>
      </c>
      <c r="I520" s="210"/>
      <c r="J520" s="211">
        <f>ROUND(I520*H520,2)</f>
        <v>0</v>
      </c>
      <c r="K520" s="207" t="s">
        <v>135</v>
      </c>
      <c r="L520" s="45"/>
      <c r="M520" s="212" t="s">
        <v>19</v>
      </c>
      <c r="N520" s="213" t="s">
        <v>44</v>
      </c>
      <c r="O520" s="85"/>
      <c r="P520" s="214">
        <f>O520*H520</f>
        <v>0</v>
      </c>
      <c r="Q520" s="214">
        <v>0</v>
      </c>
      <c r="R520" s="214">
        <f>Q520*H520</f>
        <v>0</v>
      </c>
      <c r="S520" s="214">
        <v>0</v>
      </c>
      <c r="T520" s="215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16" t="s">
        <v>226</v>
      </c>
      <c r="AT520" s="216" t="s">
        <v>131</v>
      </c>
      <c r="AU520" s="216" t="s">
        <v>83</v>
      </c>
      <c r="AY520" s="18" t="s">
        <v>128</v>
      </c>
      <c r="BE520" s="217">
        <f>IF(N520="základní",J520,0)</f>
        <v>0</v>
      </c>
      <c r="BF520" s="217">
        <f>IF(N520="snížená",J520,0)</f>
        <v>0</v>
      </c>
      <c r="BG520" s="217">
        <f>IF(N520="zákl. přenesená",J520,0)</f>
        <v>0</v>
      </c>
      <c r="BH520" s="217">
        <f>IF(N520="sníž. přenesená",J520,0)</f>
        <v>0</v>
      </c>
      <c r="BI520" s="217">
        <f>IF(N520="nulová",J520,0)</f>
        <v>0</v>
      </c>
      <c r="BJ520" s="18" t="s">
        <v>81</v>
      </c>
      <c r="BK520" s="217">
        <f>ROUND(I520*H520,2)</f>
        <v>0</v>
      </c>
      <c r="BL520" s="18" t="s">
        <v>226</v>
      </c>
      <c r="BM520" s="216" t="s">
        <v>652</v>
      </c>
    </row>
    <row r="521" s="13" customFormat="1">
      <c r="A521" s="13"/>
      <c r="B521" s="218"/>
      <c r="C521" s="219"/>
      <c r="D521" s="220" t="s">
        <v>138</v>
      </c>
      <c r="E521" s="221" t="s">
        <v>19</v>
      </c>
      <c r="F521" s="222" t="s">
        <v>147</v>
      </c>
      <c r="G521" s="219"/>
      <c r="H521" s="221" t="s">
        <v>19</v>
      </c>
      <c r="I521" s="223"/>
      <c r="J521" s="219"/>
      <c r="K521" s="219"/>
      <c r="L521" s="224"/>
      <c r="M521" s="225"/>
      <c r="N521" s="226"/>
      <c r="O521" s="226"/>
      <c r="P521" s="226"/>
      <c r="Q521" s="226"/>
      <c r="R521" s="226"/>
      <c r="S521" s="226"/>
      <c r="T521" s="227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28" t="s">
        <v>138</v>
      </c>
      <c r="AU521" s="228" t="s">
        <v>83</v>
      </c>
      <c r="AV521" s="13" t="s">
        <v>81</v>
      </c>
      <c r="AW521" s="13" t="s">
        <v>35</v>
      </c>
      <c r="AX521" s="13" t="s">
        <v>73</v>
      </c>
      <c r="AY521" s="228" t="s">
        <v>128</v>
      </c>
    </row>
    <row r="522" s="14" customFormat="1">
      <c r="A522" s="14"/>
      <c r="B522" s="229"/>
      <c r="C522" s="230"/>
      <c r="D522" s="220" t="s">
        <v>138</v>
      </c>
      <c r="E522" s="231" t="s">
        <v>19</v>
      </c>
      <c r="F522" s="232" t="s">
        <v>653</v>
      </c>
      <c r="G522" s="230"/>
      <c r="H522" s="233">
        <v>63.75</v>
      </c>
      <c r="I522" s="234"/>
      <c r="J522" s="230"/>
      <c r="K522" s="230"/>
      <c r="L522" s="235"/>
      <c r="M522" s="236"/>
      <c r="N522" s="237"/>
      <c r="O522" s="237"/>
      <c r="P522" s="237"/>
      <c r="Q522" s="237"/>
      <c r="R522" s="237"/>
      <c r="S522" s="237"/>
      <c r="T522" s="23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39" t="s">
        <v>138</v>
      </c>
      <c r="AU522" s="239" t="s">
        <v>83</v>
      </c>
      <c r="AV522" s="14" t="s">
        <v>83</v>
      </c>
      <c r="AW522" s="14" t="s">
        <v>35</v>
      </c>
      <c r="AX522" s="14" t="s">
        <v>73</v>
      </c>
      <c r="AY522" s="239" t="s">
        <v>128</v>
      </c>
    </row>
    <row r="523" s="13" customFormat="1">
      <c r="A523" s="13"/>
      <c r="B523" s="218"/>
      <c r="C523" s="219"/>
      <c r="D523" s="220" t="s">
        <v>138</v>
      </c>
      <c r="E523" s="221" t="s">
        <v>19</v>
      </c>
      <c r="F523" s="222" t="s">
        <v>400</v>
      </c>
      <c r="G523" s="219"/>
      <c r="H523" s="221" t="s">
        <v>19</v>
      </c>
      <c r="I523" s="223"/>
      <c r="J523" s="219"/>
      <c r="K523" s="219"/>
      <c r="L523" s="224"/>
      <c r="M523" s="225"/>
      <c r="N523" s="226"/>
      <c r="O523" s="226"/>
      <c r="P523" s="226"/>
      <c r="Q523" s="226"/>
      <c r="R523" s="226"/>
      <c r="S523" s="226"/>
      <c r="T523" s="227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28" t="s">
        <v>138</v>
      </c>
      <c r="AU523" s="228" t="s">
        <v>83</v>
      </c>
      <c r="AV523" s="13" t="s">
        <v>81</v>
      </c>
      <c r="AW523" s="13" t="s">
        <v>35</v>
      </c>
      <c r="AX523" s="13" t="s">
        <v>73</v>
      </c>
      <c r="AY523" s="228" t="s">
        <v>128</v>
      </c>
    </row>
    <row r="524" s="14" customFormat="1">
      <c r="A524" s="14"/>
      <c r="B524" s="229"/>
      <c r="C524" s="230"/>
      <c r="D524" s="220" t="s">
        <v>138</v>
      </c>
      <c r="E524" s="231" t="s">
        <v>19</v>
      </c>
      <c r="F524" s="232" t="s">
        <v>654</v>
      </c>
      <c r="G524" s="230"/>
      <c r="H524" s="233">
        <v>9.5399999999999991</v>
      </c>
      <c r="I524" s="234"/>
      <c r="J524" s="230"/>
      <c r="K524" s="230"/>
      <c r="L524" s="235"/>
      <c r="M524" s="236"/>
      <c r="N524" s="237"/>
      <c r="O524" s="237"/>
      <c r="P524" s="237"/>
      <c r="Q524" s="237"/>
      <c r="R524" s="237"/>
      <c r="S524" s="237"/>
      <c r="T524" s="238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39" t="s">
        <v>138</v>
      </c>
      <c r="AU524" s="239" t="s">
        <v>83</v>
      </c>
      <c r="AV524" s="14" t="s">
        <v>83</v>
      </c>
      <c r="AW524" s="14" t="s">
        <v>35</v>
      </c>
      <c r="AX524" s="14" t="s">
        <v>73</v>
      </c>
      <c r="AY524" s="239" t="s">
        <v>128</v>
      </c>
    </row>
    <row r="525" s="15" customFormat="1">
      <c r="A525" s="15"/>
      <c r="B525" s="254"/>
      <c r="C525" s="255"/>
      <c r="D525" s="220" t="s">
        <v>138</v>
      </c>
      <c r="E525" s="256" t="s">
        <v>19</v>
      </c>
      <c r="F525" s="257" t="s">
        <v>205</v>
      </c>
      <c r="G525" s="255"/>
      <c r="H525" s="258">
        <v>73.289999999999992</v>
      </c>
      <c r="I525" s="259"/>
      <c r="J525" s="255"/>
      <c r="K525" s="255"/>
      <c r="L525" s="260"/>
      <c r="M525" s="261"/>
      <c r="N525" s="262"/>
      <c r="O525" s="262"/>
      <c r="P525" s="262"/>
      <c r="Q525" s="262"/>
      <c r="R525" s="262"/>
      <c r="S525" s="262"/>
      <c r="T525" s="263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4" t="s">
        <v>138</v>
      </c>
      <c r="AU525" s="264" t="s">
        <v>83</v>
      </c>
      <c r="AV525" s="15" t="s">
        <v>136</v>
      </c>
      <c r="AW525" s="15" t="s">
        <v>35</v>
      </c>
      <c r="AX525" s="15" t="s">
        <v>81</v>
      </c>
      <c r="AY525" s="264" t="s">
        <v>128</v>
      </c>
    </row>
    <row r="526" s="2" customFormat="1" ht="16.5" customHeight="1">
      <c r="A526" s="39"/>
      <c r="B526" s="40"/>
      <c r="C526" s="240" t="s">
        <v>655</v>
      </c>
      <c r="D526" s="240" t="s">
        <v>154</v>
      </c>
      <c r="E526" s="241" t="s">
        <v>656</v>
      </c>
      <c r="F526" s="242" t="s">
        <v>657</v>
      </c>
      <c r="G526" s="243" t="s">
        <v>134</v>
      </c>
      <c r="H526" s="244">
        <v>80.619</v>
      </c>
      <c r="I526" s="245"/>
      <c r="J526" s="246">
        <f>ROUND(I526*H526,2)</f>
        <v>0</v>
      </c>
      <c r="K526" s="242" t="s">
        <v>135</v>
      </c>
      <c r="L526" s="247"/>
      <c r="M526" s="248" t="s">
        <v>19</v>
      </c>
      <c r="N526" s="249" t="s">
        <v>44</v>
      </c>
      <c r="O526" s="85"/>
      <c r="P526" s="214">
        <f>O526*H526</f>
        <v>0</v>
      </c>
      <c r="Q526" s="214">
        <v>0.0149</v>
      </c>
      <c r="R526" s="214">
        <f>Q526*H526</f>
        <v>1.2012231</v>
      </c>
      <c r="S526" s="214">
        <v>0</v>
      </c>
      <c r="T526" s="215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16" t="s">
        <v>291</v>
      </c>
      <c r="AT526" s="216" t="s">
        <v>154</v>
      </c>
      <c r="AU526" s="216" t="s">
        <v>83</v>
      </c>
      <c r="AY526" s="18" t="s">
        <v>128</v>
      </c>
      <c r="BE526" s="217">
        <f>IF(N526="základní",J526,0)</f>
        <v>0</v>
      </c>
      <c r="BF526" s="217">
        <f>IF(N526="snížená",J526,0)</f>
        <v>0</v>
      </c>
      <c r="BG526" s="217">
        <f>IF(N526="zákl. přenesená",J526,0)</f>
        <v>0</v>
      </c>
      <c r="BH526" s="217">
        <f>IF(N526="sníž. přenesená",J526,0)</f>
        <v>0</v>
      </c>
      <c r="BI526" s="217">
        <f>IF(N526="nulová",J526,0)</f>
        <v>0</v>
      </c>
      <c r="BJ526" s="18" t="s">
        <v>81</v>
      </c>
      <c r="BK526" s="217">
        <f>ROUND(I526*H526,2)</f>
        <v>0</v>
      </c>
      <c r="BL526" s="18" t="s">
        <v>226</v>
      </c>
      <c r="BM526" s="216" t="s">
        <v>658</v>
      </c>
    </row>
    <row r="527" s="14" customFormat="1">
      <c r="A527" s="14"/>
      <c r="B527" s="229"/>
      <c r="C527" s="230"/>
      <c r="D527" s="220" t="s">
        <v>138</v>
      </c>
      <c r="E527" s="230"/>
      <c r="F527" s="232" t="s">
        <v>659</v>
      </c>
      <c r="G527" s="230"/>
      <c r="H527" s="233">
        <v>80.619</v>
      </c>
      <c r="I527" s="234"/>
      <c r="J527" s="230"/>
      <c r="K527" s="230"/>
      <c r="L527" s="235"/>
      <c r="M527" s="236"/>
      <c r="N527" s="237"/>
      <c r="O527" s="237"/>
      <c r="P527" s="237"/>
      <c r="Q527" s="237"/>
      <c r="R527" s="237"/>
      <c r="S527" s="237"/>
      <c r="T527" s="238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39" t="s">
        <v>138</v>
      </c>
      <c r="AU527" s="239" t="s">
        <v>83</v>
      </c>
      <c r="AV527" s="14" t="s">
        <v>83</v>
      </c>
      <c r="AW527" s="14" t="s">
        <v>4</v>
      </c>
      <c r="AX527" s="14" t="s">
        <v>81</v>
      </c>
      <c r="AY527" s="239" t="s">
        <v>128</v>
      </c>
    </row>
    <row r="528" s="2" customFormat="1">
      <c r="A528" s="39"/>
      <c r="B528" s="40"/>
      <c r="C528" s="205" t="s">
        <v>660</v>
      </c>
      <c r="D528" s="205" t="s">
        <v>131</v>
      </c>
      <c r="E528" s="206" t="s">
        <v>661</v>
      </c>
      <c r="F528" s="207" t="s">
        <v>662</v>
      </c>
      <c r="G528" s="208" t="s">
        <v>134</v>
      </c>
      <c r="H528" s="209">
        <v>704.54999999999995</v>
      </c>
      <c r="I528" s="210"/>
      <c r="J528" s="211">
        <f>ROUND(I528*H528,2)</f>
        <v>0</v>
      </c>
      <c r="K528" s="207" t="s">
        <v>135</v>
      </c>
      <c r="L528" s="45"/>
      <c r="M528" s="212" t="s">
        <v>19</v>
      </c>
      <c r="N528" s="213" t="s">
        <v>44</v>
      </c>
      <c r="O528" s="85"/>
      <c r="P528" s="214">
        <f>O528*H528</f>
        <v>0</v>
      </c>
      <c r="Q528" s="214">
        <v>0</v>
      </c>
      <c r="R528" s="214">
        <f>Q528*H528</f>
        <v>0</v>
      </c>
      <c r="S528" s="214">
        <v>0.031</v>
      </c>
      <c r="T528" s="215">
        <f>S528*H528</f>
        <v>21.841049999999999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16" t="s">
        <v>226</v>
      </c>
      <c r="AT528" s="216" t="s">
        <v>131</v>
      </c>
      <c r="AU528" s="216" t="s">
        <v>83</v>
      </c>
      <c r="AY528" s="18" t="s">
        <v>128</v>
      </c>
      <c r="BE528" s="217">
        <f>IF(N528="základní",J528,0)</f>
        <v>0</v>
      </c>
      <c r="BF528" s="217">
        <f>IF(N528="snížená",J528,0)</f>
        <v>0</v>
      </c>
      <c r="BG528" s="217">
        <f>IF(N528="zákl. přenesená",J528,0)</f>
        <v>0</v>
      </c>
      <c r="BH528" s="217">
        <f>IF(N528="sníž. přenesená",J528,0)</f>
        <v>0</v>
      </c>
      <c r="BI528" s="217">
        <f>IF(N528="nulová",J528,0)</f>
        <v>0</v>
      </c>
      <c r="BJ528" s="18" t="s">
        <v>81</v>
      </c>
      <c r="BK528" s="217">
        <f>ROUND(I528*H528,2)</f>
        <v>0</v>
      </c>
      <c r="BL528" s="18" t="s">
        <v>226</v>
      </c>
      <c r="BM528" s="216" t="s">
        <v>663</v>
      </c>
    </row>
    <row r="529" s="13" customFormat="1">
      <c r="A529" s="13"/>
      <c r="B529" s="218"/>
      <c r="C529" s="219"/>
      <c r="D529" s="220" t="s">
        <v>138</v>
      </c>
      <c r="E529" s="221" t="s">
        <v>19</v>
      </c>
      <c r="F529" s="222" t="s">
        <v>199</v>
      </c>
      <c r="G529" s="219"/>
      <c r="H529" s="221" t="s">
        <v>19</v>
      </c>
      <c r="I529" s="223"/>
      <c r="J529" s="219"/>
      <c r="K529" s="219"/>
      <c r="L529" s="224"/>
      <c r="M529" s="225"/>
      <c r="N529" s="226"/>
      <c r="O529" s="226"/>
      <c r="P529" s="226"/>
      <c r="Q529" s="226"/>
      <c r="R529" s="226"/>
      <c r="S529" s="226"/>
      <c r="T529" s="227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28" t="s">
        <v>138</v>
      </c>
      <c r="AU529" s="228" t="s">
        <v>83</v>
      </c>
      <c r="AV529" s="13" t="s">
        <v>81</v>
      </c>
      <c r="AW529" s="13" t="s">
        <v>35</v>
      </c>
      <c r="AX529" s="13" t="s">
        <v>73</v>
      </c>
      <c r="AY529" s="228" t="s">
        <v>128</v>
      </c>
    </row>
    <row r="530" s="14" customFormat="1">
      <c r="A530" s="14"/>
      <c r="B530" s="229"/>
      <c r="C530" s="230"/>
      <c r="D530" s="220" t="s">
        <v>138</v>
      </c>
      <c r="E530" s="231" t="s">
        <v>19</v>
      </c>
      <c r="F530" s="232" t="s">
        <v>200</v>
      </c>
      <c r="G530" s="230"/>
      <c r="H530" s="233">
        <v>692.14999999999998</v>
      </c>
      <c r="I530" s="234"/>
      <c r="J530" s="230"/>
      <c r="K530" s="230"/>
      <c r="L530" s="235"/>
      <c r="M530" s="236"/>
      <c r="N530" s="237"/>
      <c r="O530" s="237"/>
      <c r="P530" s="237"/>
      <c r="Q530" s="237"/>
      <c r="R530" s="237"/>
      <c r="S530" s="237"/>
      <c r="T530" s="238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39" t="s">
        <v>138</v>
      </c>
      <c r="AU530" s="239" t="s">
        <v>83</v>
      </c>
      <c r="AV530" s="14" t="s">
        <v>83</v>
      </c>
      <c r="AW530" s="14" t="s">
        <v>35</v>
      </c>
      <c r="AX530" s="14" t="s">
        <v>73</v>
      </c>
      <c r="AY530" s="239" t="s">
        <v>128</v>
      </c>
    </row>
    <row r="531" s="13" customFormat="1">
      <c r="A531" s="13"/>
      <c r="B531" s="218"/>
      <c r="C531" s="219"/>
      <c r="D531" s="220" t="s">
        <v>138</v>
      </c>
      <c r="E531" s="221" t="s">
        <v>19</v>
      </c>
      <c r="F531" s="222" t="s">
        <v>201</v>
      </c>
      <c r="G531" s="219"/>
      <c r="H531" s="221" t="s">
        <v>19</v>
      </c>
      <c r="I531" s="223"/>
      <c r="J531" s="219"/>
      <c r="K531" s="219"/>
      <c r="L531" s="224"/>
      <c r="M531" s="225"/>
      <c r="N531" s="226"/>
      <c r="O531" s="226"/>
      <c r="P531" s="226"/>
      <c r="Q531" s="226"/>
      <c r="R531" s="226"/>
      <c r="S531" s="226"/>
      <c r="T531" s="227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28" t="s">
        <v>138</v>
      </c>
      <c r="AU531" s="228" t="s">
        <v>83</v>
      </c>
      <c r="AV531" s="13" t="s">
        <v>81</v>
      </c>
      <c r="AW531" s="13" t="s">
        <v>35</v>
      </c>
      <c r="AX531" s="13" t="s">
        <v>73</v>
      </c>
      <c r="AY531" s="228" t="s">
        <v>128</v>
      </c>
    </row>
    <row r="532" s="14" customFormat="1">
      <c r="A532" s="14"/>
      <c r="B532" s="229"/>
      <c r="C532" s="230"/>
      <c r="D532" s="220" t="s">
        <v>138</v>
      </c>
      <c r="E532" s="231" t="s">
        <v>19</v>
      </c>
      <c r="F532" s="232" t="s">
        <v>202</v>
      </c>
      <c r="G532" s="230"/>
      <c r="H532" s="233">
        <v>-4.7999999999999998</v>
      </c>
      <c r="I532" s="234"/>
      <c r="J532" s="230"/>
      <c r="K532" s="230"/>
      <c r="L532" s="235"/>
      <c r="M532" s="236"/>
      <c r="N532" s="237"/>
      <c r="O532" s="237"/>
      <c r="P532" s="237"/>
      <c r="Q532" s="237"/>
      <c r="R532" s="237"/>
      <c r="S532" s="237"/>
      <c r="T532" s="23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39" t="s">
        <v>138</v>
      </c>
      <c r="AU532" s="239" t="s">
        <v>83</v>
      </c>
      <c r="AV532" s="14" t="s">
        <v>83</v>
      </c>
      <c r="AW532" s="14" t="s">
        <v>35</v>
      </c>
      <c r="AX532" s="14" t="s">
        <v>73</v>
      </c>
      <c r="AY532" s="239" t="s">
        <v>128</v>
      </c>
    </row>
    <row r="533" s="13" customFormat="1">
      <c r="A533" s="13"/>
      <c r="B533" s="218"/>
      <c r="C533" s="219"/>
      <c r="D533" s="220" t="s">
        <v>138</v>
      </c>
      <c r="E533" s="221" t="s">
        <v>19</v>
      </c>
      <c r="F533" s="222" t="s">
        <v>203</v>
      </c>
      <c r="G533" s="219"/>
      <c r="H533" s="221" t="s">
        <v>19</v>
      </c>
      <c r="I533" s="223"/>
      <c r="J533" s="219"/>
      <c r="K533" s="219"/>
      <c r="L533" s="224"/>
      <c r="M533" s="225"/>
      <c r="N533" s="226"/>
      <c r="O533" s="226"/>
      <c r="P533" s="226"/>
      <c r="Q533" s="226"/>
      <c r="R533" s="226"/>
      <c r="S533" s="226"/>
      <c r="T533" s="227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28" t="s">
        <v>138</v>
      </c>
      <c r="AU533" s="228" t="s">
        <v>83</v>
      </c>
      <c r="AV533" s="13" t="s">
        <v>81</v>
      </c>
      <c r="AW533" s="13" t="s">
        <v>35</v>
      </c>
      <c r="AX533" s="13" t="s">
        <v>73</v>
      </c>
      <c r="AY533" s="228" t="s">
        <v>128</v>
      </c>
    </row>
    <row r="534" s="14" customFormat="1">
      <c r="A534" s="14"/>
      <c r="B534" s="229"/>
      <c r="C534" s="230"/>
      <c r="D534" s="220" t="s">
        <v>138</v>
      </c>
      <c r="E534" s="231" t="s">
        <v>19</v>
      </c>
      <c r="F534" s="232" t="s">
        <v>204</v>
      </c>
      <c r="G534" s="230"/>
      <c r="H534" s="233">
        <v>-8.4000000000000004</v>
      </c>
      <c r="I534" s="234"/>
      <c r="J534" s="230"/>
      <c r="K534" s="230"/>
      <c r="L534" s="235"/>
      <c r="M534" s="236"/>
      <c r="N534" s="237"/>
      <c r="O534" s="237"/>
      <c r="P534" s="237"/>
      <c r="Q534" s="237"/>
      <c r="R534" s="237"/>
      <c r="S534" s="237"/>
      <c r="T534" s="238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39" t="s">
        <v>138</v>
      </c>
      <c r="AU534" s="239" t="s">
        <v>83</v>
      </c>
      <c r="AV534" s="14" t="s">
        <v>83</v>
      </c>
      <c r="AW534" s="14" t="s">
        <v>35</v>
      </c>
      <c r="AX534" s="14" t="s">
        <v>73</v>
      </c>
      <c r="AY534" s="239" t="s">
        <v>128</v>
      </c>
    </row>
    <row r="535" s="13" customFormat="1">
      <c r="A535" s="13"/>
      <c r="B535" s="218"/>
      <c r="C535" s="219"/>
      <c r="D535" s="220" t="s">
        <v>138</v>
      </c>
      <c r="E535" s="221" t="s">
        <v>19</v>
      </c>
      <c r="F535" s="222" t="s">
        <v>224</v>
      </c>
      <c r="G535" s="219"/>
      <c r="H535" s="221" t="s">
        <v>19</v>
      </c>
      <c r="I535" s="223"/>
      <c r="J535" s="219"/>
      <c r="K535" s="219"/>
      <c r="L535" s="224"/>
      <c r="M535" s="225"/>
      <c r="N535" s="226"/>
      <c r="O535" s="226"/>
      <c r="P535" s="226"/>
      <c r="Q535" s="226"/>
      <c r="R535" s="226"/>
      <c r="S535" s="226"/>
      <c r="T535" s="227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28" t="s">
        <v>138</v>
      </c>
      <c r="AU535" s="228" t="s">
        <v>83</v>
      </c>
      <c r="AV535" s="13" t="s">
        <v>81</v>
      </c>
      <c r="AW535" s="13" t="s">
        <v>35</v>
      </c>
      <c r="AX535" s="13" t="s">
        <v>73</v>
      </c>
      <c r="AY535" s="228" t="s">
        <v>128</v>
      </c>
    </row>
    <row r="536" s="14" customFormat="1">
      <c r="A536" s="14"/>
      <c r="B536" s="229"/>
      <c r="C536" s="230"/>
      <c r="D536" s="220" t="s">
        <v>138</v>
      </c>
      <c r="E536" s="231" t="s">
        <v>19</v>
      </c>
      <c r="F536" s="232" t="s">
        <v>225</v>
      </c>
      <c r="G536" s="230"/>
      <c r="H536" s="233">
        <v>25.600000000000001</v>
      </c>
      <c r="I536" s="234"/>
      <c r="J536" s="230"/>
      <c r="K536" s="230"/>
      <c r="L536" s="235"/>
      <c r="M536" s="236"/>
      <c r="N536" s="237"/>
      <c r="O536" s="237"/>
      <c r="P536" s="237"/>
      <c r="Q536" s="237"/>
      <c r="R536" s="237"/>
      <c r="S536" s="237"/>
      <c r="T536" s="238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39" t="s">
        <v>138</v>
      </c>
      <c r="AU536" s="239" t="s">
        <v>83</v>
      </c>
      <c r="AV536" s="14" t="s">
        <v>83</v>
      </c>
      <c r="AW536" s="14" t="s">
        <v>35</v>
      </c>
      <c r="AX536" s="14" t="s">
        <v>73</v>
      </c>
      <c r="AY536" s="239" t="s">
        <v>128</v>
      </c>
    </row>
    <row r="537" s="15" customFormat="1">
      <c r="A537" s="15"/>
      <c r="B537" s="254"/>
      <c r="C537" s="255"/>
      <c r="D537" s="220" t="s">
        <v>138</v>
      </c>
      <c r="E537" s="256" t="s">
        <v>19</v>
      </c>
      <c r="F537" s="257" t="s">
        <v>205</v>
      </c>
      <c r="G537" s="255"/>
      <c r="H537" s="258">
        <v>704.55000000000007</v>
      </c>
      <c r="I537" s="259"/>
      <c r="J537" s="255"/>
      <c r="K537" s="255"/>
      <c r="L537" s="260"/>
      <c r="M537" s="261"/>
      <c r="N537" s="262"/>
      <c r="O537" s="262"/>
      <c r="P537" s="262"/>
      <c r="Q537" s="262"/>
      <c r="R537" s="262"/>
      <c r="S537" s="262"/>
      <c r="T537" s="263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4" t="s">
        <v>138</v>
      </c>
      <c r="AU537" s="264" t="s">
        <v>83</v>
      </c>
      <c r="AV537" s="15" t="s">
        <v>136</v>
      </c>
      <c r="AW537" s="15" t="s">
        <v>35</v>
      </c>
      <c r="AX537" s="15" t="s">
        <v>81</v>
      </c>
      <c r="AY537" s="264" t="s">
        <v>128</v>
      </c>
    </row>
    <row r="538" s="2" customFormat="1">
      <c r="A538" s="39"/>
      <c r="B538" s="40"/>
      <c r="C538" s="205" t="s">
        <v>664</v>
      </c>
      <c r="D538" s="205" t="s">
        <v>131</v>
      </c>
      <c r="E538" s="206" t="s">
        <v>665</v>
      </c>
      <c r="F538" s="207" t="s">
        <v>666</v>
      </c>
      <c r="G538" s="208" t="s">
        <v>163</v>
      </c>
      <c r="H538" s="209">
        <v>1383.5</v>
      </c>
      <c r="I538" s="210"/>
      <c r="J538" s="211">
        <f>ROUND(I538*H538,2)</f>
        <v>0</v>
      </c>
      <c r="K538" s="207" t="s">
        <v>135</v>
      </c>
      <c r="L538" s="45"/>
      <c r="M538" s="212" t="s">
        <v>19</v>
      </c>
      <c r="N538" s="213" t="s">
        <v>44</v>
      </c>
      <c r="O538" s="85"/>
      <c r="P538" s="214">
        <f>O538*H538</f>
        <v>0</v>
      </c>
      <c r="Q538" s="214">
        <v>0</v>
      </c>
      <c r="R538" s="214">
        <f>Q538*H538</f>
        <v>0</v>
      </c>
      <c r="S538" s="214">
        <v>0.014</v>
      </c>
      <c r="T538" s="215">
        <f>S538*H538</f>
        <v>19.369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16" t="s">
        <v>226</v>
      </c>
      <c r="AT538" s="216" t="s">
        <v>131</v>
      </c>
      <c r="AU538" s="216" t="s">
        <v>83</v>
      </c>
      <c r="AY538" s="18" t="s">
        <v>128</v>
      </c>
      <c r="BE538" s="217">
        <f>IF(N538="základní",J538,0)</f>
        <v>0</v>
      </c>
      <c r="BF538" s="217">
        <f>IF(N538="snížená",J538,0)</f>
        <v>0</v>
      </c>
      <c r="BG538" s="217">
        <f>IF(N538="zákl. přenesená",J538,0)</f>
        <v>0</v>
      </c>
      <c r="BH538" s="217">
        <f>IF(N538="sníž. přenesená",J538,0)</f>
        <v>0</v>
      </c>
      <c r="BI538" s="217">
        <f>IF(N538="nulová",J538,0)</f>
        <v>0</v>
      </c>
      <c r="BJ538" s="18" t="s">
        <v>81</v>
      </c>
      <c r="BK538" s="217">
        <f>ROUND(I538*H538,2)</f>
        <v>0</v>
      </c>
      <c r="BL538" s="18" t="s">
        <v>226</v>
      </c>
      <c r="BM538" s="216" t="s">
        <v>667</v>
      </c>
    </row>
    <row r="539" s="13" customFormat="1">
      <c r="A539" s="13"/>
      <c r="B539" s="218"/>
      <c r="C539" s="219"/>
      <c r="D539" s="220" t="s">
        <v>138</v>
      </c>
      <c r="E539" s="221" t="s">
        <v>19</v>
      </c>
      <c r="F539" s="222" t="s">
        <v>668</v>
      </c>
      <c r="G539" s="219"/>
      <c r="H539" s="221" t="s">
        <v>19</v>
      </c>
      <c r="I539" s="223"/>
      <c r="J539" s="219"/>
      <c r="K539" s="219"/>
      <c r="L539" s="224"/>
      <c r="M539" s="225"/>
      <c r="N539" s="226"/>
      <c r="O539" s="226"/>
      <c r="P539" s="226"/>
      <c r="Q539" s="226"/>
      <c r="R539" s="226"/>
      <c r="S539" s="226"/>
      <c r="T539" s="227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28" t="s">
        <v>138</v>
      </c>
      <c r="AU539" s="228" t="s">
        <v>83</v>
      </c>
      <c r="AV539" s="13" t="s">
        <v>81</v>
      </c>
      <c r="AW539" s="13" t="s">
        <v>35</v>
      </c>
      <c r="AX539" s="13" t="s">
        <v>73</v>
      </c>
      <c r="AY539" s="228" t="s">
        <v>128</v>
      </c>
    </row>
    <row r="540" s="13" customFormat="1">
      <c r="A540" s="13"/>
      <c r="B540" s="218"/>
      <c r="C540" s="219"/>
      <c r="D540" s="220" t="s">
        <v>138</v>
      </c>
      <c r="E540" s="221" t="s">
        <v>19</v>
      </c>
      <c r="F540" s="222" t="s">
        <v>272</v>
      </c>
      <c r="G540" s="219"/>
      <c r="H540" s="221" t="s">
        <v>19</v>
      </c>
      <c r="I540" s="223"/>
      <c r="J540" s="219"/>
      <c r="K540" s="219"/>
      <c r="L540" s="224"/>
      <c r="M540" s="225"/>
      <c r="N540" s="226"/>
      <c r="O540" s="226"/>
      <c r="P540" s="226"/>
      <c r="Q540" s="226"/>
      <c r="R540" s="226"/>
      <c r="S540" s="226"/>
      <c r="T540" s="227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28" t="s">
        <v>138</v>
      </c>
      <c r="AU540" s="228" t="s">
        <v>83</v>
      </c>
      <c r="AV540" s="13" t="s">
        <v>81</v>
      </c>
      <c r="AW540" s="13" t="s">
        <v>35</v>
      </c>
      <c r="AX540" s="13" t="s">
        <v>73</v>
      </c>
      <c r="AY540" s="228" t="s">
        <v>128</v>
      </c>
    </row>
    <row r="541" s="13" customFormat="1">
      <c r="A541" s="13"/>
      <c r="B541" s="218"/>
      <c r="C541" s="219"/>
      <c r="D541" s="220" t="s">
        <v>138</v>
      </c>
      <c r="E541" s="221" t="s">
        <v>19</v>
      </c>
      <c r="F541" s="222" t="s">
        <v>199</v>
      </c>
      <c r="G541" s="219"/>
      <c r="H541" s="221" t="s">
        <v>19</v>
      </c>
      <c r="I541" s="223"/>
      <c r="J541" s="219"/>
      <c r="K541" s="219"/>
      <c r="L541" s="224"/>
      <c r="M541" s="225"/>
      <c r="N541" s="226"/>
      <c r="O541" s="226"/>
      <c r="P541" s="226"/>
      <c r="Q541" s="226"/>
      <c r="R541" s="226"/>
      <c r="S541" s="226"/>
      <c r="T541" s="227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28" t="s">
        <v>138</v>
      </c>
      <c r="AU541" s="228" t="s">
        <v>83</v>
      </c>
      <c r="AV541" s="13" t="s">
        <v>81</v>
      </c>
      <c r="AW541" s="13" t="s">
        <v>35</v>
      </c>
      <c r="AX541" s="13" t="s">
        <v>73</v>
      </c>
      <c r="AY541" s="228" t="s">
        <v>128</v>
      </c>
    </row>
    <row r="542" s="14" customFormat="1">
      <c r="A542" s="14"/>
      <c r="B542" s="229"/>
      <c r="C542" s="230"/>
      <c r="D542" s="220" t="s">
        <v>138</v>
      </c>
      <c r="E542" s="231" t="s">
        <v>19</v>
      </c>
      <c r="F542" s="232" t="s">
        <v>669</v>
      </c>
      <c r="G542" s="230"/>
      <c r="H542" s="233">
        <v>1384.3</v>
      </c>
      <c r="I542" s="234"/>
      <c r="J542" s="230"/>
      <c r="K542" s="230"/>
      <c r="L542" s="235"/>
      <c r="M542" s="236"/>
      <c r="N542" s="237"/>
      <c r="O542" s="237"/>
      <c r="P542" s="237"/>
      <c r="Q542" s="237"/>
      <c r="R542" s="237"/>
      <c r="S542" s="237"/>
      <c r="T542" s="238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39" t="s">
        <v>138</v>
      </c>
      <c r="AU542" s="239" t="s">
        <v>83</v>
      </c>
      <c r="AV542" s="14" t="s">
        <v>83</v>
      </c>
      <c r="AW542" s="14" t="s">
        <v>35</v>
      </c>
      <c r="AX542" s="14" t="s">
        <v>73</v>
      </c>
      <c r="AY542" s="239" t="s">
        <v>128</v>
      </c>
    </row>
    <row r="543" s="13" customFormat="1">
      <c r="A543" s="13"/>
      <c r="B543" s="218"/>
      <c r="C543" s="219"/>
      <c r="D543" s="220" t="s">
        <v>138</v>
      </c>
      <c r="E543" s="221" t="s">
        <v>19</v>
      </c>
      <c r="F543" s="222" t="s">
        <v>201</v>
      </c>
      <c r="G543" s="219"/>
      <c r="H543" s="221" t="s">
        <v>19</v>
      </c>
      <c r="I543" s="223"/>
      <c r="J543" s="219"/>
      <c r="K543" s="219"/>
      <c r="L543" s="224"/>
      <c r="M543" s="225"/>
      <c r="N543" s="226"/>
      <c r="O543" s="226"/>
      <c r="P543" s="226"/>
      <c r="Q543" s="226"/>
      <c r="R543" s="226"/>
      <c r="S543" s="226"/>
      <c r="T543" s="227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28" t="s">
        <v>138</v>
      </c>
      <c r="AU543" s="228" t="s">
        <v>83</v>
      </c>
      <c r="AV543" s="13" t="s">
        <v>81</v>
      </c>
      <c r="AW543" s="13" t="s">
        <v>35</v>
      </c>
      <c r="AX543" s="13" t="s">
        <v>73</v>
      </c>
      <c r="AY543" s="228" t="s">
        <v>128</v>
      </c>
    </row>
    <row r="544" s="14" customFormat="1">
      <c r="A544" s="14"/>
      <c r="B544" s="229"/>
      <c r="C544" s="230"/>
      <c r="D544" s="220" t="s">
        <v>138</v>
      </c>
      <c r="E544" s="231" t="s">
        <v>19</v>
      </c>
      <c r="F544" s="232" t="s">
        <v>670</v>
      </c>
      <c r="G544" s="230"/>
      <c r="H544" s="233">
        <v>-9.5999999999999996</v>
      </c>
      <c r="I544" s="234"/>
      <c r="J544" s="230"/>
      <c r="K544" s="230"/>
      <c r="L544" s="235"/>
      <c r="M544" s="236"/>
      <c r="N544" s="237"/>
      <c r="O544" s="237"/>
      <c r="P544" s="237"/>
      <c r="Q544" s="237"/>
      <c r="R544" s="237"/>
      <c r="S544" s="237"/>
      <c r="T544" s="23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39" t="s">
        <v>138</v>
      </c>
      <c r="AU544" s="239" t="s">
        <v>83</v>
      </c>
      <c r="AV544" s="14" t="s">
        <v>83</v>
      </c>
      <c r="AW544" s="14" t="s">
        <v>35</v>
      </c>
      <c r="AX544" s="14" t="s">
        <v>73</v>
      </c>
      <c r="AY544" s="239" t="s">
        <v>128</v>
      </c>
    </row>
    <row r="545" s="13" customFormat="1">
      <c r="A545" s="13"/>
      <c r="B545" s="218"/>
      <c r="C545" s="219"/>
      <c r="D545" s="220" t="s">
        <v>138</v>
      </c>
      <c r="E545" s="221" t="s">
        <v>19</v>
      </c>
      <c r="F545" s="222" t="s">
        <v>203</v>
      </c>
      <c r="G545" s="219"/>
      <c r="H545" s="221" t="s">
        <v>19</v>
      </c>
      <c r="I545" s="223"/>
      <c r="J545" s="219"/>
      <c r="K545" s="219"/>
      <c r="L545" s="224"/>
      <c r="M545" s="225"/>
      <c r="N545" s="226"/>
      <c r="O545" s="226"/>
      <c r="P545" s="226"/>
      <c r="Q545" s="226"/>
      <c r="R545" s="226"/>
      <c r="S545" s="226"/>
      <c r="T545" s="227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28" t="s">
        <v>138</v>
      </c>
      <c r="AU545" s="228" t="s">
        <v>83</v>
      </c>
      <c r="AV545" s="13" t="s">
        <v>81</v>
      </c>
      <c r="AW545" s="13" t="s">
        <v>35</v>
      </c>
      <c r="AX545" s="13" t="s">
        <v>73</v>
      </c>
      <c r="AY545" s="228" t="s">
        <v>128</v>
      </c>
    </row>
    <row r="546" s="14" customFormat="1">
      <c r="A546" s="14"/>
      <c r="B546" s="229"/>
      <c r="C546" s="230"/>
      <c r="D546" s="220" t="s">
        <v>138</v>
      </c>
      <c r="E546" s="231" t="s">
        <v>19</v>
      </c>
      <c r="F546" s="232" t="s">
        <v>671</v>
      </c>
      <c r="G546" s="230"/>
      <c r="H546" s="233">
        <v>-16.800000000000001</v>
      </c>
      <c r="I546" s="234"/>
      <c r="J546" s="230"/>
      <c r="K546" s="230"/>
      <c r="L546" s="235"/>
      <c r="M546" s="236"/>
      <c r="N546" s="237"/>
      <c r="O546" s="237"/>
      <c r="P546" s="237"/>
      <c r="Q546" s="237"/>
      <c r="R546" s="237"/>
      <c r="S546" s="237"/>
      <c r="T546" s="238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39" t="s">
        <v>138</v>
      </c>
      <c r="AU546" s="239" t="s">
        <v>83</v>
      </c>
      <c r="AV546" s="14" t="s">
        <v>83</v>
      </c>
      <c r="AW546" s="14" t="s">
        <v>35</v>
      </c>
      <c r="AX546" s="14" t="s">
        <v>73</v>
      </c>
      <c r="AY546" s="239" t="s">
        <v>128</v>
      </c>
    </row>
    <row r="547" s="13" customFormat="1">
      <c r="A547" s="13"/>
      <c r="B547" s="218"/>
      <c r="C547" s="219"/>
      <c r="D547" s="220" t="s">
        <v>138</v>
      </c>
      <c r="E547" s="221" t="s">
        <v>19</v>
      </c>
      <c r="F547" s="222" t="s">
        <v>224</v>
      </c>
      <c r="G547" s="219"/>
      <c r="H547" s="221" t="s">
        <v>19</v>
      </c>
      <c r="I547" s="223"/>
      <c r="J547" s="219"/>
      <c r="K547" s="219"/>
      <c r="L547" s="224"/>
      <c r="M547" s="225"/>
      <c r="N547" s="226"/>
      <c r="O547" s="226"/>
      <c r="P547" s="226"/>
      <c r="Q547" s="226"/>
      <c r="R547" s="226"/>
      <c r="S547" s="226"/>
      <c r="T547" s="227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28" t="s">
        <v>138</v>
      </c>
      <c r="AU547" s="228" t="s">
        <v>83</v>
      </c>
      <c r="AV547" s="13" t="s">
        <v>81</v>
      </c>
      <c r="AW547" s="13" t="s">
        <v>35</v>
      </c>
      <c r="AX547" s="13" t="s">
        <v>73</v>
      </c>
      <c r="AY547" s="228" t="s">
        <v>128</v>
      </c>
    </row>
    <row r="548" s="14" customFormat="1">
      <c r="A548" s="14"/>
      <c r="B548" s="229"/>
      <c r="C548" s="230"/>
      <c r="D548" s="220" t="s">
        <v>138</v>
      </c>
      <c r="E548" s="231" t="s">
        <v>19</v>
      </c>
      <c r="F548" s="232" t="s">
        <v>225</v>
      </c>
      <c r="G548" s="230"/>
      <c r="H548" s="233">
        <v>25.600000000000001</v>
      </c>
      <c r="I548" s="234"/>
      <c r="J548" s="230"/>
      <c r="K548" s="230"/>
      <c r="L548" s="235"/>
      <c r="M548" s="236"/>
      <c r="N548" s="237"/>
      <c r="O548" s="237"/>
      <c r="P548" s="237"/>
      <c r="Q548" s="237"/>
      <c r="R548" s="237"/>
      <c r="S548" s="237"/>
      <c r="T548" s="238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39" t="s">
        <v>138</v>
      </c>
      <c r="AU548" s="239" t="s">
        <v>83</v>
      </c>
      <c r="AV548" s="14" t="s">
        <v>83</v>
      </c>
      <c r="AW548" s="14" t="s">
        <v>35</v>
      </c>
      <c r="AX548" s="14" t="s">
        <v>73</v>
      </c>
      <c r="AY548" s="239" t="s">
        <v>128</v>
      </c>
    </row>
    <row r="549" s="15" customFormat="1">
      <c r="A549" s="15"/>
      <c r="B549" s="254"/>
      <c r="C549" s="255"/>
      <c r="D549" s="220" t="s">
        <v>138</v>
      </c>
      <c r="E549" s="256" t="s">
        <v>19</v>
      </c>
      <c r="F549" s="257" t="s">
        <v>205</v>
      </c>
      <c r="G549" s="255"/>
      <c r="H549" s="258">
        <v>1383.5</v>
      </c>
      <c r="I549" s="259"/>
      <c r="J549" s="255"/>
      <c r="K549" s="255"/>
      <c r="L549" s="260"/>
      <c r="M549" s="261"/>
      <c r="N549" s="262"/>
      <c r="O549" s="262"/>
      <c r="P549" s="262"/>
      <c r="Q549" s="262"/>
      <c r="R549" s="262"/>
      <c r="S549" s="262"/>
      <c r="T549" s="263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64" t="s">
        <v>138</v>
      </c>
      <c r="AU549" s="264" t="s">
        <v>83</v>
      </c>
      <c r="AV549" s="15" t="s">
        <v>136</v>
      </c>
      <c r="AW549" s="15" t="s">
        <v>35</v>
      </c>
      <c r="AX549" s="15" t="s">
        <v>81</v>
      </c>
      <c r="AY549" s="264" t="s">
        <v>128</v>
      </c>
    </row>
    <row r="550" s="2" customFormat="1" ht="21.75" customHeight="1">
      <c r="A550" s="39"/>
      <c r="B550" s="40"/>
      <c r="C550" s="205" t="s">
        <v>672</v>
      </c>
      <c r="D550" s="205" t="s">
        <v>131</v>
      </c>
      <c r="E550" s="206" t="s">
        <v>673</v>
      </c>
      <c r="F550" s="207" t="s">
        <v>674</v>
      </c>
      <c r="G550" s="208" t="s">
        <v>229</v>
      </c>
      <c r="H550" s="209">
        <v>1.972</v>
      </c>
      <c r="I550" s="210"/>
      <c r="J550" s="211">
        <f>ROUND(I550*H550,2)</f>
        <v>0</v>
      </c>
      <c r="K550" s="207" t="s">
        <v>135</v>
      </c>
      <c r="L550" s="45"/>
      <c r="M550" s="212" t="s">
        <v>19</v>
      </c>
      <c r="N550" s="213" t="s">
        <v>44</v>
      </c>
      <c r="O550" s="85"/>
      <c r="P550" s="214">
        <f>O550*H550</f>
        <v>0</v>
      </c>
      <c r="Q550" s="214">
        <v>0.023369999999999998</v>
      </c>
      <c r="R550" s="214">
        <f>Q550*H550</f>
        <v>0.046085639999999997</v>
      </c>
      <c r="S550" s="214">
        <v>0</v>
      </c>
      <c r="T550" s="215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16" t="s">
        <v>226</v>
      </c>
      <c r="AT550" s="216" t="s">
        <v>131</v>
      </c>
      <c r="AU550" s="216" t="s">
        <v>83</v>
      </c>
      <c r="AY550" s="18" t="s">
        <v>128</v>
      </c>
      <c r="BE550" s="217">
        <f>IF(N550="základní",J550,0)</f>
        <v>0</v>
      </c>
      <c r="BF550" s="217">
        <f>IF(N550="snížená",J550,0)</f>
        <v>0</v>
      </c>
      <c r="BG550" s="217">
        <f>IF(N550="zákl. přenesená",J550,0)</f>
        <v>0</v>
      </c>
      <c r="BH550" s="217">
        <f>IF(N550="sníž. přenesená",J550,0)</f>
        <v>0</v>
      </c>
      <c r="BI550" s="217">
        <f>IF(N550="nulová",J550,0)</f>
        <v>0</v>
      </c>
      <c r="BJ550" s="18" t="s">
        <v>81</v>
      </c>
      <c r="BK550" s="217">
        <f>ROUND(I550*H550,2)</f>
        <v>0</v>
      </c>
      <c r="BL550" s="18" t="s">
        <v>226</v>
      </c>
      <c r="BM550" s="216" t="s">
        <v>675</v>
      </c>
    </row>
    <row r="551" s="14" customFormat="1">
      <c r="A551" s="14"/>
      <c r="B551" s="229"/>
      <c r="C551" s="230"/>
      <c r="D551" s="220" t="s">
        <v>138</v>
      </c>
      <c r="E551" s="231" t="s">
        <v>19</v>
      </c>
      <c r="F551" s="232" t="s">
        <v>676</v>
      </c>
      <c r="G551" s="230"/>
      <c r="H551" s="233">
        <v>0.27900000000000003</v>
      </c>
      <c r="I551" s="234"/>
      <c r="J551" s="230"/>
      <c r="K551" s="230"/>
      <c r="L551" s="235"/>
      <c r="M551" s="236"/>
      <c r="N551" s="237"/>
      <c r="O551" s="237"/>
      <c r="P551" s="237"/>
      <c r="Q551" s="237"/>
      <c r="R551" s="237"/>
      <c r="S551" s="237"/>
      <c r="T551" s="238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39" t="s">
        <v>138</v>
      </c>
      <c r="AU551" s="239" t="s">
        <v>83</v>
      </c>
      <c r="AV551" s="14" t="s">
        <v>83</v>
      </c>
      <c r="AW551" s="14" t="s">
        <v>35</v>
      </c>
      <c r="AX551" s="14" t="s">
        <v>73</v>
      </c>
      <c r="AY551" s="239" t="s">
        <v>128</v>
      </c>
    </row>
    <row r="552" s="14" customFormat="1">
      <c r="A552" s="14"/>
      <c r="B552" s="229"/>
      <c r="C552" s="230"/>
      <c r="D552" s="220" t="s">
        <v>138</v>
      </c>
      <c r="E552" s="231" t="s">
        <v>19</v>
      </c>
      <c r="F552" s="232" t="s">
        <v>677</v>
      </c>
      <c r="G552" s="230"/>
      <c r="H552" s="233">
        <v>1.6930000000000001</v>
      </c>
      <c r="I552" s="234"/>
      <c r="J552" s="230"/>
      <c r="K552" s="230"/>
      <c r="L552" s="235"/>
      <c r="M552" s="236"/>
      <c r="N552" s="237"/>
      <c r="O552" s="237"/>
      <c r="P552" s="237"/>
      <c r="Q552" s="237"/>
      <c r="R552" s="237"/>
      <c r="S552" s="237"/>
      <c r="T552" s="238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39" t="s">
        <v>138</v>
      </c>
      <c r="AU552" s="239" t="s">
        <v>83</v>
      </c>
      <c r="AV552" s="14" t="s">
        <v>83</v>
      </c>
      <c r="AW552" s="14" t="s">
        <v>35</v>
      </c>
      <c r="AX552" s="14" t="s">
        <v>73</v>
      </c>
      <c r="AY552" s="239" t="s">
        <v>128</v>
      </c>
    </row>
    <row r="553" s="15" customFormat="1">
      <c r="A553" s="15"/>
      <c r="B553" s="254"/>
      <c r="C553" s="255"/>
      <c r="D553" s="220" t="s">
        <v>138</v>
      </c>
      <c r="E553" s="256" t="s">
        <v>19</v>
      </c>
      <c r="F553" s="257" t="s">
        <v>205</v>
      </c>
      <c r="G553" s="255"/>
      <c r="H553" s="258">
        <v>1.972</v>
      </c>
      <c r="I553" s="259"/>
      <c r="J553" s="255"/>
      <c r="K553" s="255"/>
      <c r="L553" s="260"/>
      <c r="M553" s="261"/>
      <c r="N553" s="262"/>
      <c r="O553" s="262"/>
      <c r="P553" s="262"/>
      <c r="Q553" s="262"/>
      <c r="R553" s="262"/>
      <c r="S553" s="262"/>
      <c r="T553" s="263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4" t="s">
        <v>138</v>
      </c>
      <c r="AU553" s="264" t="s">
        <v>83</v>
      </c>
      <c r="AV553" s="15" t="s">
        <v>136</v>
      </c>
      <c r="AW553" s="15" t="s">
        <v>35</v>
      </c>
      <c r="AX553" s="15" t="s">
        <v>81</v>
      </c>
      <c r="AY553" s="264" t="s">
        <v>128</v>
      </c>
    </row>
    <row r="554" s="2" customFormat="1">
      <c r="A554" s="39"/>
      <c r="B554" s="40"/>
      <c r="C554" s="205" t="s">
        <v>678</v>
      </c>
      <c r="D554" s="205" t="s">
        <v>131</v>
      </c>
      <c r="E554" s="206" t="s">
        <v>679</v>
      </c>
      <c r="F554" s="207" t="s">
        <v>680</v>
      </c>
      <c r="G554" s="208" t="s">
        <v>488</v>
      </c>
      <c r="H554" s="265"/>
      <c r="I554" s="210"/>
      <c r="J554" s="211">
        <f>ROUND(I554*H554,2)</f>
        <v>0</v>
      </c>
      <c r="K554" s="207" t="s">
        <v>135</v>
      </c>
      <c r="L554" s="45"/>
      <c r="M554" s="212" t="s">
        <v>19</v>
      </c>
      <c r="N554" s="213" t="s">
        <v>44</v>
      </c>
      <c r="O554" s="85"/>
      <c r="P554" s="214">
        <f>O554*H554</f>
        <v>0</v>
      </c>
      <c r="Q554" s="214">
        <v>0</v>
      </c>
      <c r="R554" s="214">
        <f>Q554*H554</f>
        <v>0</v>
      </c>
      <c r="S554" s="214">
        <v>0</v>
      </c>
      <c r="T554" s="215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16" t="s">
        <v>226</v>
      </c>
      <c r="AT554" s="216" t="s">
        <v>131</v>
      </c>
      <c r="AU554" s="216" t="s">
        <v>83</v>
      </c>
      <c r="AY554" s="18" t="s">
        <v>128</v>
      </c>
      <c r="BE554" s="217">
        <f>IF(N554="základní",J554,0)</f>
        <v>0</v>
      </c>
      <c r="BF554" s="217">
        <f>IF(N554="snížená",J554,0)</f>
        <v>0</v>
      </c>
      <c r="BG554" s="217">
        <f>IF(N554="zákl. přenesená",J554,0)</f>
        <v>0</v>
      </c>
      <c r="BH554" s="217">
        <f>IF(N554="sníž. přenesená",J554,0)</f>
        <v>0</v>
      </c>
      <c r="BI554" s="217">
        <f>IF(N554="nulová",J554,0)</f>
        <v>0</v>
      </c>
      <c r="BJ554" s="18" t="s">
        <v>81</v>
      </c>
      <c r="BK554" s="217">
        <f>ROUND(I554*H554,2)</f>
        <v>0</v>
      </c>
      <c r="BL554" s="18" t="s">
        <v>226</v>
      </c>
      <c r="BM554" s="216" t="s">
        <v>681</v>
      </c>
    </row>
    <row r="555" s="12" customFormat="1" ht="22.8" customHeight="1">
      <c r="A555" s="12"/>
      <c r="B555" s="189"/>
      <c r="C555" s="190"/>
      <c r="D555" s="191" t="s">
        <v>72</v>
      </c>
      <c r="E555" s="203" t="s">
        <v>682</v>
      </c>
      <c r="F555" s="203" t="s">
        <v>683</v>
      </c>
      <c r="G555" s="190"/>
      <c r="H555" s="190"/>
      <c r="I555" s="193"/>
      <c r="J555" s="204">
        <f>BK555</f>
        <v>0</v>
      </c>
      <c r="K555" s="190"/>
      <c r="L555" s="195"/>
      <c r="M555" s="196"/>
      <c r="N555" s="197"/>
      <c r="O555" s="197"/>
      <c r="P555" s="198">
        <f>SUM(P556:P584)</f>
        <v>0</v>
      </c>
      <c r="Q555" s="197"/>
      <c r="R555" s="198">
        <f>SUM(R556:R584)</f>
        <v>0.59909299999999999</v>
      </c>
      <c r="S555" s="197"/>
      <c r="T555" s="199">
        <f>SUM(T556:T584)</f>
        <v>0.28247500000000003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00" t="s">
        <v>83</v>
      </c>
      <c r="AT555" s="201" t="s">
        <v>72</v>
      </c>
      <c r="AU555" s="201" t="s">
        <v>81</v>
      </c>
      <c r="AY555" s="200" t="s">
        <v>128</v>
      </c>
      <c r="BK555" s="202">
        <f>SUM(BK556:BK584)</f>
        <v>0</v>
      </c>
    </row>
    <row r="556" s="2" customFormat="1" ht="16.5" customHeight="1">
      <c r="A556" s="39"/>
      <c r="B556" s="40"/>
      <c r="C556" s="205" t="s">
        <v>684</v>
      </c>
      <c r="D556" s="205" t="s">
        <v>131</v>
      </c>
      <c r="E556" s="206" t="s">
        <v>685</v>
      </c>
      <c r="F556" s="207" t="s">
        <v>686</v>
      </c>
      <c r="G556" s="208" t="s">
        <v>163</v>
      </c>
      <c r="H556" s="209">
        <v>4.5</v>
      </c>
      <c r="I556" s="210"/>
      <c r="J556" s="211">
        <f>ROUND(I556*H556,2)</f>
        <v>0</v>
      </c>
      <c r="K556" s="207" t="s">
        <v>19</v>
      </c>
      <c r="L556" s="45"/>
      <c r="M556" s="212" t="s">
        <v>19</v>
      </c>
      <c r="N556" s="213" t="s">
        <v>44</v>
      </c>
      <c r="O556" s="85"/>
      <c r="P556" s="214">
        <f>O556*H556</f>
        <v>0</v>
      </c>
      <c r="Q556" s="214">
        <v>0.0022200000000000002</v>
      </c>
      <c r="R556" s="214">
        <f>Q556*H556</f>
        <v>0.0099900000000000006</v>
      </c>
      <c r="S556" s="214">
        <v>0</v>
      </c>
      <c r="T556" s="215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16" t="s">
        <v>226</v>
      </c>
      <c r="AT556" s="216" t="s">
        <v>131</v>
      </c>
      <c r="AU556" s="216" t="s">
        <v>83</v>
      </c>
      <c r="AY556" s="18" t="s">
        <v>128</v>
      </c>
      <c r="BE556" s="217">
        <f>IF(N556="základní",J556,0)</f>
        <v>0</v>
      </c>
      <c r="BF556" s="217">
        <f>IF(N556="snížená",J556,0)</f>
        <v>0</v>
      </c>
      <c r="BG556" s="217">
        <f>IF(N556="zákl. přenesená",J556,0)</f>
        <v>0</v>
      </c>
      <c r="BH556" s="217">
        <f>IF(N556="sníž. přenesená",J556,0)</f>
        <v>0</v>
      </c>
      <c r="BI556" s="217">
        <f>IF(N556="nulová",J556,0)</f>
        <v>0</v>
      </c>
      <c r="BJ556" s="18" t="s">
        <v>81</v>
      </c>
      <c r="BK556" s="217">
        <f>ROUND(I556*H556,2)</f>
        <v>0</v>
      </c>
      <c r="BL556" s="18" t="s">
        <v>226</v>
      </c>
      <c r="BM556" s="216" t="s">
        <v>687</v>
      </c>
    </row>
    <row r="557" s="13" customFormat="1">
      <c r="A557" s="13"/>
      <c r="B557" s="218"/>
      <c r="C557" s="219"/>
      <c r="D557" s="220" t="s">
        <v>138</v>
      </c>
      <c r="E557" s="221" t="s">
        <v>19</v>
      </c>
      <c r="F557" s="222" t="s">
        <v>688</v>
      </c>
      <c r="G557" s="219"/>
      <c r="H557" s="221" t="s">
        <v>19</v>
      </c>
      <c r="I557" s="223"/>
      <c r="J557" s="219"/>
      <c r="K557" s="219"/>
      <c r="L557" s="224"/>
      <c r="M557" s="225"/>
      <c r="N557" s="226"/>
      <c r="O557" s="226"/>
      <c r="P557" s="226"/>
      <c r="Q557" s="226"/>
      <c r="R557" s="226"/>
      <c r="S557" s="226"/>
      <c r="T557" s="227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28" t="s">
        <v>138</v>
      </c>
      <c r="AU557" s="228" t="s">
        <v>83</v>
      </c>
      <c r="AV557" s="13" t="s">
        <v>81</v>
      </c>
      <c r="AW557" s="13" t="s">
        <v>35</v>
      </c>
      <c r="AX557" s="13" t="s">
        <v>73</v>
      </c>
      <c r="AY557" s="228" t="s">
        <v>128</v>
      </c>
    </row>
    <row r="558" s="14" customFormat="1">
      <c r="A558" s="14"/>
      <c r="B558" s="229"/>
      <c r="C558" s="230"/>
      <c r="D558" s="220" t="s">
        <v>138</v>
      </c>
      <c r="E558" s="231" t="s">
        <v>19</v>
      </c>
      <c r="F558" s="232" t="s">
        <v>168</v>
      </c>
      <c r="G558" s="230"/>
      <c r="H558" s="233">
        <v>4.5</v>
      </c>
      <c r="I558" s="234"/>
      <c r="J558" s="230"/>
      <c r="K558" s="230"/>
      <c r="L558" s="235"/>
      <c r="M558" s="236"/>
      <c r="N558" s="237"/>
      <c r="O558" s="237"/>
      <c r="P558" s="237"/>
      <c r="Q558" s="237"/>
      <c r="R558" s="237"/>
      <c r="S558" s="237"/>
      <c r="T558" s="238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39" t="s">
        <v>138</v>
      </c>
      <c r="AU558" s="239" t="s">
        <v>83</v>
      </c>
      <c r="AV558" s="14" t="s">
        <v>83</v>
      </c>
      <c r="AW558" s="14" t="s">
        <v>35</v>
      </c>
      <c r="AX558" s="14" t="s">
        <v>81</v>
      </c>
      <c r="AY558" s="239" t="s">
        <v>128</v>
      </c>
    </row>
    <row r="559" s="2" customFormat="1">
      <c r="A559" s="39"/>
      <c r="B559" s="40"/>
      <c r="C559" s="205" t="s">
        <v>689</v>
      </c>
      <c r="D559" s="205" t="s">
        <v>131</v>
      </c>
      <c r="E559" s="206" t="s">
        <v>690</v>
      </c>
      <c r="F559" s="207" t="s">
        <v>691</v>
      </c>
      <c r="G559" s="208" t="s">
        <v>163</v>
      </c>
      <c r="H559" s="209">
        <v>4.5</v>
      </c>
      <c r="I559" s="210"/>
      <c r="J559" s="211">
        <f>ROUND(I559*H559,2)</f>
        <v>0</v>
      </c>
      <c r="K559" s="207" t="s">
        <v>19</v>
      </c>
      <c r="L559" s="45"/>
      <c r="M559" s="212" t="s">
        <v>19</v>
      </c>
      <c r="N559" s="213" t="s">
        <v>44</v>
      </c>
      <c r="O559" s="85"/>
      <c r="P559" s="214">
        <f>O559*H559</f>
        <v>0</v>
      </c>
      <c r="Q559" s="214">
        <v>0.0053499999999999997</v>
      </c>
      <c r="R559" s="214">
        <f>Q559*H559</f>
        <v>0.024074999999999999</v>
      </c>
      <c r="S559" s="214">
        <v>0</v>
      </c>
      <c r="T559" s="215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16" t="s">
        <v>226</v>
      </c>
      <c r="AT559" s="216" t="s">
        <v>131</v>
      </c>
      <c r="AU559" s="216" t="s">
        <v>83</v>
      </c>
      <c r="AY559" s="18" t="s">
        <v>128</v>
      </c>
      <c r="BE559" s="217">
        <f>IF(N559="základní",J559,0)</f>
        <v>0</v>
      </c>
      <c r="BF559" s="217">
        <f>IF(N559="snížená",J559,0)</f>
        <v>0</v>
      </c>
      <c r="BG559" s="217">
        <f>IF(N559="zákl. přenesená",J559,0)</f>
        <v>0</v>
      </c>
      <c r="BH559" s="217">
        <f>IF(N559="sníž. přenesená",J559,0)</f>
        <v>0</v>
      </c>
      <c r="BI559" s="217">
        <f>IF(N559="nulová",J559,0)</f>
        <v>0</v>
      </c>
      <c r="BJ559" s="18" t="s">
        <v>81</v>
      </c>
      <c r="BK559" s="217">
        <f>ROUND(I559*H559,2)</f>
        <v>0</v>
      </c>
      <c r="BL559" s="18" t="s">
        <v>226</v>
      </c>
      <c r="BM559" s="216" t="s">
        <v>692</v>
      </c>
    </row>
    <row r="560" s="13" customFormat="1">
      <c r="A560" s="13"/>
      <c r="B560" s="218"/>
      <c r="C560" s="219"/>
      <c r="D560" s="220" t="s">
        <v>138</v>
      </c>
      <c r="E560" s="221" t="s">
        <v>19</v>
      </c>
      <c r="F560" s="222" t="s">
        <v>693</v>
      </c>
      <c r="G560" s="219"/>
      <c r="H560" s="221" t="s">
        <v>19</v>
      </c>
      <c r="I560" s="223"/>
      <c r="J560" s="219"/>
      <c r="K560" s="219"/>
      <c r="L560" s="224"/>
      <c r="M560" s="225"/>
      <c r="N560" s="226"/>
      <c r="O560" s="226"/>
      <c r="P560" s="226"/>
      <c r="Q560" s="226"/>
      <c r="R560" s="226"/>
      <c r="S560" s="226"/>
      <c r="T560" s="227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28" t="s">
        <v>138</v>
      </c>
      <c r="AU560" s="228" t="s">
        <v>83</v>
      </c>
      <c r="AV560" s="13" t="s">
        <v>81</v>
      </c>
      <c r="AW560" s="13" t="s">
        <v>35</v>
      </c>
      <c r="AX560" s="13" t="s">
        <v>73</v>
      </c>
      <c r="AY560" s="228" t="s">
        <v>128</v>
      </c>
    </row>
    <row r="561" s="14" customFormat="1">
      <c r="A561" s="14"/>
      <c r="B561" s="229"/>
      <c r="C561" s="230"/>
      <c r="D561" s="220" t="s">
        <v>138</v>
      </c>
      <c r="E561" s="231" t="s">
        <v>19</v>
      </c>
      <c r="F561" s="232" t="s">
        <v>168</v>
      </c>
      <c r="G561" s="230"/>
      <c r="H561" s="233">
        <v>4.5</v>
      </c>
      <c r="I561" s="234"/>
      <c r="J561" s="230"/>
      <c r="K561" s="230"/>
      <c r="L561" s="235"/>
      <c r="M561" s="236"/>
      <c r="N561" s="237"/>
      <c r="O561" s="237"/>
      <c r="P561" s="237"/>
      <c r="Q561" s="237"/>
      <c r="R561" s="237"/>
      <c r="S561" s="237"/>
      <c r="T561" s="238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39" t="s">
        <v>138</v>
      </c>
      <c r="AU561" s="239" t="s">
        <v>83</v>
      </c>
      <c r="AV561" s="14" t="s">
        <v>83</v>
      </c>
      <c r="AW561" s="14" t="s">
        <v>35</v>
      </c>
      <c r="AX561" s="14" t="s">
        <v>81</v>
      </c>
      <c r="AY561" s="239" t="s">
        <v>128</v>
      </c>
    </row>
    <row r="562" s="2" customFormat="1" ht="16.5" customHeight="1">
      <c r="A562" s="39"/>
      <c r="B562" s="40"/>
      <c r="C562" s="205" t="s">
        <v>694</v>
      </c>
      <c r="D562" s="205" t="s">
        <v>131</v>
      </c>
      <c r="E562" s="206" t="s">
        <v>695</v>
      </c>
      <c r="F562" s="207" t="s">
        <v>696</v>
      </c>
      <c r="G562" s="208" t="s">
        <v>163</v>
      </c>
      <c r="H562" s="209">
        <v>102</v>
      </c>
      <c r="I562" s="210"/>
      <c r="J562" s="211">
        <f>ROUND(I562*H562,2)</f>
        <v>0</v>
      </c>
      <c r="K562" s="207" t="s">
        <v>19</v>
      </c>
      <c r="L562" s="45"/>
      <c r="M562" s="212" t="s">
        <v>19</v>
      </c>
      <c r="N562" s="213" t="s">
        <v>44</v>
      </c>
      <c r="O562" s="85"/>
      <c r="P562" s="214">
        <f>O562*H562</f>
        <v>0</v>
      </c>
      <c r="Q562" s="214">
        <v>0.0022799999999999999</v>
      </c>
      <c r="R562" s="214">
        <f>Q562*H562</f>
        <v>0.23255999999999999</v>
      </c>
      <c r="S562" s="214">
        <v>0</v>
      </c>
      <c r="T562" s="215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16" t="s">
        <v>226</v>
      </c>
      <c r="AT562" s="216" t="s">
        <v>131</v>
      </c>
      <c r="AU562" s="216" t="s">
        <v>83</v>
      </c>
      <c r="AY562" s="18" t="s">
        <v>128</v>
      </c>
      <c r="BE562" s="217">
        <f>IF(N562="základní",J562,0)</f>
        <v>0</v>
      </c>
      <c r="BF562" s="217">
        <f>IF(N562="snížená",J562,0)</f>
        <v>0</v>
      </c>
      <c r="BG562" s="217">
        <f>IF(N562="zákl. přenesená",J562,0)</f>
        <v>0</v>
      </c>
      <c r="BH562" s="217">
        <f>IF(N562="sníž. přenesená",J562,0)</f>
        <v>0</v>
      </c>
      <c r="BI562" s="217">
        <f>IF(N562="nulová",J562,0)</f>
        <v>0</v>
      </c>
      <c r="BJ562" s="18" t="s">
        <v>81</v>
      </c>
      <c r="BK562" s="217">
        <f>ROUND(I562*H562,2)</f>
        <v>0</v>
      </c>
      <c r="BL562" s="18" t="s">
        <v>226</v>
      </c>
      <c r="BM562" s="216" t="s">
        <v>697</v>
      </c>
    </row>
    <row r="563" s="13" customFormat="1">
      <c r="A563" s="13"/>
      <c r="B563" s="218"/>
      <c r="C563" s="219"/>
      <c r="D563" s="220" t="s">
        <v>138</v>
      </c>
      <c r="E563" s="221" t="s">
        <v>19</v>
      </c>
      <c r="F563" s="222" t="s">
        <v>698</v>
      </c>
      <c r="G563" s="219"/>
      <c r="H563" s="221" t="s">
        <v>19</v>
      </c>
      <c r="I563" s="223"/>
      <c r="J563" s="219"/>
      <c r="K563" s="219"/>
      <c r="L563" s="224"/>
      <c r="M563" s="225"/>
      <c r="N563" s="226"/>
      <c r="O563" s="226"/>
      <c r="P563" s="226"/>
      <c r="Q563" s="226"/>
      <c r="R563" s="226"/>
      <c r="S563" s="226"/>
      <c r="T563" s="227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28" t="s">
        <v>138</v>
      </c>
      <c r="AU563" s="228" t="s">
        <v>83</v>
      </c>
      <c r="AV563" s="13" t="s">
        <v>81</v>
      </c>
      <c r="AW563" s="13" t="s">
        <v>35</v>
      </c>
      <c r="AX563" s="13" t="s">
        <v>73</v>
      </c>
      <c r="AY563" s="228" t="s">
        <v>128</v>
      </c>
    </row>
    <row r="564" s="13" customFormat="1">
      <c r="A564" s="13"/>
      <c r="B564" s="218"/>
      <c r="C564" s="219"/>
      <c r="D564" s="220" t="s">
        <v>138</v>
      </c>
      <c r="E564" s="221" t="s">
        <v>19</v>
      </c>
      <c r="F564" s="222" t="s">
        <v>147</v>
      </c>
      <c r="G564" s="219"/>
      <c r="H564" s="221" t="s">
        <v>19</v>
      </c>
      <c r="I564" s="223"/>
      <c r="J564" s="219"/>
      <c r="K564" s="219"/>
      <c r="L564" s="224"/>
      <c r="M564" s="225"/>
      <c r="N564" s="226"/>
      <c r="O564" s="226"/>
      <c r="P564" s="226"/>
      <c r="Q564" s="226"/>
      <c r="R564" s="226"/>
      <c r="S564" s="226"/>
      <c r="T564" s="227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28" t="s">
        <v>138</v>
      </c>
      <c r="AU564" s="228" t="s">
        <v>83</v>
      </c>
      <c r="AV564" s="13" t="s">
        <v>81</v>
      </c>
      <c r="AW564" s="13" t="s">
        <v>35</v>
      </c>
      <c r="AX564" s="13" t="s">
        <v>73</v>
      </c>
      <c r="AY564" s="228" t="s">
        <v>128</v>
      </c>
    </row>
    <row r="565" s="14" customFormat="1">
      <c r="A565" s="14"/>
      <c r="B565" s="229"/>
      <c r="C565" s="230"/>
      <c r="D565" s="220" t="s">
        <v>138</v>
      </c>
      <c r="E565" s="231" t="s">
        <v>19</v>
      </c>
      <c r="F565" s="232" t="s">
        <v>550</v>
      </c>
      <c r="G565" s="230"/>
      <c r="H565" s="233">
        <v>102</v>
      </c>
      <c r="I565" s="234"/>
      <c r="J565" s="230"/>
      <c r="K565" s="230"/>
      <c r="L565" s="235"/>
      <c r="M565" s="236"/>
      <c r="N565" s="237"/>
      <c r="O565" s="237"/>
      <c r="P565" s="237"/>
      <c r="Q565" s="237"/>
      <c r="R565" s="237"/>
      <c r="S565" s="237"/>
      <c r="T565" s="238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39" t="s">
        <v>138</v>
      </c>
      <c r="AU565" s="239" t="s">
        <v>83</v>
      </c>
      <c r="AV565" s="14" t="s">
        <v>83</v>
      </c>
      <c r="AW565" s="14" t="s">
        <v>35</v>
      </c>
      <c r="AX565" s="14" t="s">
        <v>81</v>
      </c>
      <c r="AY565" s="239" t="s">
        <v>128</v>
      </c>
    </row>
    <row r="566" s="2" customFormat="1" ht="16.5" customHeight="1">
      <c r="A566" s="39"/>
      <c r="B566" s="40"/>
      <c r="C566" s="205" t="s">
        <v>699</v>
      </c>
      <c r="D566" s="205" t="s">
        <v>131</v>
      </c>
      <c r="E566" s="206" t="s">
        <v>700</v>
      </c>
      <c r="F566" s="207" t="s">
        <v>701</v>
      </c>
      <c r="G566" s="208" t="s">
        <v>163</v>
      </c>
      <c r="H566" s="209">
        <v>102</v>
      </c>
      <c r="I566" s="210"/>
      <c r="J566" s="211">
        <f>ROUND(I566*H566,2)</f>
        <v>0</v>
      </c>
      <c r="K566" s="207" t="s">
        <v>19</v>
      </c>
      <c r="L566" s="45"/>
      <c r="M566" s="212" t="s">
        <v>19</v>
      </c>
      <c r="N566" s="213" t="s">
        <v>44</v>
      </c>
      <c r="O566" s="85"/>
      <c r="P566" s="214">
        <f>O566*H566</f>
        <v>0</v>
      </c>
      <c r="Q566" s="214">
        <v>0.0022200000000000002</v>
      </c>
      <c r="R566" s="214">
        <f>Q566*H566</f>
        <v>0.22644000000000003</v>
      </c>
      <c r="S566" s="214">
        <v>0</v>
      </c>
      <c r="T566" s="215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16" t="s">
        <v>226</v>
      </c>
      <c r="AT566" s="216" t="s">
        <v>131</v>
      </c>
      <c r="AU566" s="216" t="s">
        <v>83</v>
      </c>
      <c r="AY566" s="18" t="s">
        <v>128</v>
      </c>
      <c r="BE566" s="217">
        <f>IF(N566="základní",J566,0)</f>
        <v>0</v>
      </c>
      <c r="BF566" s="217">
        <f>IF(N566="snížená",J566,0)</f>
        <v>0</v>
      </c>
      <c r="BG566" s="217">
        <f>IF(N566="zákl. přenesená",J566,0)</f>
        <v>0</v>
      </c>
      <c r="BH566" s="217">
        <f>IF(N566="sníž. přenesená",J566,0)</f>
        <v>0</v>
      </c>
      <c r="BI566" s="217">
        <f>IF(N566="nulová",J566,0)</f>
        <v>0</v>
      </c>
      <c r="BJ566" s="18" t="s">
        <v>81</v>
      </c>
      <c r="BK566" s="217">
        <f>ROUND(I566*H566,2)</f>
        <v>0</v>
      </c>
      <c r="BL566" s="18" t="s">
        <v>226</v>
      </c>
      <c r="BM566" s="216" t="s">
        <v>702</v>
      </c>
    </row>
    <row r="567" s="13" customFormat="1">
      <c r="A567" s="13"/>
      <c r="B567" s="218"/>
      <c r="C567" s="219"/>
      <c r="D567" s="220" t="s">
        <v>138</v>
      </c>
      <c r="E567" s="221" t="s">
        <v>19</v>
      </c>
      <c r="F567" s="222" t="s">
        <v>698</v>
      </c>
      <c r="G567" s="219"/>
      <c r="H567" s="221" t="s">
        <v>19</v>
      </c>
      <c r="I567" s="223"/>
      <c r="J567" s="219"/>
      <c r="K567" s="219"/>
      <c r="L567" s="224"/>
      <c r="M567" s="225"/>
      <c r="N567" s="226"/>
      <c r="O567" s="226"/>
      <c r="P567" s="226"/>
      <c r="Q567" s="226"/>
      <c r="R567" s="226"/>
      <c r="S567" s="226"/>
      <c r="T567" s="227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28" t="s">
        <v>138</v>
      </c>
      <c r="AU567" s="228" t="s">
        <v>83</v>
      </c>
      <c r="AV567" s="13" t="s">
        <v>81</v>
      </c>
      <c r="AW567" s="13" t="s">
        <v>35</v>
      </c>
      <c r="AX567" s="13" t="s">
        <v>73</v>
      </c>
      <c r="AY567" s="228" t="s">
        <v>128</v>
      </c>
    </row>
    <row r="568" s="13" customFormat="1">
      <c r="A568" s="13"/>
      <c r="B568" s="218"/>
      <c r="C568" s="219"/>
      <c r="D568" s="220" t="s">
        <v>138</v>
      </c>
      <c r="E568" s="221" t="s">
        <v>19</v>
      </c>
      <c r="F568" s="222" t="s">
        <v>147</v>
      </c>
      <c r="G568" s="219"/>
      <c r="H568" s="221" t="s">
        <v>19</v>
      </c>
      <c r="I568" s="223"/>
      <c r="J568" s="219"/>
      <c r="K568" s="219"/>
      <c r="L568" s="224"/>
      <c r="M568" s="225"/>
      <c r="N568" s="226"/>
      <c r="O568" s="226"/>
      <c r="P568" s="226"/>
      <c r="Q568" s="226"/>
      <c r="R568" s="226"/>
      <c r="S568" s="226"/>
      <c r="T568" s="227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28" t="s">
        <v>138</v>
      </c>
      <c r="AU568" s="228" t="s">
        <v>83</v>
      </c>
      <c r="AV568" s="13" t="s">
        <v>81</v>
      </c>
      <c r="AW568" s="13" t="s">
        <v>35</v>
      </c>
      <c r="AX568" s="13" t="s">
        <v>73</v>
      </c>
      <c r="AY568" s="228" t="s">
        <v>128</v>
      </c>
    </row>
    <row r="569" s="14" customFormat="1">
      <c r="A569" s="14"/>
      <c r="B569" s="229"/>
      <c r="C569" s="230"/>
      <c r="D569" s="220" t="s">
        <v>138</v>
      </c>
      <c r="E569" s="231" t="s">
        <v>19</v>
      </c>
      <c r="F569" s="232" t="s">
        <v>550</v>
      </c>
      <c r="G569" s="230"/>
      <c r="H569" s="233">
        <v>102</v>
      </c>
      <c r="I569" s="234"/>
      <c r="J569" s="230"/>
      <c r="K569" s="230"/>
      <c r="L569" s="235"/>
      <c r="M569" s="236"/>
      <c r="N569" s="237"/>
      <c r="O569" s="237"/>
      <c r="P569" s="237"/>
      <c r="Q569" s="237"/>
      <c r="R569" s="237"/>
      <c r="S569" s="237"/>
      <c r="T569" s="238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39" t="s">
        <v>138</v>
      </c>
      <c r="AU569" s="239" t="s">
        <v>83</v>
      </c>
      <c r="AV569" s="14" t="s">
        <v>83</v>
      </c>
      <c r="AW569" s="14" t="s">
        <v>35</v>
      </c>
      <c r="AX569" s="14" t="s">
        <v>81</v>
      </c>
      <c r="AY569" s="239" t="s">
        <v>128</v>
      </c>
    </row>
    <row r="570" s="2" customFormat="1">
      <c r="A570" s="39"/>
      <c r="B570" s="40"/>
      <c r="C570" s="205" t="s">
        <v>703</v>
      </c>
      <c r="D570" s="205" t="s">
        <v>131</v>
      </c>
      <c r="E570" s="206" t="s">
        <v>704</v>
      </c>
      <c r="F570" s="207" t="s">
        <v>705</v>
      </c>
      <c r="G570" s="208" t="s">
        <v>185</v>
      </c>
      <c r="H570" s="209">
        <v>4</v>
      </c>
      <c r="I570" s="210"/>
      <c r="J570" s="211">
        <f>ROUND(I570*H570,2)</f>
        <v>0</v>
      </c>
      <c r="K570" s="207" t="s">
        <v>135</v>
      </c>
      <c r="L570" s="45"/>
      <c r="M570" s="212" t="s">
        <v>19</v>
      </c>
      <c r="N570" s="213" t="s">
        <v>44</v>
      </c>
      <c r="O570" s="85"/>
      <c r="P570" s="214">
        <f>O570*H570</f>
        <v>0</v>
      </c>
      <c r="Q570" s="214">
        <v>0.00025000000000000001</v>
      </c>
      <c r="R570" s="214">
        <f>Q570*H570</f>
        <v>0.001</v>
      </c>
      <c r="S570" s="214">
        <v>0</v>
      </c>
      <c r="T570" s="215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16" t="s">
        <v>226</v>
      </c>
      <c r="AT570" s="216" t="s">
        <v>131</v>
      </c>
      <c r="AU570" s="216" t="s">
        <v>83</v>
      </c>
      <c r="AY570" s="18" t="s">
        <v>128</v>
      </c>
      <c r="BE570" s="217">
        <f>IF(N570="základní",J570,0)</f>
        <v>0</v>
      </c>
      <c r="BF570" s="217">
        <f>IF(N570="snížená",J570,0)</f>
        <v>0</v>
      </c>
      <c r="BG570" s="217">
        <f>IF(N570="zákl. přenesená",J570,0)</f>
        <v>0</v>
      </c>
      <c r="BH570" s="217">
        <f>IF(N570="sníž. přenesená",J570,0)</f>
        <v>0</v>
      </c>
      <c r="BI570" s="217">
        <f>IF(N570="nulová",J570,0)</f>
        <v>0</v>
      </c>
      <c r="BJ570" s="18" t="s">
        <v>81</v>
      </c>
      <c r="BK570" s="217">
        <f>ROUND(I570*H570,2)</f>
        <v>0</v>
      </c>
      <c r="BL570" s="18" t="s">
        <v>226</v>
      </c>
      <c r="BM570" s="216" t="s">
        <v>706</v>
      </c>
    </row>
    <row r="571" s="13" customFormat="1">
      <c r="A571" s="13"/>
      <c r="B571" s="218"/>
      <c r="C571" s="219"/>
      <c r="D571" s="220" t="s">
        <v>138</v>
      </c>
      <c r="E571" s="221" t="s">
        <v>19</v>
      </c>
      <c r="F571" s="222" t="s">
        <v>429</v>
      </c>
      <c r="G571" s="219"/>
      <c r="H571" s="221" t="s">
        <v>19</v>
      </c>
      <c r="I571" s="223"/>
      <c r="J571" s="219"/>
      <c r="K571" s="219"/>
      <c r="L571" s="224"/>
      <c r="M571" s="225"/>
      <c r="N571" s="226"/>
      <c r="O571" s="226"/>
      <c r="P571" s="226"/>
      <c r="Q571" s="226"/>
      <c r="R571" s="226"/>
      <c r="S571" s="226"/>
      <c r="T571" s="227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28" t="s">
        <v>138</v>
      </c>
      <c r="AU571" s="228" t="s">
        <v>83</v>
      </c>
      <c r="AV571" s="13" t="s">
        <v>81</v>
      </c>
      <c r="AW571" s="13" t="s">
        <v>35</v>
      </c>
      <c r="AX571" s="13" t="s">
        <v>73</v>
      </c>
      <c r="AY571" s="228" t="s">
        <v>128</v>
      </c>
    </row>
    <row r="572" s="14" customFormat="1">
      <c r="A572" s="14"/>
      <c r="B572" s="229"/>
      <c r="C572" s="230"/>
      <c r="D572" s="220" t="s">
        <v>138</v>
      </c>
      <c r="E572" s="231" t="s">
        <v>19</v>
      </c>
      <c r="F572" s="232" t="s">
        <v>136</v>
      </c>
      <c r="G572" s="230"/>
      <c r="H572" s="233">
        <v>4</v>
      </c>
      <c r="I572" s="234"/>
      <c r="J572" s="230"/>
      <c r="K572" s="230"/>
      <c r="L572" s="235"/>
      <c r="M572" s="236"/>
      <c r="N572" s="237"/>
      <c r="O572" s="237"/>
      <c r="P572" s="237"/>
      <c r="Q572" s="237"/>
      <c r="R572" s="237"/>
      <c r="S572" s="237"/>
      <c r="T572" s="238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39" t="s">
        <v>138</v>
      </c>
      <c r="AU572" s="239" t="s">
        <v>83</v>
      </c>
      <c r="AV572" s="14" t="s">
        <v>83</v>
      </c>
      <c r="AW572" s="14" t="s">
        <v>35</v>
      </c>
      <c r="AX572" s="14" t="s">
        <v>81</v>
      </c>
      <c r="AY572" s="239" t="s">
        <v>128</v>
      </c>
    </row>
    <row r="573" s="2" customFormat="1">
      <c r="A573" s="39"/>
      <c r="B573" s="40"/>
      <c r="C573" s="205" t="s">
        <v>707</v>
      </c>
      <c r="D573" s="205" t="s">
        <v>131</v>
      </c>
      <c r="E573" s="206" t="s">
        <v>708</v>
      </c>
      <c r="F573" s="207" t="s">
        <v>709</v>
      </c>
      <c r="G573" s="208" t="s">
        <v>163</v>
      </c>
      <c r="H573" s="209">
        <v>48.399999999999999</v>
      </c>
      <c r="I573" s="210"/>
      <c r="J573" s="211">
        <f>ROUND(I573*H573,2)</f>
        <v>0</v>
      </c>
      <c r="K573" s="207" t="s">
        <v>135</v>
      </c>
      <c r="L573" s="45"/>
      <c r="M573" s="212" t="s">
        <v>19</v>
      </c>
      <c r="N573" s="213" t="s">
        <v>44</v>
      </c>
      <c r="O573" s="85"/>
      <c r="P573" s="214">
        <f>O573*H573</f>
        <v>0</v>
      </c>
      <c r="Q573" s="214">
        <v>0.0021700000000000001</v>
      </c>
      <c r="R573" s="214">
        <f>Q573*H573</f>
        <v>0.105028</v>
      </c>
      <c r="S573" s="214">
        <v>0</v>
      </c>
      <c r="T573" s="215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16" t="s">
        <v>226</v>
      </c>
      <c r="AT573" s="216" t="s">
        <v>131</v>
      </c>
      <c r="AU573" s="216" t="s">
        <v>83</v>
      </c>
      <c r="AY573" s="18" t="s">
        <v>128</v>
      </c>
      <c r="BE573" s="217">
        <f>IF(N573="základní",J573,0)</f>
        <v>0</v>
      </c>
      <c r="BF573" s="217">
        <f>IF(N573="snížená",J573,0)</f>
        <v>0</v>
      </c>
      <c r="BG573" s="217">
        <f>IF(N573="zákl. přenesená",J573,0)</f>
        <v>0</v>
      </c>
      <c r="BH573" s="217">
        <f>IF(N573="sníž. přenesená",J573,0)</f>
        <v>0</v>
      </c>
      <c r="BI573" s="217">
        <f>IF(N573="nulová",J573,0)</f>
        <v>0</v>
      </c>
      <c r="BJ573" s="18" t="s">
        <v>81</v>
      </c>
      <c r="BK573" s="217">
        <f>ROUND(I573*H573,2)</f>
        <v>0</v>
      </c>
      <c r="BL573" s="18" t="s">
        <v>226</v>
      </c>
      <c r="BM573" s="216" t="s">
        <v>710</v>
      </c>
    </row>
    <row r="574" s="13" customFormat="1">
      <c r="A574" s="13"/>
      <c r="B574" s="218"/>
      <c r="C574" s="219"/>
      <c r="D574" s="220" t="s">
        <v>138</v>
      </c>
      <c r="E574" s="221" t="s">
        <v>19</v>
      </c>
      <c r="F574" s="222" t="s">
        <v>711</v>
      </c>
      <c r="G574" s="219"/>
      <c r="H574" s="221" t="s">
        <v>19</v>
      </c>
      <c r="I574" s="223"/>
      <c r="J574" s="219"/>
      <c r="K574" s="219"/>
      <c r="L574" s="224"/>
      <c r="M574" s="225"/>
      <c r="N574" s="226"/>
      <c r="O574" s="226"/>
      <c r="P574" s="226"/>
      <c r="Q574" s="226"/>
      <c r="R574" s="226"/>
      <c r="S574" s="226"/>
      <c r="T574" s="227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28" t="s">
        <v>138</v>
      </c>
      <c r="AU574" s="228" t="s">
        <v>83</v>
      </c>
      <c r="AV574" s="13" t="s">
        <v>81</v>
      </c>
      <c r="AW574" s="13" t="s">
        <v>35</v>
      </c>
      <c r="AX574" s="13" t="s">
        <v>73</v>
      </c>
      <c r="AY574" s="228" t="s">
        <v>128</v>
      </c>
    </row>
    <row r="575" s="14" customFormat="1">
      <c r="A575" s="14"/>
      <c r="B575" s="229"/>
      <c r="C575" s="230"/>
      <c r="D575" s="220" t="s">
        <v>138</v>
      </c>
      <c r="E575" s="231" t="s">
        <v>19</v>
      </c>
      <c r="F575" s="232" t="s">
        <v>712</v>
      </c>
      <c r="G575" s="230"/>
      <c r="H575" s="233">
        <v>48.399999999999999</v>
      </c>
      <c r="I575" s="234"/>
      <c r="J575" s="230"/>
      <c r="K575" s="230"/>
      <c r="L575" s="235"/>
      <c r="M575" s="236"/>
      <c r="N575" s="237"/>
      <c r="O575" s="237"/>
      <c r="P575" s="237"/>
      <c r="Q575" s="237"/>
      <c r="R575" s="237"/>
      <c r="S575" s="237"/>
      <c r="T575" s="238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39" t="s">
        <v>138</v>
      </c>
      <c r="AU575" s="239" t="s">
        <v>83</v>
      </c>
      <c r="AV575" s="14" t="s">
        <v>83</v>
      </c>
      <c r="AW575" s="14" t="s">
        <v>35</v>
      </c>
      <c r="AX575" s="14" t="s">
        <v>81</v>
      </c>
      <c r="AY575" s="239" t="s">
        <v>128</v>
      </c>
    </row>
    <row r="576" s="2" customFormat="1" ht="16.5" customHeight="1">
      <c r="A576" s="39"/>
      <c r="B576" s="40"/>
      <c r="C576" s="205" t="s">
        <v>713</v>
      </c>
      <c r="D576" s="205" t="s">
        <v>131</v>
      </c>
      <c r="E576" s="206" t="s">
        <v>714</v>
      </c>
      <c r="F576" s="207" t="s">
        <v>715</v>
      </c>
      <c r="G576" s="208" t="s">
        <v>163</v>
      </c>
      <c r="H576" s="209">
        <v>126</v>
      </c>
      <c r="I576" s="210"/>
      <c r="J576" s="211">
        <f>ROUND(I576*H576,2)</f>
        <v>0</v>
      </c>
      <c r="K576" s="207" t="s">
        <v>135</v>
      </c>
      <c r="L576" s="45"/>
      <c r="M576" s="212" t="s">
        <v>19</v>
      </c>
      <c r="N576" s="213" t="s">
        <v>44</v>
      </c>
      <c r="O576" s="85"/>
      <c r="P576" s="214">
        <f>O576*H576</f>
        <v>0</v>
      </c>
      <c r="Q576" s="214">
        <v>0</v>
      </c>
      <c r="R576" s="214">
        <f>Q576*H576</f>
        <v>0</v>
      </c>
      <c r="S576" s="214">
        <v>0.00191</v>
      </c>
      <c r="T576" s="215">
        <f>S576*H576</f>
        <v>0.24066000000000001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16" t="s">
        <v>226</v>
      </c>
      <c r="AT576" s="216" t="s">
        <v>131</v>
      </c>
      <c r="AU576" s="216" t="s">
        <v>83</v>
      </c>
      <c r="AY576" s="18" t="s">
        <v>128</v>
      </c>
      <c r="BE576" s="217">
        <f>IF(N576="základní",J576,0)</f>
        <v>0</v>
      </c>
      <c r="BF576" s="217">
        <f>IF(N576="snížená",J576,0)</f>
        <v>0</v>
      </c>
      <c r="BG576" s="217">
        <f>IF(N576="zákl. přenesená",J576,0)</f>
        <v>0</v>
      </c>
      <c r="BH576" s="217">
        <f>IF(N576="sníž. přenesená",J576,0)</f>
        <v>0</v>
      </c>
      <c r="BI576" s="217">
        <f>IF(N576="nulová",J576,0)</f>
        <v>0</v>
      </c>
      <c r="BJ576" s="18" t="s">
        <v>81</v>
      </c>
      <c r="BK576" s="217">
        <f>ROUND(I576*H576,2)</f>
        <v>0</v>
      </c>
      <c r="BL576" s="18" t="s">
        <v>226</v>
      </c>
      <c r="BM576" s="216" t="s">
        <v>716</v>
      </c>
    </row>
    <row r="577" s="14" customFormat="1">
      <c r="A577" s="14"/>
      <c r="B577" s="229"/>
      <c r="C577" s="230"/>
      <c r="D577" s="220" t="s">
        <v>138</v>
      </c>
      <c r="E577" s="231" t="s">
        <v>19</v>
      </c>
      <c r="F577" s="232" t="s">
        <v>717</v>
      </c>
      <c r="G577" s="230"/>
      <c r="H577" s="233">
        <v>126</v>
      </c>
      <c r="I577" s="234"/>
      <c r="J577" s="230"/>
      <c r="K577" s="230"/>
      <c r="L577" s="235"/>
      <c r="M577" s="236"/>
      <c r="N577" s="237"/>
      <c r="O577" s="237"/>
      <c r="P577" s="237"/>
      <c r="Q577" s="237"/>
      <c r="R577" s="237"/>
      <c r="S577" s="237"/>
      <c r="T577" s="23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39" t="s">
        <v>138</v>
      </c>
      <c r="AU577" s="239" t="s">
        <v>83</v>
      </c>
      <c r="AV577" s="14" t="s">
        <v>83</v>
      </c>
      <c r="AW577" s="14" t="s">
        <v>35</v>
      </c>
      <c r="AX577" s="14" t="s">
        <v>81</v>
      </c>
      <c r="AY577" s="239" t="s">
        <v>128</v>
      </c>
    </row>
    <row r="578" s="2" customFormat="1" ht="16.5" customHeight="1">
      <c r="A578" s="39"/>
      <c r="B578" s="40"/>
      <c r="C578" s="205" t="s">
        <v>718</v>
      </c>
      <c r="D578" s="205" t="s">
        <v>131</v>
      </c>
      <c r="E578" s="206" t="s">
        <v>719</v>
      </c>
      <c r="F578" s="207" t="s">
        <v>720</v>
      </c>
      <c r="G578" s="208" t="s">
        <v>163</v>
      </c>
      <c r="H578" s="209">
        <v>4.5</v>
      </c>
      <c r="I578" s="210"/>
      <c r="J578" s="211">
        <f>ROUND(I578*H578,2)</f>
        <v>0</v>
      </c>
      <c r="K578" s="207" t="s">
        <v>135</v>
      </c>
      <c r="L578" s="45"/>
      <c r="M578" s="212" t="s">
        <v>19</v>
      </c>
      <c r="N578" s="213" t="s">
        <v>44</v>
      </c>
      <c r="O578" s="85"/>
      <c r="P578" s="214">
        <f>O578*H578</f>
        <v>0</v>
      </c>
      <c r="Q578" s="214">
        <v>0</v>
      </c>
      <c r="R578" s="214">
        <f>Q578*H578</f>
        <v>0</v>
      </c>
      <c r="S578" s="214">
        <v>0.00167</v>
      </c>
      <c r="T578" s="215">
        <f>S578*H578</f>
        <v>0.007515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16" t="s">
        <v>226</v>
      </c>
      <c r="AT578" s="216" t="s">
        <v>131</v>
      </c>
      <c r="AU578" s="216" t="s">
        <v>83</v>
      </c>
      <c r="AY578" s="18" t="s">
        <v>128</v>
      </c>
      <c r="BE578" s="217">
        <f>IF(N578="základní",J578,0)</f>
        <v>0</v>
      </c>
      <c r="BF578" s="217">
        <f>IF(N578="snížená",J578,0)</f>
        <v>0</v>
      </c>
      <c r="BG578" s="217">
        <f>IF(N578="zákl. přenesená",J578,0)</f>
        <v>0</v>
      </c>
      <c r="BH578" s="217">
        <f>IF(N578="sníž. přenesená",J578,0)</f>
        <v>0</v>
      </c>
      <c r="BI578" s="217">
        <f>IF(N578="nulová",J578,0)</f>
        <v>0</v>
      </c>
      <c r="BJ578" s="18" t="s">
        <v>81</v>
      </c>
      <c r="BK578" s="217">
        <f>ROUND(I578*H578,2)</f>
        <v>0</v>
      </c>
      <c r="BL578" s="18" t="s">
        <v>226</v>
      </c>
      <c r="BM578" s="216" t="s">
        <v>721</v>
      </c>
    </row>
    <row r="579" s="13" customFormat="1">
      <c r="A579" s="13"/>
      <c r="B579" s="218"/>
      <c r="C579" s="219"/>
      <c r="D579" s="220" t="s">
        <v>138</v>
      </c>
      <c r="E579" s="221" t="s">
        <v>19</v>
      </c>
      <c r="F579" s="222" t="s">
        <v>722</v>
      </c>
      <c r="G579" s="219"/>
      <c r="H579" s="221" t="s">
        <v>19</v>
      </c>
      <c r="I579" s="223"/>
      <c r="J579" s="219"/>
      <c r="K579" s="219"/>
      <c r="L579" s="224"/>
      <c r="M579" s="225"/>
      <c r="N579" s="226"/>
      <c r="O579" s="226"/>
      <c r="P579" s="226"/>
      <c r="Q579" s="226"/>
      <c r="R579" s="226"/>
      <c r="S579" s="226"/>
      <c r="T579" s="227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28" t="s">
        <v>138</v>
      </c>
      <c r="AU579" s="228" t="s">
        <v>83</v>
      </c>
      <c r="AV579" s="13" t="s">
        <v>81</v>
      </c>
      <c r="AW579" s="13" t="s">
        <v>35</v>
      </c>
      <c r="AX579" s="13" t="s">
        <v>73</v>
      </c>
      <c r="AY579" s="228" t="s">
        <v>128</v>
      </c>
    </row>
    <row r="580" s="14" customFormat="1">
      <c r="A580" s="14"/>
      <c r="B580" s="229"/>
      <c r="C580" s="230"/>
      <c r="D580" s="220" t="s">
        <v>138</v>
      </c>
      <c r="E580" s="231" t="s">
        <v>19</v>
      </c>
      <c r="F580" s="232" t="s">
        <v>168</v>
      </c>
      <c r="G580" s="230"/>
      <c r="H580" s="233">
        <v>4.5</v>
      </c>
      <c r="I580" s="234"/>
      <c r="J580" s="230"/>
      <c r="K580" s="230"/>
      <c r="L580" s="235"/>
      <c r="M580" s="236"/>
      <c r="N580" s="237"/>
      <c r="O580" s="237"/>
      <c r="P580" s="237"/>
      <c r="Q580" s="237"/>
      <c r="R580" s="237"/>
      <c r="S580" s="237"/>
      <c r="T580" s="238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39" t="s">
        <v>138</v>
      </c>
      <c r="AU580" s="239" t="s">
        <v>83</v>
      </c>
      <c r="AV580" s="14" t="s">
        <v>83</v>
      </c>
      <c r="AW580" s="14" t="s">
        <v>35</v>
      </c>
      <c r="AX580" s="14" t="s">
        <v>81</v>
      </c>
      <c r="AY580" s="239" t="s">
        <v>128</v>
      </c>
    </row>
    <row r="581" s="2" customFormat="1" ht="16.5" customHeight="1">
      <c r="A581" s="39"/>
      <c r="B581" s="40"/>
      <c r="C581" s="205" t="s">
        <v>723</v>
      </c>
      <c r="D581" s="205" t="s">
        <v>131</v>
      </c>
      <c r="E581" s="206" t="s">
        <v>724</v>
      </c>
      <c r="F581" s="207" t="s">
        <v>725</v>
      </c>
      <c r="G581" s="208" t="s">
        <v>163</v>
      </c>
      <c r="H581" s="209">
        <v>19.600000000000001</v>
      </c>
      <c r="I581" s="210"/>
      <c r="J581" s="211">
        <f>ROUND(I581*H581,2)</f>
        <v>0</v>
      </c>
      <c r="K581" s="207" t="s">
        <v>135</v>
      </c>
      <c r="L581" s="45"/>
      <c r="M581" s="212" t="s">
        <v>19</v>
      </c>
      <c r="N581" s="213" t="s">
        <v>44</v>
      </c>
      <c r="O581" s="85"/>
      <c r="P581" s="214">
        <f>O581*H581</f>
        <v>0</v>
      </c>
      <c r="Q581" s="214">
        <v>0</v>
      </c>
      <c r="R581" s="214">
        <f>Q581*H581</f>
        <v>0</v>
      </c>
      <c r="S581" s="214">
        <v>0.00175</v>
      </c>
      <c r="T581" s="215">
        <f>S581*H581</f>
        <v>0.034300000000000004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16" t="s">
        <v>226</v>
      </c>
      <c r="AT581" s="216" t="s">
        <v>131</v>
      </c>
      <c r="AU581" s="216" t="s">
        <v>83</v>
      </c>
      <c r="AY581" s="18" t="s">
        <v>128</v>
      </c>
      <c r="BE581" s="217">
        <f>IF(N581="základní",J581,0)</f>
        <v>0</v>
      </c>
      <c r="BF581" s="217">
        <f>IF(N581="snížená",J581,0)</f>
        <v>0</v>
      </c>
      <c r="BG581" s="217">
        <f>IF(N581="zákl. přenesená",J581,0)</f>
        <v>0</v>
      </c>
      <c r="BH581" s="217">
        <f>IF(N581="sníž. přenesená",J581,0)</f>
        <v>0</v>
      </c>
      <c r="BI581" s="217">
        <f>IF(N581="nulová",J581,0)</f>
        <v>0</v>
      </c>
      <c r="BJ581" s="18" t="s">
        <v>81</v>
      </c>
      <c r="BK581" s="217">
        <f>ROUND(I581*H581,2)</f>
        <v>0</v>
      </c>
      <c r="BL581" s="18" t="s">
        <v>226</v>
      </c>
      <c r="BM581" s="216" t="s">
        <v>726</v>
      </c>
    </row>
    <row r="582" s="13" customFormat="1">
      <c r="A582" s="13"/>
      <c r="B582" s="218"/>
      <c r="C582" s="219"/>
      <c r="D582" s="220" t="s">
        <v>138</v>
      </c>
      <c r="E582" s="221" t="s">
        <v>19</v>
      </c>
      <c r="F582" s="222" t="s">
        <v>727</v>
      </c>
      <c r="G582" s="219"/>
      <c r="H582" s="221" t="s">
        <v>19</v>
      </c>
      <c r="I582" s="223"/>
      <c r="J582" s="219"/>
      <c r="K582" s="219"/>
      <c r="L582" s="224"/>
      <c r="M582" s="225"/>
      <c r="N582" s="226"/>
      <c r="O582" s="226"/>
      <c r="P582" s="226"/>
      <c r="Q582" s="226"/>
      <c r="R582" s="226"/>
      <c r="S582" s="226"/>
      <c r="T582" s="227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28" t="s">
        <v>138</v>
      </c>
      <c r="AU582" s="228" t="s">
        <v>83</v>
      </c>
      <c r="AV582" s="13" t="s">
        <v>81</v>
      </c>
      <c r="AW582" s="13" t="s">
        <v>35</v>
      </c>
      <c r="AX582" s="13" t="s">
        <v>73</v>
      </c>
      <c r="AY582" s="228" t="s">
        <v>128</v>
      </c>
    </row>
    <row r="583" s="14" customFormat="1">
      <c r="A583" s="14"/>
      <c r="B583" s="229"/>
      <c r="C583" s="230"/>
      <c r="D583" s="220" t="s">
        <v>138</v>
      </c>
      <c r="E583" s="231" t="s">
        <v>19</v>
      </c>
      <c r="F583" s="232" t="s">
        <v>177</v>
      </c>
      <c r="G583" s="230"/>
      <c r="H583" s="233">
        <v>19.600000000000001</v>
      </c>
      <c r="I583" s="234"/>
      <c r="J583" s="230"/>
      <c r="K583" s="230"/>
      <c r="L583" s="235"/>
      <c r="M583" s="236"/>
      <c r="N583" s="237"/>
      <c r="O583" s="237"/>
      <c r="P583" s="237"/>
      <c r="Q583" s="237"/>
      <c r="R583" s="237"/>
      <c r="S583" s="237"/>
      <c r="T583" s="238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39" t="s">
        <v>138</v>
      </c>
      <c r="AU583" s="239" t="s">
        <v>83</v>
      </c>
      <c r="AV583" s="14" t="s">
        <v>83</v>
      </c>
      <c r="AW583" s="14" t="s">
        <v>35</v>
      </c>
      <c r="AX583" s="14" t="s">
        <v>81</v>
      </c>
      <c r="AY583" s="239" t="s">
        <v>128</v>
      </c>
    </row>
    <row r="584" s="2" customFormat="1">
      <c r="A584" s="39"/>
      <c r="B584" s="40"/>
      <c r="C584" s="205" t="s">
        <v>728</v>
      </c>
      <c r="D584" s="205" t="s">
        <v>131</v>
      </c>
      <c r="E584" s="206" t="s">
        <v>729</v>
      </c>
      <c r="F584" s="207" t="s">
        <v>730</v>
      </c>
      <c r="G584" s="208" t="s">
        <v>488</v>
      </c>
      <c r="H584" s="265"/>
      <c r="I584" s="210"/>
      <c r="J584" s="211">
        <f>ROUND(I584*H584,2)</f>
        <v>0</v>
      </c>
      <c r="K584" s="207" t="s">
        <v>135</v>
      </c>
      <c r="L584" s="45"/>
      <c r="M584" s="212" t="s">
        <v>19</v>
      </c>
      <c r="N584" s="213" t="s">
        <v>44</v>
      </c>
      <c r="O584" s="85"/>
      <c r="P584" s="214">
        <f>O584*H584</f>
        <v>0</v>
      </c>
      <c r="Q584" s="214">
        <v>0</v>
      </c>
      <c r="R584" s="214">
        <f>Q584*H584</f>
        <v>0</v>
      </c>
      <c r="S584" s="214">
        <v>0</v>
      </c>
      <c r="T584" s="215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16" t="s">
        <v>226</v>
      </c>
      <c r="AT584" s="216" t="s">
        <v>131</v>
      </c>
      <c r="AU584" s="216" t="s">
        <v>83</v>
      </c>
      <c r="AY584" s="18" t="s">
        <v>128</v>
      </c>
      <c r="BE584" s="217">
        <f>IF(N584="základní",J584,0)</f>
        <v>0</v>
      </c>
      <c r="BF584" s="217">
        <f>IF(N584="snížená",J584,0)</f>
        <v>0</v>
      </c>
      <c r="BG584" s="217">
        <f>IF(N584="zákl. přenesená",J584,0)</f>
        <v>0</v>
      </c>
      <c r="BH584" s="217">
        <f>IF(N584="sníž. přenesená",J584,0)</f>
        <v>0</v>
      </c>
      <c r="BI584" s="217">
        <f>IF(N584="nulová",J584,0)</f>
        <v>0</v>
      </c>
      <c r="BJ584" s="18" t="s">
        <v>81</v>
      </c>
      <c r="BK584" s="217">
        <f>ROUND(I584*H584,2)</f>
        <v>0</v>
      </c>
      <c r="BL584" s="18" t="s">
        <v>226</v>
      </c>
      <c r="BM584" s="216" t="s">
        <v>731</v>
      </c>
    </row>
    <row r="585" s="12" customFormat="1" ht="22.8" customHeight="1">
      <c r="A585" s="12"/>
      <c r="B585" s="189"/>
      <c r="C585" s="190"/>
      <c r="D585" s="191" t="s">
        <v>72</v>
      </c>
      <c r="E585" s="203" t="s">
        <v>732</v>
      </c>
      <c r="F585" s="203" t="s">
        <v>733</v>
      </c>
      <c r="G585" s="190"/>
      <c r="H585" s="190"/>
      <c r="I585" s="193"/>
      <c r="J585" s="204">
        <f>BK585</f>
        <v>0</v>
      </c>
      <c r="K585" s="190"/>
      <c r="L585" s="195"/>
      <c r="M585" s="196"/>
      <c r="N585" s="197"/>
      <c r="O585" s="197"/>
      <c r="P585" s="198">
        <f>SUM(P586:P590)</f>
        <v>0</v>
      </c>
      <c r="Q585" s="197"/>
      <c r="R585" s="198">
        <f>SUM(R586:R590)</f>
        <v>0.00022500000000000002</v>
      </c>
      <c r="S585" s="197"/>
      <c r="T585" s="199">
        <f>SUM(T586:T590)</f>
        <v>0</v>
      </c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R585" s="200" t="s">
        <v>83</v>
      </c>
      <c r="AT585" s="201" t="s">
        <v>72</v>
      </c>
      <c r="AU585" s="201" t="s">
        <v>81</v>
      </c>
      <c r="AY585" s="200" t="s">
        <v>128</v>
      </c>
      <c r="BK585" s="202">
        <f>SUM(BK586:BK590)</f>
        <v>0</v>
      </c>
    </row>
    <row r="586" s="2" customFormat="1" ht="16.5" customHeight="1">
      <c r="A586" s="39"/>
      <c r="B586" s="40"/>
      <c r="C586" s="205" t="s">
        <v>734</v>
      </c>
      <c r="D586" s="205" t="s">
        <v>131</v>
      </c>
      <c r="E586" s="206" t="s">
        <v>735</v>
      </c>
      <c r="F586" s="207" t="s">
        <v>736</v>
      </c>
      <c r="G586" s="208" t="s">
        <v>631</v>
      </c>
      <c r="H586" s="209">
        <v>1</v>
      </c>
      <c r="I586" s="210"/>
      <c r="J586" s="211">
        <f>ROUND(I586*H586,2)</f>
        <v>0</v>
      </c>
      <c r="K586" s="207" t="s">
        <v>19</v>
      </c>
      <c r="L586" s="45"/>
      <c r="M586" s="212" t="s">
        <v>19</v>
      </c>
      <c r="N586" s="213" t="s">
        <v>44</v>
      </c>
      <c r="O586" s="85"/>
      <c r="P586" s="214">
        <f>O586*H586</f>
        <v>0</v>
      </c>
      <c r="Q586" s="214">
        <v>0</v>
      </c>
      <c r="R586" s="214">
        <f>Q586*H586</f>
        <v>0</v>
      </c>
      <c r="S586" s="214">
        <v>0</v>
      </c>
      <c r="T586" s="215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16" t="s">
        <v>226</v>
      </c>
      <c r="AT586" s="216" t="s">
        <v>131</v>
      </c>
      <c r="AU586" s="216" t="s">
        <v>83</v>
      </c>
      <c r="AY586" s="18" t="s">
        <v>128</v>
      </c>
      <c r="BE586" s="217">
        <f>IF(N586="základní",J586,0)</f>
        <v>0</v>
      </c>
      <c r="BF586" s="217">
        <f>IF(N586="snížená",J586,0)</f>
        <v>0</v>
      </c>
      <c r="BG586" s="217">
        <f>IF(N586="zákl. přenesená",J586,0)</f>
        <v>0</v>
      </c>
      <c r="BH586" s="217">
        <f>IF(N586="sníž. přenesená",J586,0)</f>
        <v>0</v>
      </c>
      <c r="BI586" s="217">
        <f>IF(N586="nulová",J586,0)</f>
        <v>0</v>
      </c>
      <c r="BJ586" s="18" t="s">
        <v>81</v>
      </c>
      <c r="BK586" s="217">
        <f>ROUND(I586*H586,2)</f>
        <v>0</v>
      </c>
      <c r="BL586" s="18" t="s">
        <v>226</v>
      </c>
      <c r="BM586" s="216" t="s">
        <v>737</v>
      </c>
    </row>
    <row r="587" s="2" customFormat="1">
      <c r="A587" s="39"/>
      <c r="B587" s="40"/>
      <c r="C587" s="205" t="s">
        <v>738</v>
      </c>
      <c r="D587" s="205" t="s">
        <v>131</v>
      </c>
      <c r="E587" s="206" t="s">
        <v>739</v>
      </c>
      <c r="F587" s="207" t="s">
        <v>740</v>
      </c>
      <c r="G587" s="208" t="s">
        <v>163</v>
      </c>
      <c r="H587" s="209">
        <v>4.5</v>
      </c>
      <c r="I587" s="210"/>
      <c r="J587" s="211">
        <f>ROUND(I587*H587,2)</f>
        <v>0</v>
      </c>
      <c r="K587" s="207" t="s">
        <v>135</v>
      </c>
      <c r="L587" s="45"/>
      <c r="M587" s="212" t="s">
        <v>19</v>
      </c>
      <c r="N587" s="213" t="s">
        <v>44</v>
      </c>
      <c r="O587" s="85"/>
      <c r="P587" s="214">
        <f>O587*H587</f>
        <v>0</v>
      </c>
      <c r="Q587" s="214">
        <v>5.0000000000000002E-05</v>
      </c>
      <c r="R587" s="214">
        <f>Q587*H587</f>
        <v>0.00022500000000000002</v>
      </c>
      <c r="S587" s="214">
        <v>0</v>
      </c>
      <c r="T587" s="215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16" t="s">
        <v>226</v>
      </c>
      <c r="AT587" s="216" t="s">
        <v>131</v>
      </c>
      <c r="AU587" s="216" t="s">
        <v>83</v>
      </c>
      <c r="AY587" s="18" t="s">
        <v>128</v>
      </c>
      <c r="BE587" s="217">
        <f>IF(N587="základní",J587,0)</f>
        <v>0</v>
      </c>
      <c r="BF587" s="217">
        <f>IF(N587="snížená",J587,0)</f>
        <v>0</v>
      </c>
      <c r="BG587" s="217">
        <f>IF(N587="zákl. přenesená",J587,0)</f>
        <v>0</v>
      </c>
      <c r="BH587" s="217">
        <f>IF(N587="sníž. přenesená",J587,0)</f>
        <v>0</v>
      </c>
      <c r="BI587" s="217">
        <f>IF(N587="nulová",J587,0)</f>
        <v>0</v>
      </c>
      <c r="BJ587" s="18" t="s">
        <v>81</v>
      </c>
      <c r="BK587" s="217">
        <f>ROUND(I587*H587,2)</f>
        <v>0</v>
      </c>
      <c r="BL587" s="18" t="s">
        <v>226</v>
      </c>
      <c r="BM587" s="216" t="s">
        <v>741</v>
      </c>
    </row>
    <row r="588" s="13" customFormat="1">
      <c r="A588" s="13"/>
      <c r="B588" s="218"/>
      <c r="C588" s="219"/>
      <c r="D588" s="220" t="s">
        <v>138</v>
      </c>
      <c r="E588" s="221" t="s">
        <v>19</v>
      </c>
      <c r="F588" s="222" t="s">
        <v>167</v>
      </c>
      <c r="G588" s="219"/>
      <c r="H588" s="221" t="s">
        <v>19</v>
      </c>
      <c r="I588" s="223"/>
      <c r="J588" s="219"/>
      <c r="K588" s="219"/>
      <c r="L588" s="224"/>
      <c r="M588" s="225"/>
      <c r="N588" s="226"/>
      <c r="O588" s="226"/>
      <c r="P588" s="226"/>
      <c r="Q588" s="226"/>
      <c r="R588" s="226"/>
      <c r="S588" s="226"/>
      <c r="T588" s="227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28" t="s">
        <v>138</v>
      </c>
      <c r="AU588" s="228" t="s">
        <v>83</v>
      </c>
      <c r="AV588" s="13" t="s">
        <v>81</v>
      </c>
      <c r="AW588" s="13" t="s">
        <v>35</v>
      </c>
      <c r="AX588" s="13" t="s">
        <v>73</v>
      </c>
      <c r="AY588" s="228" t="s">
        <v>128</v>
      </c>
    </row>
    <row r="589" s="14" customFormat="1">
      <c r="A589" s="14"/>
      <c r="B589" s="229"/>
      <c r="C589" s="230"/>
      <c r="D589" s="220" t="s">
        <v>138</v>
      </c>
      <c r="E589" s="231" t="s">
        <v>19</v>
      </c>
      <c r="F589" s="232" t="s">
        <v>168</v>
      </c>
      <c r="G589" s="230"/>
      <c r="H589" s="233">
        <v>4.5</v>
      </c>
      <c r="I589" s="234"/>
      <c r="J589" s="230"/>
      <c r="K589" s="230"/>
      <c r="L589" s="235"/>
      <c r="M589" s="236"/>
      <c r="N589" s="237"/>
      <c r="O589" s="237"/>
      <c r="P589" s="237"/>
      <c r="Q589" s="237"/>
      <c r="R589" s="237"/>
      <c r="S589" s="237"/>
      <c r="T589" s="238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39" t="s">
        <v>138</v>
      </c>
      <c r="AU589" s="239" t="s">
        <v>83</v>
      </c>
      <c r="AV589" s="14" t="s">
        <v>83</v>
      </c>
      <c r="AW589" s="14" t="s">
        <v>35</v>
      </c>
      <c r="AX589" s="14" t="s">
        <v>81</v>
      </c>
      <c r="AY589" s="239" t="s">
        <v>128</v>
      </c>
    </row>
    <row r="590" s="2" customFormat="1">
      <c r="A590" s="39"/>
      <c r="B590" s="40"/>
      <c r="C590" s="205" t="s">
        <v>742</v>
      </c>
      <c r="D590" s="205" t="s">
        <v>131</v>
      </c>
      <c r="E590" s="206" t="s">
        <v>743</v>
      </c>
      <c r="F590" s="207" t="s">
        <v>744</v>
      </c>
      <c r="G590" s="208" t="s">
        <v>488</v>
      </c>
      <c r="H590" s="265"/>
      <c r="I590" s="210"/>
      <c r="J590" s="211">
        <f>ROUND(I590*H590,2)</f>
        <v>0</v>
      </c>
      <c r="K590" s="207" t="s">
        <v>135</v>
      </c>
      <c r="L590" s="45"/>
      <c r="M590" s="212" t="s">
        <v>19</v>
      </c>
      <c r="N590" s="213" t="s">
        <v>44</v>
      </c>
      <c r="O590" s="85"/>
      <c r="P590" s="214">
        <f>O590*H590</f>
        <v>0</v>
      </c>
      <c r="Q590" s="214">
        <v>0</v>
      </c>
      <c r="R590" s="214">
        <f>Q590*H590</f>
        <v>0</v>
      </c>
      <c r="S590" s="214">
        <v>0</v>
      </c>
      <c r="T590" s="215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16" t="s">
        <v>136</v>
      </c>
      <c r="AT590" s="216" t="s">
        <v>131</v>
      </c>
      <c r="AU590" s="216" t="s">
        <v>83</v>
      </c>
      <c r="AY590" s="18" t="s">
        <v>128</v>
      </c>
      <c r="BE590" s="217">
        <f>IF(N590="základní",J590,0)</f>
        <v>0</v>
      </c>
      <c r="BF590" s="217">
        <f>IF(N590="snížená",J590,0)</f>
        <v>0</v>
      </c>
      <c r="BG590" s="217">
        <f>IF(N590="zákl. přenesená",J590,0)</f>
        <v>0</v>
      </c>
      <c r="BH590" s="217">
        <f>IF(N590="sníž. přenesená",J590,0)</f>
        <v>0</v>
      </c>
      <c r="BI590" s="217">
        <f>IF(N590="nulová",J590,0)</f>
        <v>0</v>
      </c>
      <c r="BJ590" s="18" t="s">
        <v>81</v>
      </c>
      <c r="BK590" s="217">
        <f>ROUND(I590*H590,2)</f>
        <v>0</v>
      </c>
      <c r="BL590" s="18" t="s">
        <v>136</v>
      </c>
      <c r="BM590" s="216" t="s">
        <v>745</v>
      </c>
    </row>
    <row r="591" s="12" customFormat="1" ht="25.92" customHeight="1">
      <c r="A591" s="12"/>
      <c r="B591" s="189"/>
      <c r="C591" s="190"/>
      <c r="D591" s="191" t="s">
        <v>72</v>
      </c>
      <c r="E591" s="192" t="s">
        <v>746</v>
      </c>
      <c r="F591" s="192" t="s">
        <v>747</v>
      </c>
      <c r="G591" s="190"/>
      <c r="H591" s="190"/>
      <c r="I591" s="193"/>
      <c r="J591" s="194">
        <f>BK591</f>
        <v>0</v>
      </c>
      <c r="K591" s="190"/>
      <c r="L591" s="195"/>
      <c r="M591" s="196"/>
      <c r="N591" s="197"/>
      <c r="O591" s="197"/>
      <c r="P591" s="198">
        <f>P592+P596</f>
        <v>0</v>
      </c>
      <c r="Q591" s="197"/>
      <c r="R591" s="198">
        <f>R592+R596</f>
        <v>0</v>
      </c>
      <c r="S591" s="197"/>
      <c r="T591" s="199">
        <f>T592+T596</f>
        <v>0</v>
      </c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R591" s="200" t="s">
        <v>160</v>
      </c>
      <c r="AT591" s="201" t="s">
        <v>72</v>
      </c>
      <c r="AU591" s="201" t="s">
        <v>73</v>
      </c>
      <c r="AY591" s="200" t="s">
        <v>128</v>
      </c>
      <c r="BK591" s="202">
        <f>BK592+BK596</f>
        <v>0</v>
      </c>
    </row>
    <row r="592" s="12" customFormat="1" ht="22.8" customHeight="1">
      <c r="A592" s="12"/>
      <c r="B592" s="189"/>
      <c r="C592" s="190"/>
      <c r="D592" s="191" t="s">
        <v>72</v>
      </c>
      <c r="E592" s="203" t="s">
        <v>748</v>
      </c>
      <c r="F592" s="203" t="s">
        <v>749</v>
      </c>
      <c r="G592" s="190"/>
      <c r="H592" s="190"/>
      <c r="I592" s="193"/>
      <c r="J592" s="204">
        <f>BK592</f>
        <v>0</v>
      </c>
      <c r="K592" s="190"/>
      <c r="L592" s="195"/>
      <c r="M592" s="196"/>
      <c r="N592" s="197"/>
      <c r="O592" s="197"/>
      <c r="P592" s="198">
        <f>SUM(P593:P595)</f>
        <v>0</v>
      </c>
      <c r="Q592" s="197"/>
      <c r="R592" s="198">
        <f>SUM(R593:R595)</f>
        <v>0</v>
      </c>
      <c r="S592" s="197"/>
      <c r="T592" s="199">
        <f>SUM(T593:T595)</f>
        <v>0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00" t="s">
        <v>160</v>
      </c>
      <c r="AT592" s="201" t="s">
        <v>72</v>
      </c>
      <c r="AU592" s="201" t="s">
        <v>81</v>
      </c>
      <c r="AY592" s="200" t="s">
        <v>128</v>
      </c>
      <c r="BK592" s="202">
        <f>SUM(BK593:BK595)</f>
        <v>0</v>
      </c>
    </row>
    <row r="593" s="2" customFormat="1" ht="16.5" customHeight="1">
      <c r="A593" s="39"/>
      <c r="B593" s="40"/>
      <c r="C593" s="205" t="s">
        <v>750</v>
      </c>
      <c r="D593" s="205" t="s">
        <v>131</v>
      </c>
      <c r="E593" s="206" t="s">
        <v>751</v>
      </c>
      <c r="F593" s="207" t="s">
        <v>749</v>
      </c>
      <c r="G593" s="208" t="s">
        <v>631</v>
      </c>
      <c r="H593" s="209">
        <v>1</v>
      </c>
      <c r="I593" s="210"/>
      <c r="J593" s="211">
        <f>ROUND(I593*H593,2)</f>
        <v>0</v>
      </c>
      <c r="K593" s="207" t="s">
        <v>135</v>
      </c>
      <c r="L593" s="45"/>
      <c r="M593" s="212" t="s">
        <v>19</v>
      </c>
      <c r="N593" s="213" t="s">
        <v>44</v>
      </c>
      <c r="O593" s="85"/>
      <c r="P593" s="214">
        <f>O593*H593</f>
        <v>0</v>
      </c>
      <c r="Q593" s="214">
        <v>0</v>
      </c>
      <c r="R593" s="214">
        <f>Q593*H593</f>
        <v>0</v>
      </c>
      <c r="S593" s="214">
        <v>0</v>
      </c>
      <c r="T593" s="215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16" t="s">
        <v>752</v>
      </c>
      <c r="AT593" s="216" t="s">
        <v>131</v>
      </c>
      <c r="AU593" s="216" t="s">
        <v>83</v>
      </c>
      <c r="AY593" s="18" t="s">
        <v>128</v>
      </c>
      <c r="BE593" s="217">
        <f>IF(N593="základní",J593,0)</f>
        <v>0</v>
      </c>
      <c r="BF593" s="217">
        <f>IF(N593="snížená",J593,0)</f>
        <v>0</v>
      </c>
      <c r="BG593" s="217">
        <f>IF(N593="zákl. přenesená",J593,0)</f>
        <v>0</v>
      </c>
      <c r="BH593" s="217">
        <f>IF(N593="sníž. přenesená",J593,0)</f>
        <v>0</v>
      </c>
      <c r="BI593" s="217">
        <f>IF(N593="nulová",J593,0)</f>
        <v>0</v>
      </c>
      <c r="BJ593" s="18" t="s">
        <v>81</v>
      </c>
      <c r="BK593" s="217">
        <f>ROUND(I593*H593,2)</f>
        <v>0</v>
      </c>
      <c r="BL593" s="18" t="s">
        <v>752</v>
      </c>
      <c r="BM593" s="216" t="s">
        <v>753</v>
      </c>
    </row>
    <row r="594" s="2" customFormat="1">
      <c r="A594" s="39"/>
      <c r="B594" s="40"/>
      <c r="C594" s="41"/>
      <c r="D594" s="220" t="s">
        <v>165</v>
      </c>
      <c r="E594" s="41"/>
      <c r="F594" s="250" t="s">
        <v>754</v>
      </c>
      <c r="G594" s="41"/>
      <c r="H594" s="41"/>
      <c r="I594" s="251"/>
      <c r="J594" s="41"/>
      <c r="K594" s="41"/>
      <c r="L594" s="45"/>
      <c r="M594" s="252"/>
      <c r="N594" s="253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165</v>
      </c>
      <c r="AU594" s="18" t="s">
        <v>83</v>
      </c>
    </row>
    <row r="595" s="2" customFormat="1" ht="16.5" customHeight="1">
      <c r="A595" s="39"/>
      <c r="B595" s="40"/>
      <c r="C595" s="205" t="s">
        <v>755</v>
      </c>
      <c r="D595" s="205" t="s">
        <v>131</v>
      </c>
      <c r="E595" s="206" t="s">
        <v>756</v>
      </c>
      <c r="F595" s="207" t="s">
        <v>757</v>
      </c>
      <c r="G595" s="208" t="s">
        <v>631</v>
      </c>
      <c r="H595" s="209">
        <v>1</v>
      </c>
      <c r="I595" s="210"/>
      <c r="J595" s="211">
        <f>ROUND(I595*H595,2)</f>
        <v>0</v>
      </c>
      <c r="K595" s="207" t="s">
        <v>19</v>
      </c>
      <c r="L595" s="45"/>
      <c r="M595" s="212" t="s">
        <v>19</v>
      </c>
      <c r="N595" s="213" t="s">
        <v>44</v>
      </c>
      <c r="O595" s="85"/>
      <c r="P595" s="214">
        <f>O595*H595</f>
        <v>0</v>
      </c>
      <c r="Q595" s="214">
        <v>0</v>
      </c>
      <c r="R595" s="214">
        <f>Q595*H595</f>
        <v>0</v>
      </c>
      <c r="S595" s="214">
        <v>0</v>
      </c>
      <c r="T595" s="215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16" t="s">
        <v>752</v>
      </c>
      <c r="AT595" s="216" t="s">
        <v>131</v>
      </c>
      <c r="AU595" s="216" t="s">
        <v>83</v>
      </c>
      <c r="AY595" s="18" t="s">
        <v>128</v>
      </c>
      <c r="BE595" s="217">
        <f>IF(N595="základní",J595,0)</f>
        <v>0</v>
      </c>
      <c r="BF595" s="217">
        <f>IF(N595="snížená",J595,0)</f>
        <v>0</v>
      </c>
      <c r="BG595" s="217">
        <f>IF(N595="zákl. přenesená",J595,0)</f>
        <v>0</v>
      </c>
      <c r="BH595" s="217">
        <f>IF(N595="sníž. přenesená",J595,0)</f>
        <v>0</v>
      </c>
      <c r="BI595" s="217">
        <f>IF(N595="nulová",J595,0)</f>
        <v>0</v>
      </c>
      <c r="BJ595" s="18" t="s">
        <v>81</v>
      </c>
      <c r="BK595" s="217">
        <f>ROUND(I595*H595,2)</f>
        <v>0</v>
      </c>
      <c r="BL595" s="18" t="s">
        <v>752</v>
      </c>
      <c r="BM595" s="216" t="s">
        <v>758</v>
      </c>
    </row>
    <row r="596" s="12" customFormat="1" ht="22.8" customHeight="1">
      <c r="A596" s="12"/>
      <c r="B596" s="189"/>
      <c r="C596" s="190"/>
      <c r="D596" s="191" t="s">
        <v>72</v>
      </c>
      <c r="E596" s="203" t="s">
        <v>759</v>
      </c>
      <c r="F596" s="203" t="s">
        <v>760</v>
      </c>
      <c r="G596" s="190"/>
      <c r="H596" s="190"/>
      <c r="I596" s="193"/>
      <c r="J596" s="204">
        <f>BK596</f>
        <v>0</v>
      </c>
      <c r="K596" s="190"/>
      <c r="L596" s="195"/>
      <c r="M596" s="196"/>
      <c r="N596" s="197"/>
      <c r="O596" s="197"/>
      <c r="P596" s="198">
        <f>P597</f>
        <v>0</v>
      </c>
      <c r="Q596" s="197"/>
      <c r="R596" s="198">
        <f>R597</f>
        <v>0</v>
      </c>
      <c r="S596" s="197"/>
      <c r="T596" s="199">
        <f>T597</f>
        <v>0</v>
      </c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R596" s="200" t="s">
        <v>160</v>
      </c>
      <c r="AT596" s="201" t="s">
        <v>72</v>
      </c>
      <c r="AU596" s="201" t="s">
        <v>81</v>
      </c>
      <c r="AY596" s="200" t="s">
        <v>128</v>
      </c>
      <c r="BK596" s="202">
        <f>BK597</f>
        <v>0</v>
      </c>
    </row>
    <row r="597" s="2" customFormat="1" ht="16.5" customHeight="1">
      <c r="A597" s="39"/>
      <c r="B597" s="40"/>
      <c r="C597" s="205" t="s">
        <v>761</v>
      </c>
      <c r="D597" s="205" t="s">
        <v>131</v>
      </c>
      <c r="E597" s="206" t="s">
        <v>762</v>
      </c>
      <c r="F597" s="207" t="s">
        <v>763</v>
      </c>
      <c r="G597" s="208" t="s">
        <v>631</v>
      </c>
      <c r="H597" s="209">
        <v>1</v>
      </c>
      <c r="I597" s="210"/>
      <c r="J597" s="211">
        <f>ROUND(I597*H597,2)</f>
        <v>0</v>
      </c>
      <c r="K597" s="207" t="s">
        <v>135</v>
      </c>
      <c r="L597" s="45"/>
      <c r="M597" s="266" t="s">
        <v>19</v>
      </c>
      <c r="N597" s="267" t="s">
        <v>44</v>
      </c>
      <c r="O597" s="268"/>
      <c r="P597" s="269">
        <f>O597*H597</f>
        <v>0</v>
      </c>
      <c r="Q597" s="269">
        <v>0</v>
      </c>
      <c r="R597" s="269">
        <f>Q597*H597</f>
        <v>0</v>
      </c>
      <c r="S597" s="269">
        <v>0</v>
      </c>
      <c r="T597" s="270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16" t="s">
        <v>752</v>
      </c>
      <c r="AT597" s="216" t="s">
        <v>131</v>
      </c>
      <c r="AU597" s="216" t="s">
        <v>83</v>
      </c>
      <c r="AY597" s="18" t="s">
        <v>128</v>
      </c>
      <c r="BE597" s="217">
        <f>IF(N597="základní",J597,0)</f>
        <v>0</v>
      </c>
      <c r="BF597" s="217">
        <f>IF(N597="snížená",J597,0)</f>
        <v>0</v>
      </c>
      <c r="BG597" s="217">
        <f>IF(N597="zákl. přenesená",J597,0)</f>
        <v>0</v>
      </c>
      <c r="BH597" s="217">
        <f>IF(N597="sníž. přenesená",J597,0)</f>
        <v>0</v>
      </c>
      <c r="BI597" s="217">
        <f>IF(N597="nulová",J597,0)</f>
        <v>0</v>
      </c>
      <c r="BJ597" s="18" t="s">
        <v>81</v>
      </c>
      <c r="BK597" s="217">
        <f>ROUND(I597*H597,2)</f>
        <v>0</v>
      </c>
      <c r="BL597" s="18" t="s">
        <v>752</v>
      </c>
      <c r="BM597" s="216" t="s">
        <v>764</v>
      </c>
    </row>
    <row r="598" s="2" customFormat="1" ht="6.96" customHeight="1">
      <c r="A598" s="39"/>
      <c r="B598" s="60"/>
      <c r="C598" s="61"/>
      <c r="D598" s="61"/>
      <c r="E598" s="61"/>
      <c r="F598" s="61"/>
      <c r="G598" s="61"/>
      <c r="H598" s="61"/>
      <c r="I598" s="61"/>
      <c r="J598" s="61"/>
      <c r="K598" s="61"/>
      <c r="L598" s="45"/>
      <c r="M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</sheetData>
  <sheetProtection sheet="1" autoFilter="0" formatColumns="0" formatRows="0" objects="1" scenarios="1" spinCount="100000" saltValue="KDrASiWMG6Sw1Nza4JbF4VfW9Wl9+shMb2weJHcqrdEl3zS7K3b6IVDteG10DjrFmuMHdhPiXQqb2p4t/0+E8g==" hashValue="z2reRRb9NK4Tq0qsVJBWLOiwBTZ/nYs6Remsa4bL7eXEfYAWZXsfllp+4QfTSTgQY/waLbMpT7CDE16OeCgw4Q==" algorithmName="SHA-512" password="CC35"/>
  <autoFilter ref="C96:K597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87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Rekonstrukce střešního pláště pavilonu 1 Základní školy Běžecká 2055, 356 01 Sokolov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765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18. 1. 2021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33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34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ROUND((SUM(BE85:BE117)),  2)</f>
        <v>0</v>
      </c>
      <c r="G33" s="39"/>
      <c r="H33" s="39"/>
      <c r="I33" s="149">
        <v>0.20999999999999999</v>
      </c>
      <c r="J33" s="148">
        <f>ROUND(((SUM(BE85:BE117))*I33),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ROUND((SUM(BF85:BF117)),  2)</f>
        <v>0</v>
      </c>
      <c r="G34" s="39"/>
      <c r="H34" s="39"/>
      <c r="I34" s="149">
        <v>0.14999999999999999</v>
      </c>
      <c r="J34" s="148">
        <f>ROUND(((SUM(BF85:BF117))*I34),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ROUND((SUM(BG85:BG117)),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ROUND((SUM(BH85:BH117)),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ROUND((SUM(BI85:BI117)),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Rekonstrukce střešního pláště pavilonu 1 Základní školy Běžecká 2055, 356 01 Sokolov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SO-02 - Střecha 2 - světlík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Běžecká 2055</v>
      </c>
      <c r="G52" s="41"/>
      <c r="H52" s="41"/>
      <c r="I52" s="33" t="s">
        <v>23</v>
      </c>
      <c r="J52" s="73" t="str">
        <f>IF(J12="","",J12)</f>
        <v>18. 1. 2021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Sokolov</v>
      </c>
      <c r="G54" s="41"/>
      <c r="H54" s="41"/>
      <c r="I54" s="33" t="s">
        <v>32</v>
      </c>
      <c r="J54" s="37" t="str">
        <f>E21</f>
        <v>DEKPROJEKT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DEKPROJEKT s.r.o.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6"/>
      <c r="C60" s="167"/>
      <c r="D60" s="168" t="s">
        <v>95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99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101</v>
      </c>
      <c r="E62" s="169"/>
      <c r="F62" s="169"/>
      <c r="G62" s="169"/>
      <c r="H62" s="169"/>
      <c r="I62" s="169"/>
      <c r="J62" s="170">
        <f>J94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102</v>
      </c>
      <c r="E63" s="175"/>
      <c r="F63" s="175"/>
      <c r="G63" s="175"/>
      <c r="H63" s="175"/>
      <c r="I63" s="175"/>
      <c r="J63" s="176">
        <f>J95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103</v>
      </c>
      <c r="E64" s="175"/>
      <c r="F64" s="175"/>
      <c r="G64" s="175"/>
      <c r="H64" s="175"/>
      <c r="I64" s="175"/>
      <c r="J64" s="176">
        <f>J107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109</v>
      </c>
      <c r="E65" s="175"/>
      <c r="F65" s="175"/>
      <c r="G65" s="175"/>
      <c r="H65" s="175"/>
      <c r="I65" s="175"/>
      <c r="J65" s="176">
        <f>J114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113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Rekonstrukce střešního pláště pavilonu 1 Základní školy Běžecká 2055, 356 01 Sokolov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88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SO-02 - Střecha 2 - světlík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Běžecká 2055</v>
      </c>
      <c r="G79" s="41"/>
      <c r="H79" s="41"/>
      <c r="I79" s="33" t="s">
        <v>23</v>
      </c>
      <c r="J79" s="73" t="str">
        <f>IF(J12="","",J12)</f>
        <v>18. 1. 2021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>Město Sokolov</v>
      </c>
      <c r="G81" s="41"/>
      <c r="H81" s="41"/>
      <c r="I81" s="33" t="s">
        <v>32</v>
      </c>
      <c r="J81" s="37" t="str">
        <f>E21</f>
        <v>DEKPROJEKT s.r.o.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33" t="s">
        <v>36</v>
      </c>
      <c r="J82" s="37" t="str">
        <f>E24</f>
        <v>DEKPROJEKT s.r.o.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114</v>
      </c>
      <c r="D84" s="181" t="s">
        <v>58</v>
      </c>
      <c r="E84" s="181" t="s">
        <v>54</v>
      </c>
      <c r="F84" s="181" t="s">
        <v>55</v>
      </c>
      <c r="G84" s="181" t="s">
        <v>115</v>
      </c>
      <c r="H84" s="181" t="s">
        <v>116</v>
      </c>
      <c r="I84" s="181" t="s">
        <v>117</v>
      </c>
      <c r="J84" s="181" t="s">
        <v>93</v>
      </c>
      <c r="K84" s="182" t="s">
        <v>118</v>
      </c>
      <c r="L84" s="183"/>
      <c r="M84" s="93" t="s">
        <v>19</v>
      </c>
      <c r="N84" s="94" t="s">
        <v>43</v>
      </c>
      <c r="O84" s="94" t="s">
        <v>119</v>
      </c>
      <c r="P84" s="94" t="s">
        <v>120</v>
      </c>
      <c r="Q84" s="94" t="s">
        <v>121</v>
      </c>
      <c r="R84" s="94" t="s">
        <v>122</v>
      </c>
      <c r="S84" s="94" t="s">
        <v>123</v>
      </c>
      <c r="T84" s="95" t="s">
        <v>124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125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P86+P94</f>
        <v>0</v>
      </c>
      <c r="Q85" s="97"/>
      <c r="R85" s="186">
        <f>R86+R94</f>
        <v>0.0054857500000000002</v>
      </c>
      <c r="S85" s="97"/>
      <c r="T85" s="187">
        <f>T86+T94</f>
        <v>0.016500000000000001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72</v>
      </c>
      <c r="AU85" s="18" t="s">
        <v>94</v>
      </c>
      <c r="BK85" s="188">
        <f>BK86+BK94</f>
        <v>0</v>
      </c>
    </row>
    <row r="86" s="12" customFormat="1" ht="25.92" customHeight="1">
      <c r="A86" s="12"/>
      <c r="B86" s="189"/>
      <c r="C86" s="190"/>
      <c r="D86" s="191" t="s">
        <v>72</v>
      </c>
      <c r="E86" s="192" t="s">
        <v>126</v>
      </c>
      <c r="F86" s="192" t="s">
        <v>127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</f>
        <v>0</v>
      </c>
      <c r="Q86" s="197"/>
      <c r="R86" s="198">
        <f>R87</f>
        <v>0</v>
      </c>
      <c r="S86" s="197"/>
      <c r="T86" s="199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81</v>
      </c>
      <c r="AT86" s="201" t="s">
        <v>72</v>
      </c>
      <c r="AU86" s="201" t="s">
        <v>73</v>
      </c>
      <c r="AY86" s="200" t="s">
        <v>128</v>
      </c>
      <c r="BK86" s="202">
        <f>BK87</f>
        <v>0</v>
      </c>
    </row>
    <row r="87" s="12" customFormat="1" ht="22.8" customHeight="1">
      <c r="A87" s="12"/>
      <c r="B87" s="189"/>
      <c r="C87" s="190"/>
      <c r="D87" s="191" t="s">
        <v>72</v>
      </c>
      <c r="E87" s="203" t="s">
        <v>239</v>
      </c>
      <c r="F87" s="203" t="s">
        <v>240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SUM(P88:P93)</f>
        <v>0</v>
      </c>
      <c r="Q87" s="197"/>
      <c r="R87" s="198">
        <f>SUM(R88:R93)</f>
        <v>0</v>
      </c>
      <c r="S87" s="197"/>
      <c r="T87" s="199">
        <f>SUM(T88:T93)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81</v>
      </c>
      <c r="AT87" s="201" t="s">
        <v>72</v>
      </c>
      <c r="AU87" s="201" t="s">
        <v>81</v>
      </c>
      <c r="AY87" s="200" t="s">
        <v>128</v>
      </c>
      <c r="BK87" s="202">
        <f>SUM(BK88:BK93)</f>
        <v>0</v>
      </c>
    </row>
    <row r="88" s="2" customFormat="1">
      <c r="A88" s="39"/>
      <c r="B88" s="40"/>
      <c r="C88" s="205" t="s">
        <v>81</v>
      </c>
      <c r="D88" s="205" t="s">
        <v>131</v>
      </c>
      <c r="E88" s="206" t="s">
        <v>242</v>
      </c>
      <c r="F88" s="207" t="s">
        <v>243</v>
      </c>
      <c r="G88" s="208" t="s">
        <v>244</v>
      </c>
      <c r="H88" s="209">
        <v>0.017000000000000001</v>
      </c>
      <c r="I88" s="210"/>
      <c r="J88" s="211">
        <f>ROUND(I88*H88,2)</f>
        <v>0</v>
      </c>
      <c r="K88" s="207" t="s">
        <v>135</v>
      </c>
      <c r="L88" s="45"/>
      <c r="M88" s="212" t="s">
        <v>19</v>
      </c>
      <c r="N88" s="213" t="s">
        <v>44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136</v>
      </c>
      <c r="AT88" s="216" t="s">
        <v>131</v>
      </c>
      <c r="AU88" s="216" t="s">
        <v>83</v>
      </c>
      <c r="AY88" s="18" t="s">
        <v>128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81</v>
      </c>
      <c r="BK88" s="217">
        <f>ROUND(I88*H88,2)</f>
        <v>0</v>
      </c>
      <c r="BL88" s="18" t="s">
        <v>136</v>
      </c>
      <c r="BM88" s="216" t="s">
        <v>766</v>
      </c>
    </row>
    <row r="89" s="2" customFormat="1" ht="21.75" customHeight="1">
      <c r="A89" s="39"/>
      <c r="B89" s="40"/>
      <c r="C89" s="205" t="s">
        <v>83</v>
      </c>
      <c r="D89" s="205" t="s">
        <v>131</v>
      </c>
      <c r="E89" s="206" t="s">
        <v>247</v>
      </c>
      <c r="F89" s="207" t="s">
        <v>248</v>
      </c>
      <c r="G89" s="208" t="s">
        <v>244</v>
      </c>
      <c r="H89" s="209">
        <v>0.017000000000000001</v>
      </c>
      <c r="I89" s="210"/>
      <c r="J89" s="211">
        <f>ROUND(I89*H89,2)</f>
        <v>0</v>
      </c>
      <c r="K89" s="207" t="s">
        <v>135</v>
      </c>
      <c r="L89" s="45"/>
      <c r="M89" s="212" t="s">
        <v>19</v>
      </c>
      <c r="N89" s="213" t="s">
        <v>44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136</v>
      </c>
      <c r="AT89" s="216" t="s">
        <v>131</v>
      </c>
      <c r="AU89" s="216" t="s">
        <v>83</v>
      </c>
      <c r="AY89" s="18" t="s">
        <v>128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81</v>
      </c>
      <c r="BK89" s="217">
        <f>ROUND(I89*H89,2)</f>
        <v>0</v>
      </c>
      <c r="BL89" s="18" t="s">
        <v>136</v>
      </c>
      <c r="BM89" s="216" t="s">
        <v>767</v>
      </c>
    </row>
    <row r="90" s="2" customFormat="1">
      <c r="A90" s="39"/>
      <c r="B90" s="40"/>
      <c r="C90" s="205" t="s">
        <v>129</v>
      </c>
      <c r="D90" s="205" t="s">
        <v>131</v>
      </c>
      <c r="E90" s="206" t="s">
        <v>250</v>
      </c>
      <c r="F90" s="207" t="s">
        <v>251</v>
      </c>
      <c r="G90" s="208" t="s">
        <v>244</v>
      </c>
      <c r="H90" s="209">
        <v>0.32300000000000001</v>
      </c>
      <c r="I90" s="210"/>
      <c r="J90" s="211">
        <f>ROUND(I90*H90,2)</f>
        <v>0</v>
      </c>
      <c r="K90" s="207" t="s">
        <v>135</v>
      </c>
      <c r="L90" s="45"/>
      <c r="M90" s="212" t="s">
        <v>19</v>
      </c>
      <c r="N90" s="213" t="s">
        <v>44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136</v>
      </c>
      <c r="AT90" s="216" t="s">
        <v>131</v>
      </c>
      <c r="AU90" s="216" t="s">
        <v>83</v>
      </c>
      <c r="AY90" s="18" t="s">
        <v>128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81</v>
      </c>
      <c r="BK90" s="217">
        <f>ROUND(I90*H90,2)</f>
        <v>0</v>
      </c>
      <c r="BL90" s="18" t="s">
        <v>136</v>
      </c>
      <c r="BM90" s="216" t="s">
        <v>768</v>
      </c>
    </row>
    <row r="91" s="2" customFormat="1">
      <c r="A91" s="39"/>
      <c r="B91" s="40"/>
      <c r="C91" s="41"/>
      <c r="D91" s="220" t="s">
        <v>165</v>
      </c>
      <c r="E91" s="41"/>
      <c r="F91" s="250" t="s">
        <v>253</v>
      </c>
      <c r="G91" s="41"/>
      <c r="H91" s="41"/>
      <c r="I91" s="251"/>
      <c r="J91" s="41"/>
      <c r="K91" s="41"/>
      <c r="L91" s="45"/>
      <c r="M91" s="252"/>
      <c r="N91" s="253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165</v>
      </c>
      <c r="AU91" s="18" t="s">
        <v>83</v>
      </c>
    </row>
    <row r="92" s="14" customFormat="1">
      <c r="A92" s="14"/>
      <c r="B92" s="229"/>
      <c r="C92" s="230"/>
      <c r="D92" s="220" t="s">
        <v>138</v>
      </c>
      <c r="E92" s="230"/>
      <c r="F92" s="232" t="s">
        <v>769</v>
      </c>
      <c r="G92" s="230"/>
      <c r="H92" s="233">
        <v>0.32300000000000001</v>
      </c>
      <c r="I92" s="234"/>
      <c r="J92" s="230"/>
      <c r="K92" s="230"/>
      <c r="L92" s="235"/>
      <c r="M92" s="236"/>
      <c r="N92" s="237"/>
      <c r="O92" s="237"/>
      <c r="P92" s="237"/>
      <c r="Q92" s="237"/>
      <c r="R92" s="237"/>
      <c r="S92" s="237"/>
      <c r="T92" s="238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39" t="s">
        <v>138</v>
      </c>
      <c r="AU92" s="239" t="s">
        <v>83</v>
      </c>
      <c r="AV92" s="14" t="s">
        <v>83</v>
      </c>
      <c r="AW92" s="14" t="s">
        <v>4</v>
      </c>
      <c r="AX92" s="14" t="s">
        <v>81</v>
      </c>
      <c r="AY92" s="239" t="s">
        <v>128</v>
      </c>
    </row>
    <row r="93" s="2" customFormat="1">
      <c r="A93" s="39"/>
      <c r="B93" s="40"/>
      <c r="C93" s="205" t="s">
        <v>136</v>
      </c>
      <c r="D93" s="205" t="s">
        <v>131</v>
      </c>
      <c r="E93" s="206" t="s">
        <v>255</v>
      </c>
      <c r="F93" s="207" t="s">
        <v>256</v>
      </c>
      <c r="G93" s="208" t="s">
        <v>244</v>
      </c>
      <c r="H93" s="209">
        <v>0.017000000000000001</v>
      </c>
      <c r="I93" s="210"/>
      <c r="J93" s="211">
        <f>ROUND(I93*H93,2)</f>
        <v>0</v>
      </c>
      <c r="K93" s="207" t="s">
        <v>135</v>
      </c>
      <c r="L93" s="45"/>
      <c r="M93" s="212" t="s">
        <v>19</v>
      </c>
      <c r="N93" s="213" t="s">
        <v>44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136</v>
      </c>
      <c r="AT93" s="216" t="s">
        <v>131</v>
      </c>
      <c r="AU93" s="216" t="s">
        <v>83</v>
      </c>
      <c r="AY93" s="18" t="s">
        <v>128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81</v>
      </c>
      <c r="BK93" s="217">
        <f>ROUND(I93*H93,2)</f>
        <v>0</v>
      </c>
      <c r="BL93" s="18" t="s">
        <v>136</v>
      </c>
      <c r="BM93" s="216" t="s">
        <v>770</v>
      </c>
    </row>
    <row r="94" s="12" customFormat="1" ht="25.92" customHeight="1">
      <c r="A94" s="12"/>
      <c r="B94" s="189"/>
      <c r="C94" s="190"/>
      <c r="D94" s="191" t="s">
        <v>72</v>
      </c>
      <c r="E94" s="192" t="s">
        <v>264</v>
      </c>
      <c r="F94" s="192" t="s">
        <v>265</v>
      </c>
      <c r="G94" s="190"/>
      <c r="H94" s="190"/>
      <c r="I94" s="193"/>
      <c r="J94" s="194">
        <f>BK94</f>
        <v>0</v>
      </c>
      <c r="K94" s="190"/>
      <c r="L94" s="195"/>
      <c r="M94" s="196"/>
      <c r="N94" s="197"/>
      <c r="O94" s="197"/>
      <c r="P94" s="198">
        <f>P95+P107+P114</f>
        <v>0</v>
      </c>
      <c r="Q94" s="197"/>
      <c r="R94" s="198">
        <f>R95+R107+R114</f>
        <v>0.0054857500000000002</v>
      </c>
      <c r="S94" s="197"/>
      <c r="T94" s="199">
        <f>T95+T107+T114</f>
        <v>0.016500000000000001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83</v>
      </c>
      <c r="AT94" s="201" t="s">
        <v>72</v>
      </c>
      <c r="AU94" s="201" t="s">
        <v>73</v>
      </c>
      <c r="AY94" s="200" t="s">
        <v>128</v>
      </c>
      <c r="BK94" s="202">
        <f>BK95+BK107+BK114</f>
        <v>0</v>
      </c>
    </row>
    <row r="95" s="12" customFormat="1" ht="22.8" customHeight="1">
      <c r="A95" s="12"/>
      <c r="B95" s="189"/>
      <c r="C95" s="190"/>
      <c r="D95" s="191" t="s">
        <v>72</v>
      </c>
      <c r="E95" s="203" t="s">
        <v>266</v>
      </c>
      <c r="F95" s="203" t="s">
        <v>267</v>
      </c>
      <c r="G95" s="190"/>
      <c r="H95" s="190"/>
      <c r="I95" s="193"/>
      <c r="J95" s="204">
        <f>BK95</f>
        <v>0</v>
      </c>
      <c r="K95" s="190"/>
      <c r="L95" s="195"/>
      <c r="M95" s="196"/>
      <c r="N95" s="197"/>
      <c r="O95" s="197"/>
      <c r="P95" s="198">
        <f>SUM(P96:P106)</f>
        <v>0</v>
      </c>
      <c r="Q95" s="197"/>
      <c r="R95" s="198">
        <f>SUM(R96:R106)</f>
        <v>0.00345765</v>
      </c>
      <c r="S95" s="197"/>
      <c r="T95" s="199">
        <f>SUM(T96:T106)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83</v>
      </c>
      <c r="AT95" s="201" t="s">
        <v>72</v>
      </c>
      <c r="AU95" s="201" t="s">
        <v>81</v>
      </c>
      <c r="AY95" s="200" t="s">
        <v>128</v>
      </c>
      <c r="BK95" s="202">
        <f>SUM(BK96:BK106)</f>
        <v>0</v>
      </c>
    </row>
    <row r="96" s="2" customFormat="1">
      <c r="A96" s="39"/>
      <c r="B96" s="40"/>
      <c r="C96" s="205" t="s">
        <v>160</v>
      </c>
      <c r="D96" s="205" t="s">
        <v>131</v>
      </c>
      <c r="E96" s="206" t="s">
        <v>467</v>
      </c>
      <c r="F96" s="207" t="s">
        <v>468</v>
      </c>
      <c r="G96" s="208" t="s">
        <v>134</v>
      </c>
      <c r="H96" s="209">
        <v>1.2949999999999999</v>
      </c>
      <c r="I96" s="210"/>
      <c r="J96" s="211">
        <f>ROUND(I96*H96,2)</f>
        <v>0</v>
      </c>
      <c r="K96" s="207" t="s">
        <v>135</v>
      </c>
      <c r="L96" s="45"/>
      <c r="M96" s="212" t="s">
        <v>19</v>
      </c>
      <c r="N96" s="213" t="s">
        <v>44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226</v>
      </c>
      <c r="AT96" s="216" t="s">
        <v>131</v>
      </c>
      <c r="AU96" s="216" t="s">
        <v>83</v>
      </c>
      <c r="AY96" s="18" t="s">
        <v>128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81</v>
      </c>
      <c r="BK96" s="217">
        <f>ROUND(I96*H96,2)</f>
        <v>0</v>
      </c>
      <c r="BL96" s="18" t="s">
        <v>226</v>
      </c>
      <c r="BM96" s="216" t="s">
        <v>771</v>
      </c>
    </row>
    <row r="97" s="13" customFormat="1">
      <c r="A97" s="13"/>
      <c r="B97" s="218"/>
      <c r="C97" s="219"/>
      <c r="D97" s="220" t="s">
        <v>138</v>
      </c>
      <c r="E97" s="221" t="s">
        <v>19</v>
      </c>
      <c r="F97" s="222" t="s">
        <v>772</v>
      </c>
      <c r="G97" s="219"/>
      <c r="H97" s="221" t="s">
        <v>19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8" t="s">
        <v>138</v>
      </c>
      <c r="AU97" s="228" t="s">
        <v>83</v>
      </c>
      <c r="AV97" s="13" t="s">
        <v>81</v>
      </c>
      <c r="AW97" s="13" t="s">
        <v>35</v>
      </c>
      <c r="AX97" s="13" t="s">
        <v>73</v>
      </c>
      <c r="AY97" s="228" t="s">
        <v>128</v>
      </c>
    </row>
    <row r="98" s="14" customFormat="1">
      <c r="A98" s="14"/>
      <c r="B98" s="229"/>
      <c r="C98" s="230"/>
      <c r="D98" s="220" t="s">
        <v>138</v>
      </c>
      <c r="E98" s="231" t="s">
        <v>19</v>
      </c>
      <c r="F98" s="232" t="s">
        <v>773</v>
      </c>
      <c r="G98" s="230"/>
      <c r="H98" s="233">
        <v>1.2949999999999999</v>
      </c>
      <c r="I98" s="234"/>
      <c r="J98" s="230"/>
      <c r="K98" s="230"/>
      <c r="L98" s="235"/>
      <c r="M98" s="236"/>
      <c r="N98" s="237"/>
      <c r="O98" s="237"/>
      <c r="P98" s="237"/>
      <c r="Q98" s="237"/>
      <c r="R98" s="237"/>
      <c r="S98" s="237"/>
      <c r="T98" s="238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9" t="s">
        <v>138</v>
      </c>
      <c r="AU98" s="239" t="s">
        <v>83</v>
      </c>
      <c r="AV98" s="14" t="s">
        <v>83</v>
      </c>
      <c r="AW98" s="14" t="s">
        <v>35</v>
      </c>
      <c r="AX98" s="14" t="s">
        <v>81</v>
      </c>
      <c r="AY98" s="239" t="s">
        <v>128</v>
      </c>
    </row>
    <row r="99" s="2" customFormat="1" ht="16.5" customHeight="1">
      <c r="A99" s="39"/>
      <c r="B99" s="40"/>
      <c r="C99" s="240" t="s">
        <v>141</v>
      </c>
      <c r="D99" s="240" t="s">
        <v>154</v>
      </c>
      <c r="E99" s="241" t="s">
        <v>308</v>
      </c>
      <c r="F99" s="242" t="s">
        <v>309</v>
      </c>
      <c r="G99" s="243" t="s">
        <v>134</v>
      </c>
      <c r="H99" s="244">
        <v>1.5540000000000001</v>
      </c>
      <c r="I99" s="245"/>
      <c r="J99" s="246">
        <f>ROUND(I99*H99,2)</f>
        <v>0</v>
      </c>
      <c r="K99" s="242" t="s">
        <v>135</v>
      </c>
      <c r="L99" s="247"/>
      <c r="M99" s="248" t="s">
        <v>19</v>
      </c>
      <c r="N99" s="249" t="s">
        <v>44</v>
      </c>
      <c r="O99" s="85"/>
      <c r="P99" s="214">
        <f>O99*H99</f>
        <v>0</v>
      </c>
      <c r="Q99" s="214">
        <v>0.00029999999999999997</v>
      </c>
      <c r="R99" s="214">
        <f>Q99*H99</f>
        <v>0.00046619999999999995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291</v>
      </c>
      <c r="AT99" s="216" t="s">
        <v>154</v>
      </c>
      <c r="AU99" s="216" t="s">
        <v>83</v>
      </c>
      <c r="AY99" s="18" t="s">
        <v>128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81</v>
      </c>
      <c r="BK99" s="217">
        <f>ROUND(I99*H99,2)</f>
        <v>0</v>
      </c>
      <c r="BL99" s="18" t="s">
        <v>226</v>
      </c>
      <c r="BM99" s="216" t="s">
        <v>774</v>
      </c>
    </row>
    <row r="100" s="14" customFormat="1">
      <c r="A100" s="14"/>
      <c r="B100" s="229"/>
      <c r="C100" s="230"/>
      <c r="D100" s="220" t="s">
        <v>138</v>
      </c>
      <c r="E100" s="230"/>
      <c r="F100" s="232" t="s">
        <v>775</v>
      </c>
      <c r="G100" s="230"/>
      <c r="H100" s="233">
        <v>1.5540000000000001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39" t="s">
        <v>138</v>
      </c>
      <c r="AU100" s="239" t="s">
        <v>83</v>
      </c>
      <c r="AV100" s="14" t="s">
        <v>83</v>
      </c>
      <c r="AW100" s="14" t="s">
        <v>4</v>
      </c>
      <c r="AX100" s="14" t="s">
        <v>81</v>
      </c>
      <c r="AY100" s="239" t="s">
        <v>128</v>
      </c>
    </row>
    <row r="101" s="2" customFormat="1">
      <c r="A101" s="39"/>
      <c r="B101" s="40"/>
      <c r="C101" s="205" t="s">
        <v>173</v>
      </c>
      <c r="D101" s="205" t="s">
        <v>131</v>
      </c>
      <c r="E101" s="206" t="s">
        <v>480</v>
      </c>
      <c r="F101" s="207" t="s">
        <v>481</v>
      </c>
      <c r="G101" s="208" t="s">
        <v>134</v>
      </c>
      <c r="H101" s="209">
        <v>1.2949999999999999</v>
      </c>
      <c r="I101" s="210"/>
      <c r="J101" s="211">
        <f>ROUND(I101*H101,2)</f>
        <v>0</v>
      </c>
      <c r="K101" s="207" t="s">
        <v>135</v>
      </c>
      <c r="L101" s="45"/>
      <c r="M101" s="212" t="s">
        <v>19</v>
      </c>
      <c r="N101" s="213" t="s">
        <v>44</v>
      </c>
      <c r="O101" s="85"/>
      <c r="P101" s="214">
        <f>O101*H101</f>
        <v>0</v>
      </c>
      <c r="Q101" s="214">
        <v>3.0000000000000001E-05</v>
      </c>
      <c r="R101" s="214">
        <f>Q101*H101</f>
        <v>3.8849999999999996E-05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226</v>
      </c>
      <c r="AT101" s="216" t="s">
        <v>131</v>
      </c>
      <c r="AU101" s="216" t="s">
        <v>83</v>
      </c>
      <c r="AY101" s="18" t="s">
        <v>128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81</v>
      </c>
      <c r="BK101" s="217">
        <f>ROUND(I101*H101,2)</f>
        <v>0</v>
      </c>
      <c r="BL101" s="18" t="s">
        <v>226</v>
      </c>
      <c r="BM101" s="216" t="s">
        <v>776</v>
      </c>
    </row>
    <row r="102" s="13" customFormat="1">
      <c r="A102" s="13"/>
      <c r="B102" s="218"/>
      <c r="C102" s="219"/>
      <c r="D102" s="220" t="s">
        <v>138</v>
      </c>
      <c r="E102" s="221" t="s">
        <v>19</v>
      </c>
      <c r="F102" s="222" t="s">
        <v>772</v>
      </c>
      <c r="G102" s="219"/>
      <c r="H102" s="221" t="s">
        <v>19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8" t="s">
        <v>138</v>
      </c>
      <c r="AU102" s="228" t="s">
        <v>83</v>
      </c>
      <c r="AV102" s="13" t="s">
        <v>81</v>
      </c>
      <c r="AW102" s="13" t="s">
        <v>35</v>
      </c>
      <c r="AX102" s="13" t="s">
        <v>73</v>
      </c>
      <c r="AY102" s="228" t="s">
        <v>128</v>
      </c>
    </row>
    <row r="103" s="14" customFormat="1">
      <c r="A103" s="14"/>
      <c r="B103" s="229"/>
      <c r="C103" s="230"/>
      <c r="D103" s="220" t="s">
        <v>138</v>
      </c>
      <c r="E103" s="231" t="s">
        <v>19</v>
      </c>
      <c r="F103" s="232" t="s">
        <v>773</v>
      </c>
      <c r="G103" s="230"/>
      <c r="H103" s="233">
        <v>1.2949999999999999</v>
      </c>
      <c r="I103" s="234"/>
      <c r="J103" s="230"/>
      <c r="K103" s="230"/>
      <c r="L103" s="235"/>
      <c r="M103" s="236"/>
      <c r="N103" s="237"/>
      <c r="O103" s="237"/>
      <c r="P103" s="237"/>
      <c r="Q103" s="237"/>
      <c r="R103" s="237"/>
      <c r="S103" s="237"/>
      <c r="T103" s="238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39" t="s">
        <v>138</v>
      </c>
      <c r="AU103" s="239" t="s">
        <v>83</v>
      </c>
      <c r="AV103" s="14" t="s">
        <v>83</v>
      </c>
      <c r="AW103" s="14" t="s">
        <v>35</v>
      </c>
      <c r="AX103" s="14" t="s">
        <v>81</v>
      </c>
      <c r="AY103" s="239" t="s">
        <v>128</v>
      </c>
    </row>
    <row r="104" s="2" customFormat="1" ht="16.5" customHeight="1">
      <c r="A104" s="39"/>
      <c r="B104" s="40"/>
      <c r="C104" s="240" t="s">
        <v>157</v>
      </c>
      <c r="D104" s="240" t="s">
        <v>154</v>
      </c>
      <c r="E104" s="241" t="s">
        <v>366</v>
      </c>
      <c r="F104" s="242" t="s">
        <v>367</v>
      </c>
      <c r="G104" s="243" t="s">
        <v>134</v>
      </c>
      <c r="H104" s="244">
        <v>1.5540000000000001</v>
      </c>
      <c r="I104" s="245"/>
      <c r="J104" s="246">
        <f>ROUND(I104*H104,2)</f>
        <v>0</v>
      </c>
      <c r="K104" s="242" t="s">
        <v>135</v>
      </c>
      <c r="L104" s="247"/>
      <c r="M104" s="248" t="s">
        <v>19</v>
      </c>
      <c r="N104" s="249" t="s">
        <v>44</v>
      </c>
      <c r="O104" s="85"/>
      <c r="P104" s="214">
        <f>O104*H104</f>
        <v>0</v>
      </c>
      <c r="Q104" s="214">
        <v>0.0019</v>
      </c>
      <c r="R104" s="214">
        <f>Q104*H104</f>
        <v>0.0029526000000000001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291</v>
      </c>
      <c r="AT104" s="216" t="s">
        <v>154</v>
      </c>
      <c r="AU104" s="216" t="s">
        <v>83</v>
      </c>
      <c r="AY104" s="18" t="s">
        <v>128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81</v>
      </c>
      <c r="BK104" s="217">
        <f>ROUND(I104*H104,2)</f>
        <v>0</v>
      </c>
      <c r="BL104" s="18" t="s">
        <v>226</v>
      </c>
      <c r="BM104" s="216" t="s">
        <v>777</v>
      </c>
    </row>
    <row r="105" s="14" customFormat="1">
      <c r="A105" s="14"/>
      <c r="B105" s="229"/>
      <c r="C105" s="230"/>
      <c r="D105" s="220" t="s">
        <v>138</v>
      </c>
      <c r="E105" s="230"/>
      <c r="F105" s="232" t="s">
        <v>775</v>
      </c>
      <c r="G105" s="230"/>
      <c r="H105" s="233">
        <v>1.5540000000000001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9" t="s">
        <v>138</v>
      </c>
      <c r="AU105" s="239" t="s">
        <v>83</v>
      </c>
      <c r="AV105" s="14" t="s">
        <v>83</v>
      </c>
      <c r="AW105" s="14" t="s">
        <v>4</v>
      </c>
      <c r="AX105" s="14" t="s">
        <v>81</v>
      </c>
      <c r="AY105" s="239" t="s">
        <v>128</v>
      </c>
    </row>
    <row r="106" s="2" customFormat="1">
      <c r="A106" s="39"/>
      <c r="B106" s="40"/>
      <c r="C106" s="205" t="s">
        <v>182</v>
      </c>
      <c r="D106" s="205" t="s">
        <v>131</v>
      </c>
      <c r="E106" s="206" t="s">
        <v>486</v>
      </c>
      <c r="F106" s="207" t="s">
        <v>487</v>
      </c>
      <c r="G106" s="208" t="s">
        <v>488</v>
      </c>
      <c r="H106" s="265"/>
      <c r="I106" s="210"/>
      <c r="J106" s="211">
        <f>ROUND(I106*H106,2)</f>
        <v>0</v>
      </c>
      <c r="K106" s="207" t="s">
        <v>135</v>
      </c>
      <c r="L106" s="45"/>
      <c r="M106" s="212" t="s">
        <v>19</v>
      </c>
      <c r="N106" s="213" t="s">
        <v>44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226</v>
      </c>
      <c r="AT106" s="216" t="s">
        <v>131</v>
      </c>
      <c r="AU106" s="216" t="s">
        <v>83</v>
      </c>
      <c r="AY106" s="18" t="s">
        <v>128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81</v>
      </c>
      <c r="BK106" s="217">
        <f>ROUND(I106*H106,2)</f>
        <v>0</v>
      </c>
      <c r="BL106" s="18" t="s">
        <v>226</v>
      </c>
      <c r="BM106" s="216" t="s">
        <v>778</v>
      </c>
    </row>
    <row r="107" s="12" customFormat="1" ht="22.8" customHeight="1">
      <c r="A107" s="12"/>
      <c r="B107" s="189"/>
      <c r="C107" s="190"/>
      <c r="D107" s="191" t="s">
        <v>72</v>
      </c>
      <c r="E107" s="203" t="s">
        <v>490</v>
      </c>
      <c r="F107" s="203" t="s">
        <v>491</v>
      </c>
      <c r="G107" s="190"/>
      <c r="H107" s="190"/>
      <c r="I107" s="193"/>
      <c r="J107" s="204">
        <f>BK107</f>
        <v>0</v>
      </c>
      <c r="K107" s="190"/>
      <c r="L107" s="195"/>
      <c r="M107" s="196"/>
      <c r="N107" s="197"/>
      <c r="O107" s="197"/>
      <c r="P107" s="198">
        <f>SUM(P108:P113)</f>
        <v>0</v>
      </c>
      <c r="Q107" s="197"/>
      <c r="R107" s="198">
        <f>SUM(R108:R113)</f>
        <v>0.0020281000000000001</v>
      </c>
      <c r="S107" s="197"/>
      <c r="T107" s="199">
        <f>SUM(T108:T113)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0" t="s">
        <v>83</v>
      </c>
      <c r="AT107" s="201" t="s">
        <v>72</v>
      </c>
      <c r="AU107" s="201" t="s">
        <v>81</v>
      </c>
      <c r="AY107" s="200" t="s">
        <v>128</v>
      </c>
      <c r="BK107" s="202">
        <f>SUM(BK108:BK113)</f>
        <v>0</v>
      </c>
    </row>
    <row r="108" s="2" customFormat="1">
      <c r="A108" s="39"/>
      <c r="B108" s="40"/>
      <c r="C108" s="205" t="s">
        <v>189</v>
      </c>
      <c r="D108" s="205" t="s">
        <v>131</v>
      </c>
      <c r="E108" s="206" t="s">
        <v>559</v>
      </c>
      <c r="F108" s="207" t="s">
        <v>560</v>
      </c>
      <c r="G108" s="208" t="s">
        <v>134</v>
      </c>
      <c r="H108" s="209">
        <v>0.73999999999999999</v>
      </c>
      <c r="I108" s="210"/>
      <c r="J108" s="211">
        <f>ROUND(I108*H108,2)</f>
        <v>0</v>
      </c>
      <c r="K108" s="207" t="s">
        <v>135</v>
      </c>
      <c r="L108" s="45"/>
      <c r="M108" s="212" t="s">
        <v>19</v>
      </c>
      <c r="N108" s="213" t="s">
        <v>44</v>
      </c>
      <c r="O108" s="85"/>
      <c r="P108" s="214">
        <f>O108*H108</f>
        <v>0</v>
      </c>
      <c r="Q108" s="214">
        <v>0.00019000000000000001</v>
      </c>
      <c r="R108" s="214">
        <f>Q108*H108</f>
        <v>0.0001406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226</v>
      </c>
      <c r="AT108" s="216" t="s">
        <v>131</v>
      </c>
      <c r="AU108" s="216" t="s">
        <v>83</v>
      </c>
      <c r="AY108" s="18" t="s">
        <v>128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81</v>
      </c>
      <c r="BK108" s="217">
        <f>ROUND(I108*H108,2)</f>
        <v>0</v>
      </c>
      <c r="BL108" s="18" t="s">
        <v>226</v>
      </c>
      <c r="BM108" s="216" t="s">
        <v>779</v>
      </c>
    </row>
    <row r="109" s="13" customFormat="1">
      <c r="A109" s="13"/>
      <c r="B109" s="218"/>
      <c r="C109" s="219"/>
      <c r="D109" s="220" t="s">
        <v>138</v>
      </c>
      <c r="E109" s="221" t="s">
        <v>19</v>
      </c>
      <c r="F109" s="222" t="s">
        <v>772</v>
      </c>
      <c r="G109" s="219"/>
      <c r="H109" s="221" t="s">
        <v>19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8" t="s">
        <v>138</v>
      </c>
      <c r="AU109" s="228" t="s">
        <v>83</v>
      </c>
      <c r="AV109" s="13" t="s">
        <v>81</v>
      </c>
      <c r="AW109" s="13" t="s">
        <v>35</v>
      </c>
      <c r="AX109" s="13" t="s">
        <v>73</v>
      </c>
      <c r="AY109" s="228" t="s">
        <v>128</v>
      </c>
    </row>
    <row r="110" s="14" customFormat="1">
      <c r="A110" s="14"/>
      <c r="B110" s="229"/>
      <c r="C110" s="230"/>
      <c r="D110" s="220" t="s">
        <v>138</v>
      </c>
      <c r="E110" s="231" t="s">
        <v>19</v>
      </c>
      <c r="F110" s="232" t="s">
        <v>780</v>
      </c>
      <c r="G110" s="230"/>
      <c r="H110" s="233">
        <v>0.73999999999999999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9" t="s">
        <v>138</v>
      </c>
      <c r="AU110" s="239" t="s">
        <v>83</v>
      </c>
      <c r="AV110" s="14" t="s">
        <v>83</v>
      </c>
      <c r="AW110" s="14" t="s">
        <v>35</v>
      </c>
      <c r="AX110" s="14" t="s">
        <v>81</v>
      </c>
      <c r="AY110" s="239" t="s">
        <v>128</v>
      </c>
    </row>
    <row r="111" s="2" customFormat="1" ht="16.5" customHeight="1">
      <c r="A111" s="39"/>
      <c r="B111" s="40"/>
      <c r="C111" s="240" t="s">
        <v>194</v>
      </c>
      <c r="D111" s="240" t="s">
        <v>154</v>
      </c>
      <c r="E111" s="241" t="s">
        <v>568</v>
      </c>
      <c r="F111" s="242" t="s">
        <v>569</v>
      </c>
      <c r="G111" s="243" t="s">
        <v>134</v>
      </c>
      <c r="H111" s="244">
        <v>0.755</v>
      </c>
      <c r="I111" s="245"/>
      <c r="J111" s="246">
        <f>ROUND(I111*H111,2)</f>
        <v>0</v>
      </c>
      <c r="K111" s="242" t="s">
        <v>135</v>
      </c>
      <c r="L111" s="247"/>
      <c r="M111" s="248" t="s">
        <v>19</v>
      </c>
      <c r="N111" s="249" t="s">
        <v>44</v>
      </c>
      <c r="O111" s="85"/>
      <c r="P111" s="214">
        <f>O111*H111</f>
        <v>0</v>
      </c>
      <c r="Q111" s="214">
        <v>0.0025000000000000001</v>
      </c>
      <c r="R111" s="214">
        <f>Q111*H111</f>
        <v>0.0018875000000000001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291</v>
      </c>
      <c r="AT111" s="216" t="s">
        <v>154</v>
      </c>
      <c r="AU111" s="216" t="s">
        <v>83</v>
      </c>
      <c r="AY111" s="18" t="s">
        <v>128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81</v>
      </c>
      <c r="BK111" s="217">
        <f>ROUND(I111*H111,2)</f>
        <v>0</v>
      </c>
      <c r="BL111" s="18" t="s">
        <v>226</v>
      </c>
      <c r="BM111" s="216" t="s">
        <v>781</v>
      </c>
    </row>
    <row r="112" s="14" customFormat="1">
      <c r="A112" s="14"/>
      <c r="B112" s="229"/>
      <c r="C112" s="230"/>
      <c r="D112" s="220" t="s">
        <v>138</v>
      </c>
      <c r="E112" s="230"/>
      <c r="F112" s="232" t="s">
        <v>782</v>
      </c>
      <c r="G112" s="230"/>
      <c r="H112" s="233">
        <v>0.755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39" t="s">
        <v>138</v>
      </c>
      <c r="AU112" s="239" t="s">
        <v>83</v>
      </c>
      <c r="AV112" s="14" t="s">
        <v>83</v>
      </c>
      <c r="AW112" s="14" t="s">
        <v>4</v>
      </c>
      <c r="AX112" s="14" t="s">
        <v>81</v>
      </c>
      <c r="AY112" s="239" t="s">
        <v>128</v>
      </c>
    </row>
    <row r="113" s="2" customFormat="1">
      <c r="A113" s="39"/>
      <c r="B113" s="40"/>
      <c r="C113" s="205" t="s">
        <v>208</v>
      </c>
      <c r="D113" s="205" t="s">
        <v>131</v>
      </c>
      <c r="E113" s="206" t="s">
        <v>573</v>
      </c>
      <c r="F113" s="207" t="s">
        <v>574</v>
      </c>
      <c r="G113" s="208" t="s">
        <v>488</v>
      </c>
      <c r="H113" s="265"/>
      <c r="I113" s="210"/>
      <c r="J113" s="211">
        <f>ROUND(I113*H113,2)</f>
        <v>0</v>
      </c>
      <c r="K113" s="207" t="s">
        <v>135</v>
      </c>
      <c r="L113" s="45"/>
      <c r="M113" s="212" t="s">
        <v>19</v>
      </c>
      <c r="N113" s="213" t="s">
        <v>44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226</v>
      </c>
      <c r="AT113" s="216" t="s">
        <v>131</v>
      </c>
      <c r="AU113" s="216" t="s">
        <v>83</v>
      </c>
      <c r="AY113" s="18" t="s">
        <v>128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81</v>
      </c>
      <c r="BK113" s="217">
        <f>ROUND(I113*H113,2)</f>
        <v>0</v>
      </c>
      <c r="BL113" s="18" t="s">
        <v>226</v>
      </c>
      <c r="BM113" s="216" t="s">
        <v>783</v>
      </c>
    </row>
    <row r="114" s="12" customFormat="1" ht="22.8" customHeight="1">
      <c r="A114" s="12"/>
      <c r="B114" s="189"/>
      <c r="C114" s="190"/>
      <c r="D114" s="191" t="s">
        <v>72</v>
      </c>
      <c r="E114" s="203" t="s">
        <v>732</v>
      </c>
      <c r="F114" s="203" t="s">
        <v>733</v>
      </c>
      <c r="G114" s="190"/>
      <c r="H114" s="190"/>
      <c r="I114" s="193"/>
      <c r="J114" s="204">
        <f>BK114</f>
        <v>0</v>
      </c>
      <c r="K114" s="190"/>
      <c r="L114" s="195"/>
      <c r="M114" s="196"/>
      <c r="N114" s="197"/>
      <c r="O114" s="197"/>
      <c r="P114" s="198">
        <f>SUM(P115:P117)</f>
        <v>0</v>
      </c>
      <c r="Q114" s="197"/>
      <c r="R114" s="198">
        <f>SUM(R115:R117)</f>
        <v>0</v>
      </c>
      <c r="S114" s="197"/>
      <c r="T114" s="199">
        <f>SUM(T115:T117)</f>
        <v>0.016500000000000001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0" t="s">
        <v>83</v>
      </c>
      <c r="AT114" s="201" t="s">
        <v>72</v>
      </c>
      <c r="AU114" s="201" t="s">
        <v>81</v>
      </c>
      <c r="AY114" s="200" t="s">
        <v>128</v>
      </c>
      <c r="BK114" s="202">
        <f>SUM(BK115:BK117)</f>
        <v>0</v>
      </c>
    </row>
    <row r="115" s="2" customFormat="1" ht="16.5" customHeight="1">
      <c r="A115" s="39"/>
      <c r="B115" s="40"/>
      <c r="C115" s="205" t="s">
        <v>212</v>
      </c>
      <c r="D115" s="205" t="s">
        <v>131</v>
      </c>
      <c r="E115" s="206" t="s">
        <v>784</v>
      </c>
      <c r="F115" s="207" t="s">
        <v>785</v>
      </c>
      <c r="G115" s="208" t="s">
        <v>185</v>
      </c>
      <c r="H115" s="209">
        <v>1</v>
      </c>
      <c r="I115" s="210"/>
      <c r="J115" s="211">
        <f>ROUND(I115*H115,2)</f>
        <v>0</v>
      </c>
      <c r="K115" s="207" t="s">
        <v>135</v>
      </c>
      <c r="L115" s="45"/>
      <c r="M115" s="212" t="s">
        <v>19</v>
      </c>
      <c r="N115" s="213" t="s">
        <v>44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0.016500000000000001</v>
      </c>
      <c r="T115" s="215">
        <f>S115*H115</f>
        <v>0.016500000000000001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226</v>
      </c>
      <c r="AT115" s="216" t="s">
        <v>131</v>
      </c>
      <c r="AU115" s="216" t="s">
        <v>83</v>
      </c>
      <c r="AY115" s="18" t="s">
        <v>128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81</v>
      </c>
      <c r="BK115" s="217">
        <f>ROUND(I115*H115,2)</f>
        <v>0</v>
      </c>
      <c r="BL115" s="18" t="s">
        <v>226</v>
      </c>
      <c r="BM115" s="216" t="s">
        <v>786</v>
      </c>
    </row>
    <row r="116" s="2" customFormat="1">
      <c r="A116" s="39"/>
      <c r="B116" s="40"/>
      <c r="C116" s="205" t="s">
        <v>217</v>
      </c>
      <c r="D116" s="205" t="s">
        <v>131</v>
      </c>
      <c r="E116" s="206" t="s">
        <v>787</v>
      </c>
      <c r="F116" s="207" t="s">
        <v>788</v>
      </c>
      <c r="G116" s="208" t="s">
        <v>631</v>
      </c>
      <c r="H116" s="209">
        <v>1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44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226</v>
      </c>
      <c r="AT116" s="216" t="s">
        <v>131</v>
      </c>
      <c r="AU116" s="216" t="s">
        <v>83</v>
      </c>
      <c r="AY116" s="18" t="s">
        <v>128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81</v>
      </c>
      <c r="BK116" s="217">
        <f>ROUND(I116*H116,2)</f>
        <v>0</v>
      </c>
      <c r="BL116" s="18" t="s">
        <v>226</v>
      </c>
      <c r="BM116" s="216" t="s">
        <v>789</v>
      </c>
    </row>
    <row r="117" s="2" customFormat="1">
      <c r="A117" s="39"/>
      <c r="B117" s="40"/>
      <c r="C117" s="205" t="s">
        <v>8</v>
      </c>
      <c r="D117" s="205" t="s">
        <v>131</v>
      </c>
      <c r="E117" s="206" t="s">
        <v>743</v>
      </c>
      <c r="F117" s="207" t="s">
        <v>744</v>
      </c>
      <c r="G117" s="208" t="s">
        <v>488</v>
      </c>
      <c r="H117" s="265"/>
      <c r="I117" s="210"/>
      <c r="J117" s="211">
        <f>ROUND(I117*H117,2)</f>
        <v>0</v>
      </c>
      <c r="K117" s="207" t="s">
        <v>135</v>
      </c>
      <c r="L117" s="45"/>
      <c r="M117" s="266" t="s">
        <v>19</v>
      </c>
      <c r="N117" s="267" t="s">
        <v>44</v>
      </c>
      <c r="O117" s="268"/>
      <c r="P117" s="269">
        <f>O117*H117</f>
        <v>0</v>
      </c>
      <c r="Q117" s="269">
        <v>0</v>
      </c>
      <c r="R117" s="269">
        <f>Q117*H117</f>
        <v>0</v>
      </c>
      <c r="S117" s="269">
        <v>0</v>
      </c>
      <c r="T117" s="270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136</v>
      </c>
      <c r="AT117" s="216" t="s">
        <v>131</v>
      </c>
      <c r="AU117" s="216" t="s">
        <v>83</v>
      </c>
      <c r="AY117" s="18" t="s">
        <v>128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81</v>
      </c>
      <c r="BK117" s="217">
        <f>ROUND(I117*H117,2)</f>
        <v>0</v>
      </c>
      <c r="BL117" s="18" t="s">
        <v>136</v>
      </c>
      <c r="BM117" s="216" t="s">
        <v>790</v>
      </c>
    </row>
    <row r="118" s="2" customFormat="1" ht="6.96" customHeight="1">
      <c r="A118" s="39"/>
      <c r="B118" s="60"/>
      <c r="C118" s="61"/>
      <c r="D118" s="61"/>
      <c r="E118" s="61"/>
      <c r="F118" s="61"/>
      <c r="G118" s="61"/>
      <c r="H118" s="61"/>
      <c r="I118" s="61"/>
      <c r="J118" s="61"/>
      <c r="K118" s="61"/>
      <c r="L118" s="45"/>
      <c r="M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</sheetData>
  <sheetProtection sheet="1" autoFilter="0" formatColumns="0" formatRows="0" objects="1" scenarios="1" spinCount="100000" saltValue="EHWdim/S3XSKgQzV6LkfbAtCTVhK6N8d8WdHOd0kAsgFnyB9XA1bWTKX1b5DSg6RsO9rBoV+WwrZML/GIV0IqQ==" hashValue="eWCZwpVUgj0HpfRMzRA/3ZSfZ51plV2opkgKLFFmfBhWoyNs9mpn1b1hIxB5tkt0phwlRrgWeMTv4tkpgRh+7w==" algorithmName="SHA-512" password="CC35"/>
  <autoFilter ref="C84:K11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1" customWidth="1"/>
    <col min="2" max="2" width="1.667969" style="271" customWidth="1"/>
    <col min="3" max="4" width="5" style="271" customWidth="1"/>
    <col min="5" max="5" width="11.66016" style="271" customWidth="1"/>
    <col min="6" max="6" width="9.160156" style="271" customWidth="1"/>
    <col min="7" max="7" width="5" style="271" customWidth="1"/>
    <col min="8" max="8" width="77.83203" style="271" customWidth="1"/>
    <col min="9" max="10" width="20" style="271" customWidth="1"/>
    <col min="11" max="11" width="1.667969" style="271" customWidth="1"/>
  </cols>
  <sheetData>
    <row r="1" s="1" customFormat="1" ht="37.5" customHeight="1"/>
    <row r="2" s="1" customFormat="1" ht="7.5" customHeight="1">
      <c r="B2" s="272"/>
      <c r="C2" s="273"/>
      <c r="D2" s="273"/>
      <c r="E2" s="273"/>
      <c r="F2" s="273"/>
      <c r="G2" s="273"/>
      <c r="H2" s="273"/>
      <c r="I2" s="273"/>
      <c r="J2" s="273"/>
      <c r="K2" s="274"/>
    </row>
    <row r="3" s="16" customFormat="1" ht="45" customHeight="1">
      <c r="B3" s="275"/>
      <c r="C3" s="276" t="s">
        <v>791</v>
      </c>
      <c r="D3" s="276"/>
      <c r="E3" s="276"/>
      <c r="F3" s="276"/>
      <c r="G3" s="276"/>
      <c r="H3" s="276"/>
      <c r="I3" s="276"/>
      <c r="J3" s="276"/>
      <c r="K3" s="277"/>
    </row>
    <row r="4" s="1" customFormat="1" ht="25.5" customHeight="1">
      <c r="B4" s="278"/>
      <c r="C4" s="279" t="s">
        <v>792</v>
      </c>
      <c r="D4" s="279"/>
      <c r="E4" s="279"/>
      <c r="F4" s="279"/>
      <c r="G4" s="279"/>
      <c r="H4" s="279"/>
      <c r="I4" s="279"/>
      <c r="J4" s="279"/>
      <c r="K4" s="280"/>
    </row>
    <row r="5" s="1" customFormat="1" ht="5.25" customHeight="1">
      <c r="B5" s="278"/>
      <c r="C5" s="281"/>
      <c r="D5" s="281"/>
      <c r="E5" s="281"/>
      <c r="F5" s="281"/>
      <c r="G5" s="281"/>
      <c r="H5" s="281"/>
      <c r="I5" s="281"/>
      <c r="J5" s="281"/>
      <c r="K5" s="280"/>
    </row>
    <row r="6" s="1" customFormat="1" ht="15" customHeight="1">
      <c r="B6" s="278"/>
      <c r="C6" s="282" t="s">
        <v>793</v>
      </c>
      <c r="D6" s="282"/>
      <c r="E6" s="282"/>
      <c r="F6" s="282"/>
      <c r="G6" s="282"/>
      <c r="H6" s="282"/>
      <c r="I6" s="282"/>
      <c r="J6" s="282"/>
      <c r="K6" s="280"/>
    </row>
    <row r="7" s="1" customFormat="1" ht="15" customHeight="1">
      <c r="B7" s="283"/>
      <c r="C7" s="282" t="s">
        <v>794</v>
      </c>
      <c r="D7" s="282"/>
      <c r="E7" s="282"/>
      <c r="F7" s="282"/>
      <c r="G7" s="282"/>
      <c r="H7" s="282"/>
      <c r="I7" s="282"/>
      <c r="J7" s="282"/>
      <c r="K7" s="280"/>
    </row>
    <row r="8" s="1" customFormat="1" ht="12.75" customHeight="1">
      <c r="B8" s="283"/>
      <c r="C8" s="282"/>
      <c r="D8" s="282"/>
      <c r="E8" s="282"/>
      <c r="F8" s="282"/>
      <c r="G8" s="282"/>
      <c r="H8" s="282"/>
      <c r="I8" s="282"/>
      <c r="J8" s="282"/>
      <c r="K8" s="280"/>
    </row>
    <row r="9" s="1" customFormat="1" ht="15" customHeight="1">
      <c r="B9" s="283"/>
      <c r="C9" s="282" t="s">
        <v>795</v>
      </c>
      <c r="D9" s="282"/>
      <c r="E9" s="282"/>
      <c r="F9" s="282"/>
      <c r="G9" s="282"/>
      <c r="H9" s="282"/>
      <c r="I9" s="282"/>
      <c r="J9" s="282"/>
      <c r="K9" s="280"/>
    </row>
    <row r="10" s="1" customFormat="1" ht="15" customHeight="1">
      <c r="B10" s="283"/>
      <c r="C10" s="282"/>
      <c r="D10" s="282" t="s">
        <v>796</v>
      </c>
      <c r="E10" s="282"/>
      <c r="F10" s="282"/>
      <c r="G10" s="282"/>
      <c r="H10" s="282"/>
      <c r="I10" s="282"/>
      <c r="J10" s="282"/>
      <c r="K10" s="280"/>
    </row>
    <row r="11" s="1" customFormat="1" ht="15" customHeight="1">
      <c r="B11" s="283"/>
      <c r="C11" s="284"/>
      <c r="D11" s="282" t="s">
        <v>797</v>
      </c>
      <c r="E11" s="282"/>
      <c r="F11" s="282"/>
      <c r="G11" s="282"/>
      <c r="H11" s="282"/>
      <c r="I11" s="282"/>
      <c r="J11" s="282"/>
      <c r="K11" s="280"/>
    </row>
    <row r="12" s="1" customFormat="1" ht="15" customHeight="1">
      <c r="B12" s="283"/>
      <c r="C12" s="284"/>
      <c r="D12" s="282"/>
      <c r="E12" s="282"/>
      <c r="F12" s="282"/>
      <c r="G12" s="282"/>
      <c r="H12" s="282"/>
      <c r="I12" s="282"/>
      <c r="J12" s="282"/>
      <c r="K12" s="280"/>
    </row>
    <row r="13" s="1" customFormat="1" ht="15" customHeight="1">
      <c r="B13" s="283"/>
      <c r="C13" s="284"/>
      <c r="D13" s="285" t="s">
        <v>798</v>
      </c>
      <c r="E13" s="282"/>
      <c r="F13" s="282"/>
      <c r="G13" s="282"/>
      <c r="H13" s="282"/>
      <c r="I13" s="282"/>
      <c r="J13" s="282"/>
      <c r="K13" s="280"/>
    </row>
    <row r="14" s="1" customFormat="1" ht="12.75" customHeight="1">
      <c r="B14" s="283"/>
      <c r="C14" s="284"/>
      <c r="D14" s="284"/>
      <c r="E14" s="284"/>
      <c r="F14" s="284"/>
      <c r="G14" s="284"/>
      <c r="H14" s="284"/>
      <c r="I14" s="284"/>
      <c r="J14" s="284"/>
      <c r="K14" s="280"/>
    </row>
    <row r="15" s="1" customFormat="1" ht="15" customHeight="1">
      <c r="B15" s="283"/>
      <c r="C15" s="284"/>
      <c r="D15" s="282" t="s">
        <v>799</v>
      </c>
      <c r="E15" s="282"/>
      <c r="F15" s="282"/>
      <c r="G15" s="282"/>
      <c r="H15" s="282"/>
      <c r="I15" s="282"/>
      <c r="J15" s="282"/>
      <c r="K15" s="280"/>
    </row>
    <row r="16" s="1" customFormat="1" ht="15" customHeight="1">
      <c r="B16" s="283"/>
      <c r="C16" s="284"/>
      <c r="D16" s="282" t="s">
        <v>800</v>
      </c>
      <c r="E16" s="282"/>
      <c r="F16" s="282"/>
      <c r="G16" s="282"/>
      <c r="H16" s="282"/>
      <c r="I16" s="282"/>
      <c r="J16" s="282"/>
      <c r="K16" s="280"/>
    </row>
    <row r="17" s="1" customFormat="1" ht="15" customHeight="1">
      <c r="B17" s="283"/>
      <c r="C17" s="284"/>
      <c r="D17" s="282" t="s">
        <v>801</v>
      </c>
      <c r="E17" s="282"/>
      <c r="F17" s="282"/>
      <c r="G17" s="282"/>
      <c r="H17" s="282"/>
      <c r="I17" s="282"/>
      <c r="J17" s="282"/>
      <c r="K17" s="280"/>
    </row>
    <row r="18" s="1" customFormat="1" ht="15" customHeight="1">
      <c r="B18" s="283"/>
      <c r="C18" s="284"/>
      <c r="D18" s="284"/>
      <c r="E18" s="286" t="s">
        <v>80</v>
      </c>
      <c r="F18" s="282" t="s">
        <v>802</v>
      </c>
      <c r="G18" s="282"/>
      <c r="H18" s="282"/>
      <c r="I18" s="282"/>
      <c r="J18" s="282"/>
      <c r="K18" s="280"/>
    </row>
    <row r="19" s="1" customFormat="1" ht="15" customHeight="1">
      <c r="B19" s="283"/>
      <c r="C19" s="284"/>
      <c r="D19" s="284"/>
      <c r="E19" s="286" t="s">
        <v>803</v>
      </c>
      <c r="F19" s="282" t="s">
        <v>804</v>
      </c>
      <c r="G19" s="282"/>
      <c r="H19" s="282"/>
      <c r="I19" s="282"/>
      <c r="J19" s="282"/>
      <c r="K19" s="280"/>
    </row>
    <row r="20" s="1" customFormat="1" ht="15" customHeight="1">
      <c r="B20" s="283"/>
      <c r="C20" s="284"/>
      <c r="D20" s="284"/>
      <c r="E20" s="286" t="s">
        <v>805</v>
      </c>
      <c r="F20" s="282" t="s">
        <v>806</v>
      </c>
      <c r="G20" s="282"/>
      <c r="H20" s="282"/>
      <c r="I20" s="282"/>
      <c r="J20" s="282"/>
      <c r="K20" s="280"/>
    </row>
    <row r="21" s="1" customFormat="1" ht="15" customHeight="1">
      <c r="B21" s="283"/>
      <c r="C21" s="284"/>
      <c r="D21" s="284"/>
      <c r="E21" s="286" t="s">
        <v>807</v>
      </c>
      <c r="F21" s="282" t="s">
        <v>808</v>
      </c>
      <c r="G21" s="282"/>
      <c r="H21" s="282"/>
      <c r="I21" s="282"/>
      <c r="J21" s="282"/>
      <c r="K21" s="280"/>
    </row>
    <row r="22" s="1" customFormat="1" ht="15" customHeight="1">
      <c r="B22" s="283"/>
      <c r="C22" s="284"/>
      <c r="D22" s="284"/>
      <c r="E22" s="286" t="s">
        <v>809</v>
      </c>
      <c r="F22" s="282" t="s">
        <v>810</v>
      </c>
      <c r="G22" s="282"/>
      <c r="H22" s="282"/>
      <c r="I22" s="282"/>
      <c r="J22" s="282"/>
      <c r="K22" s="280"/>
    </row>
    <row r="23" s="1" customFormat="1" ht="15" customHeight="1">
      <c r="B23" s="283"/>
      <c r="C23" s="284"/>
      <c r="D23" s="284"/>
      <c r="E23" s="286" t="s">
        <v>811</v>
      </c>
      <c r="F23" s="282" t="s">
        <v>812</v>
      </c>
      <c r="G23" s="282"/>
      <c r="H23" s="282"/>
      <c r="I23" s="282"/>
      <c r="J23" s="282"/>
      <c r="K23" s="280"/>
    </row>
    <row r="24" s="1" customFormat="1" ht="12.75" customHeight="1">
      <c r="B24" s="283"/>
      <c r="C24" s="284"/>
      <c r="D24" s="284"/>
      <c r="E24" s="284"/>
      <c r="F24" s="284"/>
      <c r="G24" s="284"/>
      <c r="H24" s="284"/>
      <c r="I24" s="284"/>
      <c r="J24" s="284"/>
      <c r="K24" s="280"/>
    </row>
    <row r="25" s="1" customFormat="1" ht="15" customHeight="1">
      <c r="B25" s="283"/>
      <c r="C25" s="282" t="s">
        <v>813</v>
      </c>
      <c r="D25" s="282"/>
      <c r="E25" s="282"/>
      <c r="F25" s="282"/>
      <c r="G25" s="282"/>
      <c r="H25" s="282"/>
      <c r="I25" s="282"/>
      <c r="J25" s="282"/>
      <c r="K25" s="280"/>
    </row>
    <row r="26" s="1" customFormat="1" ht="15" customHeight="1">
      <c r="B26" s="283"/>
      <c r="C26" s="282" t="s">
        <v>814</v>
      </c>
      <c r="D26" s="282"/>
      <c r="E26" s="282"/>
      <c r="F26" s="282"/>
      <c r="G26" s="282"/>
      <c r="H26" s="282"/>
      <c r="I26" s="282"/>
      <c r="J26" s="282"/>
      <c r="K26" s="280"/>
    </row>
    <row r="27" s="1" customFormat="1" ht="15" customHeight="1">
      <c r="B27" s="283"/>
      <c r="C27" s="282"/>
      <c r="D27" s="282" t="s">
        <v>815</v>
      </c>
      <c r="E27" s="282"/>
      <c r="F27" s="282"/>
      <c r="G27" s="282"/>
      <c r="H27" s="282"/>
      <c r="I27" s="282"/>
      <c r="J27" s="282"/>
      <c r="K27" s="280"/>
    </row>
    <row r="28" s="1" customFormat="1" ht="15" customHeight="1">
      <c r="B28" s="283"/>
      <c r="C28" s="284"/>
      <c r="D28" s="282" t="s">
        <v>816</v>
      </c>
      <c r="E28" s="282"/>
      <c r="F28" s="282"/>
      <c r="G28" s="282"/>
      <c r="H28" s="282"/>
      <c r="I28" s="282"/>
      <c r="J28" s="282"/>
      <c r="K28" s="280"/>
    </row>
    <row r="29" s="1" customFormat="1" ht="12.75" customHeight="1">
      <c r="B29" s="283"/>
      <c r="C29" s="284"/>
      <c r="D29" s="284"/>
      <c r="E29" s="284"/>
      <c r="F29" s="284"/>
      <c r="G29" s="284"/>
      <c r="H29" s="284"/>
      <c r="I29" s="284"/>
      <c r="J29" s="284"/>
      <c r="K29" s="280"/>
    </row>
    <row r="30" s="1" customFormat="1" ht="15" customHeight="1">
      <c r="B30" s="283"/>
      <c r="C30" s="284"/>
      <c r="D30" s="282" t="s">
        <v>817</v>
      </c>
      <c r="E30" s="282"/>
      <c r="F30" s="282"/>
      <c r="G30" s="282"/>
      <c r="H30" s="282"/>
      <c r="I30" s="282"/>
      <c r="J30" s="282"/>
      <c r="K30" s="280"/>
    </row>
    <row r="31" s="1" customFormat="1" ht="15" customHeight="1">
      <c r="B31" s="283"/>
      <c r="C31" s="284"/>
      <c r="D31" s="282" t="s">
        <v>818</v>
      </c>
      <c r="E31" s="282"/>
      <c r="F31" s="282"/>
      <c r="G31" s="282"/>
      <c r="H31" s="282"/>
      <c r="I31" s="282"/>
      <c r="J31" s="282"/>
      <c r="K31" s="280"/>
    </row>
    <row r="32" s="1" customFormat="1" ht="12.75" customHeight="1">
      <c r="B32" s="283"/>
      <c r="C32" s="284"/>
      <c r="D32" s="284"/>
      <c r="E32" s="284"/>
      <c r="F32" s="284"/>
      <c r="G32" s="284"/>
      <c r="H32" s="284"/>
      <c r="I32" s="284"/>
      <c r="J32" s="284"/>
      <c r="K32" s="280"/>
    </row>
    <row r="33" s="1" customFormat="1" ht="15" customHeight="1">
      <c r="B33" s="283"/>
      <c r="C33" s="284"/>
      <c r="D33" s="282" t="s">
        <v>819</v>
      </c>
      <c r="E33" s="282"/>
      <c r="F33" s="282"/>
      <c r="G33" s="282"/>
      <c r="H33" s="282"/>
      <c r="I33" s="282"/>
      <c r="J33" s="282"/>
      <c r="K33" s="280"/>
    </row>
    <row r="34" s="1" customFormat="1" ht="15" customHeight="1">
      <c r="B34" s="283"/>
      <c r="C34" s="284"/>
      <c r="D34" s="282" t="s">
        <v>820</v>
      </c>
      <c r="E34" s="282"/>
      <c r="F34" s="282"/>
      <c r="G34" s="282"/>
      <c r="H34" s="282"/>
      <c r="I34" s="282"/>
      <c r="J34" s="282"/>
      <c r="K34" s="280"/>
    </row>
    <row r="35" s="1" customFormat="1" ht="15" customHeight="1">
      <c r="B35" s="283"/>
      <c r="C35" s="284"/>
      <c r="D35" s="282" t="s">
        <v>821</v>
      </c>
      <c r="E35" s="282"/>
      <c r="F35" s="282"/>
      <c r="G35" s="282"/>
      <c r="H35" s="282"/>
      <c r="I35" s="282"/>
      <c r="J35" s="282"/>
      <c r="K35" s="280"/>
    </row>
    <row r="36" s="1" customFormat="1" ht="15" customHeight="1">
      <c r="B36" s="283"/>
      <c r="C36" s="284"/>
      <c r="D36" s="282"/>
      <c r="E36" s="285" t="s">
        <v>114</v>
      </c>
      <c r="F36" s="282"/>
      <c r="G36" s="282" t="s">
        <v>822</v>
      </c>
      <c r="H36" s="282"/>
      <c r="I36" s="282"/>
      <c r="J36" s="282"/>
      <c r="K36" s="280"/>
    </row>
    <row r="37" s="1" customFormat="1" ht="30.75" customHeight="1">
      <c r="B37" s="283"/>
      <c r="C37" s="284"/>
      <c r="D37" s="282"/>
      <c r="E37" s="285" t="s">
        <v>823</v>
      </c>
      <c r="F37" s="282"/>
      <c r="G37" s="282" t="s">
        <v>824</v>
      </c>
      <c r="H37" s="282"/>
      <c r="I37" s="282"/>
      <c r="J37" s="282"/>
      <c r="K37" s="280"/>
    </row>
    <row r="38" s="1" customFormat="1" ht="15" customHeight="1">
      <c r="B38" s="283"/>
      <c r="C38" s="284"/>
      <c r="D38" s="282"/>
      <c r="E38" s="285" t="s">
        <v>54</v>
      </c>
      <c r="F38" s="282"/>
      <c r="G38" s="282" t="s">
        <v>825</v>
      </c>
      <c r="H38" s="282"/>
      <c r="I38" s="282"/>
      <c r="J38" s="282"/>
      <c r="K38" s="280"/>
    </row>
    <row r="39" s="1" customFormat="1" ht="15" customHeight="1">
      <c r="B39" s="283"/>
      <c r="C39" s="284"/>
      <c r="D39" s="282"/>
      <c r="E39" s="285" t="s">
        <v>55</v>
      </c>
      <c r="F39" s="282"/>
      <c r="G39" s="282" t="s">
        <v>826</v>
      </c>
      <c r="H39" s="282"/>
      <c r="I39" s="282"/>
      <c r="J39" s="282"/>
      <c r="K39" s="280"/>
    </row>
    <row r="40" s="1" customFormat="1" ht="15" customHeight="1">
      <c r="B40" s="283"/>
      <c r="C40" s="284"/>
      <c r="D40" s="282"/>
      <c r="E40" s="285" t="s">
        <v>115</v>
      </c>
      <c r="F40" s="282"/>
      <c r="G40" s="282" t="s">
        <v>827</v>
      </c>
      <c r="H40" s="282"/>
      <c r="I40" s="282"/>
      <c r="J40" s="282"/>
      <c r="K40" s="280"/>
    </row>
    <row r="41" s="1" customFormat="1" ht="15" customHeight="1">
      <c r="B41" s="283"/>
      <c r="C41" s="284"/>
      <c r="D41" s="282"/>
      <c r="E41" s="285" t="s">
        <v>116</v>
      </c>
      <c r="F41" s="282"/>
      <c r="G41" s="282" t="s">
        <v>828</v>
      </c>
      <c r="H41" s="282"/>
      <c r="I41" s="282"/>
      <c r="J41" s="282"/>
      <c r="K41" s="280"/>
    </row>
    <row r="42" s="1" customFormat="1" ht="15" customHeight="1">
      <c r="B42" s="283"/>
      <c r="C42" s="284"/>
      <c r="D42" s="282"/>
      <c r="E42" s="285" t="s">
        <v>829</v>
      </c>
      <c r="F42" s="282"/>
      <c r="G42" s="282" t="s">
        <v>830</v>
      </c>
      <c r="H42" s="282"/>
      <c r="I42" s="282"/>
      <c r="J42" s="282"/>
      <c r="K42" s="280"/>
    </row>
    <row r="43" s="1" customFormat="1" ht="15" customHeight="1">
      <c r="B43" s="283"/>
      <c r="C43" s="284"/>
      <c r="D43" s="282"/>
      <c r="E43" s="285"/>
      <c r="F43" s="282"/>
      <c r="G43" s="282" t="s">
        <v>831</v>
      </c>
      <c r="H43" s="282"/>
      <c r="I43" s="282"/>
      <c r="J43" s="282"/>
      <c r="K43" s="280"/>
    </row>
    <row r="44" s="1" customFormat="1" ht="15" customHeight="1">
      <c r="B44" s="283"/>
      <c r="C44" s="284"/>
      <c r="D44" s="282"/>
      <c r="E44" s="285" t="s">
        <v>832</v>
      </c>
      <c r="F44" s="282"/>
      <c r="G44" s="282" t="s">
        <v>833</v>
      </c>
      <c r="H44" s="282"/>
      <c r="I44" s="282"/>
      <c r="J44" s="282"/>
      <c r="K44" s="280"/>
    </row>
    <row r="45" s="1" customFormat="1" ht="15" customHeight="1">
      <c r="B45" s="283"/>
      <c r="C45" s="284"/>
      <c r="D45" s="282"/>
      <c r="E45" s="285" t="s">
        <v>118</v>
      </c>
      <c r="F45" s="282"/>
      <c r="G45" s="282" t="s">
        <v>834</v>
      </c>
      <c r="H45" s="282"/>
      <c r="I45" s="282"/>
      <c r="J45" s="282"/>
      <c r="K45" s="280"/>
    </row>
    <row r="46" s="1" customFormat="1" ht="12.75" customHeight="1">
      <c r="B46" s="283"/>
      <c r="C46" s="284"/>
      <c r="D46" s="282"/>
      <c r="E46" s="282"/>
      <c r="F46" s="282"/>
      <c r="G46" s="282"/>
      <c r="H46" s="282"/>
      <c r="I46" s="282"/>
      <c r="J46" s="282"/>
      <c r="K46" s="280"/>
    </row>
    <row r="47" s="1" customFormat="1" ht="15" customHeight="1">
      <c r="B47" s="283"/>
      <c r="C47" s="284"/>
      <c r="D47" s="282" t="s">
        <v>835</v>
      </c>
      <c r="E47" s="282"/>
      <c r="F47" s="282"/>
      <c r="G47" s="282"/>
      <c r="H47" s="282"/>
      <c r="I47" s="282"/>
      <c r="J47" s="282"/>
      <c r="K47" s="280"/>
    </row>
    <row r="48" s="1" customFormat="1" ht="15" customHeight="1">
      <c r="B48" s="283"/>
      <c r="C48" s="284"/>
      <c r="D48" s="284"/>
      <c r="E48" s="282" t="s">
        <v>836</v>
      </c>
      <c r="F48" s="282"/>
      <c r="G48" s="282"/>
      <c r="H48" s="282"/>
      <c r="I48" s="282"/>
      <c r="J48" s="282"/>
      <c r="K48" s="280"/>
    </row>
    <row r="49" s="1" customFormat="1" ht="15" customHeight="1">
      <c r="B49" s="283"/>
      <c r="C49" s="284"/>
      <c r="D49" s="284"/>
      <c r="E49" s="282" t="s">
        <v>837</v>
      </c>
      <c r="F49" s="282"/>
      <c r="G49" s="282"/>
      <c r="H49" s="282"/>
      <c r="I49" s="282"/>
      <c r="J49" s="282"/>
      <c r="K49" s="280"/>
    </row>
    <row r="50" s="1" customFormat="1" ht="15" customHeight="1">
      <c r="B50" s="283"/>
      <c r="C50" s="284"/>
      <c r="D50" s="284"/>
      <c r="E50" s="282" t="s">
        <v>838</v>
      </c>
      <c r="F50" s="282"/>
      <c r="G50" s="282"/>
      <c r="H50" s="282"/>
      <c r="I50" s="282"/>
      <c r="J50" s="282"/>
      <c r="K50" s="280"/>
    </row>
    <row r="51" s="1" customFormat="1" ht="15" customHeight="1">
      <c r="B51" s="283"/>
      <c r="C51" s="284"/>
      <c r="D51" s="282" t="s">
        <v>839</v>
      </c>
      <c r="E51" s="282"/>
      <c r="F51" s="282"/>
      <c r="G51" s="282"/>
      <c r="H51" s="282"/>
      <c r="I51" s="282"/>
      <c r="J51" s="282"/>
      <c r="K51" s="280"/>
    </row>
    <row r="52" s="1" customFormat="1" ht="25.5" customHeight="1">
      <c r="B52" s="278"/>
      <c r="C52" s="279" t="s">
        <v>840</v>
      </c>
      <c r="D52" s="279"/>
      <c r="E52" s="279"/>
      <c r="F52" s="279"/>
      <c r="G52" s="279"/>
      <c r="H52" s="279"/>
      <c r="I52" s="279"/>
      <c r="J52" s="279"/>
      <c r="K52" s="280"/>
    </row>
    <row r="53" s="1" customFormat="1" ht="5.25" customHeight="1">
      <c r="B53" s="278"/>
      <c r="C53" s="281"/>
      <c r="D53" s="281"/>
      <c r="E53" s="281"/>
      <c r="F53" s="281"/>
      <c r="G53" s="281"/>
      <c r="H53" s="281"/>
      <c r="I53" s="281"/>
      <c r="J53" s="281"/>
      <c r="K53" s="280"/>
    </row>
    <row r="54" s="1" customFormat="1" ht="15" customHeight="1">
      <c r="B54" s="278"/>
      <c r="C54" s="282" t="s">
        <v>841</v>
      </c>
      <c r="D54" s="282"/>
      <c r="E54" s="282"/>
      <c r="F54" s="282"/>
      <c r="G54" s="282"/>
      <c r="H54" s="282"/>
      <c r="I54" s="282"/>
      <c r="J54" s="282"/>
      <c r="K54" s="280"/>
    </row>
    <row r="55" s="1" customFormat="1" ht="15" customHeight="1">
      <c r="B55" s="278"/>
      <c r="C55" s="282" t="s">
        <v>842</v>
      </c>
      <c r="D55" s="282"/>
      <c r="E55" s="282"/>
      <c r="F55" s="282"/>
      <c r="G55" s="282"/>
      <c r="H55" s="282"/>
      <c r="I55" s="282"/>
      <c r="J55" s="282"/>
      <c r="K55" s="280"/>
    </row>
    <row r="56" s="1" customFormat="1" ht="12.75" customHeight="1">
      <c r="B56" s="278"/>
      <c r="C56" s="282"/>
      <c r="D56" s="282"/>
      <c r="E56" s="282"/>
      <c r="F56" s="282"/>
      <c r="G56" s="282"/>
      <c r="H56" s="282"/>
      <c r="I56" s="282"/>
      <c r="J56" s="282"/>
      <c r="K56" s="280"/>
    </row>
    <row r="57" s="1" customFormat="1" ht="15" customHeight="1">
      <c r="B57" s="278"/>
      <c r="C57" s="282" t="s">
        <v>843</v>
      </c>
      <c r="D57" s="282"/>
      <c r="E57" s="282"/>
      <c r="F57" s="282"/>
      <c r="G57" s="282"/>
      <c r="H57" s="282"/>
      <c r="I57" s="282"/>
      <c r="J57" s="282"/>
      <c r="K57" s="280"/>
    </row>
    <row r="58" s="1" customFormat="1" ht="15" customHeight="1">
      <c r="B58" s="278"/>
      <c r="C58" s="284"/>
      <c r="D58" s="282" t="s">
        <v>844</v>
      </c>
      <c r="E58" s="282"/>
      <c r="F58" s="282"/>
      <c r="G58" s="282"/>
      <c r="H58" s="282"/>
      <c r="I58" s="282"/>
      <c r="J58" s="282"/>
      <c r="K58" s="280"/>
    </row>
    <row r="59" s="1" customFormat="1" ht="15" customHeight="1">
      <c r="B59" s="278"/>
      <c r="C59" s="284"/>
      <c r="D59" s="282" t="s">
        <v>845</v>
      </c>
      <c r="E59" s="282"/>
      <c r="F59" s="282"/>
      <c r="G59" s="282"/>
      <c r="H59" s="282"/>
      <c r="I59" s="282"/>
      <c r="J59" s="282"/>
      <c r="K59" s="280"/>
    </row>
    <row r="60" s="1" customFormat="1" ht="15" customHeight="1">
      <c r="B60" s="278"/>
      <c r="C60" s="284"/>
      <c r="D60" s="282" t="s">
        <v>846</v>
      </c>
      <c r="E60" s="282"/>
      <c r="F60" s="282"/>
      <c r="G60" s="282"/>
      <c r="H60" s="282"/>
      <c r="I60" s="282"/>
      <c r="J60" s="282"/>
      <c r="K60" s="280"/>
    </row>
    <row r="61" s="1" customFormat="1" ht="15" customHeight="1">
      <c r="B61" s="278"/>
      <c r="C61" s="284"/>
      <c r="D61" s="282" t="s">
        <v>847</v>
      </c>
      <c r="E61" s="282"/>
      <c r="F61" s="282"/>
      <c r="G61" s="282"/>
      <c r="H61" s="282"/>
      <c r="I61" s="282"/>
      <c r="J61" s="282"/>
      <c r="K61" s="280"/>
    </row>
    <row r="62" s="1" customFormat="1" ht="15" customHeight="1">
      <c r="B62" s="278"/>
      <c r="C62" s="284"/>
      <c r="D62" s="287" t="s">
        <v>848</v>
      </c>
      <c r="E62" s="287"/>
      <c r="F62" s="287"/>
      <c r="G62" s="287"/>
      <c r="H62" s="287"/>
      <c r="I62" s="287"/>
      <c r="J62" s="287"/>
      <c r="K62" s="280"/>
    </row>
    <row r="63" s="1" customFormat="1" ht="15" customHeight="1">
      <c r="B63" s="278"/>
      <c r="C63" s="284"/>
      <c r="D63" s="282" t="s">
        <v>849</v>
      </c>
      <c r="E63" s="282"/>
      <c r="F63" s="282"/>
      <c r="G63" s="282"/>
      <c r="H63" s="282"/>
      <c r="I63" s="282"/>
      <c r="J63" s="282"/>
      <c r="K63" s="280"/>
    </row>
    <row r="64" s="1" customFormat="1" ht="12.75" customHeight="1">
      <c r="B64" s="278"/>
      <c r="C64" s="284"/>
      <c r="D64" s="284"/>
      <c r="E64" s="288"/>
      <c r="F64" s="284"/>
      <c r="G64" s="284"/>
      <c r="H64" s="284"/>
      <c r="I64" s="284"/>
      <c r="J64" s="284"/>
      <c r="K64" s="280"/>
    </row>
    <row r="65" s="1" customFormat="1" ht="15" customHeight="1">
      <c r="B65" s="278"/>
      <c r="C65" s="284"/>
      <c r="D65" s="282" t="s">
        <v>850</v>
      </c>
      <c r="E65" s="282"/>
      <c r="F65" s="282"/>
      <c r="G65" s="282"/>
      <c r="H65" s="282"/>
      <c r="I65" s="282"/>
      <c r="J65" s="282"/>
      <c r="K65" s="280"/>
    </row>
    <row r="66" s="1" customFormat="1" ht="15" customHeight="1">
      <c r="B66" s="278"/>
      <c r="C66" s="284"/>
      <c r="D66" s="287" t="s">
        <v>851</v>
      </c>
      <c r="E66" s="287"/>
      <c r="F66" s="287"/>
      <c r="G66" s="287"/>
      <c r="H66" s="287"/>
      <c r="I66" s="287"/>
      <c r="J66" s="287"/>
      <c r="K66" s="280"/>
    </row>
    <row r="67" s="1" customFormat="1" ht="15" customHeight="1">
      <c r="B67" s="278"/>
      <c r="C67" s="284"/>
      <c r="D67" s="282" t="s">
        <v>852</v>
      </c>
      <c r="E67" s="282"/>
      <c r="F67" s="282"/>
      <c r="G67" s="282"/>
      <c r="H67" s="282"/>
      <c r="I67" s="282"/>
      <c r="J67" s="282"/>
      <c r="K67" s="280"/>
    </row>
    <row r="68" s="1" customFormat="1" ht="15" customHeight="1">
      <c r="B68" s="278"/>
      <c r="C68" s="284"/>
      <c r="D68" s="282" t="s">
        <v>853</v>
      </c>
      <c r="E68" s="282"/>
      <c r="F68" s="282"/>
      <c r="G68" s="282"/>
      <c r="H68" s="282"/>
      <c r="I68" s="282"/>
      <c r="J68" s="282"/>
      <c r="K68" s="280"/>
    </row>
    <row r="69" s="1" customFormat="1" ht="15" customHeight="1">
      <c r="B69" s="278"/>
      <c r="C69" s="284"/>
      <c r="D69" s="282" t="s">
        <v>854</v>
      </c>
      <c r="E69" s="282"/>
      <c r="F69" s="282"/>
      <c r="G69" s="282"/>
      <c r="H69" s="282"/>
      <c r="I69" s="282"/>
      <c r="J69" s="282"/>
      <c r="K69" s="280"/>
    </row>
    <row r="70" s="1" customFormat="1" ht="15" customHeight="1">
      <c r="B70" s="278"/>
      <c r="C70" s="284"/>
      <c r="D70" s="282" t="s">
        <v>855</v>
      </c>
      <c r="E70" s="282"/>
      <c r="F70" s="282"/>
      <c r="G70" s="282"/>
      <c r="H70" s="282"/>
      <c r="I70" s="282"/>
      <c r="J70" s="282"/>
      <c r="K70" s="280"/>
    </row>
    <row r="71" s="1" customFormat="1" ht="12.75" customHeight="1">
      <c r="B71" s="289"/>
      <c r="C71" s="290"/>
      <c r="D71" s="290"/>
      <c r="E71" s="290"/>
      <c r="F71" s="290"/>
      <c r="G71" s="290"/>
      <c r="H71" s="290"/>
      <c r="I71" s="290"/>
      <c r="J71" s="290"/>
      <c r="K71" s="291"/>
    </row>
    <row r="72" s="1" customFormat="1" ht="18.75" customHeight="1">
      <c r="B72" s="292"/>
      <c r="C72" s="292"/>
      <c r="D72" s="292"/>
      <c r="E72" s="292"/>
      <c r="F72" s="292"/>
      <c r="G72" s="292"/>
      <c r="H72" s="292"/>
      <c r="I72" s="292"/>
      <c r="J72" s="292"/>
      <c r="K72" s="293"/>
    </row>
    <row r="73" s="1" customFormat="1" ht="18.75" customHeight="1">
      <c r="B73" s="293"/>
      <c r="C73" s="293"/>
      <c r="D73" s="293"/>
      <c r="E73" s="293"/>
      <c r="F73" s="293"/>
      <c r="G73" s="293"/>
      <c r="H73" s="293"/>
      <c r="I73" s="293"/>
      <c r="J73" s="293"/>
      <c r="K73" s="293"/>
    </row>
    <row r="74" s="1" customFormat="1" ht="7.5" customHeight="1">
      <c r="B74" s="294"/>
      <c r="C74" s="295"/>
      <c r="D74" s="295"/>
      <c r="E74" s="295"/>
      <c r="F74" s="295"/>
      <c r="G74" s="295"/>
      <c r="H74" s="295"/>
      <c r="I74" s="295"/>
      <c r="J74" s="295"/>
      <c r="K74" s="296"/>
    </row>
    <row r="75" s="1" customFormat="1" ht="45" customHeight="1">
      <c r="B75" s="297"/>
      <c r="C75" s="298" t="s">
        <v>856</v>
      </c>
      <c r="D75" s="298"/>
      <c r="E75" s="298"/>
      <c r="F75" s="298"/>
      <c r="G75" s="298"/>
      <c r="H75" s="298"/>
      <c r="I75" s="298"/>
      <c r="J75" s="298"/>
      <c r="K75" s="299"/>
    </row>
    <row r="76" s="1" customFormat="1" ht="17.25" customHeight="1">
      <c r="B76" s="297"/>
      <c r="C76" s="300" t="s">
        <v>857</v>
      </c>
      <c r="D76" s="300"/>
      <c r="E76" s="300"/>
      <c r="F76" s="300" t="s">
        <v>858</v>
      </c>
      <c r="G76" s="301"/>
      <c r="H76" s="300" t="s">
        <v>55</v>
      </c>
      <c r="I76" s="300" t="s">
        <v>58</v>
      </c>
      <c r="J76" s="300" t="s">
        <v>859</v>
      </c>
      <c r="K76" s="299"/>
    </row>
    <row r="77" s="1" customFormat="1" ht="17.25" customHeight="1">
      <c r="B77" s="297"/>
      <c r="C77" s="302" t="s">
        <v>860</v>
      </c>
      <c r="D77" s="302"/>
      <c r="E77" s="302"/>
      <c r="F77" s="303" t="s">
        <v>861</v>
      </c>
      <c r="G77" s="304"/>
      <c r="H77" s="302"/>
      <c r="I77" s="302"/>
      <c r="J77" s="302" t="s">
        <v>862</v>
      </c>
      <c r="K77" s="299"/>
    </row>
    <row r="78" s="1" customFormat="1" ht="5.25" customHeight="1">
      <c r="B78" s="297"/>
      <c r="C78" s="305"/>
      <c r="D78" s="305"/>
      <c r="E78" s="305"/>
      <c r="F78" s="305"/>
      <c r="G78" s="306"/>
      <c r="H78" s="305"/>
      <c r="I78" s="305"/>
      <c r="J78" s="305"/>
      <c r="K78" s="299"/>
    </row>
    <row r="79" s="1" customFormat="1" ht="15" customHeight="1">
      <c r="B79" s="297"/>
      <c r="C79" s="285" t="s">
        <v>54</v>
      </c>
      <c r="D79" s="307"/>
      <c r="E79" s="307"/>
      <c r="F79" s="308" t="s">
        <v>863</v>
      </c>
      <c r="G79" s="309"/>
      <c r="H79" s="285" t="s">
        <v>864</v>
      </c>
      <c r="I79" s="285" t="s">
        <v>865</v>
      </c>
      <c r="J79" s="285">
        <v>20</v>
      </c>
      <c r="K79" s="299"/>
    </row>
    <row r="80" s="1" customFormat="1" ht="15" customHeight="1">
      <c r="B80" s="297"/>
      <c r="C80" s="285" t="s">
        <v>866</v>
      </c>
      <c r="D80" s="285"/>
      <c r="E80" s="285"/>
      <c r="F80" s="308" t="s">
        <v>863</v>
      </c>
      <c r="G80" s="309"/>
      <c r="H80" s="285" t="s">
        <v>867</v>
      </c>
      <c r="I80" s="285" t="s">
        <v>865</v>
      </c>
      <c r="J80" s="285">
        <v>120</v>
      </c>
      <c r="K80" s="299"/>
    </row>
    <row r="81" s="1" customFormat="1" ht="15" customHeight="1">
      <c r="B81" s="310"/>
      <c r="C81" s="285" t="s">
        <v>868</v>
      </c>
      <c r="D81" s="285"/>
      <c r="E81" s="285"/>
      <c r="F81" s="308" t="s">
        <v>869</v>
      </c>
      <c r="G81" s="309"/>
      <c r="H81" s="285" t="s">
        <v>870</v>
      </c>
      <c r="I81" s="285" t="s">
        <v>865</v>
      </c>
      <c r="J81" s="285">
        <v>50</v>
      </c>
      <c r="K81" s="299"/>
    </row>
    <row r="82" s="1" customFormat="1" ht="15" customHeight="1">
      <c r="B82" s="310"/>
      <c r="C82" s="285" t="s">
        <v>871</v>
      </c>
      <c r="D82" s="285"/>
      <c r="E82" s="285"/>
      <c r="F82" s="308" t="s">
        <v>863</v>
      </c>
      <c r="G82" s="309"/>
      <c r="H82" s="285" t="s">
        <v>872</v>
      </c>
      <c r="I82" s="285" t="s">
        <v>873</v>
      </c>
      <c r="J82" s="285"/>
      <c r="K82" s="299"/>
    </row>
    <row r="83" s="1" customFormat="1" ht="15" customHeight="1">
      <c r="B83" s="310"/>
      <c r="C83" s="311" t="s">
        <v>874</v>
      </c>
      <c r="D83" s="311"/>
      <c r="E83" s="311"/>
      <c r="F83" s="312" t="s">
        <v>869</v>
      </c>
      <c r="G83" s="311"/>
      <c r="H83" s="311" t="s">
        <v>875</v>
      </c>
      <c r="I83" s="311" t="s">
        <v>865</v>
      </c>
      <c r="J83" s="311">
        <v>15</v>
      </c>
      <c r="K83" s="299"/>
    </row>
    <row r="84" s="1" customFormat="1" ht="15" customHeight="1">
      <c r="B84" s="310"/>
      <c r="C84" s="311" t="s">
        <v>876</v>
      </c>
      <c r="D84" s="311"/>
      <c r="E84" s="311"/>
      <c r="F84" s="312" t="s">
        <v>869</v>
      </c>
      <c r="G84" s="311"/>
      <c r="H84" s="311" t="s">
        <v>877</v>
      </c>
      <c r="I84" s="311" t="s">
        <v>865</v>
      </c>
      <c r="J84" s="311">
        <v>15</v>
      </c>
      <c r="K84" s="299"/>
    </row>
    <row r="85" s="1" customFormat="1" ht="15" customHeight="1">
      <c r="B85" s="310"/>
      <c r="C85" s="311" t="s">
        <v>878</v>
      </c>
      <c r="D85" s="311"/>
      <c r="E85" s="311"/>
      <c r="F85" s="312" t="s">
        <v>869</v>
      </c>
      <c r="G85" s="311"/>
      <c r="H85" s="311" t="s">
        <v>879</v>
      </c>
      <c r="I85" s="311" t="s">
        <v>865</v>
      </c>
      <c r="J85" s="311">
        <v>20</v>
      </c>
      <c r="K85" s="299"/>
    </row>
    <row r="86" s="1" customFormat="1" ht="15" customHeight="1">
      <c r="B86" s="310"/>
      <c r="C86" s="311" t="s">
        <v>880</v>
      </c>
      <c r="D86" s="311"/>
      <c r="E86" s="311"/>
      <c r="F86" s="312" t="s">
        <v>869</v>
      </c>
      <c r="G86" s="311"/>
      <c r="H86" s="311" t="s">
        <v>881</v>
      </c>
      <c r="I86" s="311" t="s">
        <v>865</v>
      </c>
      <c r="J86" s="311">
        <v>20</v>
      </c>
      <c r="K86" s="299"/>
    </row>
    <row r="87" s="1" customFormat="1" ht="15" customHeight="1">
      <c r="B87" s="310"/>
      <c r="C87" s="285" t="s">
        <v>882</v>
      </c>
      <c r="D87" s="285"/>
      <c r="E87" s="285"/>
      <c r="F87" s="308" t="s">
        <v>869</v>
      </c>
      <c r="G87" s="309"/>
      <c r="H87" s="285" t="s">
        <v>883</v>
      </c>
      <c r="I87" s="285" t="s">
        <v>865</v>
      </c>
      <c r="J87" s="285">
        <v>50</v>
      </c>
      <c r="K87" s="299"/>
    </row>
    <row r="88" s="1" customFormat="1" ht="15" customHeight="1">
      <c r="B88" s="310"/>
      <c r="C88" s="285" t="s">
        <v>884</v>
      </c>
      <c r="D88" s="285"/>
      <c r="E88" s="285"/>
      <c r="F88" s="308" t="s">
        <v>869</v>
      </c>
      <c r="G88" s="309"/>
      <c r="H88" s="285" t="s">
        <v>885</v>
      </c>
      <c r="I88" s="285" t="s">
        <v>865</v>
      </c>
      <c r="J88" s="285">
        <v>20</v>
      </c>
      <c r="K88" s="299"/>
    </row>
    <row r="89" s="1" customFormat="1" ht="15" customHeight="1">
      <c r="B89" s="310"/>
      <c r="C89" s="285" t="s">
        <v>886</v>
      </c>
      <c r="D89" s="285"/>
      <c r="E89" s="285"/>
      <c r="F89" s="308" t="s">
        <v>869</v>
      </c>
      <c r="G89" s="309"/>
      <c r="H89" s="285" t="s">
        <v>887</v>
      </c>
      <c r="I89" s="285" t="s">
        <v>865</v>
      </c>
      <c r="J89" s="285">
        <v>20</v>
      </c>
      <c r="K89" s="299"/>
    </row>
    <row r="90" s="1" customFormat="1" ht="15" customHeight="1">
      <c r="B90" s="310"/>
      <c r="C90" s="285" t="s">
        <v>888</v>
      </c>
      <c r="D90" s="285"/>
      <c r="E90" s="285"/>
      <c r="F90" s="308" t="s">
        <v>869</v>
      </c>
      <c r="G90" s="309"/>
      <c r="H90" s="285" t="s">
        <v>889</v>
      </c>
      <c r="I90" s="285" t="s">
        <v>865</v>
      </c>
      <c r="J90" s="285">
        <v>50</v>
      </c>
      <c r="K90" s="299"/>
    </row>
    <row r="91" s="1" customFormat="1" ht="15" customHeight="1">
      <c r="B91" s="310"/>
      <c r="C91" s="285" t="s">
        <v>890</v>
      </c>
      <c r="D91" s="285"/>
      <c r="E91" s="285"/>
      <c r="F91" s="308" t="s">
        <v>869</v>
      </c>
      <c r="G91" s="309"/>
      <c r="H91" s="285" t="s">
        <v>890</v>
      </c>
      <c r="I91" s="285" t="s">
        <v>865</v>
      </c>
      <c r="J91" s="285">
        <v>50</v>
      </c>
      <c r="K91" s="299"/>
    </row>
    <row r="92" s="1" customFormat="1" ht="15" customHeight="1">
      <c r="B92" s="310"/>
      <c r="C92" s="285" t="s">
        <v>891</v>
      </c>
      <c r="D92" s="285"/>
      <c r="E92" s="285"/>
      <c r="F92" s="308" t="s">
        <v>869</v>
      </c>
      <c r="G92" s="309"/>
      <c r="H92" s="285" t="s">
        <v>892</v>
      </c>
      <c r="I92" s="285" t="s">
        <v>865</v>
      </c>
      <c r="J92" s="285">
        <v>255</v>
      </c>
      <c r="K92" s="299"/>
    </row>
    <row r="93" s="1" customFormat="1" ht="15" customHeight="1">
      <c r="B93" s="310"/>
      <c r="C93" s="285" t="s">
        <v>893</v>
      </c>
      <c r="D93" s="285"/>
      <c r="E93" s="285"/>
      <c r="F93" s="308" t="s">
        <v>863</v>
      </c>
      <c r="G93" s="309"/>
      <c r="H93" s="285" t="s">
        <v>894</v>
      </c>
      <c r="I93" s="285" t="s">
        <v>895</v>
      </c>
      <c r="J93" s="285"/>
      <c r="K93" s="299"/>
    </row>
    <row r="94" s="1" customFormat="1" ht="15" customHeight="1">
      <c r="B94" s="310"/>
      <c r="C94" s="285" t="s">
        <v>896</v>
      </c>
      <c r="D94" s="285"/>
      <c r="E94" s="285"/>
      <c r="F94" s="308" t="s">
        <v>863</v>
      </c>
      <c r="G94" s="309"/>
      <c r="H94" s="285" t="s">
        <v>897</v>
      </c>
      <c r="I94" s="285" t="s">
        <v>898</v>
      </c>
      <c r="J94" s="285"/>
      <c r="K94" s="299"/>
    </row>
    <row r="95" s="1" customFormat="1" ht="15" customHeight="1">
      <c r="B95" s="310"/>
      <c r="C95" s="285" t="s">
        <v>899</v>
      </c>
      <c r="D95" s="285"/>
      <c r="E95" s="285"/>
      <c r="F95" s="308" t="s">
        <v>863</v>
      </c>
      <c r="G95" s="309"/>
      <c r="H95" s="285" t="s">
        <v>899</v>
      </c>
      <c r="I95" s="285" t="s">
        <v>898</v>
      </c>
      <c r="J95" s="285"/>
      <c r="K95" s="299"/>
    </row>
    <row r="96" s="1" customFormat="1" ht="15" customHeight="1">
      <c r="B96" s="310"/>
      <c r="C96" s="285" t="s">
        <v>39</v>
      </c>
      <c r="D96" s="285"/>
      <c r="E96" s="285"/>
      <c r="F96" s="308" t="s">
        <v>863</v>
      </c>
      <c r="G96" s="309"/>
      <c r="H96" s="285" t="s">
        <v>900</v>
      </c>
      <c r="I96" s="285" t="s">
        <v>898</v>
      </c>
      <c r="J96" s="285"/>
      <c r="K96" s="299"/>
    </row>
    <row r="97" s="1" customFormat="1" ht="15" customHeight="1">
      <c r="B97" s="310"/>
      <c r="C97" s="285" t="s">
        <v>49</v>
      </c>
      <c r="D97" s="285"/>
      <c r="E97" s="285"/>
      <c r="F97" s="308" t="s">
        <v>863</v>
      </c>
      <c r="G97" s="309"/>
      <c r="H97" s="285" t="s">
        <v>901</v>
      </c>
      <c r="I97" s="285" t="s">
        <v>898</v>
      </c>
      <c r="J97" s="285"/>
      <c r="K97" s="299"/>
    </row>
    <row r="98" s="1" customFormat="1" ht="15" customHeight="1">
      <c r="B98" s="313"/>
      <c r="C98" s="314"/>
      <c r="D98" s="314"/>
      <c r="E98" s="314"/>
      <c r="F98" s="314"/>
      <c r="G98" s="314"/>
      <c r="H98" s="314"/>
      <c r="I98" s="314"/>
      <c r="J98" s="314"/>
      <c r="K98" s="315"/>
    </row>
    <row r="99" s="1" customFormat="1" ht="18.75" customHeight="1">
      <c r="B99" s="316"/>
      <c r="C99" s="317"/>
      <c r="D99" s="317"/>
      <c r="E99" s="317"/>
      <c r="F99" s="317"/>
      <c r="G99" s="317"/>
      <c r="H99" s="317"/>
      <c r="I99" s="317"/>
      <c r="J99" s="317"/>
      <c r="K99" s="316"/>
    </row>
    <row r="100" s="1" customFormat="1" ht="18.75" customHeight="1">
      <c r="B100" s="293"/>
      <c r="C100" s="293"/>
      <c r="D100" s="293"/>
      <c r="E100" s="293"/>
      <c r="F100" s="293"/>
      <c r="G100" s="293"/>
      <c r="H100" s="293"/>
      <c r="I100" s="293"/>
      <c r="J100" s="293"/>
      <c r="K100" s="293"/>
    </row>
    <row r="101" s="1" customFormat="1" ht="7.5" customHeight="1">
      <c r="B101" s="294"/>
      <c r="C101" s="295"/>
      <c r="D101" s="295"/>
      <c r="E101" s="295"/>
      <c r="F101" s="295"/>
      <c r="G101" s="295"/>
      <c r="H101" s="295"/>
      <c r="I101" s="295"/>
      <c r="J101" s="295"/>
      <c r="K101" s="296"/>
    </row>
    <row r="102" s="1" customFormat="1" ht="45" customHeight="1">
      <c r="B102" s="297"/>
      <c r="C102" s="298" t="s">
        <v>902</v>
      </c>
      <c r="D102" s="298"/>
      <c r="E102" s="298"/>
      <c r="F102" s="298"/>
      <c r="G102" s="298"/>
      <c r="H102" s="298"/>
      <c r="I102" s="298"/>
      <c r="J102" s="298"/>
      <c r="K102" s="299"/>
    </row>
    <row r="103" s="1" customFormat="1" ht="17.25" customHeight="1">
      <c r="B103" s="297"/>
      <c r="C103" s="300" t="s">
        <v>857</v>
      </c>
      <c r="D103" s="300"/>
      <c r="E103" s="300"/>
      <c r="F103" s="300" t="s">
        <v>858</v>
      </c>
      <c r="G103" s="301"/>
      <c r="H103" s="300" t="s">
        <v>55</v>
      </c>
      <c r="I103" s="300" t="s">
        <v>58</v>
      </c>
      <c r="J103" s="300" t="s">
        <v>859</v>
      </c>
      <c r="K103" s="299"/>
    </row>
    <row r="104" s="1" customFormat="1" ht="17.25" customHeight="1">
      <c r="B104" s="297"/>
      <c r="C104" s="302" t="s">
        <v>860</v>
      </c>
      <c r="D104" s="302"/>
      <c r="E104" s="302"/>
      <c r="F104" s="303" t="s">
        <v>861</v>
      </c>
      <c r="G104" s="304"/>
      <c r="H104" s="302"/>
      <c r="I104" s="302"/>
      <c r="J104" s="302" t="s">
        <v>862</v>
      </c>
      <c r="K104" s="299"/>
    </row>
    <row r="105" s="1" customFormat="1" ht="5.25" customHeight="1">
      <c r="B105" s="297"/>
      <c r="C105" s="300"/>
      <c r="D105" s="300"/>
      <c r="E105" s="300"/>
      <c r="F105" s="300"/>
      <c r="G105" s="318"/>
      <c r="H105" s="300"/>
      <c r="I105" s="300"/>
      <c r="J105" s="300"/>
      <c r="K105" s="299"/>
    </row>
    <row r="106" s="1" customFormat="1" ht="15" customHeight="1">
      <c r="B106" s="297"/>
      <c r="C106" s="285" t="s">
        <v>54</v>
      </c>
      <c r="D106" s="307"/>
      <c r="E106" s="307"/>
      <c r="F106" s="308" t="s">
        <v>863</v>
      </c>
      <c r="G106" s="285"/>
      <c r="H106" s="285" t="s">
        <v>903</v>
      </c>
      <c r="I106" s="285" t="s">
        <v>865</v>
      </c>
      <c r="J106" s="285">
        <v>20</v>
      </c>
      <c r="K106" s="299"/>
    </row>
    <row r="107" s="1" customFormat="1" ht="15" customHeight="1">
      <c r="B107" s="297"/>
      <c r="C107" s="285" t="s">
        <v>866</v>
      </c>
      <c r="D107" s="285"/>
      <c r="E107" s="285"/>
      <c r="F107" s="308" t="s">
        <v>863</v>
      </c>
      <c r="G107" s="285"/>
      <c r="H107" s="285" t="s">
        <v>903</v>
      </c>
      <c r="I107" s="285" t="s">
        <v>865</v>
      </c>
      <c r="J107" s="285">
        <v>120</v>
      </c>
      <c r="K107" s="299"/>
    </row>
    <row r="108" s="1" customFormat="1" ht="15" customHeight="1">
      <c r="B108" s="310"/>
      <c r="C108" s="285" t="s">
        <v>868</v>
      </c>
      <c r="D108" s="285"/>
      <c r="E108" s="285"/>
      <c r="F108" s="308" t="s">
        <v>869</v>
      </c>
      <c r="G108" s="285"/>
      <c r="H108" s="285" t="s">
        <v>903</v>
      </c>
      <c r="I108" s="285" t="s">
        <v>865</v>
      </c>
      <c r="J108" s="285">
        <v>50</v>
      </c>
      <c r="K108" s="299"/>
    </row>
    <row r="109" s="1" customFormat="1" ht="15" customHeight="1">
      <c r="B109" s="310"/>
      <c r="C109" s="285" t="s">
        <v>871</v>
      </c>
      <c r="D109" s="285"/>
      <c r="E109" s="285"/>
      <c r="F109" s="308" t="s">
        <v>863</v>
      </c>
      <c r="G109" s="285"/>
      <c r="H109" s="285" t="s">
        <v>903</v>
      </c>
      <c r="I109" s="285" t="s">
        <v>873</v>
      </c>
      <c r="J109" s="285"/>
      <c r="K109" s="299"/>
    </row>
    <row r="110" s="1" customFormat="1" ht="15" customHeight="1">
      <c r="B110" s="310"/>
      <c r="C110" s="285" t="s">
        <v>882</v>
      </c>
      <c r="D110" s="285"/>
      <c r="E110" s="285"/>
      <c r="F110" s="308" t="s">
        <v>869</v>
      </c>
      <c r="G110" s="285"/>
      <c r="H110" s="285" t="s">
        <v>903</v>
      </c>
      <c r="I110" s="285" t="s">
        <v>865</v>
      </c>
      <c r="J110" s="285">
        <v>50</v>
      </c>
      <c r="K110" s="299"/>
    </row>
    <row r="111" s="1" customFormat="1" ht="15" customHeight="1">
      <c r="B111" s="310"/>
      <c r="C111" s="285" t="s">
        <v>890</v>
      </c>
      <c r="D111" s="285"/>
      <c r="E111" s="285"/>
      <c r="F111" s="308" t="s">
        <v>869</v>
      </c>
      <c r="G111" s="285"/>
      <c r="H111" s="285" t="s">
        <v>903</v>
      </c>
      <c r="I111" s="285" t="s">
        <v>865</v>
      </c>
      <c r="J111" s="285">
        <v>50</v>
      </c>
      <c r="K111" s="299"/>
    </row>
    <row r="112" s="1" customFormat="1" ht="15" customHeight="1">
      <c r="B112" s="310"/>
      <c r="C112" s="285" t="s">
        <v>888</v>
      </c>
      <c r="D112" s="285"/>
      <c r="E112" s="285"/>
      <c r="F112" s="308" t="s">
        <v>869</v>
      </c>
      <c r="G112" s="285"/>
      <c r="H112" s="285" t="s">
        <v>903</v>
      </c>
      <c r="I112" s="285" t="s">
        <v>865</v>
      </c>
      <c r="J112" s="285">
        <v>50</v>
      </c>
      <c r="K112" s="299"/>
    </row>
    <row r="113" s="1" customFormat="1" ht="15" customHeight="1">
      <c r="B113" s="310"/>
      <c r="C113" s="285" t="s">
        <v>54</v>
      </c>
      <c r="D113" s="285"/>
      <c r="E113" s="285"/>
      <c r="F113" s="308" t="s">
        <v>863</v>
      </c>
      <c r="G113" s="285"/>
      <c r="H113" s="285" t="s">
        <v>904</v>
      </c>
      <c r="I113" s="285" t="s">
        <v>865</v>
      </c>
      <c r="J113" s="285">
        <v>20</v>
      </c>
      <c r="K113" s="299"/>
    </row>
    <row r="114" s="1" customFormat="1" ht="15" customHeight="1">
      <c r="B114" s="310"/>
      <c r="C114" s="285" t="s">
        <v>905</v>
      </c>
      <c r="D114" s="285"/>
      <c r="E114" s="285"/>
      <c r="F114" s="308" t="s">
        <v>863</v>
      </c>
      <c r="G114" s="285"/>
      <c r="H114" s="285" t="s">
        <v>906</v>
      </c>
      <c r="I114" s="285" t="s">
        <v>865</v>
      </c>
      <c r="J114" s="285">
        <v>120</v>
      </c>
      <c r="K114" s="299"/>
    </row>
    <row r="115" s="1" customFormat="1" ht="15" customHeight="1">
      <c r="B115" s="310"/>
      <c r="C115" s="285" t="s">
        <v>39</v>
      </c>
      <c r="D115" s="285"/>
      <c r="E115" s="285"/>
      <c r="F115" s="308" t="s">
        <v>863</v>
      </c>
      <c r="G115" s="285"/>
      <c r="H115" s="285" t="s">
        <v>907</v>
      </c>
      <c r="I115" s="285" t="s">
        <v>898</v>
      </c>
      <c r="J115" s="285"/>
      <c r="K115" s="299"/>
    </row>
    <row r="116" s="1" customFormat="1" ht="15" customHeight="1">
      <c r="B116" s="310"/>
      <c r="C116" s="285" t="s">
        <v>49</v>
      </c>
      <c r="D116" s="285"/>
      <c r="E116" s="285"/>
      <c r="F116" s="308" t="s">
        <v>863</v>
      </c>
      <c r="G116" s="285"/>
      <c r="H116" s="285" t="s">
        <v>908</v>
      </c>
      <c r="I116" s="285" t="s">
        <v>898</v>
      </c>
      <c r="J116" s="285"/>
      <c r="K116" s="299"/>
    </row>
    <row r="117" s="1" customFormat="1" ht="15" customHeight="1">
      <c r="B117" s="310"/>
      <c r="C117" s="285" t="s">
        <v>58</v>
      </c>
      <c r="D117" s="285"/>
      <c r="E117" s="285"/>
      <c r="F117" s="308" t="s">
        <v>863</v>
      </c>
      <c r="G117" s="285"/>
      <c r="H117" s="285" t="s">
        <v>909</v>
      </c>
      <c r="I117" s="285" t="s">
        <v>910</v>
      </c>
      <c r="J117" s="285"/>
      <c r="K117" s="299"/>
    </row>
    <row r="118" s="1" customFormat="1" ht="15" customHeight="1">
      <c r="B118" s="313"/>
      <c r="C118" s="319"/>
      <c r="D118" s="319"/>
      <c r="E118" s="319"/>
      <c r="F118" s="319"/>
      <c r="G118" s="319"/>
      <c r="H118" s="319"/>
      <c r="I118" s="319"/>
      <c r="J118" s="319"/>
      <c r="K118" s="315"/>
    </row>
    <row r="119" s="1" customFormat="1" ht="18.75" customHeight="1">
      <c r="B119" s="320"/>
      <c r="C119" s="321"/>
      <c r="D119" s="321"/>
      <c r="E119" s="321"/>
      <c r="F119" s="322"/>
      <c r="G119" s="321"/>
      <c r="H119" s="321"/>
      <c r="I119" s="321"/>
      <c r="J119" s="321"/>
      <c r="K119" s="320"/>
    </row>
    <row r="120" s="1" customFormat="1" ht="18.75" customHeight="1">
      <c r="B120" s="293"/>
      <c r="C120" s="293"/>
      <c r="D120" s="293"/>
      <c r="E120" s="293"/>
      <c r="F120" s="293"/>
      <c r="G120" s="293"/>
      <c r="H120" s="293"/>
      <c r="I120" s="293"/>
      <c r="J120" s="293"/>
      <c r="K120" s="293"/>
    </row>
    <row r="121" s="1" customFormat="1" ht="7.5" customHeight="1">
      <c r="B121" s="323"/>
      <c r="C121" s="324"/>
      <c r="D121" s="324"/>
      <c r="E121" s="324"/>
      <c r="F121" s="324"/>
      <c r="G121" s="324"/>
      <c r="H121" s="324"/>
      <c r="I121" s="324"/>
      <c r="J121" s="324"/>
      <c r="K121" s="325"/>
    </row>
    <row r="122" s="1" customFormat="1" ht="45" customHeight="1">
      <c r="B122" s="326"/>
      <c r="C122" s="276" t="s">
        <v>911</v>
      </c>
      <c r="D122" s="276"/>
      <c r="E122" s="276"/>
      <c r="F122" s="276"/>
      <c r="G122" s="276"/>
      <c r="H122" s="276"/>
      <c r="I122" s="276"/>
      <c r="J122" s="276"/>
      <c r="K122" s="327"/>
    </row>
    <row r="123" s="1" customFormat="1" ht="17.25" customHeight="1">
      <c r="B123" s="328"/>
      <c r="C123" s="300" t="s">
        <v>857</v>
      </c>
      <c r="D123" s="300"/>
      <c r="E123" s="300"/>
      <c r="F123" s="300" t="s">
        <v>858</v>
      </c>
      <c r="G123" s="301"/>
      <c r="H123" s="300" t="s">
        <v>55</v>
      </c>
      <c r="I123" s="300" t="s">
        <v>58</v>
      </c>
      <c r="J123" s="300" t="s">
        <v>859</v>
      </c>
      <c r="K123" s="329"/>
    </row>
    <row r="124" s="1" customFormat="1" ht="17.25" customHeight="1">
      <c r="B124" s="328"/>
      <c r="C124" s="302" t="s">
        <v>860</v>
      </c>
      <c r="D124" s="302"/>
      <c r="E124" s="302"/>
      <c r="F124" s="303" t="s">
        <v>861</v>
      </c>
      <c r="G124" s="304"/>
      <c r="H124" s="302"/>
      <c r="I124" s="302"/>
      <c r="J124" s="302" t="s">
        <v>862</v>
      </c>
      <c r="K124" s="329"/>
    </row>
    <row r="125" s="1" customFormat="1" ht="5.25" customHeight="1">
      <c r="B125" s="330"/>
      <c r="C125" s="305"/>
      <c r="D125" s="305"/>
      <c r="E125" s="305"/>
      <c r="F125" s="305"/>
      <c r="G125" s="331"/>
      <c r="H125" s="305"/>
      <c r="I125" s="305"/>
      <c r="J125" s="305"/>
      <c r="K125" s="332"/>
    </row>
    <row r="126" s="1" customFormat="1" ht="15" customHeight="1">
      <c r="B126" s="330"/>
      <c r="C126" s="285" t="s">
        <v>866</v>
      </c>
      <c r="D126" s="307"/>
      <c r="E126" s="307"/>
      <c r="F126" s="308" t="s">
        <v>863</v>
      </c>
      <c r="G126" s="285"/>
      <c r="H126" s="285" t="s">
        <v>903</v>
      </c>
      <c r="I126" s="285" t="s">
        <v>865</v>
      </c>
      <c r="J126" s="285">
        <v>120</v>
      </c>
      <c r="K126" s="333"/>
    </row>
    <row r="127" s="1" customFormat="1" ht="15" customHeight="1">
      <c r="B127" s="330"/>
      <c r="C127" s="285" t="s">
        <v>912</v>
      </c>
      <c r="D127" s="285"/>
      <c r="E127" s="285"/>
      <c r="F127" s="308" t="s">
        <v>863</v>
      </c>
      <c r="G127" s="285"/>
      <c r="H127" s="285" t="s">
        <v>913</v>
      </c>
      <c r="I127" s="285" t="s">
        <v>865</v>
      </c>
      <c r="J127" s="285" t="s">
        <v>914</v>
      </c>
      <c r="K127" s="333"/>
    </row>
    <row r="128" s="1" customFormat="1" ht="15" customHeight="1">
      <c r="B128" s="330"/>
      <c r="C128" s="285" t="s">
        <v>811</v>
      </c>
      <c r="D128" s="285"/>
      <c r="E128" s="285"/>
      <c r="F128" s="308" t="s">
        <v>863</v>
      </c>
      <c r="G128" s="285"/>
      <c r="H128" s="285" t="s">
        <v>915</v>
      </c>
      <c r="I128" s="285" t="s">
        <v>865</v>
      </c>
      <c r="J128" s="285" t="s">
        <v>914</v>
      </c>
      <c r="K128" s="333"/>
    </row>
    <row r="129" s="1" customFormat="1" ht="15" customHeight="1">
      <c r="B129" s="330"/>
      <c r="C129" s="285" t="s">
        <v>874</v>
      </c>
      <c r="D129" s="285"/>
      <c r="E129" s="285"/>
      <c r="F129" s="308" t="s">
        <v>869</v>
      </c>
      <c r="G129" s="285"/>
      <c r="H129" s="285" t="s">
        <v>875</v>
      </c>
      <c r="I129" s="285" t="s">
        <v>865</v>
      </c>
      <c r="J129" s="285">
        <v>15</v>
      </c>
      <c r="K129" s="333"/>
    </row>
    <row r="130" s="1" customFormat="1" ht="15" customHeight="1">
      <c r="B130" s="330"/>
      <c r="C130" s="311" t="s">
        <v>876</v>
      </c>
      <c r="D130" s="311"/>
      <c r="E130" s="311"/>
      <c r="F130" s="312" t="s">
        <v>869</v>
      </c>
      <c r="G130" s="311"/>
      <c r="H130" s="311" t="s">
        <v>877</v>
      </c>
      <c r="I130" s="311" t="s">
        <v>865</v>
      </c>
      <c r="J130" s="311">
        <v>15</v>
      </c>
      <c r="K130" s="333"/>
    </row>
    <row r="131" s="1" customFormat="1" ht="15" customHeight="1">
      <c r="B131" s="330"/>
      <c r="C131" s="311" t="s">
        <v>878</v>
      </c>
      <c r="D131" s="311"/>
      <c r="E131" s="311"/>
      <c r="F131" s="312" t="s">
        <v>869</v>
      </c>
      <c r="G131" s="311"/>
      <c r="H131" s="311" t="s">
        <v>879</v>
      </c>
      <c r="I131" s="311" t="s">
        <v>865</v>
      </c>
      <c r="J131" s="311">
        <v>20</v>
      </c>
      <c r="K131" s="333"/>
    </row>
    <row r="132" s="1" customFormat="1" ht="15" customHeight="1">
      <c r="B132" s="330"/>
      <c r="C132" s="311" t="s">
        <v>880</v>
      </c>
      <c r="D132" s="311"/>
      <c r="E132" s="311"/>
      <c r="F132" s="312" t="s">
        <v>869</v>
      </c>
      <c r="G132" s="311"/>
      <c r="H132" s="311" t="s">
        <v>881</v>
      </c>
      <c r="I132" s="311" t="s">
        <v>865</v>
      </c>
      <c r="J132" s="311">
        <v>20</v>
      </c>
      <c r="K132" s="333"/>
    </row>
    <row r="133" s="1" customFormat="1" ht="15" customHeight="1">
      <c r="B133" s="330"/>
      <c r="C133" s="285" t="s">
        <v>868</v>
      </c>
      <c r="D133" s="285"/>
      <c r="E133" s="285"/>
      <c r="F133" s="308" t="s">
        <v>869</v>
      </c>
      <c r="G133" s="285"/>
      <c r="H133" s="285" t="s">
        <v>903</v>
      </c>
      <c r="I133" s="285" t="s">
        <v>865</v>
      </c>
      <c r="J133" s="285">
        <v>50</v>
      </c>
      <c r="K133" s="333"/>
    </row>
    <row r="134" s="1" customFormat="1" ht="15" customHeight="1">
      <c r="B134" s="330"/>
      <c r="C134" s="285" t="s">
        <v>882</v>
      </c>
      <c r="D134" s="285"/>
      <c r="E134" s="285"/>
      <c r="F134" s="308" t="s">
        <v>869</v>
      </c>
      <c r="G134" s="285"/>
      <c r="H134" s="285" t="s">
        <v>903</v>
      </c>
      <c r="I134" s="285" t="s">
        <v>865</v>
      </c>
      <c r="J134" s="285">
        <v>50</v>
      </c>
      <c r="K134" s="333"/>
    </row>
    <row r="135" s="1" customFormat="1" ht="15" customHeight="1">
      <c r="B135" s="330"/>
      <c r="C135" s="285" t="s">
        <v>888</v>
      </c>
      <c r="D135" s="285"/>
      <c r="E135" s="285"/>
      <c r="F135" s="308" t="s">
        <v>869</v>
      </c>
      <c r="G135" s="285"/>
      <c r="H135" s="285" t="s">
        <v>903</v>
      </c>
      <c r="I135" s="285" t="s">
        <v>865</v>
      </c>
      <c r="J135" s="285">
        <v>50</v>
      </c>
      <c r="K135" s="333"/>
    </row>
    <row r="136" s="1" customFormat="1" ht="15" customHeight="1">
      <c r="B136" s="330"/>
      <c r="C136" s="285" t="s">
        <v>890</v>
      </c>
      <c r="D136" s="285"/>
      <c r="E136" s="285"/>
      <c r="F136" s="308" t="s">
        <v>869</v>
      </c>
      <c r="G136" s="285"/>
      <c r="H136" s="285" t="s">
        <v>903</v>
      </c>
      <c r="I136" s="285" t="s">
        <v>865</v>
      </c>
      <c r="J136" s="285">
        <v>50</v>
      </c>
      <c r="K136" s="333"/>
    </row>
    <row r="137" s="1" customFormat="1" ht="15" customHeight="1">
      <c r="B137" s="330"/>
      <c r="C137" s="285" t="s">
        <v>891</v>
      </c>
      <c r="D137" s="285"/>
      <c r="E137" s="285"/>
      <c r="F137" s="308" t="s">
        <v>869</v>
      </c>
      <c r="G137" s="285"/>
      <c r="H137" s="285" t="s">
        <v>916</v>
      </c>
      <c r="I137" s="285" t="s">
        <v>865</v>
      </c>
      <c r="J137" s="285">
        <v>255</v>
      </c>
      <c r="K137" s="333"/>
    </row>
    <row r="138" s="1" customFormat="1" ht="15" customHeight="1">
      <c r="B138" s="330"/>
      <c r="C138" s="285" t="s">
        <v>893</v>
      </c>
      <c r="D138" s="285"/>
      <c r="E138" s="285"/>
      <c r="F138" s="308" t="s">
        <v>863</v>
      </c>
      <c r="G138" s="285"/>
      <c r="H138" s="285" t="s">
        <v>917</v>
      </c>
      <c r="I138" s="285" t="s">
        <v>895</v>
      </c>
      <c r="J138" s="285"/>
      <c r="K138" s="333"/>
    </row>
    <row r="139" s="1" customFormat="1" ht="15" customHeight="1">
      <c r="B139" s="330"/>
      <c r="C139" s="285" t="s">
        <v>896</v>
      </c>
      <c r="D139" s="285"/>
      <c r="E139" s="285"/>
      <c r="F139" s="308" t="s">
        <v>863</v>
      </c>
      <c r="G139" s="285"/>
      <c r="H139" s="285" t="s">
        <v>918</v>
      </c>
      <c r="I139" s="285" t="s">
        <v>898</v>
      </c>
      <c r="J139" s="285"/>
      <c r="K139" s="333"/>
    </row>
    <row r="140" s="1" customFormat="1" ht="15" customHeight="1">
      <c r="B140" s="330"/>
      <c r="C140" s="285" t="s">
        <v>899</v>
      </c>
      <c r="D140" s="285"/>
      <c r="E140" s="285"/>
      <c r="F140" s="308" t="s">
        <v>863</v>
      </c>
      <c r="G140" s="285"/>
      <c r="H140" s="285" t="s">
        <v>899</v>
      </c>
      <c r="I140" s="285" t="s">
        <v>898</v>
      </c>
      <c r="J140" s="285"/>
      <c r="K140" s="333"/>
    </row>
    <row r="141" s="1" customFormat="1" ht="15" customHeight="1">
      <c r="B141" s="330"/>
      <c r="C141" s="285" t="s">
        <v>39</v>
      </c>
      <c r="D141" s="285"/>
      <c r="E141" s="285"/>
      <c r="F141" s="308" t="s">
        <v>863</v>
      </c>
      <c r="G141" s="285"/>
      <c r="H141" s="285" t="s">
        <v>919</v>
      </c>
      <c r="I141" s="285" t="s">
        <v>898</v>
      </c>
      <c r="J141" s="285"/>
      <c r="K141" s="333"/>
    </row>
    <row r="142" s="1" customFormat="1" ht="15" customHeight="1">
      <c r="B142" s="330"/>
      <c r="C142" s="285" t="s">
        <v>920</v>
      </c>
      <c r="D142" s="285"/>
      <c r="E142" s="285"/>
      <c r="F142" s="308" t="s">
        <v>863</v>
      </c>
      <c r="G142" s="285"/>
      <c r="H142" s="285" t="s">
        <v>921</v>
      </c>
      <c r="I142" s="285" t="s">
        <v>898</v>
      </c>
      <c r="J142" s="285"/>
      <c r="K142" s="333"/>
    </row>
    <row r="143" s="1" customFormat="1" ht="15" customHeight="1">
      <c r="B143" s="334"/>
      <c r="C143" s="335"/>
      <c r="D143" s="335"/>
      <c r="E143" s="335"/>
      <c r="F143" s="335"/>
      <c r="G143" s="335"/>
      <c r="H143" s="335"/>
      <c r="I143" s="335"/>
      <c r="J143" s="335"/>
      <c r="K143" s="336"/>
    </row>
    <row r="144" s="1" customFormat="1" ht="18.75" customHeight="1">
      <c r="B144" s="321"/>
      <c r="C144" s="321"/>
      <c r="D144" s="321"/>
      <c r="E144" s="321"/>
      <c r="F144" s="322"/>
      <c r="G144" s="321"/>
      <c r="H144" s="321"/>
      <c r="I144" s="321"/>
      <c r="J144" s="321"/>
      <c r="K144" s="321"/>
    </row>
    <row r="145" s="1" customFormat="1" ht="18.75" customHeight="1">
      <c r="B145" s="293"/>
      <c r="C145" s="293"/>
      <c r="D145" s="293"/>
      <c r="E145" s="293"/>
      <c r="F145" s="293"/>
      <c r="G145" s="293"/>
      <c r="H145" s="293"/>
      <c r="I145" s="293"/>
      <c r="J145" s="293"/>
      <c r="K145" s="293"/>
    </row>
    <row r="146" s="1" customFormat="1" ht="7.5" customHeight="1">
      <c r="B146" s="294"/>
      <c r="C146" s="295"/>
      <c r="D146" s="295"/>
      <c r="E146" s="295"/>
      <c r="F146" s="295"/>
      <c r="G146" s="295"/>
      <c r="H146" s="295"/>
      <c r="I146" s="295"/>
      <c r="J146" s="295"/>
      <c r="K146" s="296"/>
    </row>
    <row r="147" s="1" customFormat="1" ht="45" customHeight="1">
      <c r="B147" s="297"/>
      <c r="C147" s="298" t="s">
        <v>922</v>
      </c>
      <c r="D147" s="298"/>
      <c r="E147" s="298"/>
      <c r="F147" s="298"/>
      <c r="G147" s="298"/>
      <c r="H147" s="298"/>
      <c r="I147" s="298"/>
      <c r="J147" s="298"/>
      <c r="K147" s="299"/>
    </row>
    <row r="148" s="1" customFormat="1" ht="17.25" customHeight="1">
      <c r="B148" s="297"/>
      <c r="C148" s="300" t="s">
        <v>857</v>
      </c>
      <c r="D148" s="300"/>
      <c r="E148" s="300"/>
      <c r="F148" s="300" t="s">
        <v>858</v>
      </c>
      <c r="G148" s="301"/>
      <c r="H148" s="300" t="s">
        <v>55</v>
      </c>
      <c r="I148" s="300" t="s">
        <v>58</v>
      </c>
      <c r="J148" s="300" t="s">
        <v>859</v>
      </c>
      <c r="K148" s="299"/>
    </row>
    <row r="149" s="1" customFormat="1" ht="17.25" customHeight="1">
      <c r="B149" s="297"/>
      <c r="C149" s="302" t="s">
        <v>860</v>
      </c>
      <c r="D149" s="302"/>
      <c r="E149" s="302"/>
      <c r="F149" s="303" t="s">
        <v>861</v>
      </c>
      <c r="G149" s="304"/>
      <c r="H149" s="302"/>
      <c r="I149" s="302"/>
      <c r="J149" s="302" t="s">
        <v>862</v>
      </c>
      <c r="K149" s="299"/>
    </row>
    <row r="150" s="1" customFormat="1" ht="5.25" customHeight="1">
      <c r="B150" s="310"/>
      <c r="C150" s="305"/>
      <c r="D150" s="305"/>
      <c r="E150" s="305"/>
      <c r="F150" s="305"/>
      <c r="G150" s="306"/>
      <c r="H150" s="305"/>
      <c r="I150" s="305"/>
      <c r="J150" s="305"/>
      <c r="K150" s="333"/>
    </row>
    <row r="151" s="1" customFormat="1" ht="15" customHeight="1">
      <c r="B151" s="310"/>
      <c r="C151" s="337" t="s">
        <v>866</v>
      </c>
      <c r="D151" s="285"/>
      <c r="E151" s="285"/>
      <c r="F151" s="338" t="s">
        <v>863</v>
      </c>
      <c r="G151" s="285"/>
      <c r="H151" s="337" t="s">
        <v>903</v>
      </c>
      <c r="I151" s="337" t="s">
        <v>865</v>
      </c>
      <c r="J151" s="337">
        <v>120</v>
      </c>
      <c r="K151" s="333"/>
    </row>
    <row r="152" s="1" customFormat="1" ht="15" customHeight="1">
      <c r="B152" s="310"/>
      <c r="C152" s="337" t="s">
        <v>912</v>
      </c>
      <c r="D152" s="285"/>
      <c r="E152" s="285"/>
      <c r="F152" s="338" t="s">
        <v>863</v>
      </c>
      <c r="G152" s="285"/>
      <c r="H152" s="337" t="s">
        <v>923</v>
      </c>
      <c r="I152" s="337" t="s">
        <v>865</v>
      </c>
      <c r="J152" s="337" t="s">
        <v>914</v>
      </c>
      <c r="K152" s="333"/>
    </row>
    <row r="153" s="1" customFormat="1" ht="15" customHeight="1">
      <c r="B153" s="310"/>
      <c r="C153" s="337" t="s">
        <v>811</v>
      </c>
      <c r="D153" s="285"/>
      <c r="E153" s="285"/>
      <c r="F153" s="338" t="s">
        <v>863</v>
      </c>
      <c r="G153" s="285"/>
      <c r="H153" s="337" t="s">
        <v>924</v>
      </c>
      <c r="I153" s="337" t="s">
        <v>865</v>
      </c>
      <c r="J153" s="337" t="s">
        <v>914</v>
      </c>
      <c r="K153" s="333"/>
    </row>
    <row r="154" s="1" customFormat="1" ht="15" customHeight="1">
      <c r="B154" s="310"/>
      <c r="C154" s="337" t="s">
        <v>868</v>
      </c>
      <c r="D154" s="285"/>
      <c r="E154" s="285"/>
      <c r="F154" s="338" t="s">
        <v>869</v>
      </c>
      <c r="G154" s="285"/>
      <c r="H154" s="337" t="s">
        <v>903</v>
      </c>
      <c r="I154" s="337" t="s">
        <v>865</v>
      </c>
      <c r="J154" s="337">
        <v>50</v>
      </c>
      <c r="K154" s="333"/>
    </row>
    <row r="155" s="1" customFormat="1" ht="15" customHeight="1">
      <c r="B155" s="310"/>
      <c r="C155" s="337" t="s">
        <v>871</v>
      </c>
      <c r="D155" s="285"/>
      <c r="E155" s="285"/>
      <c r="F155" s="338" t="s">
        <v>863</v>
      </c>
      <c r="G155" s="285"/>
      <c r="H155" s="337" t="s">
        <v>903</v>
      </c>
      <c r="I155" s="337" t="s">
        <v>873</v>
      </c>
      <c r="J155" s="337"/>
      <c r="K155" s="333"/>
    </row>
    <row r="156" s="1" customFormat="1" ht="15" customHeight="1">
      <c r="B156" s="310"/>
      <c r="C156" s="337" t="s">
        <v>882</v>
      </c>
      <c r="D156" s="285"/>
      <c r="E156" s="285"/>
      <c r="F156" s="338" t="s">
        <v>869</v>
      </c>
      <c r="G156" s="285"/>
      <c r="H156" s="337" t="s">
        <v>903</v>
      </c>
      <c r="I156" s="337" t="s">
        <v>865</v>
      </c>
      <c r="J156" s="337">
        <v>50</v>
      </c>
      <c r="K156" s="333"/>
    </row>
    <row r="157" s="1" customFormat="1" ht="15" customHeight="1">
      <c r="B157" s="310"/>
      <c r="C157" s="337" t="s">
        <v>890</v>
      </c>
      <c r="D157" s="285"/>
      <c r="E157" s="285"/>
      <c r="F157" s="338" t="s">
        <v>869</v>
      </c>
      <c r="G157" s="285"/>
      <c r="H157" s="337" t="s">
        <v>903</v>
      </c>
      <c r="I157" s="337" t="s">
        <v>865</v>
      </c>
      <c r="J157" s="337">
        <v>50</v>
      </c>
      <c r="K157" s="333"/>
    </row>
    <row r="158" s="1" customFormat="1" ht="15" customHeight="1">
      <c r="B158" s="310"/>
      <c r="C158" s="337" t="s">
        <v>888</v>
      </c>
      <c r="D158" s="285"/>
      <c r="E158" s="285"/>
      <c r="F158" s="338" t="s">
        <v>869</v>
      </c>
      <c r="G158" s="285"/>
      <c r="H158" s="337" t="s">
        <v>903</v>
      </c>
      <c r="I158" s="337" t="s">
        <v>865</v>
      </c>
      <c r="J158" s="337">
        <v>50</v>
      </c>
      <c r="K158" s="333"/>
    </row>
    <row r="159" s="1" customFormat="1" ht="15" customHeight="1">
      <c r="B159" s="310"/>
      <c r="C159" s="337" t="s">
        <v>92</v>
      </c>
      <c r="D159" s="285"/>
      <c r="E159" s="285"/>
      <c r="F159" s="338" t="s">
        <v>863</v>
      </c>
      <c r="G159" s="285"/>
      <c r="H159" s="337" t="s">
        <v>925</v>
      </c>
      <c r="I159" s="337" t="s">
        <v>865</v>
      </c>
      <c r="J159" s="337" t="s">
        <v>926</v>
      </c>
      <c r="K159" s="333"/>
    </row>
    <row r="160" s="1" customFormat="1" ht="15" customHeight="1">
      <c r="B160" s="310"/>
      <c r="C160" s="337" t="s">
        <v>927</v>
      </c>
      <c r="D160" s="285"/>
      <c r="E160" s="285"/>
      <c r="F160" s="338" t="s">
        <v>863</v>
      </c>
      <c r="G160" s="285"/>
      <c r="H160" s="337" t="s">
        <v>928</v>
      </c>
      <c r="I160" s="337" t="s">
        <v>898</v>
      </c>
      <c r="J160" s="337"/>
      <c r="K160" s="333"/>
    </row>
    <row r="161" s="1" customFormat="1" ht="15" customHeight="1">
      <c r="B161" s="339"/>
      <c r="C161" s="319"/>
      <c r="D161" s="319"/>
      <c r="E161" s="319"/>
      <c r="F161" s="319"/>
      <c r="G161" s="319"/>
      <c r="H161" s="319"/>
      <c r="I161" s="319"/>
      <c r="J161" s="319"/>
      <c r="K161" s="340"/>
    </row>
    <row r="162" s="1" customFormat="1" ht="18.75" customHeight="1">
      <c r="B162" s="321"/>
      <c r="C162" s="331"/>
      <c r="D162" s="331"/>
      <c r="E162" s="331"/>
      <c r="F162" s="341"/>
      <c r="G162" s="331"/>
      <c r="H162" s="331"/>
      <c r="I162" s="331"/>
      <c r="J162" s="331"/>
      <c r="K162" s="321"/>
    </row>
    <row r="163" s="1" customFormat="1" ht="18.75" customHeight="1">
      <c r="B163" s="293"/>
      <c r="C163" s="293"/>
      <c r="D163" s="293"/>
      <c r="E163" s="293"/>
      <c r="F163" s="293"/>
      <c r="G163" s="293"/>
      <c r="H163" s="293"/>
      <c r="I163" s="293"/>
      <c r="J163" s="293"/>
      <c r="K163" s="293"/>
    </row>
    <row r="164" s="1" customFormat="1" ht="7.5" customHeight="1">
      <c r="B164" s="272"/>
      <c r="C164" s="273"/>
      <c r="D164" s="273"/>
      <c r="E164" s="273"/>
      <c r="F164" s="273"/>
      <c r="G164" s="273"/>
      <c r="H164" s="273"/>
      <c r="I164" s="273"/>
      <c r="J164" s="273"/>
      <c r="K164" s="274"/>
    </row>
    <row r="165" s="1" customFormat="1" ht="45" customHeight="1">
      <c r="B165" s="275"/>
      <c r="C165" s="276" t="s">
        <v>929</v>
      </c>
      <c r="D165" s="276"/>
      <c r="E165" s="276"/>
      <c r="F165" s="276"/>
      <c r="G165" s="276"/>
      <c r="H165" s="276"/>
      <c r="I165" s="276"/>
      <c r="J165" s="276"/>
      <c r="K165" s="277"/>
    </row>
    <row r="166" s="1" customFormat="1" ht="17.25" customHeight="1">
      <c r="B166" s="275"/>
      <c r="C166" s="300" t="s">
        <v>857</v>
      </c>
      <c r="D166" s="300"/>
      <c r="E166" s="300"/>
      <c r="F166" s="300" t="s">
        <v>858</v>
      </c>
      <c r="G166" s="342"/>
      <c r="H166" s="343" t="s">
        <v>55</v>
      </c>
      <c r="I166" s="343" t="s">
        <v>58</v>
      </c>
      <c r="J166" s="300" t="s">
        <v>859</v>
      </c>
      <c r="K166" s="277"/>
    </row>
    <row r="167" s="1" customFormat="1" ht="17.25" customHeight="1">
      <c r="B167" s="278"/>
      <c r="C167" s="302" t="s">
        <v>860</v>
      </c>
      <c r="D167" s="302"/>
      <c r="E167" s="302"/>
      <c r="F167" s="303" t="s">
        <v>861</v>
      </c>
      <c r="G167" s="344"/>
      <c r="H167" s="345"/>
      <c r="I167" s="345"/>
      <c r="J167" s="302" t="s">
        <v>862</v>
      </c>
      <c r="K167" s="280"/>
    </row>
    <row r="168" s="1" customFormat="1" ht="5.25" customHeight="1">
      <c r="B168" s="310"/>
      <c r="C168" s="305"/>
      <c r="D168" s="305"/>
      <c r="E168" s="305"/>
      <c r="F168" s="305"/>
      <c r="G168" s="306"/>
      <c r="H168" s="305"/>
      <c r="I168" s="305"/>
      <c r="J168" s="305"/>
      <c r="K168" s="333"/>
    </row>
    <row r="169" s="1" customFormat="1" ht="15" customHeight="1">
      <c r="B169" s="310"/>
      <c r="C169" s="285" t="s">
        <v>866</v>
      </c>
      <c r="D169" s="285"/>
      <c r="E169" s="285"/>
      <c r="F169" s="308" t="s">
        <v>863</v>
      </c>
      <c r="G169" s="285"/>
      <c r="H169" s="285" t="s">
        <v>903</v>
      </c>
      <c r="I169" s="285" t="s">
        <v>865</v>
      </c>
      <c r="J169" s="285">
        <v>120</v>
      </c>
      <c r="K169" s="333"/>
    </row>
    <row r="170" s="1" customFormat="1" ht="15" customHeight="1">
      <c r="B170" s="310"/>
      <c r="C170" s="285" t="s">
        <v>912</v>
      </c>
      <c r="D170" s="285"/>
      <c r="E170" s="285"/>
      <c r="F170" s="308" t="s">
        <v>863</v>
      </c>
      <c r="G170" s="285"/>
      <c r="H170" s="285" t="s">
        <v>913</v>
      </c>
      <c r="I170" s="285" t="s">
        <v>865</v>
      </c>
      <c r="J170" s="285" t="s">
        <v>914</v>
      </c>
      <c r="K170" s="333"/>
    </row>
    <row r="171" s="1" customFormat="1" ht="15" customHeight="1">
      <c r="B171" s="310"/>
      <c r="C171" s="285" t="s">
        <v>811</v>
      </c>
      <c r="D171" s="285"/>
      <c r="E171" s="285"/>
      <c r="F171" s="308" t="s">
        <v>863</v>
      </c>
      <c r="G171" s="285"/>
      <c r="H171" s="285" t="s">
        <v>930</v>
      </c>
      <c r="I171" s="285" t="s">
        <v>865</v>
      </c>
      <c r="J171" s="285" t="s">
        <v>914</v>
      </c>
      <c r="K171" s="333"/>
    </row>
    <row r="172" s="1" customFormat="1" ht="15" customHeight="1">
      <c r="B172" s="310"/>
      <c r="C172" s="285" t="s">
        <v>868</v>
      </c>
      <c r="D172" s="285"/>
      <c r="E172" s="285"/>
      <c r="F172" s="308" t="s">
        <v>869</v>
      </c>
      <c r="G172" s="285"/>
      <c r="H172" s="285" t="s">
        <v>930</v>
      </c>
      <c r="I172" s="285" t="s">
        <v>865</v>
      </c>
      <c r="J172" s="285">
        <v>50</v>
      </c>
      <c r="K172" s="333"/>
    </row>
    <row r="173" s="1" customFormat="1" ht="15" customHeight="1">
      <c r="B173" s="310"/>
      <c r="C173" s="285" t="s">
        <v>871</v>
      </c>
      <c r="D173" s="285"/>
      <c r="E173" s="285"/>
      <c r="F173" s="308" t="s">
        <v>863</v>
      </c>
      <c r="G173" s="285"/>
      <c r="H173" s="285" t="s">
        <v>930</v>
      </c>
      <c r="I173" s="285" t="s">
        <v>873</v>
      </c>
      <c r="J173" s="285"/>
      <c r="K173" s="333"/>
    </row>
    <row r="174" s="1" customFormat="1" ht="15" customHeight="1">
      <c r="B174" s="310"/>
      <c r="C174" s="285" t="s">
        <v>882</v>
      </c>
      <c r="D174" s="285"/>
      <c r="E174" s="285"/>
      <c r="F174" s="308" t="s">
        <v>869</v>
      </c>
      <c r="G174" s="285"/>
      <c r="H174" s="285" t="s">
        <v>930</v>
      </c>
      <c r="I174" s="285" t="s">
        <v>865</v>
      </c>
      <c r="J174" s="285">
        <v>50</v>
      </c>
      <c r="K174" s="333"/>
    </row>
    <row r="175" s="1" customFormat="1" ht="15" customHeight="1">
      <c r="B175" s="310"/>
      <c r="C175" s="285" t="s">
        <v>890</v>
      </c>
      <c r="D175" s="285"/>
      <c r="E175" s="285"/>
      <c r="F175" s="308" t="s">
        <v>869</v>
      </c>
      <c r="G175" s="285"/>
      <c r="H175" s="285" t="s">
        <v>930</v>
      </c>
      <c r="I175" s="285" t="s">
        <v>865</v>
      </c>
      <c r="J175" s="285">
        <v>50</v>
      </c>
      <c r="K175" s="333"/>
    </row>
    <row r="176" s="1" customFormat="1" ht="15" customHeight="1">
      <c r="B176" s="310"/>
      <c r="C176" s="285" t="s">
        <v>888</v>
      </c>
      <c r="D176" s="285"/>
      <c r="E176" s="285"/>
      <c r="F176" s="308" t="s">
        <v>869</v>
      </c>
      <c r="G176" s="285"/>
      <c r="H176" s="285" t="s">
        <v>930</v>
      </c>
      <c r="I176" s="285" t="s">
        <v>865</v>
      </c>
      <c r="J176" s="285">
        <v>50</v>
      </c>
      <c r="K176" s="333"/>
    </row>
    <row r="177" s="1" customFormat="1" ht="15" customHeight="1">
      <c r="B177" s="310"/>
      <c r="C177" s="285" t="s">
        <v>114</v>
      </c>
      <c r="D177" s="285"/>
      <c r="E177" s="285"/>
      <c r="F177" s="308" t="s">
        <v>863</v>
      </c>
      <c r="G177" s="285"/>
      <c r="H177" s="285" t="s">
        <v>931</v>
      </c>
      <c r="I177" s="285" t="s">
        <v>932</v>
      </c>
      <c r="J177" s="285"/>
      <c r="K177" s="333"/>
    </row>
    <row r="178" s="1" customFormat="1" ht="15" customHeight="1">
      <c r="B178" s="310"/>
      <c r="C178" s="285" t="s">
        <v>58</v>
      </c>
      <c r="D178" s="285"/>
      <c r="E178" s="285"/>
      <c r="F178" s="308" t="s">
        <v>863</v>
      </c>
      <c r="G178" s="285"/>
      <c r="H178" s="285" t="s">
        <v>933</v>
      </c>
      <c r="I178" s="285" t="s">
        <v>934</v>
      </c>
      <c r="J178" s="285">
        <v>1</v>
      </c>
      <c r="K178" s="333"/>
    </row>
    <row r="179" s="1" customFormat="1" ht="15" customHeight="1">
      <c r="B179" s="310"/>
      <c r="C179" s="285" t="s">
        <v>54</v>
      </c>
      <c r="D179" s="285"/>
      <c r="E179" s="285"/>
      <c r="F179" s="308" t="s">
        <v>863</v>
      </c>
      <c r="G179" s="285"/>
      <c r="H179" s="285" t="s">
        <v>935</v>
      </c>
      <c r="I179" s="285" t="s">
        <v>865</v>
      </c>
      <c r="J179" s="285">
        <v>20</v>
      </c>
      <c r="K179" s="333"/>
    </row>
    <row r="180" s="1" customFormat="1" ht="15" customHeight="1">
      <c r="B180" s="310"/>
      <c r="C180" s="285" t="s">
        <v>55</v>
      </c>
      <c r="D180" s="285"/>
      <c r="E180" s="285"/>
      <c r="F180" s="308" t="s">
        <v>863</v>
      </c>
      <c r="G180" s="285"/>
      <c r="H180" s="285" t="s">
        <v>936</v>
      </c>
      <c r="I180" s="285" t="s">
        <v>865</v>
      </c>
      <c r="J180" s="285">
        <v>255</v>
      </c>
      <c r="K180" s="333"/>
    </row>
    <row r="181" s="1" customFormat="1" ht="15" customHeight="1">
      <c r="B181" s="310"/>
      <c r="C181" s="285" t="s">
        <v>115</v>
      </c>
      <c r="D181" s="285"/>
      <c r="E181" s="285"/>
      <c r="F181" s="308" t="s">
        <v>863</v>
      </c>
      <c r="G181" s="285"/>
      <c r="H181" s="285" t="s">
        <v>827</v>
      </c>
      <c r="I181" s="285" t="s">
        <v>865</v>
      </c>
      <c r="J181" s="285">
        <v>10</v>
      </c>
      <c r="K181" s="333"/>
    </row>
    <row r="182" s="1" customFormat="1" ht="15" customHeight="1">
      <c r="B182" s="310"/>
      <c r="C182" s="285" t="s">
        <v>116</v>
      </c>
      <c r="D182" s="285"/>
      <c r="E182" s="285"/>
      <c r="F182" s="308" t="s">
        <v>863</v>
      </c>
      <c r="G182" s="285"/>
      <c r="H182" s="285" t="s">
        <v>937</v>
      </c>
      <c r="I182" s="285" t="s">
        <v>898</v>
      </c>
      <c r="J182" s="285"/>
      <c r="K182" s="333"/>
    </row>
    <row r="183" s="1" customFormat="1" ht="15" customHeight="1">
      <c r="B183" s="310"/>
      <c r="C183" s="285" t="s">
        <v>938</v>
      </c>
      <c r="D183" s="285"/>
      <c r="E183" s="285"/>
      <c r="F183" s="308" t="s">
        <v>863</v>
      </c>
      <c r="G183" s="285"/>
      <c r="H183" s="285" t="s">
        <v>939</v>
      </c>
      <c r="I183" s="285" t="s">
        <v>898</v>
      </c>
      <c r="J183" s="285"/>
      <c r="K183" s="333"/>
    </row>
    <row r="184" s="1" customFormat="1" ht="15" customHeight="1">
      <c r="B184" s="310"/>
      <c r="C184" s="285" t="s">
        <v>927</v>
      </c>
      <c r="D184" s="285"/>
      <c r="E184" s="285"/>
      <c r="F184" s="308" t="s">
        <v>863</v>
      </c>
      <c r="G184" s="285"/>
      <c r="H184" s="285" t="s">
        <v>940</v>
      </c>
      <c r="I184" s="285" t="s">
        <v>898</v>
      </c>
      <c r="J184" s="285"/>
      <c r="K184" s="333"/>
    </row>
    <row r="185" s="1" customFormat="1" ht="15" customHeight="1">
      <c r="B185" s="310"/>
      <c r="C185" s="285" t="s">
        <v>118</v>
      </c>
      <c r="D185" s="285"/>
      <c r="E185" s="285"/>
      <c r="F185" s="308" t="s">
        <v>869</v>
      </c>
      <c r="G185" s="285"/>
      <c r="H185" s="285" t="s">
        <v>941</v>
      </c>
      <c r="I185" s="285" t="s">
        <v>865</v>
      </c>
      <c r="J185" s="285">
        <v>50</v>
      </c>
      <c r="K185" s="333"/>
    </row>
    <row r="186" s="1" customFormat="1" ht="15" customHeight="1">
      <c r="B186" s="310"/>
      <c r="C186" s="285" t="s">
        <v>942</v>
      </c>
      <c r="D186" s="285"/>
      <c r="E186" s="285"/>
      <c r="F186" s="308" t="s">
        <v>869</v>
      </c>
      <c r="G186" s="285"/>
      <c r="H186" s="285" t="s">
        <v>943</v>
      </c>
      <c r="I186" s="285" t="s">
        <v>944</v>
      </c>
      <c r="J186" s="285"/>
      <c r="K186" s="333"/>
    </row>
    <row r="187" s="1" customFormat="1" ht="15" customHeight="1">
      <c r="B187" s="310"/>
      <c r="C187" s="285" t="s">
        <v>945</v>
      </c>
      <c r="D187" s="285"/>
      <c r="E187" s="285"/>
      <c r="F187" s="308" t="s">
        <v>869</v>
      </c>
      <c r="G187" s="285"/>
      <c r="H187" s="285" t="s">
        <v>946</v>
      </c>
      <c r="I187" s="285" t="s">
        <v>944</v>
      </c>
      <c r="J187" s="285"/>
      <c r="K187" s="333"/>
    </row>
    <row r="188" s="1" customFormat="1" ht="15" customHeight="1">
      <c r="B188" s="310"/>
      <c r="C188" s="285" t="s">
        <v>947</v>
      </c>
      <c r="D188" s="285"/>
      <c r="E188" s="285"/>
      <c r="F188" s="308" t="s">
        <v>869</v>
      </c>
      <c r="G188" s="285"/>
      <c r="H188" s="285" t="s">
        <v>948</v>
      </c>
      <c r="I188" s="285" t="s">
        <v>944</v>
      </c>
      <c r="J188" s="285"/>
      <c r="K188" s="333"/>
    </row>
    <row r="189" s="1" customFormat="1" ht="15" customHeight="1">
      <c r="B189" s="310"/>
      <c r="C189" s="346" t="s">
        <v>949</v>
      </c>
      <c r="D189" s="285"/>
      <c r="E189" s="285"/>
      <c r="F189" s="308" t="s">
        <v>869</v>
      </c>
      <c r="G189" s="285"/>
      <c r="H189" s="285" t="s">
        <v>950</v>
      </c>
      <c r="I189" s="285" t="s">
        <v>951</v>
      </c>
      <c r="J189" s="347" t="s">
        <v>952</v>
      </c>
      <c r="K189" s="333"/>
    </row>
    <row r="190" s="1" customFormat="1" ht="15" customHeight="1">
      <c r="B190" s="310"/>
      <c r="C190" s="346" t="s">
        <v>43</v>
      </c>
      <c r="D190" s="285"/>
      <c r="E190" s="285"/>
      <c r="F190" s="308" t="s">
        <v>863</v>
      </c>
      <c r="G190" s="285"/>
      <c r="H190" s="282" t="s">
        <v>953</v>
      </c>
      <c r="I190" s="285" t="s">
        <v>954</v>
      </c>
      <c r="J190" s="285"/>
      <c r="K190" s="333"/>
    </row>
    <row r="191" s="1" customFormat="1" ht="15" customHeight="1">
      <c r="B191" s="310"/>
      <c r="C191" s="346" t="s">
        <v>955</v>
      </c>
      <c r="D191" s="285"/>
      <c r="E191" s="285"/>
      <c r="F191" s="308" t="s">
        <v>863</v>
      </c>
      <c r="G191" s="285"/>
      <c r="H191" s="285" t="s">
        <v>956</v>
      </c>
      <c r="I191" s="285" t="s">
        <v>898</v>
      </c>
      <c r="J191" s="285"/>
      <c r="K191" s="333"/>
    </row>
    <row r="192" s="1" customFormat="1" ht="15" customHeight="1">
      <c r="B192" s="310"/>
      <c r="C192" s="346" t="s">
        <v>957</v>
      </c>
      <c r="D192" s="285"/>
      <c r="E192" s="285"/>
      <c r="F192" s="308" t="s">
        <v>863</v>
      </c>
      <c r="G192" s="285"/>
      <c r="H192" s="285" t="s">
        <v>958</v>
      </c>
      <c r="I192" s="285" t="s">
        <v>898</v>
      </c>
      <c r="J192" s="285"/>
      <c r="K192" s="333"/>
    </row>
    <row r="193" s="1" customFormat="1" ht="15" customHeight="1">
      <c r="B193" s="310"/>
      <c r="C193" s="346" t="s">
        <v>959</v>
      </c>
      <c r="D193" s="285"/>
      <c r="E193" s="285"/>
      <c r="F193" s="308" t="s">
        <v>869</v>
      </c>
      <c r="G193" s="285"/>
      <c r="H193" s="285" t="s">
        <v>960</v>
      </c>
      <c r="I193" s="285" t="s">
        <v>898</v>
      </c>
      <c r="J193" s="285"/>
      <c r="K193" s="333"/>
    </row>
    <row r="194" s="1" customFormat="1" ht="15" customHeight="1">
      <c r="B194" s="339"/>
      <c r="C194" s="348"/>
      <c r="D194" s="319"/>
      <c r="E194" s="319"/>
      <c r="F194" s="319"/>
      <c r="G194" s="319"/>
      <c r="H194" s="319"/>
      <c r="I194" s="319"/>
      <c r="J194" s="319"/>
      <c r="K194" s="340"/>
    </row>
    <row r="195" s="1" customFormat="1" ht="18.75" customHeight="1">
      <c r="B195" s="321"/>
      <c r="C195" s="331"/>
      <c r="D195" s="331"/>
      <c r="E195" s="331"/>
      <c r="F195" s="341"/>
      <c r="G195" s="331"/>
      <c r="H195" s="331"/>
      <c r="I195" s="331"/>
      <c r="J195" s="331"/>
      <c r="K195" s="321"/>
    </row>
    <row r="196" s="1" customFormat="1" ht="18.75" customHeight="1">
      <c r="B196" s="321"/>
      <c r="C196" s="331"/>
      <c r="D196" s="331"/>
      <c r="E196" s="331"/>
      <c r="F196" s="341"/>
      <c r="G196" s="331"/>
      <c r="H196" s="331"/>
      <c r="I196" s="331"/>
      <c r="J196" s="331"/>
      <c r="K196" s="321"/>
    </row>
    <row r="197" s="1" customFormat="1" ht="18.75" customHeight="1">
      <c r="B197" s="293"/>
      <c r="C197" s="293"/>
      <c r="D197" s="293"/>
      <c r="E197" s="293"/>
      <c r="F197" s="293"/>
      <c r="G197" s="293"/>
      <c r="H197" s="293"/>
      <c r="I197" s="293"/>
      <c r="J197" s="293"/>
      <c r="K197" s="293"/>
    </row>
    <row r="198" s="1" customFormat="1" ht="13.5">
      <c r="B198" s="272"/>
      <c r="C198" s="273"/>
      <c r="D198" s="273"/>
      <c r="E198" s="273"/>
      <c r="F198" s="273"/>
      <c r="G198" s="273"/>
      <c r="H198" s="273"/>
      <c r="I198" s="273"/>
      <c r="J198" s="273"/>
      <c r="K198" s="274"/>
    </row>
    <row r="199" s="1" customFormat="1" ht="21">
      <c r="B199" s="275"/>
      <c r="C199" s="276" t="s">
        <v>961</v>
      </c>
      <c r="D199" s="276"/>
      <c r="E199" s="276"/>
      <c r="F199" s="276"/>
      <c r="G199" s="276"/>
      <c r="H199" s="276"/>
      <c r="I199" s="276"/>
      <c r="J199" s="276"/>
      <c r="K199" s="277"/>
    </row>
    <row r="200" s="1" customFormat="1" ht="25.5" customHeight="1">
      <c r="B200" s="275"/>
      <c r="C200" s="349" t="s">
        <v>962</v>
      </c>
      <c r="D200" s="349"/>
      <c r="E200" s="349"/>
      <c r="F200" s="349" t="s">
        <v>963</v>
      </c>
      <c r="G200" s="350"/>
      <c r="H200" s="349" t="s">
        <v>964</v>
      </c>
      <c r="I200" s="349"/>
      <c r="J200" s="349"/>
      <c r="K200" s="277"/>
    </row>
    <row r="201" s="1" customFormat="1" ht="5.25" customHeight="1">
      <c r="B201" s="310"/>
      <c r="C201" s="305"/>
      <c r="D201" s="305"/>
      <c r="E201" s="305"/>
      <c r="F201" s="305"/>
      <c r="G201" s="331"/>
      <c r="H201" s="305"/>
      <c r="I201" s="305"/>
      <c r="J201" s="305"/>
      <c r="K201" s="333"/>
    </row>
    <row r="202" s="1" customFormat="1" ht="15" customHeight="1">
      <c r="B202" s="310"/>
      <c r="C202" s="285" t="s">
        <v>954</v>
      </c>
      <c r="D202" s="285"/>
      <c r="E202" s="285"/>
      <c r="F202" s="308" t="s">
        <v>44</v>
      </c>
      <c r="G202" s="285"/>
      <c r="H202" s="285" t="s">
        <v>965</v>
      </c>
      <c r="I202" s="285"/>
      <c r="J202" s="285"/>
      <c r="K202" s="333"/>
    </row>
    <row r="203" s="1" customFormat="1" ht="15" customHeight="1">
      <c r="B203" s="310"/>
      <c r="C203" s="285"/>
      <c r="D203" s="285"/>
      <c r="E203" s="285"/>
      <c r="F203" s="308" t="s">
        <v>45</v>
      </c>
      <c r="G203" s="285"/>
      <c r="H203" s="285" t="s">
        <v>966</v>
      </c>
      <c r="I203" s="285"/>
      <c r="J203" s="285"/>
      <c r="K203" s="333"/>
    </row>
    <row r="204" s="1" customFormat="1" ht="15" customHeight="1">
      <c r="B204" s="310"/>
      <c r="C204" s="285"/>
      <c r="D204" s="285"/>
      <c r="E204" s="285"/>
      <c r="F204" s="308" t="s">
        <v>48</v>
      </c>
      <c r="G204" s="285"/>
      <c r="H204" s="285" t="s">
        <v>967</v>
      </c>
      <c r="I204" s="285"/>
      <c r="J204" s="285"/>
      <c r="K204" s="333"/>
    </row>
    <row r="205" s="1" customFormat="1" ht="15" customHeight="1">
      <c r="B205" s="310"/>
      <c r="C205" s="285"/>
      <c r="D205" s="285"/>
      <c r="E205" s="285"/>
      <c r="F205" s="308" t="s">
        <v>46</v>
      </c>
      <c r="G205" s="285"/>
      <c r="H205" s="285" t="s">
        <v>968</v>
      </c>
      <c r="I205" s="285"/>
      <c r="J205" s="285"/>
      <c r="K205" s="333"/>
    </row>
    <row r="206" s="1" customFormat="1" ht="15" customHeight="1">
      <c r="B206" s="310"/>
      <c r="C206" s="285"/>
      <c r="D206" s="285"/>
      <c r="E206" s="285"/>
      <c r="F206" s="308" t="s">
        <v>47</v>
      </c>
      <c r="G206" s="285"/>
      <c r="H206" s="285" t="s">
        <v>969</v>
      </c>
      <c r="I206" s="285"/>
      <c r="J206" s="285"/>
      <c r="K206" s="333"/>
    </row>
    <row r="207" s="1" customFormat="1" ht="15" customHeight="1">
      <c r="B207" s="310"/>
      <c r="C207" s="285"/>
      <c r="D207" s="285"/>
      <c r="E207" s="285"/>
      <c r="F207" s="308"/>
      <c r="G207" s="285"/>
      <c r="H207" s="285"/>
      <c r="I207" s="285"/>
      <c r="J207" s="285"/>
      <c r="K207" s="333"/>
    </row>
    <row r="208" s="1" customFormat="1" ht="15" customHeight="1">
      <c r="B208" s="310"/>
      <c r="C208" s="285" t="s">
        <v>910</v>
      </c>
      <c r="D208" s="285"/>
      <c r="E208" s="285"/>
      <c r="F208" s="308" t="s">
        <v>80</v>
      </c>
      <c r="G208" s="285"/>
      <c r="H208" s="285" t="s">
        <v>970</v>
      </c>
      <c r="I208" s="285"/>
      <c r="J208" s="285"/>
      <c r="K208" s="333"/>
    </row>
    <row r="209" s="1" customFormat="1" ht="15" customHeight="1">
      <c r="B209" s="310"/>
      <c r="C209" s="285"/>
      <c r="D209" s="285"/>
      <c r="E209" s="285"/>
      <c r="F209" s="308" t="s">
        <v>805</v>
      </c>
      <c r="G209" s="285"/>
      <c r="H209" s="285" t="s">
        <v>806</v>
      </c>
      <c r="I209" s="285"/>
      <c r="J209" s="285"/>
      <c r="K209" s="333"/>
    </row>
    <row r="210" s="1" customFormat="1" ht="15" customHeight="1">
      <c r="B210" s="310"/>
      <c r="C210" s="285"/>
      <c r="D210" s="285"/>
      <c r="E210" s="285"/>
      <c r="F210" s="308" t="s">
        <v>803</v>
      </c>
      <c r="G210" s="285"/>
      <c r="H210" s="285" t="s">
        <v>971</v>
      </c>
      <c r="I210" s="285"/>
      <c r="J210" s="285"/>
      <c r="K210" s="333"/>
    </row>
    <row r="211" s="1" customFormat="1" ht="15" customHeight="1">
      <c r="B211" s="351"/>
      <c r="C211" s="285"/>
      <c r="D211" s="285"/>
      <c r="E211" s="285"/>
      <c r="F211" s="308" t="s">
        <v>807</v>
      </c>
      <c r="G211" s="346"/>
      <c r="H211" s="337" t="s">
        <v>808</v>
      </c>
      <c r="I211" s="337"/>
      <c r="J211" s="337"/>
      <c r="K211" s="352"/>
    </row>
    <row r="212" s="1" customFormat="1" ht="15" customHeight="1">
      <c r="B212" s="351"/>
      <c r="C212" s="285"/>
      <c r="D212" s="285"/>
      <c r="E212" s="285"/>
      <c r="F212" s="308" t="s">
        <v>809</v>
      </c>
      <c r="G212" s="346"/>
      <c r="H212" s="337" t="s">
        <v>972</v>
      </c>
      <c r="I212" s="337"/>
      <c r="J212" s="337"/>
      <c r="K212" s="352"/>
    </row>
    <row r="213" s="1" customFormat="1" ht="15" customHeight="1">
      <c r="B213" s="351"/>
      <c r="C213" s="285"/>
      <c r="D213" s="285"/>
      <c r="E213" s="285"/>
      <c r="F213" s="308"/>
      <c r="G213" s="346"/>
      <c r="H213" s="337"/>
      <c r="I213" s="337"/>
      <c r="J213" s="337"/>
      <c r="K213" s="352"/>
    </row>
    <row r="214" s="1" customFormat="1" ht="15" customHeight="1">
      <c r="B214" s="351"/>
      <c r="C214" s="285" t="s">
        <v>934</v>
      </c>
      <c r="D214" s="285"/>
      <c r="E214" s="285"/>
      <c r="F214" s="308">
        <v>1</v>
      </c>
      <c r="G214" s="346"/>
      <c r="H214" s="337" t="s">
        <v>973</v>
      </c>
      <c r="I214" s="337"/>
      <c r="J214" s="337"/>
      <c r="K214" s="352"/>
    </row>
    <row r="215" s="1" customFormat="1" ht="15" customHeight="1">
      <c r="B215" s="351"/>
      <c r="C215" s="285"/>
      <c r="D215" s="285"/>
      <c r="E215" s="285"/>
      <c r="F215" s="308">
        <v>2</v>
      </c>
      <c r="G215" s="346"/>
      <c r="H215" s="337" t="s">
        <v>974</v>
      </c>
      <c r="I215" s="337"/>
      <c r="J215" s="337"/>
      <c r="K215" s="352"/>
    </row>
    <row r="216" s="1" customFormat="1" ht="15" customHeight="1">
      <c r="B216" s="351"/>
      <c r="C216" s="285"/>
      <c r="D216" s="285"/>
      <c r="E216" s="285"/>
      <c r="F216" s="308">
        <v>3</v>
      </c>
      <c r="G216" s="346"/>
      <c r="H216" s="337" t="s">
        <v>975</v>
      </c>
      <c r="I216" s="337"/>
      <c r="J216" s="337"/>
      <c r="K216" s="352"/>
    </row>
    <row r="217" s="1" customFormat="1" ht="15" customHeight="1">
      <c r="B217" s="351"/>
      <c r="C217" s="285"/>
      <c r="D217" s="285"/>
      <c r="E217" s="285"/>
      <c r="F217" s="308">
        <v>4</v>
      </c>
      <c r="G217" s="346"/>
      <c r="H217" s="337" t="s">
        <v>976</v>
      </c>
      <c r="I217" s="337"/>
      <c r="J217" s="337"/>
      <c r="K217" s="352"/>
    </row>
    <row r="218" s="1" customFormat="1" ht="12.75" customHeight="1">
      <c r="B218" s="353"/>
      <c r="C218" s="354"/>
      <c r="D218" s="354"/>
      <c r="E218" s="354"/>
      <c r="F218" s="354"/>
      <c r="G218" s="354"/>
      <c r="H218" s="354"/>
      <c r="I218" s="354"/>
      <c r="J218" s="354"/>
      <c r="K218" s="35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Procházka</dc:creator>
  <cp:lastModifiedBy>Jan Procházka</cp:lastModifiedBy>
  <dcterms:created xsi:type="dcterms:W3CDTF">2021-01-21T09:17:17Z</dcterms:created>
  <dcterms:modified xsi:type="dcterms:W3CDTF">2021-01-21T09:17:38Z</dcterms:modified>
</cp:coreProperties>
</file>