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4AF9D241-EE26-45D5-B609-04F51847D2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VRN" sheetId="2" r:id="rId2"/>
    <sheet name="01 - Stavební část" sheetId="3" r:id="rId3"/>
    <sheet name="02 - ZTI" sheetId="4" r:id="rId4"/>
    <sheet name="03 - Elektroinstalace" sheetId="6" r:id="rId5"/>
  </sheets>
  <definedNames>
    <definedName name="_xlnm._FilterDatabase" localSheetId="1" hidden="1">'00 - VRN'!$C$121:$K$144</definedName>
    <definedName name="_xlnm._FilterDatabase" localSheetId="2" hidden="1">'01 - Stavební část'!$C$140:$K$1923</definedName>
    <definedName name="_xlnm._FilterDatabase" localSheetId="3" hidden="1">'02 - ZTI'!$C$123:$K$302</definedName>
    <definedName name="_xlnm.Print_Titles" localSheetId="1">'00 - VRN'!$121:$121</definedName>
    <definedName name="_xlnm.Print_Titles" localSheetId="2">'01 - Stavební část'!$140:$140</definedName>
    <definedName name="_xlnm.Print_Titles" localSheetId="3">'02 - ZTI'!$123:$123</definedName>
    <definedName name="_xlnm.Print_Titles" localSheetId="0">'Rekapitulace stavby'!$92:$92</definedName>
    <definedName name="_xlnm.Print_Area" localSheetId="1">'00 - VRN'!$C$4:$J$76,'00 - VRN'!$C$82:$J$103,'00 - VRN'!$C$109:$K$144</definedName>
    <definedName name="_xlnm.Print_Area" localSheetId="2">'01 - Stavební část'!$C$4:$J$76,'01 - Stavební část'!$C$82:$J$122,'01 - Stavební část'!$C$128:$K$1923</definedName>
    <definedName name="_xlnm.Print_Area" localSheetId="3">'02 - ZTI'!$C$4:$J$76,'02 - ZTI'!$C$82:$J$105,'02 - ZTI'!$C$111:$K$302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94" i="1" l="1"/>
  <c r="AN98" i="1"/>
  <c r="AG98" i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62" i="6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7" i="6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92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9" i="6"/>
  <c r="A110" i="6" s="1"/>
  <c r="A111" i="6" s="1"/>
  <c r="A112" i="6" s="1"/>
  <c r="A113" i="6" s="1"/>
  <c r="A114" i="6" s="1"/>
  <c r="A115" i="6" s="1"/>
  <c r="A120" i="6"/>
  <c r="A121" i="6" s="1"/>
  <c r="A122" i="6" s="1"/>
  <c r="A123" i="6" s="1"/>
  <c r="A124" i="6" s="1"/>
  <c r="A125" i="6" s="1"/>
  <c r="A126" i="6" s="1"/>
  <c r="A131" i="6"/>
  <c r="A132" i="6"/>
  <c r="A133" i="6" s="1"/>
  <c r="A134" i="6" s="1"/>
  <c r="A135" i="6" s="1"/>
  <c r="A136" i="6" s="1"/>
  <c r="A137" i="6" s="1"/>
  <c r="A138" i="6" s="1"/>
  <c r="A139" i="6" s="1"/>
  <c r="A144" i="6"/>
  <c r="A145" i="6"/>
  <c r="A146" i="6" s="1"/>
  <c r="A147" i="6" s="1"/>
  <c r="A153" i="6"/>
  <c r="A154" i="6" s="1"/>
  <c r="A155" i="6" s="1"/>
  <c r="A156" i="6" s="1"/>
  <c r="A157" i="6" s="1"/>
  <c r="A158" i="6" s="1"/>
  <c r="A164" i="6"/>
  <c r="A165" i="6" s="1"/>
  <c r="A166" i="6" s="1"/>
  <c r="A167" i="6" s="1"/>
  <c r="A168" i="6" s="1"/>
  <c r="B165" i="6"/>
  <c r="G166" i="6"/>
  <c r="AY98" i="1" l="1"/>
  <c r="AX98" i="1"/>
  <c r="BD98" i="1"/>
  <c r="AZ98" i="1"/>
  <c r="AU98" i="1"/>
  <c r="J37" i="4"/>
  <c r="J36" i="4"/>
  <c r="AY97" i="1" s="1"/>
  <c r="J35" i="4"/>
  <c r="AX97" i="1"/>
  <c r="BI301" i="4"/>
  <c r="BH301" i="4"/>
  <c r="BG301" i="4"/>
  <c r="BE301" i="4"/>
  <c r="T301" i="4"/>
  <c r="T300" i="4"/>
  <c r="R301" i="4"/>
  <c r="R300" i="4"/>
  <c r="P301" i="4"/>
  <c r="P300" i="4" s="1"/>
  <c r="BI298" i="4"/>
  <c r="BH298" i="4"/>
  <c r="BG298" i="4"/>
  <c r="BE298" i="4"/>
  <c r="T298" i="4"/>
  <c r="R298" i="4"/>
  <c r="P298" i="4"/>
  <c r="BI291" i="4"/>
  <c r="BH291" i="4"/>
  <c r="BG291" i="4"/>
  <c r="BE291" i="4"/>
  <c r="T291" i="4"/>
  <c r="R291" i="4"/>
  <c r="P291" i="4"/>
  <c r="BI289" i="4"/>
  <c r="BH289" i="4"/>
  <c r="BG289" i="4"/>
  <c r="BE289" i="4"/>
  <c r="T289" i="4"/>
  <c r="R289" i="4"/>
  <c r="P289" i="4"/>
  <c r="BI287" i="4"/>
  <c r="BH287" i="4"/>
  <c r="BG287" i="4"/>
  <c r="BE287" i="4"/>
  <c r="T287" i="4"/>
  <c r="R287" i="4"/>
  <c r="P287" i="4"/>
  <c r="BI285" i="4"/>
  <c r="BH285" i="4"/>
  <c r="BG285" i="4"/>
  <c r="BE285" i="4"/>
  <c r="T285" i="4"/>
  <c r="R285" i="4"/>
  <c r="P285" i="4"/>
  <c r="BI283" i="4"/>
  <c r="BH283" i="4"/>
  <c r="BG283" i="4"/>
  <c r="BE283" i="4"/>
  <c r="T283" i="4"/>
  <c r="R283" i="4"/>
  <c r="P283" i="4"/>
  <c r="BI281" i="4"/>
  <c r="BH281" i="4"/>
  <c r="BG281" i="4"/>
  <c r="BE281" i="4"/>
  <c r="T281" i="4"/>
  <c r="R281" i="4"/>
  <c r="P281" i="4"/>
  <c r="BI279" i="4"/>
  <c r="BH279" i="4"/>
  <c r="BG279" i="4"/>
  <c r="BE279" i="4"/>
  <c r="T279" i="4"/>
  <c r="R279" i="4"/>
  <c r="P279" i="4"/>
  <c r="BI277" i="4"/>
  <c r="BH277" i="4"/>
  <c r="BG277" i="4"/>
  <c r="BE277" i="4"/>
  <c r="T277" i="4"/>
  <c r="R277" i="4"/>
  <c r="P277" i="4"/>
  <c r="BI275" i="4"/>
  <c r="BH275" i="4"/>
  <c r="BG275" i="4"/>
  <c r="BE275" i="4"/>
  <c r="T275" i="4"/>
  <c r="R275" i="4"/>
  <c r="P275" i="4"/>
  <c r="BI273" i="4"/>
  <c r="BH273" i="4"/>
  <c r="BG273" i="4"/>
  <c r="BE273" i="4"/>
  <c r="T273" i="4"/>
  <c r="R273" i="4"/>
  <c r="P273" i="4"/>
  <c r="BI271" i="4"/>
  <c r="BH271" i="4"/>
  <c r="BG271" i="4"/>
  <c r="BE271" i="4"/>
  <c r="T271" i="4"/>
  <c r="R271" i="4"/>
  <c r="P271" i="4"/>
  <c r="BI269" i="4"/>
  <c r="BH269" i="4"/>
  <c r="BG269" i="4"/>
  <c r="BE269" i="4"/>
  <c r="T269" i="4"/>
  <c r="R269" i="4"/>
  <c r="P269" i="4"/>
  <c r="BI267" i="4"/>
  <c r="BH267" i="4"/>
  <c r="BG267" i="4"/>
  <c r="BE267" i="4"/>
  <c r="T267" i="4"/>
  <c r="R267" i="4"/>
  <c r="P267" i="4"/>
  <c r="BI265" i="4"/>
  <c r="BH265" i="4"/>
  <c r="BG265" i="4"/>
  <c r="BE265" i="4"/>
  <c r="T265" i="4"/>
  <c r="R265" i="4"/>
  <c r="P265" i="4"/>
  <c r="BI263" i="4"/>
  <c r="BH263" i="4"/>
  <c r="BG263" i="4"/>
  <c r="BE263" i="4"/>
  <c r="T263" i="4"/>
  <c r="R263" i="4"/>
  <c r="P263" i="4"/>
  <c r="BI261" i="4"/>
  <c r="BH261" i="4"/>
  <c r="BG261" i="4"/>
  <c r="BE261" i="4"/>
  <c r="T261" i="4"/>
  <c r="R261" i="4"/>
  <c r="P261" i="4"/>
  <c r="BI259" i="4"/>
  <c r="BH259" i="4"/>
  <c r="BG259" i="4"/>
  <c r="BE259" i="4"/>
  <c r="T259" i="4"/>
  <c r="R259" i="4"/>
  <c r="P259" i="4"/>
  <c r="BI257" i="4"/>
  <c r="BH257" i="4"/>
  <c r="BG257" i="4"/>
  <c r="BE257" i="4"/>
  <c r="T257" i="4"/>
  <c r="R257" i="4"/>
  <c r="P257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5" i="4"/>
  <c r="BH245" i="4"/>
  <c r="BG245" i="4"/>
  <c r="BE245" i="4"/>
  <c r="T245" i="4"/>
  <c r="R245" i="4"/>
  <c r="P245" i="4"/>
  <c r="BI242" i="4"/>
  <c r="BH242" i="4"/>
  <c r="BG242" i="4"/>
  <c r="BE242" i="4"/>
  <c r="T242" i="4"/>
  <c r="R242" i="4"/>
  <c r="P242" i="4"/>
  <c r="BI240" i="4"/>
  <c r="BH240" i="4"/>
  <c r="BG240" i="4"/>
  <c r="BE240" i="4"/>
  <c r="T240" i="4"/>
  <c r="R240" i="4"/>
  <c r="P240" i="4"/>
  <c r="BI237" i="4"/>
  <c r="BH237" i="4"/>
  <c r="BG237" i="4"/>
  <c r="BE237" i="4"/>
  <c r="T237" i="4"/>
  <c r="R237" i="4"/>
  <c r="P237" i="4"/>
  <c r="BI235" i="4"/>
  <c r="BH235" i="4"/>
  <c r="BG235" i="4"/>
  <c r="BE235" i="4"/>
  <c r="T235" i="4"/>
  <c r="R235" i="4"/>
  <c r="P235" i="4"/>
  <c r="BI233" i="4"/>
  <c r="BH233" i="4"/>
  <c r="BG233" i="4"/>
  <c r="BE233" i="4"/>
  <c r="T233" i="4"/>
  <c r="R233" i="4"/>
  <c r="P233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0" i="4"/>
  <c r="BH220" i="4"/>
  <c r="BG220" i="4"/>
  <c r="BE220" i="4"/>
  <c r="T220" i="4"/>
  <c r="R220" i="4"/>
  <c r="P220" i="4"/>
  <c r="BI213" i="4"/>
  <c r="BH213" i="4"/>
  <c r="BG213" i="4"/>
  <c r="BE213" i="4"/>
  <c r="T213" i="4"/>
  <c r="R213" i="4"/>
  <c r="P213" i="4"/>
  <c r="BI210" i="4"/>
  <c r="BH210" i="4"/>
  <c r="BG210" i="4"/>
  <c r="BE210" i="4"/>
  <c r="T210" i="4"/>
  <c r="R210" i="4"/>
  <c r="P210" i="4"/>
  <c r="BI208" i="4"/>
  <c r="BH208" i="4"/>
  <c r="BG208" i="4"/>
  <c r="BE208" i="4"/>
  <c r="T208" i="4"/>
  <c r="R208" i="4"/>
  <c r="P208" i="4"/>
  <c r="BI206" i="4"/>
  <c r="BH206" i="4"/>
  <c r="BG206" i="4"/>
  <c r="BE206" i="4"/>
  <c r="T206" i="4"/>
  <c r="R206" i="4"/>
  <c r="P206" i="4"/>
  <c r="BI204" i="4"/>
  <c r="BH204" i="4"/>
  <c r="BG204" i="4"/>
  <c r="BE204" i="4"/>
  <c r="T204" i="4"/>
  <c r="R204" i="4"/>
  <c r="P204" i="4"/>
  <c r="BI202" i="4"/>
  <c r="BH202" i="4"/>
  <c r="BG202" i="4"/>
  <c r="BE202" i="4"/>
  <c r="T202" i="4"/>
  <c r="R202" i="4"/>
  <c r="P202" i="4"/>
  <c r="BI200" i="4"/>
  <c r="BH200" i="4"/>
  <c r="BG200" i="4"/>
  <c r="BE200" i="4"/>
  <c r="T200" i="4"/>
  <c r="R200" i="4"/>
  <c r="P200" i="4"/>
  <c r="BI198" i="4"/>
  <c r="BH198" i="4"/>
  <c r="BG198" i="4"/>
  <c r="BE198" i="4"/>
  <c r="T198" i="4"/>
  <c r="R198" i="4"/>
  <c r="P198" i="4"/>
  <c r="BI196" i="4"/>
  <c r="BH196" i="4"/>
  <c r="BG196" i="4"/>
  <c r="BE196" i="4"/>
  <c r="T196" i="4"/>
  <c r="R196" i="4"/>
  <c r="P196" i="4"/>
  <c r="BI194" i="4"/>
  <c r="BH194" i="4"/>
  <c r="BG194" i="4"/>
  <c r="BE194" i="4"/>
  <c r="T194" i="4"/>
  <c r="R194" i="4"/>
  <c r="P194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5" i="4"/>
  <c r="BH175" i="4"/>
  <c r="BG175" i="4"/>
  <c r="BE175" i="4"/>
  <c r="T175" i="4"/>
  <c r="R175" i="4"/>
  <c r="P175" i="4"/>
  <c r="BI173" i="4"/>
  <c r="BH173" i="4"/>
  <c r="BG173" i="4"/>
  <c r="BE173" i="4"/>
  <c r="T173" i="4"/>
  <c r="R173" i="4"/>
  <c r="P173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8" i="4"/>
  <c r="BH148" i="4"/>
  <c r="BG148" i="4"/>
  <c r="BE148" i="4"/>
  <c r="T148" i="4"/>
  <c r="R148" i="4"/>
  <c r="P148" i="4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6" i="4"/>
  <c r="BH136" i="4"/>
  <c r="BG136" i="4"/>
  <c r="BE136" i="4"/>
  <c r="T136" i="4"/>
  <c r="R136" i="4"/>
  <c r="P136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/>
  <c r="J17" i="4"/>
  <c r="J12" i="4"/>
  <c r="J118" i="4"/>
  <c r="E7" i="4"/>
  <c r="E114" i="4" s="1"/>
  <c r="J37" i="3"/>
  <c r="J36" i="3"/>
  <c r="AY96" i="1"/>
  <c r="J35" i="3"/>
  <c r="AX96" i="1" s="1"/>
  <c r="BI1922" i="3"/>
  <c r="BH1922" i="3"/>
  <c r="BG1922" i="3"/>
  <c r="BE1922" i="3"/>
  <c r="T1922" i="3"/>
  <c r="R1922" i="3"/>
  <c r="P1922" i="3"/>
  <c r="BI1920" i="3"/>
  <c r="BH1920" i="3"/>
  <c r="BG1920" i="3"/>
  <c r="BE1920" i="3"/>
  <c r="T1920" i="3"/>
  <c r="R1920" i="3"/>
  <c r="P1920" i="3"/>
  <c r="BI1910" i="3"/>
  <c r="BH1910" i="3"/>
  <c r="BG1910" i="3"/>
  <c r="BE1910" i="3"/>
  <c r="T1910" i="3"/>
  <c r="R1910" i="3"/>
  <c r="P1910" i="3"/>
  <c r="BI1868" i="3"/>
  <c r="BH1868" i="3"/>
  <c r="BG1868" i="3"/>
  <c r="BE1868" i="3"/>
  <c r="T1868" i="3"/>
  <c r="R1868" i="3"/>
  <c r="P1868" i="3"/>
  <c r="BI1858" i="3"/>
  <c r="BH1858" i="3"/>
  <c r="BG1858" i="3"/>
  <c r="BE1858" i="3"/>
  <c r="T1858" i="3"/>
  <c r="R1858" i="3"/>
  <c r="P1858" i="3"/>
  <c r="BI1818" i="3"/>
  <c r="BH1818" i="3"/>
  <c r="BG1818" i="3"/>
  <c r="BE1818" i="3"/>
  <c r="T1818" i="3"/>
  <c r="R1818" i="3"/>
  <c r="P1818" i="3"/>
  <c r="BI1815" i="3"/>
  <c r="BH1815" i="3"/>
  <c r="BG1815" i="3"/>
  <c r="BE1815" i="3"/>
  <c r="T1815" i="3"/>
  <c r="R1815" i="3"/>
  <c r="P1815" i="3"/>
  <c r="BI1804" i="3"/>
  <c r="BH1804" i="3"/>
  <c r="BG1804" i="3"/>
  <c r="BE1804" i="3"/>
  <c r="T1804" i="3"/>
  <c r="R1804" i="3"/>
  <c r="P1804" i="3"/>
  <c r="BI1788" i="3"/>
  <c r="BH1788" i="3"/>
  <c r="BG1788" i="3"/>
  <c r="BE1788" i="3"/>
  <c r="T1788" i="3"/>
  <c r="R1788" i="3"/>
  <c r="P1788" i="3"/>
  <c r="BI1784" i="3"/>
  <c r="BH1784" i="3"/>
  <c r="BG1784" i="3"/>
  <c r="BE1784" i="3"/>
  <c r="T1784" i="3"/>
  <c r="R1784" i="3"/>
  <c r="P1784" i="3"/>
  <c r="BI1780" i="3"/>
  <c r="BH1780" i="3"/>
  <c r="BG1780" i="3"/>
  <c r="BE1780" i="3"/>
  <c r="T1780" i="3"/>
  <c r="R1780" i="3"/>
  <c r="P1780" i="3"/>
  <c r="BI1777" i="3"/>
  <c r="BH1777" i="3"/>
  <c r="BG1777" i="3"/>
  <c r="BE1777" i="3"/>
  <c r="T1777" i="3"/>
  <c r="R1777" i="3"/>
  <c r="P1777" i="3"/>
  <c r="BI1765" i="3"/>
  <c r="BH1765" i="3"/>
  <c r="BG1765" i="3"/>
  <c r="BE1765" i="3"/>
  <c r="T1765" i="3"/>
  <c r="R1765" i="3"/>
  <c r="P1765" i="3"/>
  <c r="BI1756" i="3"/>
  <c r="BH1756" i="3"/>
  <c r="BG1756" i="3"/>
  <c r="BE1756" i="3"/>
  <c r="T1756" i="3"/>
  <c r="R1756" i="3"/>
  <c r="P1756" i="3"/>
  <c r="BI1753" i="3"/>
  <c r="BH1753" i="3"/>
  <c r="BG1753" i="3"/>
  <c r="BE1753" i="3"/>
  <c r="T1753" i="3"/>
  <c r="R1753" i="3"/>
  <c r="P1753" i="3"/>
  <c r="BI1751" i="3"/>
  <c r="BH1751" i="3"/>
  <c r="BG1751" i="3"/>
  <c r="BE1751" i="3"/>
  <c r="T1751" i="3"/>
  <c r="R1751" i="3"/>
  <c r="P1751" i="3"/>
  <c r="BI1727" i="3"/>
  <c r="BH1727" i="3"/>
  <c r="BG1727" i="3"/>
  <c r="BE1727" i="3"/>
  <c r="T1727" i="3"/>
  <c r="R1727" i="3"/>
  <c r="P1727" i="3"/>
  <c r="BI1724" i="3"/>
  <c r="BH1724" i="3"/>
  <c r="BG1724" i="3"/>
  <c r="BE1724" i="3"/>
  <c r="T1724" i="3"/>
  <c r="R1724" i="3"/>
  <c r="P1724" i="3"/>
  <c r="BI1722" i="3"/>
  <c r="BH1722" i="3"/>
  <c r="BG1722" i="3"/>
  <c r="BE1722" i="3"/>
  <c r="T1722" i="3"/>
  <c r="R1722" i="3"/>
  <c r="P1722" i="3"/>
  <c r="BI1710" i="3"/>
  <c r="BH1710" i="3"/>
  <c r="BG1710" i="3"/>
  <c r="BE1710" i="3"/>
  <c r="T1710" i="3"/>
  <c r="R1710" i="3"/>
  <c r="P1710" i="3"/>
  <c r="BI1707" i="3"/>
  <c r="BH1707" i="3"/>
  <c r="BG1707" i="3"/>
  <c r="BE1707" i="3"/>
  <c r="T1707" i="3"/>
  <c r="R1707" i="3"/>
  <c r="P1707" i="3"/>
  <c r="BI1692" i="3"/>
  <c r="BH1692" i="3"/>
  <c r="BG1692" i="3"/>
  <c r="BE1692" i="3"/>
  <c r="T1692" i="3"/>
  <c r="R1692" i="3"/>
  <c r="P1692" i="3"/>
  <c r="BI1689" i="3"/>
  <c r="BH1689" i="3"/>
  <c r="BG1689" i="3"/>
  <c r="BE1689" i="3"/>
  <c r="T1689" i="3"/>
  <c r="R1689" i="3"/>
  <c r="P1689" i="3"/>
  <c r="BI1687" i="3"/>
  <c r="BH1687" i="3"/>
  <c r="BG1687" i="3"/>
  <c r="BE1687" i="3"/>
  <c r="T1687" i="3"/>
  <c r="R1687" i="3"/>
  <c r="P1687" i="3"/>
  <c r="BI1649" i="3"/>
  <c r="BH1649" i="3"/>
  <c r="BG1649" i="3"/>
  <c r="BE1649" i="3"/>
  <c r="T1649" i="3"/>
  <c r="R1649" i="3"/>
  <c r="P1649" i="3"/>
  <c r="BI1640" i="3"/>
  <c r="BH1640" i="3"/>
  <c r="BG1640" i="3"/>
  <c r="BE1640" i="3"/>
  <c r="T1640" i="3"/>
  <c r="R1640" i="3"/>
  <c r="P1640" i="3"/>
  <c r="BI1629" i="3"/>
  <c r="BH1629" i="3"/>
  <c r="BG1629" i="3"/>
  <c r="BE1629" i="3"/>
  <c r="T1629" i="3"/>
  <c r="R1629" i="3"/>
  <c r="P1629" i="3"/>
  <c r="BI1607" i="3"/>
  <c r="BH1607" i="3"/>
  <c r="BG1607" i="3"/>
  <c r="BE1607" i="3"/>
  <c r="T1607" i="3"/>
  <c r="T1606" i="3" s="1"/>
  <c r="R1607" i="3"/>
  <c r="R1606" i="3"/>
  <c r="P1607" i="3"/>
  <c r="P1606" i="3"/>
  <c r="BI1604" i="3"/>
  <c r="BH1604" i="3"/>
  <c r="BG1604" i="3"/>
  <c r="BE1604" i="3"/>
  <c r="T1604" i="3"/>
  <c r="R1604" i="3"/>
  <c r="P1604" i="3"/>
  <c r="BI1595" i="3"/>
  <c r="BH1595" i="3"/>
  <c r="BG1595" i="3"/>
  <c r="BE1595" i="3"/>
  <c r="T1595" i="3"/>
  <c r="R1595" i="3"/>
  <c r="P1595" i="3"/>
  <c r="BI1592" i="3"/>
  <c r="BH1592" i="3"/>
  <c r="BG1592" i="3"/>
  <c r="BE1592" i="3"/>
  <c r="T1592" i="3"/>
  <c r="R1592" i="3"/>
  <c r="P1592" i="3"/>
  <c r="BI1590" i="3"/>
  <c r="BH1590" i="3"/>
  <c r="BG1590" i="3"/>
  <c r="BE1590" i="3"/>
  <c r="T1590" i="3"/>
  <c r="R1590" i="3"/>
  <c r="P1590" i="3"/>
  <c r="BI1572" i="3"/>
  <c r="BH1572" i="3"/>
  <c r="BG1572" i="3"/>
  <c r="BE1572" i="3"/>
  <c r="T1572" i="3"/>
  <c r="R1572" i="3"/>
  <c r="P1572" i="3"/>
  <c r="BI1569" i="3"/>
  <c r="BH1569" i="3"/>
  <c r="BG1569" i="3"/>
  <c r="BE1569" i="3"/>
  <c r="T1569" i="3"/>
  <c r="R1569" i="3"/>
  <c r="P1569" i="3"/>
  <c r="BI1567" i="3"/>
  <c r="BH1567" i="3"/>
  <c r="BG1567" i="3"/>
  <c r="BE1567" i="3"/>
  <c r="T1567" i="3"/>
  <c r="R1567" i="3"/>
  <c r="P1567" i="3"/>
  <c r="BI1565" i="3"/>
  <c r="BH1565" i="3"/>
  <c r="BG1565" i="3"/>
  <c r="BE1565" i="3"/>
  <c r="T1565" i="3"/>
  <c r="R1565" i="3"/>
  <c r="P1565" i="3"/>
  <c r="BI1563" i="3"/>
  <c r="BH1563" i="3"/>
  <c r="BG1563" i="3"/>
  <c r="BE1563" i="3"/>
  <c r="T1563" i="3"/>
  <c r="R1563" i="3"/>
  <c r="P1563" i="3"/>
  <c r="BI1560" i="3"/>
  <c r="BH1560" i="3"/>
  <c r="BG1560" i="3"/>
  <c r="BE1560" i="3"/>
  <c r="T1560" i="3"/>
  <c r="R1560" i="3"/>
  <c r="P1560" i="3"/>
  <c r="BI1558" i="3"/>
  <c r="BH1558" i="3"/>
  <c r="BG1558" i="3"/>
  <c r="BE1558" i="3"/>
  <c r="T1558" i="3"/>
  <c r="R1558" i="3"/>
  <c r="P1558" i="3"/>
  <c r="BI1556" i="3"/>
  <c r="BH1556" i="3"/>
  <c r="BG1556" i="3"/>
  <c r="BE1556" i="3"/>
  <c r="T1556" i="3"/>
  <c r="R1556" i="3"/>
  <c r="P1556" i="3"/>
  <c r="BI1552" i="3"/>
  <c r="BH1552" i="3"/>
  <c r="BG1552" i="3"/>
  <c r="BE1552" i="3"/>
  <c r="T1552" i="3"/>
  <c r="R1552" i="3"/>
  <c r="P1552" i="3"/>
  <c r="BI1549" i="3"/>
  <c r="BH1549" i="3"/>
  <c r="BG1549" i="3"/>
  <c r="BE1549" i="3"/>
  <c r="T1549" i="3"/>
  <c r="R1549" i="3"/>
  <c r="P1549" i="3"/>
  <c r="BI1547" i="3"/>
  <c r="BH1547" i="3"/>
  <c r="BG1547" i="3"/>
  <c r="BE1547" i="3"/>
  <c r="T1547" i="3"/>
  <c r="R1547" i="3"/>
  <c r="P1547" i="3"/>
  <c r="BI1538" i="3"/>
  <c r="BH1538" i="3"/>
  <c r="BG1538" i="3"/>
  <c r="BE1538" i="3"/>
  <c r="T1538" i="3"/>
  <c r="R1538" i="3"/>
  <c r="P1538" i="3"/>
  <c r="BI1536" i="3"/>
  <c r="BH1536" i="3"/>
  <c r="BG1536" i="3"/>
  <c r="BE1536" i="3"/>
  <c r="T1536" i="3"/>
  <c r="R1536" i="3"/>
  <c r="P1536" i="3"/>
  <c r="BI1526" i="3"/>
  <c r="BH1526" i="3"/>
  <c r="BG1526" i="3"/>
  <c r="BE1526" i="3"/>
  <c r="T1526" i="3"/>
  <c r="R1526" i="3"/>
  <c r="P1526" i="3"/>
  <c r="BI1524" i="3"/>
  <c r="BH1524" i="3"/>
  <c r="BG1524" i="3"/>
  <c r="BE1524" i="3"/>
  <c r="T1524" i="3"/>
  <c r="R1524" i="3"/>
  <c r="P1524" i="3"/>
  <c r="BI1515" i="3"/>
  <c r="BH1515" i="3"/>
  <c r="BG1515" i="3"/>
  <c r="BE1515" i="3"/>
  <c r="T1515" i="3"/>
  <c r="R1515" i="3"/>
  <c r="P1515" i="3"/>
  <c r="BI1513" i="3"/>
  <c r="BH1513" i="3"/>
  <c r="BG1513" i="3"/>
  <c r="BE1513" i="3"/>
  <c r="T1513" i="3"/>
  <c r="R1513" i="3"/>
  <c r="P1513" i="3"/>
  <c r="BI1502" i="3"/>
  <c r="BH1502" i="3"/>
  <c r="BG1502" i="3"/>
  <c r="BE1502" i="3"/>
  <c r="T1502" i="3"/>
  <c r="R1502" i="3"/>
  <c r="P1502" i="3"/>
  <c r="BI1500" i="3"/>
  <c r="BH1500" i="3"/>
  <c r="BG1500" i="3"/>
  <c r="BE1500" i="3"/>
  <c r="T1500" i="3"/>
  <c r="R1500" i="3"/>
  <c r="P1500" i="3"/>
  <c r="BI1498" i="3"/>
  <c r="BH1498" i="3"/>
  <c r="BG1498" i="3"/>
  <c r="BE1498" i="3"/>
  <c r="T1498" i="3"/>
  <c r="R1498" i="3"/>
  <c r="P1498" i="3"/>
  <c r="BI1496" i="3"/>
  <c r="BH1496" i="3"/>
  <c r="BG1496" i="3"/>
  <c r="BE1496" i="3"/>
  <c r="T1496" i="3"/>
  <c r="R1496" i="3"/>
  <c r="P1496" i="3"/>
  <c r="BI1475" i="3"/>
  <c r="BH1475" i="3"/>
  <c r="BG1475" i="3"/>
  <c r="BE1475" i="3"/>
  <c r="T1475" i="3"/>
  <c r="R1475" i="3"/>
  <c r="P1475" i="3"/>
  <c r="BI1473" i="3"/>
  <c r="BH1473" i="3"/>
  <c r="BG1473" i="3"/>
  <c r="BE1473" i="3"/>
  <c r="T1473" i="3"/>
  <c r="R1473" i="3"/>
  <c r="P1473" i="3"/>
  <c r="BI1469" i="3"/>
  <c r="BH1469" i="3"/>
  <c r="BG1469" i="3"/>
  <c r="BE1469" i="3"/>
  <c r="T1469" i="3"/>
  <c r="R1469" i="3"/>
  <c r="P1469" i="3"/>
  <c r="BI1467" i="3"/>
  <c r="BH1467" i="3"/>
  <c r="BG1467" i="3"/>
  <c r="BE1467" i="3"/>
  <c r="T1467" i="3"/>
  <c r="R1467" i="3"/>
  <c r="P1467" i="3"/>
  <c r="BI1465" i="3"/>
  <c r="BH1465" i="3"/>
  <c r="BG1465" i="3"/>
  <c r="BE1465" i="3"/>
  <c r="T1465" i="3"/>
  <c r="R1465" i="3"/>
  <c r="P1465" i="3"/>
  <c r="BI1456" i="3"/>
  <c r="BH1456" i="3"/>
  <c r="BG1456" i="3"/>
  <c r="BE1456" i="3"/>
  <c r="T1456" i="3"/>
  <c r="R1456" i="3"/>
  <c r="P1456" i="3"/>
  <c r="BI1454" i="3"/>
  <c r="BH1454" i="3"/>
  <c r="BG1454" i="3"/>
  <c r="BE1454" i="3"/>
  <c r="T1454" i="3"/>
  <c r="R1454" i="3"/>
  <c r="P1454" i="3"/>
  <c r="BI1452" i="3"/>
  <c r="BH1452" i="3"/>
  <c r="BG1452" i="3"/>
  <c r="BE1452" i="3"/>
  <c r="T1452" i="3"/>
  <c r="R1452" i="3"/>
  <c r="P1452" i="3"/>
  <c r="BI1441" i="3"/>
  <c r="BH1441" i="3"/>
  <c r="BG1441" i="3"/>
  <c r="BE1441" i="3"/>
  <c r="T1441" i="3"/>
  <c r="R1441" i="3"/>
  <c r="P1441" i="3"/>
  <c r="BI1439" i="3"/>
  <c r="BH1439" i="3"/>
  <c r="BG1439" i="3"/>
  <c r="BE1439" i="3"/>
  <c r="T1439" i="3"/>
  <c r="R1439" i="3"/>
  <c r="P1439" i="3"/>
  <c r="BI1432" i="3"/>
  <c r="BH1432" i="3"/>
  <c r="BG1432" i="3"/>
  <c r="BE1432" i="3"/>
  <c r="T1432" i="3"/>
  <c r="R1432" i="3"/>
  <c r="P1432" i="3"/>
  <c r="BI1423" i="3"/>
  <c r="BH1423" i="3"/>
  <c r="BG1423" i="3"/>
  <c r="BE1423" i="3"/>
  <c r="T1423" i="3"/>
  <c r="R1423" i="3"/>
  <c r="P1423" i="3"/>
  <c r="BI1421" i="3"/>
  <c r="BH1421" i="3"/>
  <c r="BG1421" i="3"/>
  <c r="BE1421" i="3"/>
  <c r="T1421" i="3"/>
  <c r="R1421" i="3"/>
  <c r="P1421" i="3"/>
  <c r="BI1416" i="3"/>
  <c r="BH1416" i="3"/>
  <c r="BG1416" i="3"/>
  <c r="BE1416" i="3"/>
  <c r="T1416" i="3"/>
  <c r="R1416" i="3"/>
  <c r="P1416" i="3"/>
  <c r="BI1412" i="3"/>
  <c r="BH1412" i="3"/>
  <c r="BG1412" i="3"/>
  <c r="BE1412" i="3"/>
  <c r="T1412" i="3"/>
  <c r="R1412" i="3"/>
  <c r="P1412" i="3"/>
  <c r="BI1408" i="3"/>
  <c r="BH1408" i="3"/>
  <c r="BG1408" i="3"/>
  <c r="BE1408" i="3"/>
  <c r="T1408" i="3"/>
  <c r="R1408" i="3"/>
  <c r="P1408" i="3"/>
  <c r="BI1402" i="3"/>
  <c r="BH1402" i="3"/>
  <c r="BG1402" i="3"/>
  <c r="BE1402" i="3"/>
  <c r="T1402" i="3"/>
  <c r="R1402" i="3"/>
  <c r="P1402" i="3"/>
  <c r="BI1398" i="3"/>
  <c r="BH1398" i="3"/>
  <c r="BG1398" i="3"/>
  <c r="BE1398" i="3"/>
  <c r="T1398" i="3"/>
  <c r="R1398" i="3"/>
  <c r="P1398" i="3"/>
  <c r="BI1389" i="3"/>
  <c r="BH1389" i="3"/>
  <c r="BG1389" i="3"/>
  <c r="BE1389" i="3"/>
  <c r="T1389" i="3"/>
  <c r="R1389" i="3"/>
  <c r="P1389" i="3"/>
  <c r="BI1378" i="3"/>
  <c r="BH1378" i="3"/>
  <c r="BG1378" i="3"/>
  <c r="BE1378" i="3"/>
  <c r="T1378" i="3"/>
  <c r="R1378" i="3"/>
  <c r="P1378" i="3"/>
  <c r="BI1367" i="3"/>
  <c r="BH1367" i="3"/>
  <c r="BG1367" i="3"/>
  <c r="BE1367" i="3"/>
  <c r="T1367" i="3"/>
  <c r="R1367" i="3"/>
  <c r="P1367" i="3"/>
  <c r="BI1365" i="3"/>
  <c r="BH1365" i="3"/>
  <c r="BG1365" i="3"/>
  <c r="BE1365" i="3"/>
  <c r="T1365" i="3"/>
  <c r="R1365" i="3"/>
  <c r="P1365" i="3"/>
  <c r="BI1363" i="3"/>
  <c r="BH1363" i="3"/>
  <c r="BG1363" i="3"/>
  <c r="BE1363" i="3"/>
  <c r="T1363" i="3"/>
  <c r="R1363" i="3"/>
  <c r="P1363" i="3"/>
  <c r="BI1361" i="3"/>
  <c r="BH1361" i="3"/>
  <c r="BG1361" i="3"/>
  <c r="BE1361" i="3"/>
  <c r="T1361" i="3"/>
  <c r="R1361" i="3"/>
  <c r="P1361" i="3"/>
  <c r="BI1359" i="3"/>
  <c r="BH1359" i="3"/>
  <c r="BG1359" i="3"/>
  <c r="BE1359" i="3"/>
  <c r="T1359" i="3"/>
  <c r="R1359" i="3"/>
  <c r="P1359" i="3"/>
  <c r="BI1357" i="3"/>
  <c r="BH1357" i="3"/>
  <c r="BG1357" i="3"/>
  <c r="BE1357" i="3"/>
  <c r="T1357" i="3"/>
  <c r="R1357" i="3"/>
  <c r="P1357" i="3"/>
  <c r="BI1355" i="3"/>
  <c r="BH1355" i="3"/>
  <c r="BG1355" i="3"/>
  <c r="BE1355" i="3"/>
  <c r="T1355" i="3"/>
  <c r="R1355" i="3"/>
  <c r="P1355" i="3"/>
  <c r="BI1353" i="3"/>
  <c r="BH1353" i="3"/>
  <c r="BG1353" i="3"/>
  <c r="BE1353" i="3"/>
  <c r="T1353" i="3"/>
  <c r="R1353" i="3"/>
  <c r="P1353" i="3"/>
  <c r="BI1351" i="3"/>
  <c r="BH1351" i="3"/>
  <c r="BG1351" i="3"/>
  <c r="BE1351" i="3"/>
  <c r="T1351" i="3"/>
  <c r="R1351" i="3"/>
  <c r="P1351" i="3"/>
  <c r="BI1349" i="3"/>
  <c r="BH1349" i="3"/>
  <c r="BG1349" i="3"/>
  <c r="BE1349" i="3"/>
  <c r="T1349" i="3"/>
  <c r="R1349" i="3"/>
  <c r="P1349" i="3"/>
  <c r="BI1347" i="3"/>
  <c r="BH1347" i="3"/>
  <c r="BG1347" i="3"/>
  <c r="BE1347" i="3"/>
  <c r="T1347" i="3"/>
  <c r="R1347" i="3"/>
  <c r="P1347" i="3"/>
  <c r="BI1345" i="3"/>
  <c r="BH1345" i="3"/>
  <c r="BG1345" i="3"/>
  <c r="BE1345" i="3"/>
  <c r="T1345" i="3"/>
  <c r="R1345" i="3"/>
  <c r="P1345" i="3"/>
  <c r="BI1330" i="3"/>
  <c r="BH1330" i="3"/>
  <c r="BG1330" i="3"/>
  <c r="BE1330" i="3"/>
  <c r="T1330" i="3"/>
  <c r="R1330" i="3"/>
  <c r="P1330" i="3"/>
  <c r="BI1328" i="3"/>
  <c r="BH1328" i="3"/>
  <c r="BG1328" i="3"/>
  <c r="BE1328" i="3"/>
  <c r="T1328" i="3"/>
  <c r="R1328" i="3"/>
  <c r="P1328" i="3"/>
  <c r="BI1325" i="3"/>
  <c r="BH1325" i="3"/>
  <c r="BG1325" i="3"/>
  <c r="BE1325" i="3"/>
  <c r="T1325" i="3"/>
  <c r="R1325" i="3"/>
  <c r="P1325" i="3"/>
  <c r="BI1315" i="3"/>
  <c r="BH1315" i="3"/>
  <c r="BG1315" i="3"/>
  <c r="BE1315" i="3"/>
  <c r="T1315" i="3"/>
  <c r="R1315" i="3"/>
  <c r="P1315" i="3"/>
  <c r="BI1312" i="3"/>
  <c r="BH1312" i="3"/>
  <c r="BG1312" i="3"/>
  <c r="BE1312" i="3"/>
  <c r="T1312" i="3"/>
  <c r="R1312" i="3"/>
  <c r="P1312" i="3"/>
  <c r="BI1309" i="3"/>
  <c r="BH1309" i="3"/>
  <c r="BG1309" i="3"/>
  <c r="BE1309" i="3"/>
  <c r="T1309" i="3"/>
  <c r="R1309" i="3"/>
  <c r="P1309" i="3"/>
  <c r="BI1297" i="3"/>
  <c r="BH1297" i="3"/>
  <c r="BG1297" i="3"/>
  <c r="BE1297" i="3"/>
  <c r="T1297" i="3"/>
  <c r="R1297" i="3"/>
  <c r="P1297" i="3"/>
  <c r="BI1295" i="3"/>
  <c r="BH1295" i="3"/>
  <c r="BG1295" i="3"/>
  <c r="BE1295" i="3"/>
  <c r="T1295" i="3"/>
  <c r="R1295" i="3"/>
  <c r="P1295" i="3"/>
  <c r="BI1293" i="3"/>
  <c r="BH1293" i="3"/>
  <c r="BG1293" i="3"/>
  <c r="BE1293" i="3"/>
  <c r="T1293" i="3"/>
  <c r="R1293" i="3"/>
  <c r="P1293" i="3"/>
  <c r="BI1291" i="3"/>
  <c r="BH1291" i="3"/>
  <c r="BG1291" i="3"/>
  <c r="BE1291" i="3"/>
  <c r="T1291" i="3"/>
  <c r="R1291" i="3"/>
  <c r="P1291" i="3"/>
  <c r="BI1289" i="3"/>
  <c r="BH1289" i="3"/>
  <c r="BG1289" i="3"/>
  <c r="BE1289" i="3"/>
  <c r="T1289" i="3"/>
  <c r="R1289" i="3"/>
  <c r="P1289" i="3"/>
  <c r="BI1285" i="3"/>
  <c r="BH1285" i="3"/>
  <c r="BG1285" i="3"/>
  <c r="BE1285" i="3"/>
  <c r="T1285" i="3"/>
  <c r="R1285" i="3"/>
  <c r="P1285" i="3"/>
  <c r="BI1274" i="3"/>
  <c r="BH1274" i="3"/>
  <c r="BG1274" i="3"/>
  <c r="BE1274" i="3"/>
  <c r="T1274" i="3"/>
  <c r="R1274" i="3"/>
  <c r="P1274" i="3"/>
  <c r="BI1263" i="3"/>
  <c r="BH1263" i="3"/>
  <c r="BG1263" i="3"/>
  <c r="BE1263" i="3"/>
  <c r="T1263" i="3"/>
  <c r="R1263" i="3"/>
  <c r="P1263" i="3"/>
  <c r="BI1256" i="3"/>
  <c r="BH1256" i="3"/>
  <c r="BG1256" i="3"/>
  <c r="BE1256" i="3"/>
  <c r="T1256" i="3"/>
  <c r="R1256" i="3"/>
  <c r="P1256" i="3"/>
  <c r="BI1252" i="3"/>
  <c r="BH1252" i="3"/>
  <c r="BG1252" i="3"/>
  <c r="BE1252" i="3"/>
  <c r="T1252" i="3"/>
  <c r="R1252" i="3"/>
  <c r="P1252" i="3"/>
  <c r="BI1241" i="3"/>
  <c r="BH1241" i="3"/>
  <c r="BG1241" i="3"/>
  <c r="BE1241" i="3"/>
  <c r="T1241" i="3"/>
  <c r="R1241" i="3"/>
  <c r="P1241" i="3"/>
  <c r="BI1232" i="3"/>
  <c r="BH1232" i="3"/>
  <c r="BG1232" i="3"/>
  <c r="BE1232" i="3"/>
  <c r="T1232" i="3"/>
  <c r="R1232" i="3"/>
  <c r="P1232" i="3"/>
  <c r="BI1229" i="3"/>
  <c r="BH1229" i="3"/>
  <c r="BG1229" i="3"/>
  <c r="BE1229" i="3"/>
  <c r="T1229" i="3"/>
  <c r="R1229" i="3"/>
  <c r="P1229" i="3"/>
  <c r="BI1227" i="3"/>
  <c r="BH1227" i="3"/>
  <c r="BG1227" i="3"/>
  <c r="BE1227" i="3"/>
  <c r="T1227" i="3"/>
  <c r="R1227" i="3"/>
  <c r="P1227" i="3"/>
  <c r="BI1225" i="3"/>
  <c r="BH1225" i="3"/>
  <c r="BG1225" i="3"/>
  <c r="BE1225" i="3"/>
  <c r="T1225" i="3"/>
  <c r="R1225" i="3"/>
  <c r="P1225" i="3"/>
  <c r="BI1222" i="3"/>
  <c r="BH1222" i="3"/>
  <c r="BG1222" i="3"/>
  <c r="BE1222" i="3"/>
  <c r="T1222" i="3"/>
  <c r="R1222" i="3"/>
  <c r="P1222" i="3"/>
  <c r="BI1220" i="3"/>
  <c r="BH1220" i="3"/>
  <c r="BG1220" i="3"/>
  <c r="BE1220" i="3"/>
  <c r="T1220" i="3"/>
  <c r="R1220" i="3"/>
  <c r="P1220" i="3"/>
  <c r="BI1217" i="3"/>
  <c r="BH1217" i="3"/>
  <c r="BG1217" i="3"/>
  <c r="BE1217" i="3"/>
  <c r="T1217" i="3"/>
  <c r="R1217" i="3"/>
  <c r="P1217" i="3"/>
  <c r="BI1215" i="3"/>
  <c r="BH1215" i="3"/>
  <c r="BG1215" i="3"/>
  <c r="BE1215" i="3"/>
  <c r="T1215" i="3"/>
  <c r="R1215" i="3"/>
  <c r="P1215" i="3"/>
  <c r="BI1213" i="3"/>
  <c r="BH1213" i="3"/>
  <c r="BG1213" i="3"/>
  <c r="BE1213" i="3"/>
  <c r="T1213" i="3"/>
  <c r="R1213" i="3"/>
  <c r="P1213" i="3"/>
  <c r="BI1210" i="3"/>
  <c r="BH1210" i="3"/>
  <c r="BG1210" i="3"/>
  <c r="BE1210" i="3"/>
  <c r="T1210" i="3"/>
  <c r="R1210" i="3"/>
  <c r="P1210" i="3"/>
  <c r="BI1195" i="3"/>
  <c r="BH1195" i="3"/>
  <c r="BG1195" i="3"/>
  <c r="BE1195" i="3"/>
  <c r="T1195" i="3"/>
  <c r="R1195" i="3"/>
  <c r="P1195" i="3"/>
  <c r="BI1192" i="3"/>
  <c r="BH1192" i="3"/>
  <c r="BG1192" i="3"/>
  <c r="BE1192" i="3"/>
  <c r="T1192" i="3"/>
  <c r="R1192" i="3"/>
  <c r="P1192" i="3"/>
  <c r="BI1187" i="3"/>
  <c r="BH1187" i="3"/>
  <c r="BG1187" i="3"/>
  <c r="BE1187" i="3"/>
  <c r="T1187" i="3"/>
  <c r="R1187" i="3"/>
  <c r="P1187" i="3"/>
  <c r="BI1185" i="3"/>
  <c r="BH1185" i="3"/>
  <c r="BG1185" i="3"/>
  <c r="BE1185" i="3"/>
  <c r="T1185" i="3"/>
  <c r="R1185" i="3"/>
  <c r="P1185" i="3"/>
  <c r="BI1183" i="3"/>
  <c r="BH1183" i="3"/>
  <c r="BG1183" i="3"/>
  <c r="BE1183" i="3"/>
  <c r="T1183" i="3"/>
  <c r="R1183" i="3"/>
  <c r="P1183" i="3"/>
  <c r="BI1180" i="3"/>
  <c r="BH1180" i="3"/>
  <c r="BG1180" i="3"/>
  <c r="BE1180" i="3"/>
  <c r="T1180" i="3"/>
  <c r="R1180" i="3"/>
  <c r="P1180" i="3"/>
  <c r="BI1167" i="3"/>
  <c r="BH1167" i="3"/>
  <c r="BG1167" i="3"/>
  <c r="BE1167" i="3"/>
  <c r="T1167" i="3"/>
  <c r="R1167" i="3"/>
  <c r="P1167" i="3"/>
  <c r="BI1165" i="3"/>
  <c r="BH1165" i="3"/>
  <c r="BG1165" i="3"/>
  <c r="BE1165" i="3"/>
  <c r="T1165" i="3"/>
  <c r="R1165" i="3"/>
  <c r="P1165" i="3"/>
  <c r="BI1163" i="3"/>
  <c r="BH1163" i="3"/>
  <c r="BG1163" i="3"/>
  <c r="BE1163" i="3"/>
  <c r="T1163" i="3"/>
  <c r="R1163" i="3"/>
  <c r="P1163" i="3"/>
  <c r="BI1161" i="3"/>
  <c r="BH1161" i="3"/>
  <c r="BG1161" i="3"/>
  <c r="BE1161" i="3"/>
  <c r="T1161" i="3"/>
  <c r="R1161" i="3"/>
  <c r="P1161" i="3"/>
  <c r="BI1158" i="3"/>
  <c r="BH1158" i="3"/>
  <c r="BG1158" i="3"/>
  <c r="BE1158" i="3"/>
  <c r="T1158" i="3"/>
  <c r="R1158" i="3"/>
  <c r="P1158" i="3"/>
  <c r="BI1155" i="3"/>
  <c r="BH1155" i="3"/>
  <c r="BG1155" i="3"/>
  <c r="BE1155" i="3"/>
  <c r="T1155" i="3"/>
  <c r="R1155" i="3"/>
  <c r="P1155" i="3"/>
  <c r="BI1152" i="3"/>
  <c r="BH1152" i="3"/>
  <c r="BG1152" i="3"/>
  <c r="BE1152" i="3"/>
  <c r="T1152" i="3"/>
  <c r="R1152" i="3"/>
  <c r="P1152" i="3"/>
  <c r="BI1147" i="3"/>
  <c r="BH1147" i="3"/>
  <c r="BG1147" i="3"/>
  <c r="BE1147" i="3"/>
  <c r="T1147" i="3"/>
  <c r="R1147" i="3"/>
  <c r="P1147" i="3"/>
  <c r="BI1136" i="3"/>
  <c r="BH1136" i="3"/>
  <c r="BG1136" i="3"/>
  <c r="BE1136" i="3"/>
  <c r="T1136" i="3"/>
  <c r="R1136" i="3"/>
  <c r="P1136" i="3"/>
  <c r="BI1128" i="3"/>
  <c r="BH1128" i="3"/>
  <c r="BG1128" i="3"/>
  <c r="BE1128" i="3"/>
  <c r="T1128" i="3"/>
  <c r="R1128" i="3"/>
  <c r="P1128" i="3"/>
  <c r="BI1126" i="3"/>
  <c r="BH1126" i="3"/>
  <c r="BG1126" i="3"/>
  <c r="BE1126" i="3"/>
  <c r="T1126" i="3"/>
  <c r="R1126" i="3"/>
  <c r="P1126" i="3"/>
  <c r="BI1117" i="3"/>
  <c r="BH1117" i="3"/>
  <c r="BG1117" i="3"/>
  <c r="BE1117" i="3"/>
  <c r="T1117" i="3"/>
  <c r="R1117" i="3"/>
  <c r="P1117" i="3"/>
  <c r="BI1110" i="3"/>
  <c r="BH1110" i="3"/>
  <c r="BG1110" i="3"/>
  <c r="BE1110" i="3"/>
  <c r="T1110" i="3"/>
  <c r="R1110" i="3"/>
  <c r="P1110" i="3"/>
  <c r="BI1107" i="3"/>
  <c r="BH1107" i="3"/>
  <c r="BG1107" i="3"/>
  <c r="BE1107" i="3"/>
  <c r="T1107" i="3"/>
  <c r="R1107" i="3"/>
  <c r="P1107" i="3"/>
  <c r="BI1105" i="3"/>
  <c r="BH1105" i="3"/>
  <c r="BG1105" i="3"/>
  <c r="BE1105" i="3"/>
  <c r="T1105" i="3"/>
  <c r="R1105" i="3"/>
  <c r="P1105" i="3"/>
  <c r="BI1103" i="3"/>
  <c r="BH1103" i="3"/>
  <c r="BG1103" i="3"/>
  <c r="BE1103" i="3"/>
  <c r="T1103" i="3"/>
  <c r="R1103" i="3"/>
  <c r="P1103" i="3"/>
  <c r="BI1101" i="3"/>
  <c r="BH1101" i="3"/>
  <c r="BG1101" i="3"/>
  <c r="BE1101" i="3"/>
  <c r="T1101" i="3"/>
  <c r="R1101" i="3"/>
  <c r="P1101" i="3"/>
  <c r="BI1099" i="3"/>
  <c r="BH1099" i="3"/>
  <c r="BG1099" i="3"/>
  <c r="BE1099" i="3"/>
  <c r="T1099" i="3"/>
  <c r="R1099" i="3"/>
  <c r="P1099" i="3"/>
  <c r="BI1097" i="3"/>
  <c r="BH1097" i="3"/>
  <c r="BG1097" i="3"/>
  <c r="BE1097" i="3"/>
  <c r="T1097" i="3"/>
  <c r="R1097" i="3"/>
  <c r="P1097" i="3"/>
  <c r="BI1089" i="3"/>
  <c r="BH1089" i="3"/>
  <c r="BG1089" i="3"/>
  <c r="BE1089" i="3"/>
  <c r="T1089" i="3"/>
  <c r="T1088" i="3"/>
  <c r="R1089" i="3"/>
  <c r="R1088" i="3"/>
  <c r="P1089" i="3"/>
  <c r="P1088" i="3" s="1"/>
  <c r="BI1086" i="3"/>
  <c r="BH1086" i="3"/>
  <c r="BG1086" i="3"/>
  <c r="BE1086" i="3"/>
  <c r="T1086" i="3"/>
  <c r="R1086" i="3"/>
  <c r="P1086" i="3"/>
  <c r="BI1084" i="3"/>
  <c r="BH1084" i="3"/>
  <c r="BG1084" i="3"/>
  <c r="BE1084" i="3"/>
  <c r="T1084" i="3"/>
  <c r="R1084" i="3"/>
  <c r="P1084" i="3"/>
  <c r="BI1081" i="3"/>
  <c r="BH1081" i="3"/>
  <c r="BG1081" i="3"/>
  <c r="BE1081" i="3"/>
  <c r="T1081" i="3"/>
  <c r="R1081" i="3"/>
  <c r="P1081" i="3"/>
  <c r="BI1078" i="3"/>
  <c r="BH1078" i="3"/>
  <c r="BG1078" i="3"/>
  <c r="BE1078" i="3"/>
  <c r="T1078" i="3"/>
  <c r="R1078" i="3"/>
  <c r="P1078" i="3"/>
  <c r="BI1075" i="3"/>
  <c r="BH1075" i="3"/>
  <c r="BG1075" i="3"/>
  <c r="BE1075" i="3"/>
  <c r="T1075" i="3"/>
  <c r="R1075" i="3"/>
  <c r="P1075" i="3"/>
  <c r="BI1072" i="3"/>
  <c r="BH1072" i="3"/>
  <c r="BG1072" i="3"/>
  <c r="BE1072" i="3"/>
  <c r="T1072" i="3"/>
  <c r="R1072" i="3"/>
  <c r="P1072" i="3"/>
  <c r="BI1060" i="3"/>
  <c r="BH1060" i="3"/>
  <c r="BG1060" i="3"/>
  <c r="BE1060" i="3"/>
  <c r="T1060" i="3"/>
  <c r="R1060" i="3"/>
  <c r="P1060" i="3"/>
  <c r="BI1058" i="3"/>
  <c r="BH1058" i="3"/>
  <c r="BG1058" i="3"/>
  <c r="BE1058" i="3"/>
  <c r="T1058" i="3"/>
  <c r="R1058" i="3"/>
  <c r="P1058" i="3"/>
  <c r="BI1055" i="3"/>
  <c r="BH1055" i="3"/>
  <c r="BG1055" i="3"/>
  <c r="BE1055" i="3"/>
  <c r="T1055" i="3"/>
  <c r="R1055" i="3"/>
  <c r="P1055" i="3"/>
  <c r="BI1051" i="3"/>
  <c r="BH1051" i="3"/>
  <c r="BG1051" i="3"/>
  <c r="BE1051" i="3"/>
  <c r="T1051" i="3"/>
  <c r="R1051" i="3"/>
  <c r="P1051" i="3"/>
  <c r="BI1048" i="3"/>
  <c r="BH1048" i="3"/>
  <c r="BG1048" i="3"/>
  <c r="BE1048" i="3"/>
  <c r="T1048" i="3"/>
  <c r="R1048" i="3"/>
  <c r="P1048" i="3"/>
  <c r="BI1045" i="3"/>
  <c r="BH1045" i="3"/>
  <c r="BG1045" i="3"/>
  <c r="BE1045" i="3"/>
  <c r="T1045" i="3"/>
  <c r="R1045" i="3"/>
  <c r="P1045" i="3"/>
  <c r="BI1042" i="3"/>
  <c r="BH1042" i="3"/>
  <c r="BG1042" i="3"/>
  <c r="BE1042" i="3"/>
  <c r="T1042" i="3"/>
  <c r="R1042" i="3"/>
  <c r="P1042" i="3"/>
  <c r="BI1038" i="3"/>
  <c r="BH1038" i="3"/>
  <c r="BG1038" i="3"/>
  <c r="BE1038" i="3"/>
  <c r="T1038" i="3"/>
  <c r="R1038" i="3"/>
  <c r="P1038" i="3"/>
  <c r="BI1036" i="3"/>
  <c r="BH1036" i="3"/>
  <c r="BG1036" i="3"/>
  <c r="BE1036" i="3"/>
  <c r="T1036" i="3"/>
  <c r="R1036" i="3"/>
  <c r="P1036" i="3"/>
  <c r="BI1034" i="3"/>
  <c r="BH1034" i="3"/>
  <c r="BG1034" i="3"/>
  <c r="BE1034" i="3"/>
  <c r="T1034" i="3"/>
  <c r="R1034" i="3"/>
  <c r="P1034" i="3"/>
  <c r="BI1030" i="3"/>
  <c r="BH1030" i="3"/>
  <c r="BG1030" i="3"/>
  <c r="BE1030" i="3"/>
  <c r="T1030" i="3"/>
  <c r="R1030" i="3"/>
  <c r="P1030" i="3"/>
  <c r="BI1014" i="3"/>
  <c r="BH1014" i="3"/>
  <c r="BG1014" i="3"/>
  <c r="BE1014" i="3"/>
  <c r="T1014" i="3"/>
  <c r="R1014" i="3"/>
  <c r="P1014" i="3"/>
  <c r="BI998" i="3"/>
  <c r="BH998" i="3"/>
  <c r="BG998" i="3"/>
  <c r="BE998" i="3"/>
  <c r="T998" i="3"/>
  <c r="R998" i="3"/>
  <c r="P998" i="3"/>
  <c r="BI995" i="3"/>
  <c r="BH995" i="3"/>
  <c r="BG995" i="3"/>
  <c r="BE995" i="3"/>
  <c r="T995" i="3"/>
  <c r="R995" i="3"/>
  <c r="P995" i="3"/>
  <c r="BI991" i="3"/>
  <c r="BH991" i="3"/>
  <c r="BG991" i="3"/>
  <c r="BE991" i="3"/>
  <c r="T991" i="3"/>
  <c r="T990" i="3"/>
  <c r="R991" i="3"/>
  <c r="R990" i="3"/>
  <c r="P991" i="3"/>
  <c r="P990" i="3" s="1"/>
  <c r="BI988" i="3"/>
  <c r="BH988" i="3"/>
  <c r="BG988" i="3"/>
  <c r="BE988" i="3"/>
  <c r="T988" i="3"/>
  <c r="R988" i="3"/>
  <c r="P988" i="3"/>
  <c r="BI986" i="3"/>
  <c r="BH986" i="3"/>
  <c r="BG986" i="3"/>
  <c r="BE986" i="3"/>
  <c r="T986" i="3"/>
  <c r="R986" i="3"/>
  <c r="P986" i="3"/>
  <c r="BI984" i="3"/>
  <c r="BH984" i="3"/>
  <c r="BG984" i="3"/>
  <c r="BE984" i="3"/>
  <c r="T984" i="3"/>
  <c r="R984" i="3"/>
  <c r="P984" i="3"/>
  <c r="BI982" i="3"/>
  <c r="BH982" i="3"/>
  <c r="BG982" i="3"/>
  <c r="BE982" i="3"/>
  <c r="T982" i="3"/>
  <c r="R982" i="3"/>
  <c r="P982" i="3"/>
  <c r="BI980" i="3"/>
  <c r="BH980" i="3"/>
  <c r="BG980" i="3"/>
  <c r="BE980" i="3"/>
  <c r="T980" i="3"/>
  <c r="R980" i="3"/>
  <c r="P980" i="3"/>
  <c r="BI978" i="3"/>
  <c r="BH978" i="3"/>
  <c r="BG978" i="3"/>
  <c r="BE978" i="3"/>
  <c r="T978" i="3"/>
  <c r="R978" i="3"/>
  <c r="P978" i="3"/>
  <c r="BI975" i="3"/>
  <c r="BH975" i="3"/>
  <c r="BG975" i="3"/>
  <c r="BE975" i="3"/>
  <c r="T975" i="3"/>
  <c r="R975" i="3"/>
  <c r="P975" i="3"/>
  <c r="BI973" i="3"/>
  <c r="BH973" i="3"/>
  <c r="BG973" i="3"/>
  <c r="BE973" i="3"/>
  <c r="T973" i="3"/>
  <c r="R973" i="3"/>
  <c r="P973" i="3"/>
  <c r="BI971" i="3"/>
  <c r="BH971" i="3"/>
  <c r="BG971" i="3"/>
  <c r="BE971" i="3"/>
  <c r="T971" i="3"/>
  <c r="R971" i="3"/>
  <c r="P971" i="3"/>
  <c r="BI969" i="3"/>
  <c r="BH969" i="3"/>
  <c r="BG969" i="3"/>
  <c r="BE969" i="3"/>
  <c r="T969" i="3"/>
  <c r="R969" i="3"/>
  <c r="P969" i="3"/>
  <c r="BI966" i="3"/>
  <c r="BH966" i="3"/>
  <c r="BG966" i="3"/>
  <c r="BE966" i="3"/>
  <c r="T966" i="3"/>
  <c r="R966" i="3"/>
  <c r="P966" i="3"/>
  <c r="BI961" i="3"/>
  <c r="BH961" i="3"/>
  <c r="BG961" i="3"/>
  <c r="BE961" i="3"/>
  <c r="T961" i="3"/>
  <c r="R961" i="3"/>
  <c r="P961" i="3"/>
  <c r="BI959" i="3"/>
  <c r="BH959" i="3"/>
  <c r="BG959" i="3"/>
  <c r="BE959" i="3"/>
  <c r="T959" i="3"/>
  <c r="R959" i="3"/>
  <c r="P959" i="3"/>
  <c r="BI956" i="3"/>
  <c r="BH956" i="3"/>
  <c r="BG956" i="3"/>
  <c r="BE956" i="3"/>
  <c r="T956" i="3"/>
  <c r="R956" i="3"/>
  <c r="P956" i="3"/>
  <c r="BI954" i="3"/>
  <c r="BH954" i="3"/>
  <c r="BG954" i="3"/>
  <c r="BE954" i="3"/>
  <c r="T954" i="3"/>
  <c r="R954" i="3"/>
  <c r="P954" i="3"/>
  <c r="BI952" i="3"/>
  <c r="BH952" i="3"/>
  <c r="BG952" i="3"/>
  <c r="BE952" i="3"/>
  <c r="T952" i="3"/>
  <c r="R952" i="3"/>
  <c r="P952" i="3"/>
  <c r="BI949" i="3"/>
  <c r="BH949" i="3"/>
  <c r="BG949" i="3"/>
  <c r="BE949" i="3"/>
  <c r="T949" i="3"/>
  <c r="R949" i="3"/>
  <c r="P949" i="3"/>
  <c r="BI944" i="3"/>
  <c r="BH944" i="3"/>
  <c r="BG944" i="3"/>
  <c r="BE944" i="3"/>
  <c r="T944" i="3"/>
  <c r="R944" i="3"/>
  <c r="P944" i="3"/>
  <c r="BI942" i="3"/>
  <c r="BH942" i="3"/>
  <c r="BG942" i="3"/>
  <c r="BE942" i="3"/>
  <c r="T942" i="3"/>
  <c r="R942" i="3"/>
  <c r="P942" i="3"/>
  <c r="BI940" i="3"/>
  <c r="BH940" i="3"/>
  <c r="BG940" i="3"/>
  <c r="BE940" i="3"/>
  <c r="T940" i="3"/>
  <c r="R940" i="3"/>
  <c r="P940" i="3"/>
  <c r="BI938" i="3"/>
  <c r="BH938" i="3"/>
  <c r="BG938" i="3"/>
  <c r="BE938" i="3"/>
  <c r="T938" i="3"/>
  <c r="R938" i="3"/>
  <c r="P938" i="3"/>
  <c r="BI935" i="3"/>
  <c r="BH935" i="3"/>
  <c r="BG935" i="3"/>
  <c r="BE935" i="3"/>
  <c r="T935" i="3"/>
  <c r="R935" i="3"/>
  <c r="P935" i="3"/>
  <c r="BI933" i="3"/>
  <c r="BH933" i="3"/>
  <c r="BG933" i="3"/>
  <c r="BE933" i="3"/>
  <c r="T933" i="3"/>
  <c r="R933" i="3"/>
  <c r="P933" i="3"/>
  <c r="BI930" i="3"/>
  <c r="BH930" i="3"/>
  <c r="BG930" i="3"/>
  <c r="BE930" i="3"/>
  <c r="T930" i="3"/>
  <c r="R930" i="3"/>
  <c r="P930" i="3"/>
  <c r="BI927" i="3"/>
  <c r="BH927" i="3"/>
  <c r="BG927" i="3"/>
  <c r="BE927" i="3"/>
  <c r="T927" i="3"/>
  <c r="R927" i="3"/>
  <c r="P927" i="3"/>
  <c r="BI925" i="3"/>
  <c r="BH925" i="3"/>
  <c r="BG925" i="3"/>
  <c r="BE925" i="3"/>
  <c r="T925" i="3"/>
  <c r="R925" i="3"/>
  <c r="P925" i="3"/>
  <c r="BI923" i="3"/>
  <c r="BH923" i="3"/>
  <c r="BG923" i="3"/>
  <c r="BE923" i="3"/>
  <c r="T923" i="3"/>
  <c r="R923" i="3"/>
  <c r="P923" i="3"/>
  <c r="BI921" i="3"/>
  <c r="BH921" i="3"/>
  <c r="BG921" i="3"/>
  <c r="BE921" i="3"/>
  <c r="T921" i="3"/>
  <c r="R921" i="3"/>
  <c r="P921" i="3"/>
  <c r="BI919" i="3"/>
  <c r="BH919" i="3"/>
  <c r="BG919" i="3"/>
  <c r="BE919" i="3"/>
  <c r="T919" i="3"/>
  <c r="R919" i="3"/>
  <c r="P919" i="3"/>
  <c r="BI917" i="3"/>
  <c r="BH917" i="3"/>
  <c r="BG917" i="3"/>
  <c r="BE917" i="3"/>
  <c r="T917" i="3"/>
  <c r="R917" i="3"/>
  <c r="P917" i="3"/>
  <c r="BI915" i="3"/>
  <c r="BH915" i="3"/>
  <c r="BG915" i="3"/>
  <c r="BE915" i="3"/>
  <c r="T915" i="3"/>
  <c r="R915" i="3"/>
  <c r="P915" i="3"/>
  <c r="BI913" i="3"/>
  <c r="BH913" i="3"/>
  <c r="BG913" i="3"/>
  <c r="BE913" i="3"/>
  <c r="T913" i="3"/>
  <c r="R913" i="3"/>
  <c r="P913" i="3"/>
  <c r="BI911" i="3"/>
  <c r="BH911" i="3"/>
  <c r="BG911" i="3"/>
  <c r="BE911" i="3"/>
  <c r="T911" i="3"/>
  <c r="R911" i="3"/>
  <c r="P911" i="3"/>
  <c r="BI892" i="3"/>
  <c r="BH892" i="3"/>
  <c r="BG892" i="3"/>
  <c r="BE892" i="3"/>
  <c r="T892" i="3"/>
  <c r="R892" i="3"/>
  <c r="P892" i="3"/>
  <c r="BI890" i="3"/>
  <c r="BH890" i="3"/>
  <c r="BG890" i="3"/>
  <c r="BE890" i="3"/>
  <c r="T890" i="3"/>
  <c r="R890" i="3"/>
  <c r="P890" i="3"/>
  <c r="BI883" i="3"/>
  <c r="BH883" i="3"/>
  <c r="BG883" i="3"/>
  <c r="BE883" i="3"/>
  <c r="T883" i="3"/>
  <c r="R883" i="3"/>
  <c r="P883" i="3"/>
  <c r="BI876" i="3"/>
  <c r="BH876" i="3"/>
  <c r="BG876" i="3"/>
  <c r="BE876" i="3"/>
  <c r="T876" i="3"/>
  <c r="R876" i="3"/>
  <c r="P876" i="3"/>
  <c r="BI872" i="3"/>
  <c r="BH872" i="3"/>
  <c r="BG872" i="3"/>
  <c r="BE872" i="3"/>
  <c r="T872" i="3"/>
  <c r="R872" i="3"/>
  <c r="P872" i="3"/>
  <c r="BI863" i="3"/>
  <c r="BH863" i="3"/>
  <c r="BG863" i="3"/>
  <c r="BE863" i="3"/>
  <c r="T863" i="3"/>
  <c r="R863" i="3"/>
  <c r="P863" i="3"/>
  <c r="BI855" i="3"/>
  <c r="BH855" i="3"/>
  <c r="BG855" i="3"/>
  <c r="BE855" i="3"/>
  <c r="T855" i="3"/>
  <c r="R855" i="3"/>
  <c r="P855" i="3"/>
  <c r="BI846" i="3"/>
  <c r="BH846" i="3"/>
  <c r="BG846" i="3"/>
  <c r="BE846" i="3"/>
  <c r="T846" i="3"/>
  <c r="R846" i="3"/>
  <c r="P846" i="3"/>
  <c r="BI832" i="3"/>
  <c r="BH832" i="3"/>
  <c r="BG832" i="3"/>
  <c r="BE832" i="3"/>
  <c r="T832" i="3"/>
  <c r="R832" i="3"/>
  <c r="P832" i="3"/>
  <c r="BI828" i="3"/>
  <c r="BH828" i="3"/>
  <c r="BG828" i="3"/>
  <c r="BE828" i="3"/>
  <c r="T828" i="3"/>
  <c r="R828" i="3"/>
  <c r="P828" i="3"/>
  <c r="BI818" i="3"/>
  <c r="BH818" i="3"/>
  <c r="BG818" i="3"/>
  <c r="BE818" i="3"/>
  <c r="T818" i="3"/>
  <c r="R818" i="3"/>
  <c r="P818" i="3"/>
  <c r="BI787" i="3"/>
  <c r="BH787" i="3"/>
  <c r="BG787" i="3"/>
  <c r="BE787" i="3"/>
  <c r="T787" i="3"/>
  <c r="R787" i="3"/>
  <c r="P787" i="3"/>
  <c r="BI784" i="3"/>
  <c r="BH784" i="3"/>
  <c r="BG784" i="3"/>
  <c r="BE784" i="3"/>
  <c r="T784" i="3"/>
  <c r="R784" i="3"/>
  <c r="P784" i="3"/>
  <c r="BI775" i="3"/>
  <c r="BH775" i="3"/>
  <c r="BG775" i="3"/>
  <c r="BE775" i="3"/>
  <c r="T775" i="3"/>
  <c r="R775" i="3"/>
  <c r="P775" i="3"/>
  <c r="BI769" i="3"/>
  <c r="BH769" i="3"/>
  <c r="BG769" i="3"/>
  <c r="BE769" i="3"/>
  <c r="T769" i="3"/>
  <c r="R769" i="3"/>
  <c r="P769" i="3"/>
  <c r="BI762" i="3"/>
  <c r="BH762" i="3"/>
  <c r="BG762" i="3"/>
  <c r="BE762" i="3"/>
  <c r="T762" i="3"/>
  <c r="R762" i="3"/>
  <c r="P762" i="3"/>
  <c r="BI758" i="3"/>
  <c r="BH758" i="3"/>
  <c r="BG758" i="3"/>
  <c r="BE758" i="3"/>
  <c r="T758" i="3"/>
  <c r="R758" i="3"/>
  <c r="P758" i="3"/>
  <c r="BI752" i="3"/>
  <c r="BH752" i="3"/>
  <c r="BG752" i="3"/>
  <c r="BE752" i="3"/>
  <c r="T752" i="3"/>
  <c r="R752" i="3"/>
  <c r="P752" i="3"/>
  <c r="BI738" i="3"/>
  <c r="BH738" i="3"/>
  <c r="BG738" i="3"/>
  <c r="BE738" i="3"/>
  <c r="T738" i="3"/>
  <c r="R738" i="3"/>
  <c r="P738" i="3"/>
  <c r="BI735" i="3"/>
  <c r="BH735" i="3"/>
  <c r="BG735" i="3"/>
  <c r="BE735" i="3"/>
  <c r="T735" i="3"/>
  <c r="R735" i="3"/>
  <c r="P735" i="3"/>
  <c r="BI733" i="3"/>
  <c r="BH733" i="3"/>
  <c r="BG733" i="3"/>
  <c r="BE733" i="3"/>
  <c r="T733" i="3"/>
  <c r="R733" i="3"/>
  <c r="P733" i="3"/>
  <c r="BI731" i="3"/>
  <c r="BH731" i="3"/>
  <c r="BG731" i="3"/>
  <c r="BE731" i="3"/>
  <c r="T731" i="3"/>
  <c r="R731" i="3"/>
  <c r="P731" i="3"/>
  <c r="BI729" i="3"/>
  <c r="BH729" i="3"/>
  <c r="BG729" i="3"/>
  <c r="BE729" i="3"/>
  <c r="T729" i="3"/>
  <c r="R729" i="3"/>
  <c r="P729" i="3"/>
  <c r="BI718" i="3"/>
  <c r="BH718" i="3"/>
  <c r="BG718" i="3"/>
  <c r="BE718" i="3"/>
  <c r="T718" i="3"/>
  <c r="R718" i="3"/>
  <c r="P718" i="3"/>
  <c r="BI715" i="3"/>
  <c r="BH715" i="3"/>
  <c r="BG715" i="3"/>
  <c r="BE715" i="3"/>
  <c r="T715" i="3"/>
  <c r="R715" i="3"/>
  <c r="P715" i="3"/>
  <c r="BI712" i="3"/>
  <c r="BH712" i="3"/>
  <c r="BG712" i="3"/>
  <c r="BE712" i="3"/>
  <c r="T712" i="3"/>
  <c r="R712" i="3"/>
  <c r="P712" i="3"/>
  <c r="BI709" i="3"/>
  <c r="BH709" i="3"/>
  <c r="BG709" i="3"/>
  <c r="BE709" i="3"/>
  <c r="T709" i="3"/>
  <c r="R709" i="3"/>
  <c r="P709" i="3"/>
  <c r="BI706" i="3"/>
  <c r="BH706" i="3"/>
  <c r="BG706" i="3"/>
  <c r="BE706" i="3"/>
  <c r="T706" i="3"/>
  <c r="R706" i="3"/>
  <c r="P706" i="3"/>
  <c r="BI703" i="3"/>
  <c r="BH703" i="3"/>
  <c r="BG703" i="3"/>
  <c r="BE703" i="3"/>
  <c r="T703" i="3"/>
  <c r="R703" i="3"/>
  <c r="P703" i="3"/>
  <c r="BI686" i="3"/>
  <c r="BH686" i="3"/>
  <c r="BG686" i="3"/>
  <c r="BE686" i="3"/>
  <c r="T686" i="3"/>
  <c r="R686" i="3"/>
  <c r="P686" i="3"/>
  <c r="BI683" i="3"/>
  <c r="BH683" i="3"/>
  <c r="BG683" i="3"/>
  <c r="BE683" i="3"/>
  <c r="T683" i="3"/>
  <c r="R683" i="3"/>
  <c r="P683" i="3"/>
  <c r="BI680" i="3"/>
  <c r="BH680" i="3"/>
  <c r="BG680" i="3"/>
  <c r="BE680" i="3"/>
  <c r="T680" i="3"/>
  <c r="R680" i="3"/>
  <c r="P680" i="3"/>
  <c r="BI677" i="3"/>
  <c r="BH677" i="3"/>
  <c r="BG677" i="3"/>
  <c r="BE677" i="3"/>
  <c r="T677" i="3"/>
  <c r="R677" i="3"/>
  <c r="P677" i="3"/>
  <c r="BI665" i="3"/>
  <c r="BH665" i="3"/>
  <c r="BG665" i="3"/>
  <c r="BE665" i="3"/>
  <c r="T665" i="3"/>
  <c r="R665" i="3"/>
  <c r="P665" i="3"/>
  <c r="BI662" i="3"/>
  <c r="BH662" i="3"/>
  <c r="BG662" i="3"/>
  <c r="BE662" i="3"/>
  <c r="T662" i="3"/>
  <c r="R662" i="3"/>
  <c r="P662" i="3"/>
  <c r="BI648" i="3"/>
  <c r="BH648" i="3"/>
  <c r="BG648" i="3"/>
  <c r="BE648" i="3"/>
  <c r="T648" i="3"/>
  <c r="R648" i="3"/>
  <c r="P648" i="3"/>
  <c r="BI646" i="3"/>
  <c r="BH646" i="3"/>
  <c r="BG646" i="3"/>
  <c r="BE646" i="3"/>
  <c r="T646" i="3"/>
  <c r="R646" i="3"/>
  <c r="P646" i="3"/>
  <c r="BI642" i="3"/>
  <c r="BH642" i="3"/>
  <c r="BG642" i="3"/>
  <c r="BE642" i="3"/>
  <c r="T642" i="3"/>
  <c r="R642" i="3"/>
  <c r="P642" i="3"/>
  <c r="BI638" i="3"/>
  <c r="BH638" i="3"/>
  <c r="BG638" i="3"/>
  <c r="BE638" i="3"/>
  <c r="T638" i="3"/>
  <c r="R638" i="3"/>
  <c r="P638" i="3"/>
  <c r="BI618" i="3"/>
  <c r="BH618" i="3"/>
  <c r="BG618" i="3"/>
  <c r="BE618" i="3"/>
  <c r="T618" i="3"/>
  <c r="R618" i="3"/>
  <c r="P618" i="3"/>
  <c r="BI615" i="3"/>
  <c r="BH615" i="3"/>
  <c r="BG615" i="3"/>
  <c r="BE615" i="3"/>
  <c r="T615" i="3"/>
  <c r="R615" i="3"/>
  <c r="P615" i="3"/>
  <c r="BI612" i="3"/>
  <c r="BH612" i="3"/>
  <c r="BG612" i="3"/>
  <c r="BE612" i="3"/>
  <c r="T612" i="3"/>
  <c r="R612" i="3"/>
  <c r="P612" i="3"/>
  <c r="BI599" i="3"/>
  <c r="BH599" i="3"/>
  <c r="BG599" i="3"/>
  <c r="BE599" i="3"/>
  <c r="T599" i="3"/>
  <c r="R599" i="3"/>
  <c r="P599" i="3"/>
  <c r="BI596" i="3"/>
  <c r="BH596" i="3"/>
  <c r="BG596" i="3"/>
  <c r="BE596" i="3"/>
  <c r="T596" i="3"/>
  <c r="R596" i="3"/>
  <c r="P596" i="3"/>
  <c r="BI593" i="3"/>
  <c r="BH593" i="3"/>
  <c r="BG593" i="3"/>
  <c r="BE593" i="3"/>
  <c r="T593" i="3"/>
  <c r="R593" i="3"/>
  <c r="P593" i="3"/>
  <c r="BI571" i="3"/>
  <c r="BH571" i="3"/>
  <c r="BG571" i="3"/>
  <c r="BE571" i="3"/>
  <c r="T571" i="3"/>
  <c r="R571" i="3"/>
  <c r="P571" i="3"/>
  <c r="BI569" i="3"/>
  <c r="BH569" i="3"/>
  <c r="BG569" i="3"/>
  <c r="BE569" i="3"/>
  <c r="T569" i="3"/>
  <c r="R569" i="3"/>
  <c r="P569" i="3"/>
  <c r="BI557" i="3"/>
  <c r="BH557" i="3"/>
  <c r="BG557" i="3"/>
  <c r="BE557" i="3"/>
  <c r="T557" i="3"/>
  <c r="R557" i="3"/>
  <c r="P557" i="3"/>
  <c r="BI553" i="3"/>
  <c r="BH553" i="3"/>
  <c r="BG553" i="3"/>
  <c r="BE553" i="3"/>
  <c r="T553" i="3"/>
  <c r="R553" i="3"/>
  <c r="P553" i="3"/>
  <c r="BI551" i="3"/>
  <c r="BH551" i="3"/>
  <c r="BG551" i="3"/>
  <c r="BE551" i="3"/>
  <c r="T551" i="3"/>
  <c r="R551" i="3"/>
  <c r="P551" i="3"/>
  <c r="BI549" i="3"/>
  <c r="BH549" i="3"/>
  <c r="BG549" i="3"/>
  <c r="BE549" i="3"/>
  <c r="T549" i="3"/>
  <c r="R549" i="3"/>
  <c r="P549" i="3"/>
  <c r="BI546" i="3"/>
  <c r="BH546" i="3"/>
  <c r="BG546" i="3"/>
  <c r="BE546" i="3"/>
  <c r="T546" i="3"/>
  <c r="R546" i="3"/>
  <c r="P546" i="3"/>
  <c r="BI542" i="3"/>
  <c r="BH542" i="3"/>
  <c r="BG542" i="3"/>
  <c r="BE542" i="3"/>
  <c r="T542" i="3"/>
  <c r="R542" i="3"/>
  <c r="P542" i="3"/>
  <c r="BI539" i="3"/>
  <c r="BH539" i="3"/>
  <c r="BG539" i="3"/>
  <c r="BE539" i="3"/>
  <c r="T539" i="3"/>
  <c r="R539" i="3"/>
  <c r="P539" i="3"/>
  <c r="BI516" i="3"/>
  <c r="BH516" i="3"/>
  <c r="BG516" i="3"/>
  <c r="BE516" i="3"/>
  <c r="T516" i="3"/>
  <c r="R516" i="3"/>
  <c r="P516" i="3"/>
  <c r="BI514" i="3"/>
  <c r="BH514" i="3"/>
  <c r="BG514" i="3"/>
  <c r="BE514" i="3"/>
  <c r="T514" i="3"/>
  <c r="R514" i="3"/>
  <c r="P514" i="3"/>
  <c r="BI462" i="3"/>
  <c r="BH462" i="3"/>
  <c r="BG462" i="3"/>
  <c r="BE462" i="3"/>
  <c r="T462" i="3"/>
  <c r="R462" i="3"/>
  <c r="P462" i="3"/>
  <c r="BI460" i="3"/>
  <c r="BH460" i="3"/>
  <c r="BG460" i="3"/>
  <c r="BE460" i="3"/>
  <c r="T460" i="3"/>
  <c r="R460" i="3"/>
  <c r="P460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05" i="3"/>
  <c r="BH405" i="3"/>
  <c r="BG405" i="3"/>
  <c r="BE405" i="3"/>
  <c r="T405" i="3"/>
  <c r="R405" i="3"/>
  <c r="P405" i="3"/>
  <c r="BI403" i="3"/>
  <c r="BH403" i="3"/>
  <c r="BG403" i="3"/>
  <c r="BE403" i="3"/>
  <c r="T403" i="3"/>
  <c r="R403" i="3"/>
  <c r="P403" i="3"/>
  <c r="BI354" i="3"/>
  <c r="BH354" i="3"/>
  <c r="BG354" i="3"/>
  <c r="BE354" i="3"/>
  <c r="T354" i="3"/>
  <c r="R354" i="3"/>
  <c r="P354" i="3"/>
  <c r="BI334" i="3"/>
  <c r="BH334" i="3"/>
  <c r="BG334" i="3"/>
  <c r="BE334" i="3"/>
  <c r="T334" i="3"/>
  <c r="R334" i="3"/>
  <c r="P334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2" i="3"/>
  <c r="BH322" i="3"/>
  <c r="BG322" i="3"/>
  <c r="BE322" i="3"/>
  <c r="T322" i="3"/>
  <c r="R322" i="3"/>
  <c r="P322" i="3"/>
  <c r="BI318" i="3"/>
  <c r="BH318" i="3"/>
  <c r="BG318" i="3"/>
  <c r="BE318" i="3"/>
  <c r="T318" i="3"/>
  <c r="R318" i="3"/>
  <c r="P318" i="3"/>
  <c r="BI311" i="3"/>
  <c r="BH311" i="3"/>
  <c r="BG311" i="3"/>
  <c r="BE311" i="3"/>
  <c r="T311" i="3"/>
  <c r="R311" i="3"/>
  <c r="P311" i="3"/>
  <c r="BI302" i="3"/>
  <c r="BH302" i="3"/>
  <c r="BG302" i="3"/>
  <c r="BE302" i="3"/>
  <c r="T302" i="3"/>
  <c r="R302" i="3"/>
  <c r="P302" i="3"/>
  <c r="BI300" i="3"/>
  <c r="BH300" i="3"/>
  <c r="BG300" i="3"/>
  <c r="BE300" i="3"/>
  <c r="T300" i="3"/>
  <c r="R300" i="3"/>
  <c r="P300" i="3"/>
  <c r="BI297" i="3"/>
  <c r="BH297" i="3"/>
  <c r="BG297" i="3"/>
  <c r="BE297" i="3"/>
  <c r="T297" i="3"/>
  <c r="R297" i="3"/>
  <c r="P297" i="3"/>
  <c r="BI294" i="3"/>
  <c r="BH294" i="3"/>
  <c r="BG294" i="3"/>
  <c r="BE294" i="3"/>
  <c r="T294" i="3"/>
  <c r="R294" i="3"/>
  <c r="P294" i="3"/>
  <c r="BI291" i="3"/>
  <c r="BH291" i="3"/>
  <c r="BG291" i="3"/>
  <c r="BE291" i="3"/>
  <c r="T291" i="3"/>
  <c r="R291" i="3"/>
  <c r="P291" i="3"/>
  <c r="BI282" i="3"/>
  <c r="BH282" i="3"/>
  <c r="BG282" i="3"/>
  <c r="BE282" i="3"/>
  <c r="T282" i="3"/>
  <c r="R282" i="3"/>
  <c r="P282" i="3"/>
  <c r="BI271" i="3"/>
  <c r="BH271" i="3"/>
  <c r="BG271" i="3"/>
  <c r="BE271" i="3"/>
  <c r="T271" i="3"/>
  <c r="R271" i="3"/>
  <c r="P271" i="3"/>
  <c r="BI258" i="3"/>
  <c r="BH258" i="3"/>
  <c r="BG258" i="3"/>
  <c r="BE258" i="3"/>
  <c r="T258" i="3"/>
  <c r="R258" i="3"/>
  <c r="P258" i="3"/>
  <c r="BI249" i="3"/>
  <c r="BH249" i="3"/>
  <c r="BG249" i="3"/>
  <c r="BE249" i="3"/>
  <c r="T249" i="3"/>
  <c r="R249" i="3"/>
  <c r="P249" i="3"/>
  <c r="BI241" i="3"/>
  <c r="BH241" i="3"/>
  <c r="BG241" i="3"/>
  <c r="BE241" i="3"/>
  <c r="T241" i="3"/>
  <c r="R241" i="3"/>
  <c r="P241" i="3"/>
  <c r="BI231" i="3"/>
  <c r="BH231" i="3"/>
  <c r="BG231" i="3"/>
  <c r="BE231" i="3"/>
  <c r="T231" i="3"/>
  <c r="R231" i="3"/>
  <c r="P231" i="3"/>
  <c r="BI228" i="3"/>
  <c r="BH228" i="3"/>
  <c r="BG228" i="3"/>
  <c r="BE228" i="3"/>
  <c r="T228" i="3"/>
  <c r="R228" i="3"/>
  <c r="P228" i="3"/>
  <c r="BI224" i="3"/>
  <c r="BH224" i="3"/>
  <c r="BG224" i="3"/>
  <c r="BE224" i="3"/>
  <c r="T224" i="3"/>
  <c r="R224" i="3"/>
  <c r="P224" i="3"/>
  <c r="BI221" i="3"/>
  <c r="BH221" i="3"/>
  <c r="BG221" i="3"/>
  <c r="BE221" i="3"/>
  <c r="T221" i="3"/>
  <c r="R221" i="3"/>
  <c r="P221" i="3"/>
  <c r="BI218" i="3"/>
  <c r="BH218" i="3"/>
  <c r="BG218" i="3"/>
  <c r="BE218" i="3"/>
  <c r="T218" i="3"/>
  <c r="R218" i="3"/>
  <c r="P218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2" i="3"/>
  <c r="BH212" i="3"/>
  <c r="BG212" i="3"/>
  <c r="BE212" i="3"/>
  <c r="T212" i="3"/>
  <c r="R212" i="3"/>
  <c r="P212" i="3"/>
  <c r="BI210" i="3"/>
  <c r="BH210" i="3"/>
  <c r="BG210" i="3"/>
  <c r="BE210" i="3"/>
  <c r="T210" i="3"/>
  <c r="R210" i="3"/>
  <c r="P210" i="3"/>
  <c r="BI208" i="3"/>
  <c r="BH208" i="3"/>
  <c r="BG208" i="3"/>
  <c r="BE208" i="3"/>
  <c r="T208" i="3"/>
  <c r="R208" i="3"/>
  <c r="P208" i="3"/>
  <c r="BI202" i="3"/>
  <c r="BH202" i="3"/>
  <c r="BG202" i="3"/>
  <c r="BE202" i="3"/>
  <c r="T202" i="3"/>
  <c r="R202" i="3"/>
  <c r="P202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84" i="3"/>
  <c r="BH184" i="3"/>
  <c r="BG184" i="3"/>
  <c r="BE184" i="3"/>
  <c r="T184" i="3"/>
  <c r="R184" i="3"/>
  <c r="P184" i="3"/>
  <c r="BI177" i="3"/>
  <c r="BH177" i="3"/>
  <c r="BG177" i="3"/>
  <c r="BE177" i="3"/>
  <c r="T177" i="3"/>
  <c r="R177" i="3"/>
  <c r="P177" i="3"/>
  <c r="BI174" i="3"/>
  <c r="BH174" i="3"/>
  <c r="BG174" i="3"/>
  <c r="BE174" i="3"/>
  <c r="T174" i="3"/>
  <c r="R174" i="3"/>
  <c r="P174" i="3"/>
  <c r="BI171" i="3"/>
  <c r="BH171" i="3"/>
  <c r="BG171" i="3"/>
  <c r="BE171" i="3"/>
  <c r="T171" i="3"/>
  <c r="R171" i="3"/>
  <c r="P171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0" i="3"/>
  <c r="BH160" i="3"/>
  <c r="BG160" i="3"/>
  <c r="BE160" i="3"/>
  <c r="T160" i="3"/>
  <c r="R160" i="3"/>
  <c r="P160" i="3"/>
  <c r="BI156" i="3"/>
  <c r="BH156" i="3"/>
  <c r="BG156" i="3"/>
  <c r="BE156" i="3"/>
  <c r="T156" i="3"/>
  <c r="R156" i="3"/>
  <c r="P156" i="3"/>
  <c r="BI153" i="3"/>
  <c r="BH153" i="3"/>
  <c r="BG153" i="3"/>
  <c r="BE153" i="3"/>
  <c r="T153" i="3"/>
  <c r="R153" i="3"/>
  <c r="P153" i="3"/>
  <c r="BI148" i="3"/>
  <c r="BH148" i="3"/>
  <c r="BG148" i="3"/>
  <c r="BE148" i="3"/>
  <c r="T148" i="3"/>
  <c r="R148" i="3"/>
  <c r="P148" i="3"/>
  <c r="BI144" i="3"/>
  <c r="BH144" i="3"/>
  <c r="BG144" i="3"/>
  <c r="BE144" i="3"/>
  <c r="T144" i="3"/>
  <c r="R144" i="3"/>
  <c r="P144" i="3"/>
  <c r="J138" i="3"/>
  <c r="J137" i="3"/>
  <c r="F137" i="3"/>
  <c r="F135" i="3"/>
  <c r="E133" i="3"/>
  <c r="J92" i="3"/>
  <c r="J91" i="3"/>
  <c r="F91" i="3"/>
  <c r="F89" i="3"/>
  <c r="E87" i="3"/>
  <c r="J18" i="3"/>
  <c r="E18" i="3"/>
  <c r="F92" i="3" s="1"/>
  <c r="J17" i="3"/>
  <c r="J12" i="3"/>
  <c r="J135" i="3" s="1"/>
  <c r="E7" i="3"/>
  <c r="E131" i="3"/>
  <c r="J37" i="2"/>
  <c r="J36" i="2"/>
  <c r="AY95" i="1"/>
  <c r="J35" i="2"/>
  <c r="AX95" i="1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38" i="2"/>
  <c r="BH138" i="2"/>
  <c r="BG138" i="2"/>
  <c r="BE138" i="2"/>
  <c r="T138" i="2"/>
  <c r="T137" i="2" s="1"/>
  <c r="R138" i="2"/>
  <c r="R137" i="2"/>
  <c r="P138" i="2"/>
  <c r="P137" i="2"/>
  <c r="BI135" i="2"/>
  <c r="BH135" i="2"/>
  <c r="BG135" i="2"/>
  <c r="BE135" i="2"/>
  <c r="T135" i="2"/>
  <c r="T134" i="2"/>
  <c r="R135" i="2"/>
  <c r="R134" i="2" s="1"/>
  <c r="P135" i="2"/>
  <c r="P134" i="2"/>
  <c r="BI132" i="2"/>
  <c r="BH132" i="2"/>
  <c r="BG132" i="2"/>
  <c r="BE132" i="2"/>
  <c r="T132" i="2"/>
  <c r="R132" i="2"/>
  <c r="P132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BI125" i="2"/>
  <c r="BH125" i="2"/>
  <c r="BG125" i="2"/>
  <c r="BE125" i="2"/>
  <c r="T125" i="2"/>
  <c r="T124" i="2"/>
  <c r="R125" i="2"/>
  <c r="R124" i="2"/>
  <c r="P125" i="2"/>
  <c r="P124" i="2" s="1"/>
  <c r="J119" i="2"/>
  <c r="J118" i="2"/>
  <c r="F118" i="2"/>
  <c r="F116" i="2"/>
  <c r="E114" i="2"/>
  <c r="J92" i="2"/>
  <c r="J91" i="2"/>
  <c r="F91" i="2"/>
  <c r="F89" i="2"/>
  <c r="E87" i="2"/>
  <c r="J18" i="2"/>
  <c r="E18" i="2"/>
  <c r="F92" i="2"/>
  <c r="J17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J298" i="4"/>
  <c r="J287" i="4"/>
  <c r="J285" i="4"/>
  <c r="J277" i="4"/>
  <c r="J263" i="4"/>
  <c r="J257" i="4"/>
  <c r="BK253" i="4"/>
  <c r="J251" i="4"/>
  <c r="J235" i="4"/>
  <c r="J231" i="4"/>
  <c r="J208" i="4"/>
  <c r="J206" i="4"/>
  <c r="BK204" i="4"/>
  <c r="J200" i="4"/>
  <c r="BK194" i="4"/>
  <c r="J190" i="4"/>
  <c r="J184" i="4"/>
  <c r="J178" i="4"/>
  <c r="BK173" i="4"/>
  <c r="BK165" i="4"/>
  <c r="J133" i="4"/>
  <c r="J127" i="4"/>
  <c r="J1920" i="3"/>
  <c r="BK1910" i="3"/>
  <c r="BK1868" i="3"/>
  <c r="BK1858" i="3"/>
  <c r="BK1784" i="3"/>
  <c r="J1777" i="3"/>
  <c r="BK1765" i="3"/>
  <c r="J1756" i="3"/>
  <c r="BK1753" i="3"/>
  <c r="BK1727" i="3"/>
  <c r="BK1724" i="3"/>
  <c r="BK1707" i="3"/>
  <c r="J1689" i="3"/>
  <c r="BK1687" i="3"/>
  <c r="J1640" i="3"/>
  <c r="J1607" i="3"/>
  <c r="J1595" i="3"/>
  <c r="BK1592" i="3"/>
  <c r="BK1567" i="3"/>
  <c r="J1565" i="3"/>
  <c r="J1558" i="3"/>
  <c r="BK1547" i="3"/>
  <c r="J1526" i="3"/>
  <c r="BK1524" i="3"/>
  <c r="J1502" i="3"/>
  <c r="BK1500" i="3"/>
  <c r="BK1469" i="3"/>
  <c r="J1465" i="3"/>
  <c r="J1456" i="3"/>
  <c r="J1452" i="3"/>
  <c r="BK1423" i="3"/>
  <c r="BK1402" i="3"/>
  <c r="J1378" i="3"/>
  <c r="BK1367" i="3"/>
  <c r="J1351" i="3"/>
  <c r="J1349" i="3"/>
  <c r="BK1345" i="3"/>
  <c r="J1330" i="3"/>
  <c r="J1328" i="3"/>
  <c r="J1312" i="3"/>
  <c r="BK1289" i="3"/>
  <c r="J1274" i="3"/>
  <c r="BK1229" i="3"/>
  <c r="BK1220" i="3"/>
  <c r="BK1215" i="3"/>
  <c r="BK1213" i="3"/>
  <c r="BK1195" i="3"/>
  <c r="J1161" i="3"/>
  <c r="BK1158" i="3"/>
  <c r="BK1152" i="3"/>
  <c r="J1136" i="3"/>
  <c r="J1126" i="3"/>
  <c r="J1097" i="3"/>
  <c r="BK1089" i="3"/>
  <c r="J1086" i="3"/>
  <c r="J1081" i="3"/>
  <c r="J1078" i="3"/>
  <c r="J1075" i="3"/>
  <c r="BK1072" i="3"/>
  <c r="J1058" i="3"/>
  <c r="BK1055" i="3"/>
  <c r="BK1045" i="3"/>
  <c r="J1038" i="3"/>
  <c r="J1030" i="3"/>
  <c r="BK1014" i="3"/>
  <c r="J998" i="3"/>
  <c r="BK991" i="3"/>
  <c r="BK982" i="3"/>
  <c r="BK971" i="3"/>
  <c r="J966" i="3"/>
  <c r="BK956" i="3"/>
  <c r="J949" i="3"/>
  <c r="BK938" i="3"/>
  <c r="BK930" i="3"/>
  <c r="J915" i="3"/>
  <c r="J832" i="3"/>
  <c r="BK762" i="3"/>
  <c r="BK752" i="3"/>
  <c r="BK733" i="3"/>
  <c r="BK718" i="3"/>
  <c r="J683" i="3"/>
  <c r="BK642" i="3"/>
  <c r="BK638" i="3"/>
  <c r="J596" i="3"/>
  <c r="BK569" i="3"/>
  <c r="J549" i="3"/>
  <c r="BK542" i="3"/>
  <c r="BK516" i="3"/>
  <c r="J403" i="3"/>
  <c r="J294" i="3"/>
  <c r="BK282" i="3"/>
  <c r="BK271" i="3"/>
  <c r="J249" i="3"/>
  <c r="BK231" i="3"/>
  <c r="J218" i="3"/>
  <c r="J212" i="3"/>
  <c r="J169" i="3"/>
  <c r="BK167" i="3"/>
  <c r="BK160" i="3"/>
  <c r="BK153" i="3"/>
  <c r="J135" i="2"/>
  <c r="BK130" i="2"/>
  <c r="BK301" i="4"/>
  <c r="J289" i="4"/>
  <c r="BK281" i="4"/>
  <c r="BK263" i="4"/>
  <c r="BK261" i="4"/>
  <c r="BK251" i="4"/>
  <c r="J247" i="4"/>
  <c r="J237" i="4"/>
  <c r="J229" i="4"/>
  <c r="J220" i="4"/>
  <c r="J210" i="4"/>
  <c r="BK206" i="4"/>
  <c r="BK188" i="4"/>
  <c r="J182" i="4"/>
  <c r="BK178" i="4"/>
  <c r="BK175" i="4"/>
  <c r="J1538" i="3"/>
  <c r="BK1496" i="3"/>
  <c r="J1473" i="3"/>
  <c r="J1467" i="3"/>
  <c r="BK1456" i="3"/>
  <c r="BK1454" i="3"/>
  <c r="J1421" i="3"/>
  <c r="J1398" i="3"/>
  <c r="J1389" i="3"/>
  <c r="BK1363" i="3"/>
  <c r="BK1357" i="3"/>
  <c r="J1347" i="3"/>
  <c r="BK1309" i="3"/>
  <c r="BK1295" i="3"/>
  <c r="J1293" i="3"/>
  <c r="J1289" i="3"/>
  <c r="BK1263" i="3"/>
  <c r="BK1256" i="3"/>
  <c r="BK1232" i="3"/>
  <c r="BK1217" i="3"/>
  <c r="J1195" i="3"/>
  <c r="BK1165" i="3"/>
  <c r="BK1161" i="3"/>
  <c r="J1158" i="3"/>
  <c r="J1117" i="3"/>
  <c r="J1110" i="3"/>
  <c r="J1101" i="3"/>
  <c r="BK1099" i="3"/>
  <c r="BK1097" i="3"/>
  <c r="J1089" i="3"/>
  <c r="BK1060" i="3"/>
  <c r="J1051" i="3"/>
  <c r="BK1038" i="3"/>
  <c r="BK1030" i="3"/>
  <c r="BK998" i="3"/>
  <c r="J986" i="3"/>
  <c r="J982" i="3"/>
  <c r="J980" i="3"/>
  <c r="BK975" i="3"/>
  <c r="BK973" i="3"/>
  <c r="BK969" i="3"/>
  <c r="BK966" i="3"/>
  <c r="J961" i="3"/>
  <c r="J959" i="3"/>
  <c r="J956" i="3"/>
  <c r="J954" i="3"/>
  <c r="BK935" i="3"/>
  <c r="BK923" i="3"/>
  <c r="BK921" i="3"/>
  <c r="BK890" i="3"/>
  <c r="BK883" i="3"/>
  <c r="J872" i="3"/>
  <c r="J855" i="3"/>
  <c r="BK832" i="3"/>
  <c r="BK818" i="3"/>
  <c r="BK769" i="3"/>
  <c r="BK758" i="3"/>
  <c r="J738" i="3"/>
  <c r="BK715" i="3"/>
  <c r="J709" i="3"/>
  <c r="BK686" i="3"/>
  <c r="BK648" i="3"/>
  <c r="BK646" i="3"/>
  <c r="J618" i="3"/>
  <c r="BK615" i="3"/>
  <c r="BK571" i="3"/>
  <c r="BK148" i="3"/>
  <c r="AS94" i="1"/>
  <c r="BK283" i="4"/>
  <c r="J275" i="4"/>
  <c r="J267" i="4"/>
  <c r="BK259" i="4"/>
  <c r="BK257" i="4"/>
  <c r="BK249" i="4"/>
  <c r="BK235" i="4"/>
  <c r="BK231" i="4"/>
  <c r="BK227" i="4"/>
  <c r="BK213" i="4"/>
  <c r="BK202" i="4"/>
  <c r="J196" i="4"/>
  <c r="BK192" i="4"/>
  <c r="BK190" i="4"/>
  <c r="BK171" i="4"/>
  <c r="BK169" i="4"/>
  <c r="BK167" i="4"/>
  <c r="BK163" i="4"/>
  <c r="J152" i="4"/>
  <c r="J148" i="4"/>
  <c r="J142" i="4"/>
  <c r="J140" i="4"/>
  <c r="BK136" i="4"/>
  <c r="BK131" i="4"/>
  <c r="BK127" i="4"/>
  <c r="J1922" i="3"/>
  <c r="J1804" i="3"/>
  <c r="BK1777" i="3"/>
  <c r="J1753" i="3"/>
  <c r="J1751" i="3"/>
  <c r="J1727" i="3"/>
  <c r="BK1722" i="3"/>
  <c r="J1710" i="3"/>
  <c r="J1707" i="3"/>
  <c r="BK1692" i="3"/>
  <c r="J1649" i="3"/>
  <c r="BK1629" i="3"/>
  <c r="J1604" i="3"/>
  <c r="J1592" i="3"/>
  <c r="J1572" i="3"/>
  <c r="J1569" i="3"/>
  <c r="BK1560" i="3"/>
  <c r="BK1556" i="3"/>
  <c r="J1549" i="3"/>
  <c r="BK1513" i="3"/>
  <c r="J1475" i="3"/>
  <c r="BK1467" i="3"/>
  <c r="J1441" i="3"/>
  <c r="J1416" i="3"/>
  <c r="BK1408" i="3"/>
  <c r="J1367" i="3"/>
  <c r="J1365" i="3"/>
  <c r="J1363" i="3"/>
  <c r="J1359" i="3"/>
  <c r="BK1347" i="3"/>
  <c r="BK1328" i="3"/>
  <c r="BK1315" i="3"/>
  <c r="BK1312" i="3"/>
  <c r="J1309" i="3"/>
  <c r="J1297" i="3"/>
  <c r="J1291" i="3"/>
  <c r="J1285" i="3"/>
  <c r="J1241" i="3"/>
  <c r="J1229" i="3"/>
  <c r="J1227" i="3"/>
  <c r="BK1222" i="3"/>
  <c r="J1215" i="3"/>
  <c r="BK1210" i="3"/>
  <c r="J1192" i="3"/>
  <c r="J1187" i="3"/>
  <c r="J1185" i="3"/>
  <c r="BK1180" i="3"/>
  <c r="J1167" i="3"/>
  <c r="J1165" i="3"/>
  <c r="BK1163" i="3"/>
  <c r="J1147" i="3"/>
  <c r="BK1128" i="3"/>
  <c r="BK1107" i="3"/>
  <c r="J1105" i="3"/>
  <c r="J1103" i="3"/>
  <c r="BK1101" i="3"/>
  <c r="BK1086" i="3"/>
  <c r="J1084" i="3"/>
  <c r="BK1081" i="3"/>
  <c r="BK1058" i="3"/>
  <c r="J1048" i="3"/>
  <c r="J1042" i="3"/>
  <c r="BK1036" i="3"/>
  <c r="J1034" i="3"/>
  <c r="J995" i="3"/>
  <c r="BK988" i="3"/>
  <c r="J984" i="3"/>
  <c r="J973" i="3"/>
  <c r="J969" i="3"/>
  <c r="BK959" i="3"/>
  <c r="J952" i="3"/>
  <c r="BK949" i="3"/>
  <c r="BK944" i="3"/>
  <c r="J930" i="3"/>
  <c r="BK925" i="3"/>
  <c r="BK919" i="3"/>
  <c r="J917" i="3"/>
  <c r="BK913" i="3"/>
  <c r="BK892" i="3"/>
  <c r="BK876" i="3"/>
  <c r="BK828" i="3"/>
  <c r="J818" i="3"/>
  <c r="J787" i="3"/>
  <c r="J784" i="3"/>
  <c r="BK738" i="3"/>
  <c r="BK729" i="3"/>
  <c r="BK706" i="3"/>
  <c r="BK703" i="3"/>
  <c r="BK677" i="3"/>
  <c r="J662" i="3"/>
  <c r="J638" i="3"/>
  <c r="BK612" i="3"/>
  <c r="BK596" i="3"/>
  <c r="J569" i="3"/>
  <c r="BK551" i="3"/>
  <c r="J542" i="3"/>
  <c r="BK539" i="3"/>
  <c r="J462" i="3"/>
  <c r="J460" i="3"/>
  <c r="J429" i="3"/>
  <c r="BK427" i="3"/>
  <c r="J354" i="3"/>
  <c r="J334" i="3"/>
  <c r="J331" i="3"/>
  <c r="BK329" i="3"/>
  <c r="BK318" i="3"/>
  <c r="J311" i="3"/>
  <c r="J302" i="3"/>
  <c r="J297" i="3"/>
  <c r="BK258" i="3"/>
  <c r="J224" i="3"/>
  <c r="BK221" i="3"/>
  <c r="BK216" i="3"/>
  <c r="J202" i="3"/>
  <c r="J197" i="3"/>
  <c r="J184" i="3"/>
  <c r="BK174" i="3"/>
  <c r="J171" i="3"/>
  <c r="BK164" i="3"/>
  <c r="BK143" i="2"/>
  <c r="BK128" i="2"/>
  <c r="BK125" i="2"/>
  <c r="J279" i="4"/>
  <c r="J273" i="4"/>
  <c r="J271" i="4"/>
  <c r="J269" i="4"/>
  <c r="J265" i="4"/>
  <c r="J259" i="4"/>
  <c r="BK255" i="4"/>
  <c r="J249" i="4"/>
  <c r="BK242" i="4"/>
  <c r="BK237" i="4"/>
  <c r="BK233" i="4"/>
  <c r="BK229" i="4"/>
  <c r="BK208" i="4"/>
  <c r="J192" i="4"/>
  <c r="J188" i="4"/>
  <c r="BK182" i="4"/>
  <c r="J180" i="4"/>
  <c r="BK154" i="4"/>
  <c r="BK150" i="4"/>
  <c r="BK144" i="4"/>
  <c r="BK140" i="4"/>
  <c r="J136" i="4"/>
  <c r="BK133" i="4"/>
  <c r="J129" i="4"/>
  <c r="J1910" i="3"/>
  <c r="J1868" i="3"/>
  <c r="J1818" i="3"/>
  <c r="BK1804" i="3"/>
  <c r="BK1756" i="3"/>
  <c r="J1722" i="3"/>
  <c r="BK1710" i="3"/>
  <c r="J1692" i="3"/>
  <c r="J1687" i="3"/>
  <c r="BK1649" i="3"/>
  <c r="J1629" i="3"/>
  <c r="BK1604" i="3"/>
  <c r="BK1590" i="3"/>
  <c r="BK1569" i="3"/>
  <c r="J1563" i="3"/>
  <c r="BK1552" i="3"/>
  <c r="BK1549" i="3"/>
  <c r="J1547" i="3"/>
  <c r="BK1536" i="3"/>
  <c r="J1515" i="3"/>
  <c r="J1513" i="3"/>
  <c r="J1500" i="3"/>
  <c r="J1496" i="3"/>
  <c r="BK1475" i="3"/>
  <c r="J1469" i="3"/>
  <c r="BK1465" i="3"/>
  <c r="J1454" i="3"/>
  <c r="J1439" i="3"/>
  <c r="BK1432" i="3"/>
  <c r="J1423" i="3"/>
  <c r="J1402" i="3"/>
  <c r="BK1389" i="3"/>
  <c r="BK1378" i="3"/>
  <c r="BK1365" i="3"/>
  <c r="BK1361" i="3"/>
  <c r="J1357" i="3"/>
  <c r="J1355" i="3"/>
  <c r="BK1349" i="3"/>
  <c r="J1256" i="3"/>
  <c r="BK1252" i="3"/>
  <c r="BK1227" i="3"/>
  <c r="BK1225" i="3"/>
  <c r="J1222" i="3"/>
  <c r="BK1185" i="3"/>
  <c r="BK1155" i="3"/>
  <c r="BK1147" i="3"/>
  <c r="BK1117" i="3"/>
  <c r="J1107" i="3"/>
  <c r="BK1103" i="3"/>
  <c r="BK1078" i="3"/>
  <c r="J1072" i="3"/>
  <c r="J1060" i="3"/>
  <c r="BK1051" i="3"/>
  <c r="BK1048" i="3"/>
  <c r="BK1042" i="3"/>
  <c r="J1036" i="3"/>
  <c r="BK1034" i="3"/>
  <c r="BK995" i="3"/>
  <c r="J988" i="3"/>
  <c r="J978" i="3"/>
  <c r="J975" i="3"/>
  <c r="J942" i="3"/>
  <c r="J940" i="3"/>
  <c r="BK927" i="3"/>
  <c r="J921" i="3"/>
  <c r="BK917" i="3"/>
  <c r="J911" i="3"/>
  <c r="J892" i="3"/>
  <c r="J890" i="3"/>
  <c r="BK872" i="3"/>
  <c r="BK855" i="3"/>
  <c r="BK846" i="3"/>
  <c r="BK775" i="3"/>
  <c r="J758" i="3"/>
  <c r="J752" i="3"/>
  <c r="BK735" i="3"/>
  <c r="J733" i="3"/>
  <c r="BK731" i="3"/>
  <c r="J729" i="3"/>
  <c r="J715" i="3"/>
  <c r="BK712" i="3"/>
  <c r="BK709" i="3"/>
  <c r="J686" i="3"/>
  <c r="BK680" i="3"/>
  <c r="BK662" i="3"/>
  <c r="J648" i="3"/>
  <c r="J646" i="3"/>
  <c r="J612" i="3"/>
  <c r="BK599" i="3"/>
  <c r="J593" i="3"/>
  <c r="J571" i="3"/>
  <c r="J557" i="3"/>
  <c r="BK553" i="3"/>
  <c r="J551" i="3"/>
  <c r="BK546" i="3"/>
  <c r="J539" i="3"/>
  <c r="BK514" i="3"/>
  <c r="BK460" i="3"/>
  <c r="BK429" i="3"/>
  <c r="J329" i="3"/>
  <c r="BK322" i="3"/>
  <c r="J318" i="3"/>
  <c r="BK311" i="3"/>
  <c r="BK302" i="3"/>
  <c r="BK297" i="3"/>
  <c r="BK294" i="3"/>
  <c r="BK291" i="3"/>
  <c r="J258" i="3"/>
  <c r="BK241" i="3"/>
  <c r="BK228" i="3"/>
  <c r="BK224" i="3"/>
  <c r="J221" i="3"/>
  <c r="J216" i="3"/>
  <c r="BK210" i="3"/>
  <c r="BK208" i="3"/>
  <c r="BK197" i="3"/>
  <c r="J194" i="3"/>
  <c r="J177" i="3"/>
  <c r="J174" i="3"/>
  <c r="BK171" i="3"/>
  <c r="J167" i="3"/>
  <c r="J164" i="3"/>
  <c r="J160" i="3"/>
  <c r="J156" i="3"/>
  <c r="J148" i="3"/>
  <c r="J143" i="2"/>
  <c r="J141" i="2"/>
  <c r="BK138" i="2"/>
  <c r="J132" i="2"/>
  <c r="J130" i="2"/>
  <c r="J301" i="4"/>
  <c r="J291" i="4"/>
  <c r="BK285" i="4"/>
  <c r="J281" i="4"/>
  <c r="BK275" i="4"/>
  <c r="BK273" i="4"/>
  <c r="BK269" i="4"/>
  <c r="BK265" i="4"/>
  <c r="J261" i="4"/>
  <c r="BK245" i="4"/>
  <c r="J242" i="4"/>
  <c r="BK240" i="4"/>
  <c r="J213" i="4"/>
  <c r="J204" i="4"/>
  <c r="J202" i="4"/>
  <c r="BK200" i="4"/>
  <c r="J198" i="4"/>
  <c r="BK196" i="4"/>
  <c r="J194" i="4"/>
  <c r="J186" i="4"/>
  <c r="BK184" i="4"/>
  <c r="J175" i="4"/>
  <c r="J171" i="4"/>
  <c r="J167" i="4"/>
  <c r="J165" i="4"/>
  <c r="J163" i="4"/>
  <c r="BK156" i="4"/>
  <c r="BK152" i="4"/>
  <c r="J150" i="4"/>
  <c r="BK146" i="4"/>
  <c r="J144" i="4"/>
  <c r="J131" i="4"/>
  <c r="BK1920" i="3"/>
  <c r="J1815" i="3"/>
  <c r="BK1788" i="3"/>
  <c r="J1780" i="3"/>
  <c r="BK1751" i="3"/>
  <c r="J1724" i="3"/>
  <c r="BK1689" i="3"/>
  <c r="BK1640" i="3"/>
  <c r="BK1607" i="3"/>
  <c r="BK1595" i="3"/>
  <c r="J1590" i="3"/>
  <c r="BK1572" i="3"/>
  <c r="J1567" i="3"/>
  <c r="BK1563" i="3"/>
  <c r="J1560" i="3"/>
  <c r="BK1558" i="3"/>
  <c r="J1536" i="3"/>
  <c r="BK1515" i="3"/>
  <c r="J1498" i="3"/>
  <c r="BK1452" i="3"/>
  <c r="BK1441" i="3"/>
  <c r="J1412" i="3"/>
  <c r="J1408" i="3"/>
  <c r="BK1398" i="3"/>
  <c r="J1361" i="3"/>
  <c r="BK1355" i="3"/>
  <c r="BK1353" i="3"/>
  <c r="BK1351" i="3"/>
  <c r="J1345" i="3"/>
  <c r="J1325" i="3"/>
  <c r="J1315" i="3"/>
  <c r="BK1297" i="3"/>
  <c r="BK1291" i="3"/>
  <c r="J1252" i="3"/>
  <c r="BK1241" i="3"/>
  <c r="J1232" i="3"/>
  <c r="J1220" i="3"/>
  <c r="J1217" i="3"/>
  <c r="J1210" i="3"/>
  <c r="BK1187" i="3"/>
  <c r="J1183" i="3"/>
  <c r="J1180" i="3"/>
  <c r="BK1167" i="3"/>
  <c r="J1163" i="3"/>
  <c r="J971" i="3"/>
  <c r="BK961" i="3"/>
  <c r="BK954" i="3"/>
  <c r="J944" i="3"/>
  <c r="BK942" i="3"/>
  <c r="BK940" i="3"/>
  <c r="J935" i="3"/>
  <c r="J933" i="3"/>
  <c r="J925" i="3"/>
  <c r="J923" i="3"/>
  <c r="J919" i="3"/>
  <c r="BK915" i="3"/>
  <c r="J913" i="3"/>
  <c r="BK911" i="3"/>
  <c r="J883" i="3"/>
  <c r="J876" i="3"/>
  <c r="BK863" i="3"/>
  <c r="J846" i="3"/>
  <c r="J828" i="3"/>
  <c r="BK787" i="3"/>
  <c r="BK784" i="3"/>
  <c r="J775" i="3"/>
  <c r="J762" i="3"/>
  <c r="J735" i="3"/>
  <c r="J712" i="3"/>
  <c r="J680" i="3"/>
  <c r="J665" i="3"/>
  <c r="J642" i="3"/>
  <c r="BK618" i="3"/>
  <c r="J615" i="3"/>
  <c r="J599" i="3"/>
  <c r="BK593" i="3"/>
  <c r="BK405" i="3"/>
  <c r="BK354" i="3"/>
  <c r="BK334" i="3"/>
  <c r="BK331" i="3"/>
  <c r="J300" i="3"/>
  <c r="J291" i="3"/>
  <c r="J271" i="3"/>
  <c r="BK249" i="3"/>
  <c r="J241" i="3"/>
  <c r="J214" i="3"/>
  <c r="BK212" i="3"/>
  <c r="J208" i="3"/>
  <c r="BK202" i="3"/>
  <c r="BK194" i="3"/>
  <c r="BK177" i="3"/>
  <c r="BK156" i="3"/>
  <c r="J144" i="3"/>
  <c r="BK141" i="2"/>
  <c r="J138" i="2"/>
  <c r="BK135" i="2"/>
  <c r="J128" i="2"/>
  <c r="BK298" i="4"/>
  <c r="BK291" i="4"/>
  <c r="BK289" i="4"/>
  <c r="BK287" i="4"/>
  <c r="J283" i="4"/>
  <c r="BK279" i="4"/>
  <c r="BK277" i="4"/>
  <c r="BK271" i="4"/>
  <c r="BK267" i="4"/>
  <c r="J255" i="4"/>
  <c r="J253" i="4"/>
  <c r="BK247" i="4"/>
  <c r="J245" i="4"/>
  <c r="J240" i="4"/>
  <c r="J233" i="4"/>
  <c r="J227" i="4"/>
  <c r="BK220" i="4"/>
  <c r="BK210" i="4"/>
  <c r="BK198" i="4"/>
  <c r="BK186" i="4"/>
  <c r="BK180" i="4"/>
  <c r="J173" i="4"/>
  <c r="J169" i="4"/>
  <c r="J156" i="4"/>
  <c r="J154" i="4"/>
  <c r="BK148" i="4"/>
  <c r="J146" i="4"/>
  <c r="BK142" i="4"/>
  <c r="BK129" i="4"/>
  <c r="BK1922" i="3"/>
  <c r="J1858" i="3"/>
  <c r="BK1818" i="3"/>
  <c r="BK1815" i="3"/>
  <c r="J1788" i="3"/>
  <c r="J1784" i="3"/>
  <c r="BK1780" i="3"/>
  <c r="J1765" i="3"/>
  <c r="BK1565" i="3"/>
  <c r="J1556" i="3"/>
  <c r="J1552" i="3"/>
  <c r="BK1538" i="3"/>
  <c r="BK1526" i="3"/>
  <c r="J1524" i="3"/>
  <c r="BK1502" i="3"/>
  <c r="BK1498" i="3"/>
  <c r="BK1473" i="3"/>
  <c r="BK1439" i="3"/>
  <c r="J1432" i="3"/>
  <c r="BK1421" i="3"/>
  <c r="BK1416" i="3"/>
  <c r="BK1412" i="3"/>
  <c r="BK1359" i="3"/>
  <c r="J1353" i="3"/>
  <c r="BK1330" i="3"/>
  <c r="BK1325" i="3"/>
  <c r="J1295" i="3"/>
  <c r="BK1293" i="3"/>
  <c r="BK1285" i="3"/>
  <c r="BK1274" i="3"/>
  <c r="J1263" i="3"/>
  <c r="J1225" i="3"/>
  <c r="J1213" i="3"/>
  <c r="BK1192" i="3"/>
  <c r="BK1183" i="3"/>
  <c r="J1155" i="3"/>
  <c r="J1152" i="3"/>
  <c r="BK1136" i="3"/>
  <c r="J1128" i="3"/>
  <c r="BK1126" i="3"/>
  <c r="BK1110" i="3"/>
  <c r="BK1105" i="3"/>
  <c r="J1099" i="3"/>
  <c r="BK1084" i="3"/>
  <c r="BK1075" i="3"/>
  <c r="J1055" i="3"/>
  <c r="J1045" i="3"/>
  <c r="J1014" i="3"/>
  <c r="J991" i="3"/>
  <c r="BK986" i="3"/>
  <c r="BK984" i="3"/>
  <c r="BK980" i="3"/>
  <c r="BK978" i="3"/>
  <c r="BK952" i="3"/>
  <c r="J938" i="3"/>
  <c r="BK933" i="3"/>
  <c r="J927" i="3"/>
  <c r="J863" i="3"/>
  <c r="J769" i="3"/>
  <c r="J731" i="3"/>
  <c r="J718" i="3"/>
  <c r="J706" i="3"/>
  <c r="J703" i="3"/>
  <c r="BK683" i="3"/>
  <c r="J677" i="3"/>
  <c r="BK665" i="3"/>
  <c r="BK557" i="3"/>
  <c r="J553" i="3"/>
  <c r="BK549" i="3"/>
  <c r="J546" i="3"/>
  <c r="J516" i="3"/>
  <c r="J514" i="3"/>
  <c r="BK462" i="3"/>
  <c r="J427" i="3"/>
  <c r="J405" i="3"/>
  <c r="BK403" i="3"/>
  <c r="J322" i="3"/>
  <c r="BK300" i="3"/>
  <c r="J282" i="3"/>
  <c r="J231" i="3"/>
  <c r="J228" i="3"/>
  <c r="BK218" i="3"/>
  <c r="BK214" i="3"/>
  <c r="J210" i="3"/>
  <c r="BK184" i="3"/>
  <c r="BK169" i="3"/>
  <c r="J153" i="3"/>
  <c r="BK144" i="3"/>
  <c r="BK132" i="2"/>
  <c r="J125" i="2"/>
  <c r="BC98" i="1"/>
  <c r="BB98" i="1"/>
  <c r="T127" i="2" l="1"/>
  <c r="T123" i="2" s="1"/>
  <c r="T122" i="2" s="1"/>
  <c r="R140" i="2"/>
  <c r="BK176" i="3"/>
  <c r="J176" i="3"/>
  <c r="J99" i="3" s="1"/>
  <c r="R333" i="3"/>
  <c r="BK968" i="3"/>
  <c r="J968" i="3" s="1"/>
  <c r="J104" i="3" s="1"/>
  <c r="T1050" i="3"/>
  <c r="P1096" i="3"/>
  <c r="T1096" i="3"/>
  <c r="P1109" i="3"/>
  <c r="T1109" i="3"/>
  <c r="P1160" i="3"/>
  <c r="T1160" i="3"/>
  <c r="R1224" i="3"/>
  <c r="BK1551" i="3"/>
  <c r="J1551" i="3"/>
  <c r="J115" i="3" s="1"/>
  <c r="T1571" i="3"/>
  <c r="P1726" i="3"/>
  <c r="T1817" i="3"/>
  <c r="P126" i="4"/>
  <c r="P125" i="4"/>
  <c r="T139" i="4"/>
  <c r="T244" i="4"/>
  <c r="P127" i="2"/>
  <c r="P123" i="2" s="1"/>
  <c r="P122" i="2" s="1"/>
  <c r="AU95" i="1" s="1"/>
  <c r="P140" i="2"/>
  <c r="BK333" i="3"/>
  <c r="J333" i="3"/>
  <c r="J102" i="3" s="1"/>
  <c r="BK737" i="3"/>
  <c r="J737" i="3"/>
  <c r="J103" i="3" s="1"/>
  <c r="T968" i="3"/>
  <c r="P1050" i="3"/>
  <c r="BK1096" i="3"/>
  <c r="J1096" i="3"/>
  <c r="J110" i="3"/>
  <c r="R1096" i="3"/>
  <c r="BK1109" i="3"/>
  <c r="J1109" i="3"/>
  <c r="J111" i="3" s="1"/>
  <c r="R1109" i="3"/>
  <c r="BK1160" i="3"/>
  <c r="J1160" i="3" s="1"/>
  <c r="J112" i="3" s="1"/>
  <c r="R1160" i="3"/>
  <c r="BK1224" i="3"/>
  <c r="J1224" i="3"/>
  <c r="J113" i="3"/>
  <c r="P1224" i="3"/>
  <c r="T1224" i="3"/>
  <c r="P1551" i="3"/>
  <c r="R1551" i="3"/>
  <c r="P1628" i="3"/>
  <c r="R1726" i="3"/>
  <c r="BK1779" i="3"/>
  <c r="J1779" i="3"/>
  <c r="J120" i="3"/>
  <c r="R1779" i="3"/>
  <c r="BK126" i="4"/>
  <c r="BK125" i="4"/>
  <c r="R139" i="4"/>
  <c r="R244" i="4"/>
  <c r="BK127" i="2"/>
  <c r="J127" i="2" s="1"/>
  <c r="J99" i="2" s="1"/>
  <c r="P176" i="3"/>
  <c r="T333" i="3"/>
  <c r="R968" i="3"/>
  <c r="R994" i="3"/>
  <c r="R1231" i="3"/>
  <c r="P1571" i="3"/>
  <c r="BK1628" i="3"/>
  <c r="J1628" i="3" s="1"/>
  <c r="J118" i="3" s="1"/>
  <c r="T1726" i="3"/>
  <c r="P1779" i="3"/>
  <c r="T1779" i="3"/>
  <c r="P139" i="4"/>
  <c r="R177" i="4"/>
  <c r="BK239" i="4"/>
  <c r="J239" i="4"/>
  <c r="J102" i="4" s="1"/>
  <c r="R239" i="4"/>
  <c r="BK140" i="2"/>
  <c r="J140" i="2" s="1"/>
  <c r="J102" i="2" s="1"/>
  <c r="R143" i="3"/>
  <c r="T176" i="3"/>
  <c r="P293" i="3"/>
  <c r="T293" i="3"/>
  <c r="P317" i="3"/>
  <c r="R317" i="3"/>
  <c r="P737" i="3"/>
  <c r="P968" i="3"/>
  <c r="T994" i="3"/>
  <c r="BK1231" i="3"/>
  <c r="J1231" i="3" s="1"/>
  <c r="J114" i="3" s="1"/>
  <c r="BK1571" i="3"/>
  <c r="J1571" i="3" s="1"/>
  <c r="J116" i="3" s="1"/>
  <c r="T1628" i="3"/>
  <c r="R1817" i="3"/>
  <c r="BK139" i="4"/>
  <c r="J139" i="4"/>
  <c r="J100" i="4" s="1"/>
  <c r="T177" i="4"/>
  <c r="P239" i="4"/>
  <c r="T239" i="4"/>
  <c r="T140" i="2"/>
  <c r="BK143" i="3"/>
  <c r="J143" i="3" s="1"/>
  <c r="J98" i="3" s="1"/>
  <c r="T143" i="3"/>
  <c r="R176" i="3"/>
  <c r="BK293" i="3"/>
  <c r="J293" i="3"/>
  <c r="J100" i="3" s="1"/>
  <c r="R293" i="3"/>
  <c r="BK317" i="3"/>
  <c r="J317" i="3" s="1"/>
  <c r="J101" i="3" s="1"/>
  <c r="T317" i="3"/>
  <c r="R737" i="3"/>
  <c r="BK994" i="3"/>
  <c r="BK1050" i="3"/>
  <c r="J1050" i="3" s="1"/>
  <c r="J108" i="3" s="1"/>
  <c r="P1231" i="3"/>
  <c r="T1551" i="3"/>
  <c r="BK1726" i="3"/>
  <c r="J1726" i="3"/>
  <c r="J119" i="3" s="1"/>
  <c r="BK1817" i="3"/>
  <c r="J1817" i="3"/>
  <c r="J121" i="3" s="1"/>
  <c r="R126" i="4"/>
  <c r="R125" i="4"/>
  <c r="BK177" i="4"/>
  <c r="J177" i="4"/>
  <c r="J101" i="4"/>
  <c r="BK244" i="4"/>
  <c r="J244" i="4" s="1"/>
  <c r="J103" i="4" s="1"/>
  <c r="R127" i="2"/>
  <c r="R123" i="2"/>
  <c r="R122" i="2"/>
  <c r="P143" i="3"/>
  <c r="P333" i="3"/>
  <c r="T737" i="3"/>
  <c r="P994" i="3"/>
  <c r="R1050" i="3"/>
  <c r="T1231" i="3"/>
  <c r="R1571" i="3"/>
  <c r="R1628" i="3"/>
  <c r="P1817" i="3"/>
  <c r="T126" i="4"/>
  <c r="T125" i="4"/>
  <c r="P177" i="4"/>
  <c r="P244" i="4"/>
  <c r="E85" i="2"/>
  <c r="BF135" i="2"/>
  <c r="BF167" i="3"/>
  <c r="BF208" i="3"/>
  <c r="BF212" i="3"/>
  <c r="BF216" i="3"/>
  <c r="BF221" i="3"/>
  <c r="BF271" i="3"/>
  <c r="BF291" i="3"/>
  <c r="BF354" i="3"/>
  <c r="BF427" i="3"/>
  <c r="BF557" i="3"/>
  <c r="BF571" i="3"/>
  <c r="BF593" i="3"/>
  <c r="BF729" i="3"/>
  <c r="BF775" i="3"/>
  <c r="BF784" i="3"/>
  <c r="BF818" i="3"/>
  <c r="BF846" i="3"/>
  <c r="BF930" i="3"/>
  <c r="BF954" i="3"/>
  <c r="BF959" i="3"/>
  <c r="BF961" i="3"/>
  <c r="BF966" i="3"/>
  <c r="BF988" i="3"/>
  <c r="BF1030" i="3"/>
  <c r="BF1048" i="3"/>
  <c r="BF1058" i="3"/>
  <c r="BF1072" i="3"/>
  <c r="BF1081" i="3"/>
  <c r="BF1103" i="3"/>
  <c r="BF1158" i="3"/>
  <c r="BF1161" i="3"/>
  <c r="BF1185" i="3"/>
  <c r="BF1215" i="3"/>
  <c r="BF1220" i="3"/>
  <c r="BF1232" i="3"/>
  <c r="BF1297" i="3"/>
  <c r="BF1328" i="3"/>
  <c r="BF1465" i="3"/>
  <c r="BF1469" i="3"/>
  <c r="BF1496" i="3"/>
  <c r="BF1536" i="3"/>
  <c r="BF1547" i="3"/>
  <c r="BF1549" i="3"/>
  <c r="BF1607" i="3"/>
  <c r="BF1756" i="3"/>
  <c r="BF1777" i="3"/>
  <c r="BF1920" i="3"/>
  <c r="BK990" i="3"/>
  <c r="J990" i="3" s="1"/>
  <c r="J105" i="3" s="1"/>
  <c r="E85" i="4"/>
  <c r="BF129" i="4"/>
  <c r="BF146" i="4"/>
  <c r="BF152" i="4"/>
  <c r="BF167" i="4"/>
  <c r="BF175" i="4"/>
  <c r="BF178" i="4"/>
  <c r="BF182" i="4"/>
  <c r="BF184" i="4"/>
  <c r="BF190" i="4"/>
  <c r="BF192" i="4"/>
  <c r="BF194" i="4"/>
  <c r="BF196" i="4"/>
  <c r="BF213" i="4"/>
  <c r="BF227" i="4"/>
  <c r="BF229" i="4"/>
  <c r="BF249" i="4"/>
  <c r="BF251" i="4"/>
  <c r="BF257" i="4"/>
  <c r="BF269" i="4"/>
  <c r="BF289" i="4"/>
  <c r="BF301" i="4"/>
  <c r="J89" i="2"/>
  <c r="BF125" i="2"/>
  <c r="BF130" i="2"/>
  <c r="BK124" i="2"/>
  <c r="J124" i="2"/>
  <c r="J98" i="2" s="1"/>
  <c r="BK137" i="2"/>
  <c r="J137" i="2"/>
  <c r="J101" i="2"/>
  <c r="J89" i="3"/>
  <c r="F138" i="3"/>
  <c r="BF169" i="3"/>
  <c r="BF210" i="3"/>
  <c r="BF282" i="3"/>
  <c r="BF294" i="3"/>
  <c r="BF297" i="3"/>
  <c r="BF334" i="3"/>
  <c r="BF429" i="3"/>
  <c r="BF662" i="3"/>
  <c r="BF680" i="3"/>
  <c r="BF686" i="3"/>
  <c r="BF703" i="3"/>
  <c r="BF731" i="3"/>
  <c r="BF752" i="3"/>
  <c r="BF855" i="3"/>
  <c r="BF872" i="3"/>
  <c r="BF890" i="3"/>
  <c r="BF921" i="3"/>
  <c r="BF949" i="3"/>
  <c r="BF956" i="3"/>
  <c r="BF969" i="3"/>
  <c r="BF971" i="3"/>
  <c r="BF1227" i="3"/>
  <c r="BF1229" i="3"/>
  <c r="BF1289" i="3"/>
  <c r="BF1295" i="3"/>
  <c r="BF1309" i="3"/>
  <c r="BF1345" i="3"/>
  <c r="BF1367" i="3"/>
  <c r="BF1423" i="3"/>
  <c r="BF1473" i="3"/>
  <c r="BF1475" i="3"/>
  <c r="BF1538" i="3"/>
  <c r="BF1565" i="3"/>
  <c r="BF1592" i="3"/>
  <c r="BF1629" i="3"/>
  <c r="BF1687" i="3"/>
  <c r="BF1722" i="3"/>
  <c r="BF1727" i="3"/>
  <c r="BF1765" i="3"/>
  <c r="BF1804" i="3"/>
  <c r="BF1868" i="3"/>
  <c r="J89" i="4"/>
  <c r="F92" i="4"/>
  <c r="BF136" i="4"/>
  <c r="BF142" i="4"/>
  <c r="BF150" i="4"/>
  <c r="BF156" i="4"/>
  <c r="BF188" i="4"/>
  <c r="BF220" i="4"/>
  <c r="BF231" i="4"/>
  <c r="BF267" i="4"/>
  <c r="BF277" i="4"/>
  <c r="BF279" i="4"/>
  <c r="BF283" i="4"/>
  <c r="BF298" i="4"/>
  <c r="BF128" i="2"/>
  <c r="BF132" i="2"/>
  <c r="BF143" i="2"/>
  <c r="BF184" i="3"/>
  <c r="BF202" i="3"/>
  <c r="BF214" i="3"/>
  <c r="BF218" i="3"/>
  <c r="BF231" i="3"/>
  <c r="BF249" i="3"/>
  <c r="BF322" i="3"/>
  <c r="BF329" i="3"/>
  <c r="BF460" i="3"/>
  <c r="BF516" i="3"/>
  <c r="BF539" i="3"/>
  <c r="BF551" i="3"/>
  <c r="BF596" i="3"/>
  <c r="BF618" i="3"/>
  <c r="BF642" i="3"/>
  <c r="BF832" i="3"/>
  <c r="BF876" i="3"/>
  <c r="BF883" i="3"/>
  <c r="BF892" i="3"/>
  <c r="BF925" i="3"/>
  <c r="BF935" i="3"/>
  <c r="BF944" i="3"/>
  <c r="BF984" i="3"/>
  <c r="BF1038" i="3"/>
  <c r="BF1045" i="3"/>
  <c r="BF1075" i="3"/>
  <c r="BF1089" i="3"/>
  <c r="BF1101" i="3"/>
  <c r="BF1110" i="3"/>
  <c r="BF1136" i="3"/>
  <c r="BF1152" i="3"/>
  <c r="BF1195" i="3"/>
  <c r="BF1217" i="3"/>
  <c r="BF1241" i="3"/>
  <c r="BF1274" i="3"/>
  <c r="BF1285" i="3"/>
  <c r="BF1291" i="3"/>
  <c r="BF1293" i="3"/>
  <c r="BF1347" i="3"/>
  <c r="BF1351" i="3"/>
  <c r="BF1353" i="3"/>
  <c r="BF1441" i="3"/>
  <c r="BF1452" i="3"/>
  <c r="BF1456" i="3"/>
  <c r="BF1515" i="3"/>
  <c r="BF1524" i="3"/>
  <c r="BF1526" i="3"/>
  <c r="BF1560" i="3"/>
  <c r="BF1567" i="3"/>
  <c r="BF1572" i="3"/>
  <c r="BF1595" i="3"/>
  <c r="BF1640" i="3"/>
  <c r="BF1707" i="3"/>
  <c r="BF1751" i="3"/>
  <c r="BF1753" i="3"/>
  <c r="BF1815" i="3"/>
  <c r="BF1858" i="3"/>
  <c r="BF1922" i="3"/>
  <c r="BF127" i="4"/>
  <c r="BF131" i="4"/>
  <c r="BF148" i="4"/>
  <c r="BF186" i="4"/>
  <c r="BF198" i="4"/>
  <c r="BF202" i="4"/>
  <c r="BF204" i="4"/>
  <c r="BF206" i="4"/>
  <c r="BF233" i="4"/>
  <c r="BF240" i="4"/>
  <c r="BF245" i="4"/>
  <c r="BF259" i="4"/>
  <c r="BF261" i="4"/>
  <c r="BF263" i="4"/>
  <c r="BF275" i="4"/>
  <c r="BF281" i="4"/>
  <c r="BF285" i="4"/>
  <c r="BF287" i="4"/>
  <c r="BF291" i="4"/>
  <c r="BK300" i="4"/>
  <c r="J300" i="4" s="1"/>
  <c r="J104" i="4" s="1"/>
  <c r="F119" i="2"/>
  <c r="BF141" i="2"/>
  <c r="BK134" i="2"/>
  <c r="J134" i="2" s="1"/>
  <c r="J100" i="2" s="1"/>
  <c r="E85" i="3"/>
  <c r="BF153" i="3"/>
  <c r="BF156" i="3"/>
  <c r="BF160" i="3"/>
  <c r="BF171" i="3"/>
  <c r="BF174" i="3"/>
  <c r="BF177" i="3"/>
  <c r="BF194" i="3"/>
  <c r="BF197" i="3"/>
  <c r="BF311" i="3"/>
  <c r="BF331" i="3"/>
  <c r="BF403" i="3"/>
  <c r="BF405" i="3"/>
  <c r="BF462" i="3"/>
  <c r="BF553" i="3"/>
  <c r="BF569" i="3"/>
  <c r="BF638" i="3"/>
  <c r="BF648" i="3"/>
  <c r="BF683" i="3"/>
  <c r="BF709" i="3"/>
  <c r="BF718" i="3"/>
  <c r="BF733" i="3"/>
  <c r="BF735" i="3"/>
  <c r="BF769" i="3"/>
  <c r="BF911" i="3"/>
  <c r="BF917" i="3"/>
  <c r="BF923" i="3"/>
  <c r="BF938" i="3"/>
  <c r="BF942" i="3"/>
  <c r="BF980" i="3"/>
  <c r="BF982" i="3"/>
  <c r="BF986" i="3"/>
  <c r="BF1055" i="3"/>
  <c r="BF1078" i="3"/>
  <c r="BF1084" i="3"/>
  <c r="BF1097" i="3"/>
  <c r="BF1099" i="3"/>
  <c r="BF1105" i="3"/>
  <c r="BF1126" i="3"/>
  <c r="BF1252" i="3"/>
  <c r="BF1256" i="3"/>
  <c r="BF1263" i="3"/>
  <c r="BF1325" i="3"/>
  <c r="BF1330" i="3"/>
  <c r="BF1355" i="3"/>
  <c r="BF1378" i="3"/>
  <c r="BF1454" i="3"/>
  <c r="BF1467" i="3"/>
  <c r="BF1498" i="3"/>
  <c r="BF1500" i="3"/>
  <c r="BF1552" i="3"/>
  <c r="BF1558" i="3"/>
  <c r="BF1689" i="3"/>
  <c r="BF1710" i="3"/>
  <c r="BF1724" i="3"/>
  <c r="BF1784" i="3"/>
  <c r="BF1788" i="3"/>
  <c r="BF1910" i="3"/>
  <c r="BK1088" i="3"/>
  <c r="J1088" i="3"/>
  <c r="J109" i="3" s="1"/>
  <c r="BF133" i="4"/>
  <c r="BF140" i="4"/>
  <c r="BF144" i="4"/>
  <c r="BF154" i="4"/>
  <c r="BF165" i="4"/>
  <c r="BF169" i="4"/>
  <c r="BF210" i="4"/>
  <c r="BF235" i="4"/>
  <c r="BF237" i="4"/>
  <c r="BF242" i="4"/>
  <c r="BF247" i="4"/>
  <c r="BF253" i="4"/>
  <c r="BF255" i="4"/>
  <c r="BF599" i="3"/>
  <c r="BF612" i="3"/>
  <c r="BF677" i="3"/>
  <c r="BF706" i="3"/>
  <c r="BF712" i="3"/>
  <c r="BF738" i="3"/>
  <c r="BF762" i="3"/>
  <c r="BF787" i="3"/>
  <c r="BF828" i="3"/>
  <c r="BF913" i="3"/>
  <c r="BF915" i="3"/>
  <c r="BF919" i="3"/>
  <c r="BF927" i="3"/>
  <c r="BF940" i="3"/>
  <c r="BF991" i="3"/>
  <c r="BF1014" i="3"/>
  <c r="BF1034" i="3"/>
  <c r="BF1036" i="3"/>
  <c r="BF1086" i="3"/>
  <c r="BF1107" i="3"/>
  <c r="BF1213" i="3"/>
  <c r="BF1222" i="3"/>
  <c r="BF1225" i="3"/>
  <c r="BF1312" i="3"/>
  <c r="BF1315" i="3"/>
  <c r="BF1349" i="3"/>
  <c r="BF1359" i="3"/>
  <c r="BF1361" i="3"/>
  <c r="BF1402" i="3"/>
  <c r="BF1432" i="3"/>
  <c r="BF1439" i="3"/>
  <c r="BF1513" i="3"/>
  <c r="BK1606" i="3"/>
  <c r="J1606" i="3" s="1"/>
  <c r="J117" i="3" s="1"/>
  <c r="BF171" i="4"/>
  <c r="BF173" i="4"/>
  <c r="BF200" i="4"/>
  <c r="BF208" i="4"/>
  <c r="BF265" i="4"/>
  <c r="BF271" i="4"/>
  <c r="BF138" i="2"/>
  <c r="BF144" i="3"/>
  <c r="BF148" i="3"/>
  <c r="BF164" i="3"/>
  <c r="BF224" i="3"/>
  <c r="BF228" i="3"/>
  <c r="BF241" i="3"/>
  <c r="BF258" i="3"/>
  <c r="BF300" i="3"/>
  <c r="BF302" i="3"/>
  <c r="BF318" i="3"/>
  <c r="BF514" i="3"/>
  <c r="BF542" i="3"/>
  <c r="BF546" i="3"/>
  <c r="BF549" i="3"/>
  <c r="BF615" i="3"/>
  <c r="BF646" i="3"/>
  <c r="BF665" i="3"/>
  <c r="BF715" i="3"/>
  <c r="BF758" i="3"/>
  <c r="BF863" i="3"/>
  <c r="BF933" i="3"/>
  <c r="BF952" i="3"/>
  <c r="BF973" i="3"/>
  <c r="BF975" i="3"/>
  <c r="BF978" i="3"/>
  <c r="BF995" i="3"/>
  <c r="BF998" i="3"/>
  <c r="BF1042" i="3"/>
  <c r="BF1051" i="3"/>
  <c r="BF1060" i="3"/>
  <c r="BF1117" i="3"/>
  <c r="BF1128" i="3"/>
  <c r="BF1147" i="3"/>
  <c r="BF1155" i="3"/>
  <c r="BF1163" i="3"/>
  <c r="BF1165" i="3"/>
  <c r="BF1167" i="3"/>
  <c r="BF1180" i="3"/>
  <c r="BF1183" i="3"/>
  <c r="BF1187" i="3"/>
  <c r="BF1192" i="3"/>
  <c r="BF1210" i="3"/>
  <c r="BF1357" i="3"/>
  <c r="BF1363" i="3"/>
  <c r="BF1365" i="3"/>
  <c r="BF1389" i="3"/>
  <c r="BF1398" i="3"/>
  <c r="BF1408" i="3"/>
  <c r="BF1412" i="3"/>
  <c r="BF1416" i="3"/>
  <c r="BF1421" i="3"/>
  <c r="BF1502" i="3"/>
  <c r="BF1556" i="3"/>
  <c r="BF1563" i="3"/>
  <c r="BF1569" i="3"/>
  <c r="BF1590" i="3"/>
  <c r="BF1604" i="3"/>
  <c r="BF1649" i="3"/>
  <c r="BF1692" i="3"/>
  <c r="BF1780" i="3"/>
  <c r="BF1818" i="3"/>
  <c r="BF163" i="4"/>
  <c r="BF180" i="4"/>
  <c r="BF273" i="4"/>
  <c r="J33" i="2"/>
  <c r="AV95" i="1" s="1"/>
  <c r="J33" i="3"/>
  <c r="AV96" i="1"/>
  <c r="F37" i="4"/>
  <c r="BD97" i="1" s="1"/>
  <c r="F37" i="2"/>
  <c r="BD95" i="1" s="1"/>
  <c r="F35" i="2"/>
  <c r="BB95" i="1"/>
  <c r="F36" i="2"/>
  <c r="BC95" i="1" s="1"/>
  <c r="F33" i="2"/>
  <c r="AZ95" i="1" s="1"/>
  <c r="F37" i="3"/>
  <c r="BD96" i="1"/>
  <c r="J33" i="4"/>
  <c r="AV97" i="1" s="1"/>
  <c r="F33" i="4"/>
  <c r="AZ97" i="1" s="1"/>
  <c r="F33" i="3"/>
  <c r="AZ96" i="1"/>
  <c r="F35" i="3"/>
  <c r="BB96" i="1" s="1"/>
  <c r="AV98" i="1"/>
  <c r="F35" i="4"/>
  <c r="BB97" i="1"/>
  <c r="F36" i="4"/>
  <c r="BC97" i="1" s="1"/>
  <c r="F36" i="3"/>
  <c r="BC96" i="1" s="1"/>
  <c r="BA98" i="1"/>
  <c r="P993" i="3" l="1"/>
  <c r="P142" i="3"/>
  <c r="P141" i="3"/>
  <c r="AU96" i="1" s="1"/>
  <c r="R993" i="3"/>
  <c r="T993" i="3"/>
  <c r="R142" i="3"/>
  <c r="R141" i="3"/>
  <c r="P138" i="4"/>
  <c r="P124" i="4" s="1"/>
  <c r="AU97" i="1" s="1"/>
  <c r="R138" i="4"/>
  <c r="BK993" i="3"/>
  <c r="J993" i="3"/>
  <c r="J106" i="3" s="1"/>
  <c r="T142" i="3"/>
  <c r="T141" i="3"/>
  <c r="T138" i="4"/>
  <c r="T124" i="4" s="1"/>
  <c r="R124" i="4"/>
  <c r="BK142" i="3"/>
  <c r="BK141" i="3" s="1"/>
  <c r="J141" i="3" s="1"/>
  <c r="J96" i="3" s="1"/>
  <c r="J994" i="3"/>
  <c r="J107" i="3"/>
  <c r="BK138" i="4"/>
  <c r="J138" i="4" s="1"/>
  <c r="J99" i="4" s="1"/>
  <c r="J126" i="4"/>
  <c r="J98" i="4" s="1"/>
  <c r="J125" i="4"/>
  <c r="J97" i="4"/>
  <c r="BK123" i="2"/>
  <c r="BK122" i="2" s="1"/>
  <c r="J122" i="2" s="1"/>
  <c r="J96" i="2" s="1"/>
  <c r="F34" i="2"/>
  <c r="BA95" i="1"/>
  <c r="AW98" i="1"/>
  <c r="AT98" i="1"/>
  <c r="AZ94" i="1"/>
  <c r="F34" i="3"/>
  <c r="BA96" i="1" s="1"/>
  <c r="BC94" i="1"/>
  <c r="AY94" i="1" s="1"/>
  <c r="F34" i="4"/>
  <c r="BA97" i="1" s="1"/>
  <c r="BB94" i="1"/>
  <c r="W31" i="1" s="1"/>
  <c r="BD94" i="1"/>
  <c r="W33" i="1" s="1"/>
  <c r="J34" i="2"/>
  <c r="AW95" i="1" s="1"/>
  <c r="AT95" i="1" s="1"/>
  <c r="J34" i="4"/>
  <c r="AW97" i="1"/>
  <c r="AT97" i="1"/>
  <c r="J34" i="3"/>
  <c r="AW96" i="1" s="1"/>
  <c r="AT96" i="1" s="1"/>
  <c r="BK124" i="4" l="1"/>
  <c r="J124" i="4"/>
  <c r="J96" i="4"/>
  <c r="J123" i="2"/>
  <c r="J97" i="2"/>
  <c r="J142" i="3"/>
  <c r="J97" i="3" s="1"/>
  <c r="BA94" i="1"/>
  <c r="AW94" i="1" s="1"/>
  <c r="AU94" i="1"/>
  <c r="AV94" i="1"/>
  <c r="W32" i="1"/>
  <c r="J30" i="2"/>
  <c r="AG95" i="1" s="1"/>
  <c r="AN95" i="1" s="1"/>
  <c r="J30" i="3"/>
  <c r="AG96" i="1" s="1"/>
  <c r="AN96" i="1" s="1"/>
  <c r="AX94" i="1"/>
  <c r="J39" i="2" l="1"/>
  <c r="J39" i="3"/>
  <c r="J30" i="4"/>
  <c r="AG97" i="1" s="1"/>
  <c r="AN97" i="1" s="1"/>
  <c r="AT94" i="1"/>
  <c r="J39" i="4" l="1"/>
  <c r="AG94" i="1"/>
  <c r="AK26" i="1" s="1"/>
  <c r="W30" i="1" l="1"/>
  <c r="AK30" i="1" s="1"/>
  <c r="AK35" i="1" s="1"/>
</calcChain>
</file>

<file path=xl/sharedStrings.xml><?xml version="1.0" encoding="utf-8"?>
<sst xmlns="http://schemas.openxmlformats.org/spreadsheetml/2006/main" count="19310" uniqueCount="2667">
  <si>
    <t>Export Komplet</t>
  </si>
  <si>
    <t/>
  </si>
  <si>
    <t>2.0</t>
  </si>
  <si>
    <t>ZAMOK</t>
  </si>
  <si>
    <t>False</t>
  </si>
  <si>
    <t>{e75793ee-bb0b-46b9-aeec-d79ac62d8367}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</si>
  <si>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</si>
  <si>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</si>
  <si>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</si>
  <si>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</si>
  <si>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</si>
  <si>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</si>
  <si>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</si>
  <si>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</si>
  <si>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</si>
  <si>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</si>
  <si>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</si>
  <si>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bytového domu Sokolov, Chelčického 1310-1311</t>
  </si>
  <si>
    <t>KSO:</t>
  </si>
  <si>
    <t>CC-CZ:</t>
  </si>
  <si>
    <t>Místo:</t>
  </si>
  <si>
    <t>Sokolov, Petra Chelčického 1310-1311</t>
  </si>
  <si>
    <t>Datum:</t>
  </si>
  <si>
    <t>3. 8. 2019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</si>
  <si>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</si>
  <si>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</si>
  <si>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</si>
  <si>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</si>
  <si>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</si>
  <si>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</si>
  <si>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</si>
  <si>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Jan Schrader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</si>
  <si>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</si>
  <si>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</si>
  <si>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</si>
  <si>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</si>
  <si>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</si>
  <si>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</si>
  <si>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</si>
  <si>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</si>
  <si>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</si>
  <si>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</si>
  <si>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</si>
  <si>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</si>
  <si>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</si>
  <si>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</si>
  <si>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</si>
  <si>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</si>
  <si>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</si>
  <si>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</si>
  <si>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</si>
  <si>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</si>
  <si>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</si>
  <si>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</si>
  <si>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</si>
  <si>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</si>
  <si>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</si>
  <si>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</si>
  <si>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</si>
  <si>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</si>
  <si>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</si>
  <si>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</si>
  <si>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</si>
  <si>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</si>
  <si>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</si>
  <si>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</si>
  <si>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</si>
  <si>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</si>
  <si>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</si>
  <si>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</si>
  <si>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</si>
  <si>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</si>
  <si>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</si>
  <si>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</si>
  <si>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</si>
  <si>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</si>
  <si>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</si>
  <si>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</si>
  <si>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</si>
  <si>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</si>
  <si>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</si>
  <si>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</si>
  <si>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</si>
  <si>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</si>
  <si>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{51097b61-cc38-4ea3-b744-847eae667269}</t>
  </si>
  <si>
    <t>01</t>
  </si>
  <si>
    <t>Stavební část</t>
  </si>
  <si>
    <t>{9047ff93-3c09-4dd6-accb-17b043ea1ab6}</t>
  </si>
  <si>
    <t>02</t>
  </si>
  <si>
    <t>ZTI</t>
  </si>
  <si>
    <t>{6cbdf494-128f-4747-9bf3-8bb0bca05405}</t>
  </si>
  <si>
    <t>03</t>
  </si>
  <si>
    <t>Elektroinstalace</t>
  </si>
  <si>
    <t>{2458fa00-389b-431a-a941-6a3a8960226d}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</si>
  <si>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</si>
  <si>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</si>
  <si>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</si>
  <si>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</si>
  <si>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</si>
  <si>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</si>
  <si>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</si>
  <si>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</si>
  <si>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</si>
  <si>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</si>
  <si>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</si>
  <si>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</si>
  <si>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</si>
  <si>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</si>
  <si>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</si>
  <si>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</si>
  <si>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</si>
  <si>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</si>
  <si>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</si>
  <si>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</si>
  <si>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</si>
  <si>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</si>
  <si>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</si>
  <si>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</si>
  <si>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</si>
  <si>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</si>
  <si>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</si>
  <si>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</si>
  <si>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</si>
  <si>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</si>
  <si>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</si>
  <si>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</si>
  <si>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</si>
  <si>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</si>
  <si>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</si>
  <si>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soubor</t>
  </si>
  <si>
    <t>CS ÚRS 2019 02</t>
  </si>
  <si>
    <t>1024</t>
  </si>
  <si>
    <t>2</t>
  </si>
  <si>
    <t>-310617070</t>
  </si>
  <si>
    <t>PP</t>
  </si>
  <si>
    <t>VRN3</t>
  </si>
  <si>
    <t>Zařízení staveniště</t>
  </si>
  <si>
    <t>030001000</t>
  </si>
  <si>
    <t>1375889176</t>
  </si>
  <si>
    <t>3</t>
  </si>
  <si>
    <t>033002000</t>
  </si>
  <si>
    <t>Náklady na energie (voda, elektro...)</t>
  </si>
  <si>
    <t>961389940</t>
  </si>
  <si>
    <t>Připojení staveniště na inženýrské sítě</t>
  </si>
  <si>
    <t>4</t>
  </si>
  <si>
    <t>034002000</t>
  </si>
  <si>
    <t>Zabezpečení staveniště</t>
  </si>
  <si>
    <t>579346321</t>
  </si>
  <si>
    <t>VRN4</t>
  </si>
  <si>
    <t>Inženýrská činnost</t>
  </si>
  <si>
    <t>049303000</t>
  </si>
  <si>
    <t>Náklady vzniklé v souvislosti s předáním stavby - Vyhotovení a předání potřebných dokladů ke kolaudací - Revize elektro, hromosvodu, komínů, tlakové zkoušky ZTI, prohlášení o shodě, nakládání s odpady apod...</t>
  </si>
  <si>
    <t>183741893</t>
  </si>
  <si>
    <t>Náklady vzniklé v souvislosti s předáním stavby</t>
  </si>
  <si>
    <t>VRN6</t>
  </si>
  <si>
    <t>Územní vlivy</t>
  </si>
  <si>
    <t>6</t>
  </si>
  <si>
    <t>065002000</t>
  </si>
  <si>
    <t>Mimostaveništní doprava materiálů</t>
  </si>
  <si>
    <t>1518461851</t>
  </si>
  <si>
    <t>VRN9</t>
  </si>
  <si>
    <t>Ostatní náklady</t>
  </si>
  <si>
    <t>7</t>
  </si>
  <si>
    <t>094002000</t>
  </si>
  <si>
    <t>Ostatní náklady související s výstavbou - stavební výtah či jiná zařízení pro svislý přesun hmot</t>
  </si>
  <si>
    <t>-2041893590</t>
  </si>
  <si>
    <t>Ostatní náklady související s výstavbou</t>
  </si>
  <si>
    <t>8</t>
  </si>
  <si>
    <t>094002000/R</t>
  </si>
  <si>
    <t>Ostatní náklady související s výstavbou - náklady dle uvážení zhotovitele - např. doprava zaměstnanců na stavbu, inženýrská činnost apod...</t>
  </si>
  <si>
    <t>-62312555</t>
  </si>
  <si>
    <t>01 - Stavební část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</si>
  <si>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</si>
  <si>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</si>
  <si>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</si>
  <si>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</si>
  <si>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</si>
  <si>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</si>
  <si>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</si>
  <si>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</si>
  <si>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</si>
  <si>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</si>
  <si>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</si>
  <si>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</si>
  <si>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</si>
  <si>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</si>
  <si>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</si>
  <si>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</si>
  <si>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</si>
  <si>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</si>
  <si>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</si>
  <si>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</si>
  <si>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</si>
  <si>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</si>
  <si>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</si>
  <si>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</si>
  <si>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</si>
  <si>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</si>
  <si>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</si>
  <si>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</si>
  <si>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</si>
  <si>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</si>
  <si>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</si>
  <si>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251008523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</si>
  <si>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</si>
  <si>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</si>
  <si>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Zatravňovací tvárnice</t>
  </si>
  <si>
    <t>7,75*1</t>
  </si>
  <si>
    <t>113106123</t>
  </si>
  <si>
    <t>Rozebrání dlažeb ze zámkových dlaždic komunikací pro pěší ručně</t>
  </si>
  <si>
    <t>-505980437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</si>
  <si>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</si>
  <si>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12,9*0,5</t>
  </si>
  <si>
    <t>(2,925*1)*2</t>
  </si>
  <si>
    <t>Součet</t>
  </si>
  <si>
    <t>113202111</t>
  </si>
  <si>
    <t>Vytrhání obrub krajníků obrubníků stojatých</t>
  </si>
  <si>
    <t>m</t>
  </si>
  <si>
    <t>342030357</t>
  </si>
  <si>
    <t>Vytrhání obrub  s vybouráním lože, s přemístěním hmot na skládku na vzdálenost do 3 m nebo s naložením na dopravní prostředek z krajníků nebo obrubníků stojatých</t>
  </si>
  <si>
    <t>6,75+0,53+9,75+0,53+0,53+12,9+6,2</t>
  </si>
  <si>
    <t>132212101</t>
  </si>
  <si>
    <t>Hloubení rýh š do 600 mm ručním nebo pneum nářadím v soudržných horninách tř. 3</t>
  </si>
  <si>
    <t>m3</t>
  </si>
  <si>
    <t>-1008580977</t>
  </si>
  <si>
    <t>Hloubení zapažených i nezapažených rýh šířky do 600 mm ručním nebo pneumatickým nářadím  s urovnáním dna do předepsaného profilu a spádu v horninách tř. 3 soudržných</t>
  </si>
  <si>
    <t>Odkopávka kolem domu pro sokl</t>
  </si>
  <si>
    <t>((32,25+32,25+9,75+9,75+0,3+0,3+0,3+0,3)*0,6)*0,7</t>
  </si>
  <si>
    <t>174101101</t>
  </si>
  <si>
    <t>Zásyp jam, šachet rýh nebo kolem objektů sypaninou se zhutněním</t>
  </si>
  <si>
    <t>-73635277</t>
  </si>
  <si>
    <t>Zásyp sypaninou z jakékoliv horniny  s uložením výkopku ve vrstvách se zhutněním jam, šachet, rýh nebo kolem objektů v těchto vykopávkách</t>
  </si>
  <si>
    <t>Sokl</t>
  </si>
  <si>
    <t>((32,25+32,25+9,75+9,75+0,3+0,3+0,3+0,3)*0,6)*0,5</t>
  </si>
  <si>
    <t>167101101</t>
  </si>
  <si>
    <t>Nakládání výkopku z hornin tř. 1 až 4 do 100 m3</t>
  </si>
  <si>
    <t>-478897360</t>
  </si>
  <si>
    <t>Nakládání, skládání a překládání neulehlého výkopku nebo sypaniny  nakládání, množství do 100 m3, z hornin tř. 1 až 4</t>
  </si>
  <si>
    <t>35,784-25,56</t>
  </si>
  <si>
    <t>162701102</t>
  </si>
  <si>
    <t>Vodorovné přemístění do 7000 m výkopku/sypaniny z horniny tř. 1 až 4</t>
  </si>
  <si>
    <t>1531708307</t>
  </si>
  <si>
    <t>Vodorovné přemístění výkopku nebo sypaniny po suchu  na obvyklém dopravním prostředku, bez naložení výkopku, avšak se složením bez rozhrnutí z horniny tř. 1 až 4 na vzdálenost přes 6 000 do 7000 m</t>
  </si>
  <si>
    <t>171201201</t>
  </si>
  <si>
    <t>Uložení sypaniny na skládky</t>
  </si>
  <si>
    <t>-527986873</t>
  </si>
  <si>
    <t>Uložení sypaniny  na skládky</t>
  </si>
  <si>
    <t>9</t>
  </si>
  <si>
    <t>171201211</t>
  </si>
  <si>
    <t>Poplatek za uložení stavebního odpadu - zeminy a kameniva na skládce</t>
  </si>
  <si>
    <t>t</t>
  </si>
  <si>
    <t>-1894870662</t>
  </si>
  <si>
    <t>Poplatek za uložení stavebního odpadu na skládce (skládkovné) zeminy a kameniva zatříděného do Katalogu odpadů pod kódem 170 504</t>
  </si>
  <si>
    <t>10,224*1,8</t>
  </si>
  <si>
    <t>10</t>
  </si>
  <si>
    <t>001-x1</t>
  </si>
  <si>
    <t>Terénní úpravy kolem okapového chodníku a po výstavbě (ornice, zatravnění...)</t>
  </si>
  <si>
    <t>-1052627680</t>
  </si>
  <si>
    <t>Svislé a kompletní konstrukce</t>
  </si>
  <si>
    <t>11</t>
  </si>
  <si>
    <t>311238803.HLZ</t>
  </si>
  <si>
    <t>Zdivo jednovrstvé tepelně izolační z cihel broušených HELUZ FAMILY 44 2in1 na tenkovrstvou maltu tl 440 mm</t>
  </si>
  <si>
    <t>-1436622639</t>
  </si>
  <si>
    <t>(6,75+6,75+12,9+32,25+9,75+9,75)*2,3</t>
  </si>
  <si>
    <t>-(1,35*1,5)*4</t>
  </si>
  <si>
    <t>-(1,35*1,3)*4</t>
  </si>
  <si>
    <t>-(2*1,5)*8</t>
  </si>
  <si>
    <t>12</t>
  </si>
  <si>
    <t>311236231.HLZ</t>
  </si>
  <si>
    <t>Zdivo jednovrstvé zvukově izolační z cihel HELUZ AKU 30 MK P15 na maltu M10 tloušťky 300 mm</t>
  </si>
  <si>
    <t>-50366582</t>
  </si>
  <si>
    <t>(6,3*4)*2,4</t>
  </si>
  <si>
    <t>-(1*2,05)*8</t>
  </si>
  <si>
    <t>(2,925+2,925+0,45+0,45+0,45+0,45)*2,3</t>
  </si>
  <si>
    <t>(4,65+4,65+2,925+4,65+4,65+2,925)*2,4</t>
  </si>
  <si>
    <t>-(1,35*1,5)*2</t>
  </si>
  <si>
    <t>-(1*2,05)*4</t>
  </si>
  <si>
    <t>8,85*2,4</t>
  </si>
  <si>
    <t>13</t>
  </si>
  <si>
    <t>311236211.HLZ</t>
  </si>
  <si>
    <t>Zdivo jednovrstvé zvukově izolační z cihel HELUZ AKU 25 MK P15 na maltu M10 tloušťky 250 mm</t>
  </si>
  <si>
    <t>1764296962</t>
  </si>
  <si>
    <t>(4,2*2)*2,4</t>
  </si>
  <si>
    <t>14</t>
  </si>
  <si>
    <t>342244121.HLZ</t>
  </si>
  <si>
    <t>Příčka z cihel HELUZ 14 P10 na maltu M5 tloušťky 140 mm</t>
  </si>
  <si>
    <t>1928871156</t>
  </si>
  <si>
    <t>(4,2*2,6)*4</t>
  </si>
  <si>
    <t>-(0,88*1,97)*2</t>
  </si>
  <si>
    <t>342244101.HLZ</t>
  </si>
  <si>
    <t>Příčka z cihel HELUZ 8 P10 na maltu M5 tloušťky 80 mm</t>
  </si>
  <si>
    <t>1267532929</t>
  </si>
  <si>
    <t>((1,3+1,7+2,05+0,9+0,7+3,325+1,8)*4)*2,6</t>
  </si>
  <si>
    <t>-(0,68*2,02)*8</t>
  </si>
  <si>
    <t>-(0,88*2,02)*4</t>
  </si>
  <si>
    <t>16</t>
  </si>
  <si>
    <t>317168057.HLZ</t>
  </si>
  <si>
    <t>Překlad vysoký HELUZ 23,8 dl 2500 mm</t>
  </si>
  <si>
    <t>kus</t>
  </si>
  <si>
    <t>344104097</t>
  </si>
  <si>
    <t>17</t>
  </si>
  <si>
    <t>317168054.HLZ</t>
  </si>
  <si>
    <t>Překlad vysoký HELUZ 23,8 dl 1750 mm</t>
  </si>
  <si>
    <t>1314633016</t>
  </si>
  <si>
    <t>18</t>
  </si>
  <si>
    <t>317168052.HLZ</t>
  </si>
  <si>
    <t>Překlad vysoký HELUZ 23,8 dl 1250 mm</t>
  </si>
  <si>
    <t>1647832541</t>
  </si>
  <si>
    <t>19</t>
  </si>
  <si>
    <t>317168022.HLZ</t>
  </si>
  <si>
    <t>Překlad plochý HELUZ 14,5 dl 1250 mm</t>
  </si>
  <si>
    <t>-92466664</t>
  </si>
  <si>
    <t>20</t>
  </si>
  <si>
    <t>317168012.HLZ</t>
  </si>
  <si>
    <t>Překlad plochý HELUZ 11,5 dl 1250 mm</t>
  </si>
  <si>
    <t>885077586</t>
  </si>
  <si>
    <t>317238121</t>
  </si>
  <si>
    <t>Tlaková zóna plochých keramických překladů š 145 mm v 167 mm z cihel plných pálených</t>
  </si>
  <si>
    <t>581710222</t>
  </si>
  <si>
    <t>Tlaková zóna plochých keramických překladů z cihel výšky 167 mm, na maltu vápenocementovou M5, z cihel plných pálených, šířky 145 mm</t>
  </si>
  <si>
    <t>1,25*2</t>
  </si>
  <si>
    <t>22</t>
  </si>
  <si>
    <t>317238111</t>
  </si>
  <si>
    <t>Tlaková zóna plochých keramických překladů š 115 mm v 167 mm z cihel děrovaných</t>
  </si>
  <si>
    <t>-1006320479</t>
  </si>
  <si>
    <t>Tlaková zóna plochých keramických překladů z cihel výšky 167 mm, na maltu vápenocementovou M5, z cihel děrovaných, šířky 115 mm</t>
  </si>
  <si>
    <t>1,25*16</t>
  </si>
  <si>
    <t>23</t>
  </si>
  <si>
    <t>317941121</t>
  </si>
  <si>
    <t>Osazování ocelových válcovaných nosníků na zdivu I, IE, U, UE nebo L do č 12</t>
  </si>
  <si>
    <t>1215785587</t>
  </si>
  <si>
    <t>Osazování ocelových válcovaných nosníků na zdivu  I nebo IE nebo U nebo UE nebo L do č. 12 nebo výšky do 120 mm</t>
  </si>
  <si>
    <t>4.NP IPN 120</t>
  </si>
  <si>
    <t>((1,4*8)*11,1)/1000</t>
  </si>
  <si>
    <t>24</t>
  </si>
  <si>
    <t>M</t>
  </si>
  <si>
    <t>13010714</t>
  </si>
  <si>
    <t>ocel profilová IPN 120 jakost 11 375</t>
  </si>
  <si>
    <t>-1879398112</t>
  </si>
  <si>
    <t>0,124*1,15 'Přepočtené koeficientem množství</t>
  </si>
  <si>
    <t>25</t>
  </si>
  <si>
    <t>317944321</t>
  </si>
  <si>
    <t>Válcované nosníky do č.12 dodatečně osazované do připravených otvorů</t>
  </si>
  <si>
    <t>-641374</t>
  </si>
  <si>
    <t>Válcované nosníky dodatečně osazované do připravených otvorů  bez zazdění hlav do č. 12</t>
  </si>
  <si>
    <t>1.NP</t>
  </si>
  <si>
    <t>IPN 80</t>
  </si>
  <si>
    <t>((0,9*2)*5,94)/1000</t>
  </si>
  <si>
    <t>((1,2*2)*5,94)/1000</t>
  </si>
  <si>
    <t>2. a 3.NP</t>
  </si>
  <si>
    <t>((0,9*4)*5,94)/1000</t>
  </si>
  <si>
    <t>((1,2*4)*5,94)/1000</t>
  </si>
  <si>
    <t>26</t>
  </si>
  <si>
    <t>317944323</t>
  </si>
  <si>
    <t>Válcované nosníky č.14 až 22 dodatečně osazované do připravených otvorů</t>
  </si>
  <si>
    <t>-1330213824</t>
  </si>
  <si>
    <t>Válcované nosníky dodatečně osazované do připravených otvorů  bez zazdění hlav č. 14 až 22</t>
  </si>
  <si>
    <t>IPN 160</t>
  </si>
  <si>
    <t>((1,4*4)*17,9)/1000</t>
  </si>
  <si>
    <t>((1,4*8)*17,9)/1000</t>
  </si>
  <si>
    <t>27</t>
  </si>
  <si>
    <t>317234410</t>
  </si>
  <si>
    <t>Vyzdívka mezi nosníky z cihel pálených na MC</t>
  </si>
  <si>
    <t>1962690722</t>
  </si>
  <si>
    <t>Vyzdívka mezi nosníky cihlami pálenými  na maltu cementovou</t>
  </si>
  <si>
    <t>((1,4*0,376)*0,16)*2</t>
  </si>
  <si>
    <t>((1,4*0,376)*0,16)*4</t>
  </si>
  <si>
    <t>4.NP</t>
  </si>
  <si>
    <t>((1,4*0,242)*0,12)*2</t>
  </si>
  <si>
    <t>28</t>
  </si>
  <si>
    <t>346244381</t>
  </si>
  <si>
    <t>Plentování jednostranné v do 200 mm válcovaných nosníků cihlami</t>
  </si>
  <si>
    <t>-1910967022</t>
  </si>
  <si>
    <t>Plentování ocelových válcovaných nosníků jednostranné cihlami  na maltu, výška stojiny do 200 mm</t>
  </si>
  <si>
    <t>(0,9*2)*0,08</t>
  </si>
  <si>
    <t>(1,2*4)*0,08</t>
  </si>
  <si>
    <t>(1,4*4)*0,16</t>
  </si>
  <si>
    <t>(0,9*4)*0,08</t>
  </si>
  <si>
    <t>(1,2*8)*0,08</t>
  </si>
  <si>
    <t>(1,4*8)*0,16</t>
  </si>
  <si>
    <t>(1,4*0,12)*8</t>
  </si>
  <si>
    <t>29</t>
  </si>
  <si>
    <t>340239211</t>
  </si>
  <si>
    <t>Zazdívka otvorů v příčkách nebo stěnách plochy do 4 m2 cihlami plnými tl do 100 mm</t>
  </si>
  <si>
    <t>978363311</t>
  </si>
  <si>
    <t>Zazdívka otvorů v příčkách nebo stěnách cihlami plnými pálenými plochy přes 1 m2 do 4 m2, tloušťky do 100 mm</t>
  </si>
  <si>
    <t>1.PP</t>
  </si>
  <si>
    <t>(0,9*2,1)*3</t>
  </si>
  <si>
    <t>(1*2,1)*2</t>
  </si>
  <si>
    <t>(0,9*2,1)*2</t>
  </si>
  <si>
    <t>(1*2,1)*4</t>
  </si>
  <si>
    <t>(0,9*2,1)*4</t>
  </si>
  <si>
    <t>30</t>
  </si>
  <si>
    <t>346244357</t>
  </si>
  <si>
    <t>Obezdívka koupelnových van ploch zaoblených tl 75 mm z pórobetonových přesných tvárnic</t>
  </si>
  <si>
    <t>-478636599</t>
  </si>
  <si>
    <t>Obezdívka koupelnových van  ploch zaoblených z přesných pórobetonových tvárnic, na tenké maltové lože, tl. 75 mm</t>
  </si>
  <si>
    <t>(1,7*0,8)*2</t>
  </si>
  <si>
    <t>(1,7*0,8)*4</t>
  </si>
  <si>
    <t>31</t>
  </si>
  <si>
    <t>003-x1</t>
  </si>
  <si>
    <t>Nadezdívka komínových těles - spec. dle PD</t>
  </si>
  <si>
    <t>665263255</t>
  </si>
  <si>
    <t>Vodorovné konstrukce</t>
  </si>
  <si>
    <t>32</t>
  </si>
  <si>
    <t>417238233.HLZ</t>
  </si>
  <si>
    <t>Obezdívka věnce jednostranná věncovkou HELUZ v přes 210 do 250 mm bez tepelné izolace</t>
  </si>
  <si>
    <t>-1510655055</t>
  </si>
  <si>
    <t>32,25+32,25+9,75+9,75</t>
  </si>
  <si>
    <t>33</t>
  </si>
  <si>
    <t>417351115</t>
  </si>
  <si>
    <t>Zřízení bednění ztužujících věnců</t>
  </si>
  <si>
    <t>616093776</t>
  </si>
  <si>
    <t>Bednění bočnic ztužujících pásů a věnců včetně vzpěr  zřízení</t>
  </si>
  <si>
    <t>(15,525+15,525+4,2+4,2+15,525+15,525+4,2+4,2+6,3+6,3+4,35+4,35+6,3+6,3+4,35+4,35+2,325+2,325+4,5+4,5+2,325+2,325+4,5+4,5+6,3+6,3+4,35+4,35)*0,25</t>
  </si>
  <si>
    <t>34</t>
  </si>
  <si>
    <t>417351116</t>
  </si>
  <si>
    <t>Odstranění bednění ztužujících věnců</t>
  </si>
  <si>
    <t>1599282856</t>
  </si>
  <si>
    <t>Bednění bočnic ztužujících pásů a věnců včetně vzpěr  odstranění</t>
  </si>
  <si>
    <t>35</t>
  </si>
  <si>
    <t>417361821</t>
  </si>
  <si>
    <t>Výztuž ztužujících pásů a věnců betonářskou ocelí 10 505</t>
  </si>
  <si>
    <t>-1424880097</t>
  </si>
  <si>
    <t>Výztuž ztužujících pásů a věnců  z betonářské oceli 10 505 (R) nebo BSt 500</t>
  </si>
  <si>
    <t>((((32,25+32,25-0,16-0,16+9,59+9,59-2,925-2,925)*4)*2,98)*1,2)/1000</t>
  </si>
  <si>
    <t>(((((32,25+32,25-0,16-0,16+9,59+9,59-2,925-2,925)*5)*1,06)*1,2)*0,22)/1000</t>
  </si>
  <si>
    <t>(((((2,925*2)*0,22)*4)*2,98)*1,2)/1000</t>
  </si>
  <si>
    <t>(((((2,925*2)*5)*0,8)*1,2)*0,22)/1000</t>
  </si>
  <si>
    <t>((((4,5+4,5+4,5+4,5+31,35+4,35+4,35)*4)*2,98)*1,2)/1000</t>
  </si>
  <si>
    <t>(((((4,5+4,5+4,5+4,5+31,35+4,35+4,35)*5)*0,96)*1,2)*0,22)/1000</t>
  </si>
  <si>
    <t>36</t>
  </si>
  <si>
    <t>417321414</t>
  </si>
  <si>
    <t>Ztužující pásy a věnce ze ŽB tř. C 20/25</t>
  </si>
  <si>
    <t>1443982544</t>
  </si>
  <si>
    <t>Ztužující pásy a věnce z betonu železového (bez výztuže)  tř. C 20/25</t>
  </si>
  <si>
    <t>((32,25+32,25-0,16-0,16+8,85+8,85-2,925-2,925)*0,36)*0,25</t>
  </si>
  <si>
    <t>((2,925*2)*0,22)*0,25</t>
  </si>
  <si>
    <t>((4,5+4,5+4,5+4,5+31,35+4,35+4,35)*0,3)*0,25</t>
  </si>
  <si>
    <t>Komunikace pozemní</t>
  </si>
  <si>
    <t>37</t>
  </si>
  <si>
    <t>564831111</t>
  </si>
  <si>
    <t>Podklad ze štěrkodrtě ŠD tl 100 mm</t>
  </si>
  <si>
    <t>-975430052</t>
  </si>
  <si>
    <t>Podklad ze štěrkodrti ŠD  s rozprostřením a zhutněním, po zhutnění tl. 100 mm</t>
  </si>
  <si>
    <t>Pod okapový chodník</t>
  </si>
  <si>
    <t>(32,25+0,5+0,5+9,75+6,75+12,9+6,75)*0,4</t>
  </si>
  <si>
    <t>38</t>
  </si>
  <si>
    <t>564851111</t>
  </si>
  <si>
    <t>Podklad ze štěrkodrtě ŠD tl 150 mm</t>
  </si>
  <si>
    <t>1494990872</t>
  </si>
  <si>
    <t>Podklad ze štěrkodrti ŠD  s rozprostřením a zhutněním, po zhutnění tl. 150 mm</t>
  </si>
  <si>
    <t>Pod zámkovou dlažbu</t>
  </si>
  <si>
    <t>18,75*0,55</t>
  </si>
  <si>
    <t>Pod zatravňovací dlažbu</t>
  </si>
  <si>
    <t>7,75*0,5</t>
  </si>
  <si>
    <t>39</t>
  </si>
  <si>
    <t>596211110</t>
  </si>
  <si>
    <t>Kladení zámkové dlažby komunikací pro pěší tl 60 mm skupiny A pl do 50 m2 - použití stávajících dlaždic</t>
  </si>
  <si>
    <t>-2042332170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</si>
  <si>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</si>
  <si>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40</t>
  </si>
  <si>
    <t>596411111</t>
  </si>
  <si>
    <t>Kladení dlažby z vegetačních tvárnic komunikací pro pěší tl 80 mm pl do 50 m2 - použití stávajících</t>
  </si>
  <si>
    <t>-1143210884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</si>
  <si>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</si>
  <si>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Úpravy povrchů, podlahy a osazování výplní</t>
  </si>
  <si>
    <t>41</t>
  </si>
  <si>
    <t>629991011</t>
  </si>
  <si>
    <t>Zakrytí výplní otvorů a svislých ploch fólií přilepenou lepící páskou</t>
  </si>
  <si>
    <t>-1838083411</t>
  </si>
  <si>
    <t>Zakrytí vnějších ploch před znečištěním  včetně pozdějšího odkrytí výplní otvorů a svislých ploch fólií přilepenou lepící páskou</t>
  </si>
  <si>
    <t>(1,3*0,6)*36</t>
  </si>
  <si>
    <t>(1,6*2,4)*4</t>
  </si>
  <si>
    <t>(2*1,3)*16</t>
  </si>
  <si>
    <t>(1,35*1,1)*8</t>
  </si>
  <si>
    <t>(0,7*2,35)*16</t>
  </si>
  <si>
    <t>(0,65*1,5)*32</t>
  </si>
  <si>
    <t>(2*1,5)*8</t>
  </si>
  <si>
    <t>(1,35*1,5)*32</t>
  </si>
  <si>
    <t>(1,35*1,6)*8</t>
  </si>
  <si>
    <t>(2*1,5)*16</t>
  </si>
  <si>
    <t>(1,35*1,5)*8</t>
  </si>
  <si>
    <t>(1,35*1,3)*8</t>
  </si>
  <si>
    <t>(1,35*1,5)*4</t>
  </si>
  <si>
    <t>42</t>
  </si>
  <si>
    <t>611131121</t>
  </si>
  <si>
    <t>Penetrační disperzní nátěr vnitřních stropů nanášený ručně</t>
  </si>
  <si>
    <t>211085284</t>
  </si>
  <si>
    <t>Podkladní a spojovací vrstva vnitřních omítaných ploch  penetrace disperzní nanášená ručně stropů</t>
  </si>
  <si>
    <t>Opravy - rozsah 20%</t>
  </si>
  <si>
    <t>(8*3,75)*0,2</t>
  </si>
  <si>
    <t>(3,1*2,25)*0,2</t>
  </si>
  <si>
    <t>(3,1*1,25)*0,2</t>
  </si>
  <si>
    <t>(13,475*4,05)*0,2</t>
  </si>
  <si>
    <t>(1,95*4,05)*0,2</t>
  </si>
  <si>
    <t>(6,3*1,15)*0,2</t>
  </si>
  <si>
    <t>(0,35*1,7)*0,2</t>
  </si>
  <si>
    <t>(2,45*2,95)*0,2</t>
  </si>
  <si>
    <t>(3,4*2,95)*0,2</t>
  </si>
  <si>
    <t>(1,7*0,35)*0,2</t>
  </si>
  <si>
    <t>(12,9*1,15)*0,2</t>
  </si>
  <si>
    <t>(2,325*1,3)*0,2</t>
  </si>
  <si>
    <t>(1,7*0,45)*0,2</t>
  </si>
  <si>
    <t>(2,45*4,2)*0,2</t>
  </si>
  <si>
    <t>(3,75*1,15)*0,2</t>
  </si>
  <si>
    <t>((1*0,6)*2)*0,2</t>
  </si>
  <si>
    <t>Mezisoučet</t>
  </si>
  <si>
    <t>(4,1*4,2)*4</t>
  </si>
  <si>
    <t>(4,2*3,49)*2</t>
  </si>
  <si>
    <t>(3,34*4,2)*2</t>
  </si>
  <si>
    <t>(4,2*2,45)*4</t>
  </si>
  <si>
    <t>(1,15*1,8)*4</t>
  </si>
  <si>
    <t>(4,2*1,6)*4</t>
  </si>
  <si>
    <t>(1,7*1,95)*4</t>
  </si>
  <si>
    <t>(0,9*1,55)*4</t>
  </si>
  <si>
    <t>(1,7*1,95)*8</t>
  </si>
  <si>
    <t>(1,55*0,9)*8</t>
  </si>
  <si>
    <t>(4,2*1,6)*8</t>
  </si>
  <si>
    <t>(1,8*1,15)*8</t>
  </si>
  <si>
    <t>(4,2*2,45)*8</t>
  </si>
  <si>
    <t>(4,1*4,2)*8</t>
  </si>
  <si>
    <t>(3,49*4,2)*4</t>
  </si>
  <si>
    <t>(3,34*4,2)*4</t>
  </si>
  <si>
    <t>43</t>
  </si>
  <si>
    <t>611311131</t>
  </si>
  <si>
    <t>Potažení vnitřních rovných stropů vápenným štukem tloušťky do 3 mm</t>
  </si>
  <si>
    <t>1932156110</t>
  </si>
  <si>
    <t>Potažení vnitřních ploch štukem tloušťky do 3 mm vodorovných konstrukcí stropů rovných</t>
  </si>
  <si>
    <t>44</t>
  </si>
  <si>
    <t>611131125</t>
  </si>
  <si>
    <t>Penetrační disperzní nátěr vnitřních schodišťových konstrukcí nanášený ručně</t>
  </si>
  <si>
    <t>10830339</t>
  </si>
  <si>
    <t>Podkladní a spojovací vrstva vnitřních omítaných ploch  penetrace akrylát-silikonová nanášená ručně schodišťových konstrukcí</t>
  </si>
  <si>
    <t>((3,05+3,05+1,09+3,05+3,05+1,09+2,95+2,95+2,95+2,95+1,14+1,14+1,14+1,14)*2,85)*0,2</t>
  </si>
  <si>
    <t>((2,325*3,05)*4)*0,2</t>
  </si>
  <si>
    <t>((2,325+2,325+4,5+4,5)*2,85)*2</t>
  </si>
  <si>
    <t>((2,325*4,5)*2)*2</t>
  </si>
  <si>
    <t>-(0,8*1,97)*4</t>
  </si>
  <si>
    <t>-(1,6*2,4)*2</t>
  </si>
  <si>
    <t>((1,6+2,4+2,4)*2)*0,1</t>
  </si>
  <si>
    <t>((2,325+2,325+4,5+4,5)*2,85)*4</t>
  </si>
  <si>
    <t>((2,325*4,5)*4)*2</t>
  </si>
  <si>
    <t>-(0,8*1,97)*8</t>
  </si>
  <si>
    <t>-(1,35*1,6)*4</t>
  </si>
  <si>
    <t>((1,35+1,6+1,6)*0,1)*4</t>
  </si>
  <si>
    <t>45</t>
  </si>
  <si>
    <t>611311135</t>
  </si>
  <si>
    <t>Potažení vnitřních schodišťových konstrukcí vápenným štukem tloušťky do 3 mm</t>
  </si>
  <si>
    <t>69089113</t>
  </si>
  <si>
    <t>Potažení vnitřních ploch štukem tloušťky do 3 mm schodišťových konstrukcí stropů, stěn, ramen nebo nosníků</t>
  </si>
  <si>
    <t>46</t>
  </si>
  <si>
    <t>612131100</t>
  </si>
  <si>
    <t>Vápenný postřik vnitřních stěn nanášený ručně</t>
  </si>
  <si>
    <t>1251621028</t>
  </si>
  <si>
    <t>Podkladní a spojovací vrstva vnitřních omítaných ploch  vápenný postřik nanášený ručně celoplošně stěn</t>
  </si>
  <si>
    <t>(0,9*2,1)*6</t>
  </si>
  <si>
    <t>((1+2,1+2,1)*0,45)*2</t>
  </si>
  <si>
    <t>(1*2,1)*8</t>
  </si>
  <si>
    <t>(0,9*2,1)*8</t>
  </si>
  <si>
    <t>((1+2,1+2,1)*0,45)*4</t>
  </si>
  <si>
    <t>((4,1+4,1+4,2+4,2+3,44+3,44+4,2+4,2+3,34+3,34+4,2+4,2+4,1+4,1+4,2+4,2+4,35+4,35+2,35+2,35+4,35+4,35+3,75+3,75+3,75+3,75+4,35+4,35+2,35+2,35)*2,6)*2</t>
  </si>
  <si>
    <t>((4,35+4,35+2,325+2,325+4,5+4,5)*2,6)*2</t>
  </si>
  <si>
    <t>((2+1,5+1,5)*8)*0,175</t>
  </si>
  <si>
    <t>((1,35+1,5+1,5)*4)*0,175</t>
  </si>
  <si>
    <t>((1,25+1,3+1,3+1.3+1.3)*4)*0,175</t>
  </si>
  <si>
    <t>((1,35+1,5+1,5)*2)*0,1</t>
  </si>
  <si>
    <t>-(0,6*1,97)*16</t>
  </si>
  <si>
    <t>-(0,8*1,97)*36</t>
  </si>
  <si>
    <t>((1+2,05+2,05)*0,2)*8</t>
  </si>
  <si>
    <t>47</t>
  </si>
  <si>
    <t>612321121</t>
  </si>
  <si>
    <t>Vápenocementová omítka hladká jednovrstvá vnitřních stěn nanášená ručně</t>
  </si>
  <si>
    <t>1666078714</t>
  </si>
  <si>
    <t>Omítka vápenocementová vnitřních ploch  nanášená ručně jednovrstvá, tloušťky do 10 mm hladká svislých konstrukcí stěn</t>
  </si>
  <si>
    <t>48</t>
  </si>
  <si>
    <t>612131121</t>
  </si>
  <si>
    <t>Penetrační disperzní nátěr vnitřních stěn nanášený ručně</t>
  </si>
  <si>
    <t>1342055635</t>
  </si>
  <si>
    <t>Podkladní a spojovací vrstva vnitřních omítaných ploch  penetrace disperzní nanášená ručně stěn</t>
  </si>
  <si>
    <t>Zazdívky</t>
  </si>
  <si>
    <t>11,34</t>
  </si>
  <si>
    <t>((8+8+3,75+3,75+3,1+3,1+2,25+2,25+3,375+3,375+4,05+4,05+15,525+15,525+4,05+4,05+6,3+6,3+1,15+1,15+2,8+2,8+2,95+2,95+3,4+3,4+2,95+2,95)*2,4)*0,2</t>
  </si>
  <si>
    <t>((3,4+3,4+2,95+2,95+2,8+2,8+2,95+2,95+2,8+2,8+2,95+2,95+3,4+3,4+2,95+2,95+2,325+2,325+1,3+2,325+1,3+1,238+1,238+1,3+2,325+1,3)*2,4)*0,2</t>
  </si>
  <si>
    <t>((12,9+12,9+1,15+1,15+3,75+3,75+1,15+1,15+4,2+4,2+6,3+6,3+1,25+1,25)*2,4)*0,2</t>
  </si>
  <si>
    <t>-((0,8*1,97)*42)*0,2</t>
  </si>
  <si>
    <t>-((1,3*0,6)*16)*0,2</t>
  </si>
  <si>
    <t>(((1,3+0,6+0,6)*16)*0,175)*0,2</t>
  </si>
  <si>
    <t>-((1*2)*4)*0,2</t>
  </si>
  <si>
    <t>(((1+2+2)*0,6)*2)*0,2</t>
  </si>
  <si>
    <t>((4,1+4,1+3,34+3,34+3,49+3,49+4,1+4,1+4,2+4,2+4,2+4,2+4,2+4,2+4,2+2,45+2,45+2,45+2,45+4,2+4,2+4,2+4,2+4,2+4,2+3,4+3,4)*2,5)*2</t>
  </si>
  <si>
    <t>((1,7+1,7+1,95+1,95+1,7+1,7+1,95+1,95+0,9+0,9+0,9+0,9+1,55+1,55+1,55+1,55)*0,5)*2</t>
  </si>
  <si>
    <t>-(2*1,3)*6</t>
  </si>
  <si>
    <t>-(1,35*1,1)*4</t>
  </si>
  <si>
    <t>-(0,6*1,1)*4</t>
  </si>
  <si>
    <t>-(0,6*0,15)*4</t>
  </si>
  <si>
    <t>((2+1,3+1,3)*6)*0,175</t>
  </si>
  <si>
    <t>((1,35+1,1+1,1)*4)*0,175</t>
  </si>
  <si>
    <t>((0,6+1,1+1,1)*4)*0,175</t>
  </si>
  <si>
    <t>((0,6+0,15+0,15)*4)*0,175</t>
  </si>
  <si>
    <t>-(0,6*1,97)*8</t>
  </si>
  <si>
    <t>-(0,8*1,97)*32</t>
  </si>
  <si>
    <t>((1+2,1+2,1)*10)*0,35</t>
  </si>
  <si>
    <t>((1+2,1+2,1)*4)*0,2</t>
  </si>
  <si>
    <t>((4,1+4,1+4,2+4,2+3,34+3,34+4,2+4,2+4,2+3,49+3,49+4,1+4,1+4,2+4,2+2,45+2,45+4,2+4,2+3,6+3,6+4,2+4,2+3,6+3,6+4,2+4,2+4,2+4,2+2,45+2,45)*2,42)*2</t>
  </si>
  <si>
    <t>((4,1+4,1+4,2+4,2+3,34+3,34+4,2+4,2+4,2+3,49+3,49+4,1+4,1+4,2+4,2+2,45+2,45+4,2+4,2+3,6+3,6+4,2+4,2+3,6+3,6+4,2+4,2+4,2+4,2+2,45+2,45)*2,5)*2</t>
  </si>
  <si>
    <t>-(0,8*1,97)*64</t>
  </si>
  <si>
    <t>((1+2,1+2,1)*0,35)*20</t>
  </si>
  <si>
    <t>-(2*1,3)*16</t>
  </si>
  <si>
    <t>((2+1,3+1,3)*0,175)*16</t>
  </si>
  <si>
    <t>-(1,35*1,1)*8</t>
  </si>
  <si>
    <t>((1,35+1,1+1,1)*0,175)*8</t>
  </si>
  <si>
    <t>-(0,6*1,1)*8</t>
  </si>
  <si>
    <t>((0,6+1,1+1,1)*0,175)*8</t>
  </si>
  <si>
    <t>((1,7+1,7+1,95+1,95+1,55+1,55+0,9+0,9)*0,5)*4</t>
  </si>
  <si>
    <t>((1,7+1,7+1,95+1,95+1,55+1,55+0,9+0,9)*0,42)*4</t>
  </si>
  <si>
    <t>-(0,6*0,15)*8</t>
  </si>
  <si>
    <t>((0,6+0,15+0,15)*0,175)*8</t>
  </si>
  <si>
    <t>614,104-83,704</t>
  </si>
  <si>
    <t>49</t>
  </si>
  <si>
    <t>612311131</t>
  </si>
  <si>
    <t>Potažení vnitřních stěn vápenným štukem tloušťky do 3 mm</t>
  </si>
  <si>
    <t>-61270148</t>
  </si>
  <si>
    <t>Potažení vnitřních ploch štukem tloušťky do 3 mm svislých konstrukcí stěn</t>
  </si>
  <si>
    <t>50</t>
  </si>
  <si>
    <t>629995101</t>
  </si>
  <si>
    <t>Očištění vnějších ploch tlakovou vodou</t>
  </si>
  <si>
    <t>920407946</t>
  </si>
  <si>
    <t>Očištění vnějších ploch tlakovou vodou omytím</t>
  </si>
  <si>
    <t>Původní část domu</t>
  </si>
  <si>
    <t>(32,25+32,25+9,75+9,75)*10,72</t>
  </si>
  <si>
    <t>-(1,3*0,6)*18</t>
  </si>
  <si>
    <t>((1,3+0,6+0,6)*18)*0,175</t>
  </si>
  <si>
    <t>-(2*1,3)*8</t>
  </si>
  <si>
    <t>((2+1,3+1,3)*8)*0,175</t>
  </si>
  <si>
    <t>((1,35+1,1+1,1)*8)*0,175</t>
  </si>
  <si>
    <t>-(0,65*1,3)*16</t>
  </si>
  <si>
    <t>((0,65+1,3+1,3)*16)*0,175</t>
  </si>
  <si>
    <t>-(0,7*2,1)*8</t>
  </si>
  <si>
    <t>((0,7+2,1+2,1)*0,175)*8</t>
  </si>
  <si>
    <t>-(1,35*1,5)*16</t>
  </si>
  <si>
    <t>((1,35+1,5+1,5)*0,175)*16</t>
  </si>
  <si>
    <t>((1,35+1,6+1,6)*0,175)*4</t>
  </si>
  <si>
    <t>(33,55+33,55+11,05+11,05)*0,5</t>
  </si>
  <si>
    <t>51</t>
  </si>
  <si>
    <t>621131121</t>
  </si>
  <si>
    <t>Penetrační disperzní nátěr vnějších podhledů nanášený ručně</t>
  </si>
  <si>
    <t>-2114997015</t>
  </si>
  <si>
    <t>Podkladní a spojovací vrstva vnějších omítaných ploch  penetrace akrylát-silikonová nanášená ručně podhledů</t>
  </si>
  <si>
    <t>52</t>
  </si>
  <si>
    <t>621221031</t>
  </si>
  <si>
    <t>Montáž kontaktního zateplení vnějších podhledů lepením a mechanickým kotvením desek z  minerální vlny s podélnou orientací tl do 160 mm</t>
  </si>
  <si>
    <t>364635064</t>
  </si>
  <si>
    <t>Montáž kontaktního zateplení lepením a mechanickým kotvením z desek z minerální vlny s podélnou orientací vláken na vnější podhledy, tloušťky desek přes 120 do 160 mm</t>
  </si>
  <si>
    <t>Atika</t>
  </si>
  <si>
    <t>53</t>
  </si>
  <si>
    <t>63151531</t>
  </si>
  <si>
    <t>deska tepelně izolační minerální kontaktních fasád podélné vlákno λ=0,036 tl 140mm</t>
  </si>
  <si>
    <t>-1603094437</t>
  </si>
  <si>
    <t>44,6*1,05 'Přepočtené koeficientem množství</t>
  </si>
  <si>
    <t>54</t>
  </si>
  <si>
    <t>621251105</t>
  </si>
  <si>
    <t>Příplatek k cenám kontaktního zateplení podhledů za použití tepelněizolačních zátek z minerální vlny</t>
  </si>
  <si>
    <t>1377260077</t>
  </si>
  <si>
    <t>Montáž kontaktního zateplení lepením a mechanickým kotvením Příplatek k cenám za zápustnou montáž kotev s použitím tepelněizolačních zátek na vnější podhledy z minerální vlny</t>
  </si>
  <si>
    <t>55</t>
  </si>
  <si>
    <t>621531011</t>
  </si>
  <si>
    <t>Tenkovrstvá silikonová zrnitá omítka tl. 1,5 mm včetně penetrace vnějších podhledů</t>
  </si>
  <si>
    <t>890530481</t>
  </si>
  <si>
    <t>Omítka tenkovrstvá silikonová vnějších ploch  probarvená, včetně penetrace podkladu zrnitá, tloušťky 1,5 mm podhledů</t>
  </si>
  <si>
    <t>56</t>
  </si>
  <si>
    <t>622325102</t>
  </si>
  <si>
    <t>Oprava vnější vápenocementové hladké omítky složitosti 1 stěn v rozsahu do 30%</t>
  </si>
  <si>
    <t>1284765323</t>
  </si>
  <si>
    <t>Oprava vápenocementové omítky vnějších ploch stupně členitosti 1 hladké stěn, v rozsahu opravované plochy přes 10 do 30%</t>
  </si>
  <si>
    <t>Skutečný rozsah cca. 20%</t>
  </si>
  <si>
    <t>857,97</t>
  </si>
  <si>
    <t>57</t>
  </si>
  <si>
    <t>622131100</t>
  </si>
  <si>
    <t>Vápenný postřik vnějších stěn nanášený celoplošně ručně</t>
  </si>
  <si>
    <t>-843815594</t>
  </si>
  <si>
    <t>Podkladní a spojovací vrstva vnějších omítaných ploch  vápenný postřik nanášený ručně celoplošně stěn</t>
  </si>
  <si>
    <t>(2,45*1,88)*8</t>
  </si>
  <si>
    <t>(2,45*2,33)*2</t>
  </si>
  <si>
    <t>(3,1*2,05)*8</t>
  </si>
  <si>
    <t>-(1,35*1,5)*6</t>
  </si>
  <si>
    <t>((2+1,5+1,5)*0,175)*8</t>
  </si>
  <si>
    <t>((1,35+1,5+1,5)*0,175)*6</t>
  </si>
  <si>
    <t>((1,35+1,3+1,3)*0,175)*4</t>
  </si>
  <si>
    <t>58</t>
  </si>
  <si>
    <t>621811001</t>
  </si>
  <si>
    <t>Tepelně izolační jednovrstvá omítka vnějších podhledů tloušťky do 20 mm</t>
  </si>
  <si>
    <t>72701743</t>
  </si>
  <si>
    <t>Omítka tepelně izolační vnějších ploch  podhledů prováděná ručně v 1 vrstvě, tloušťky do 20 mm</t>
  </si>
  <si>
    <t>59</t>
  </si>
  <si>
    <t>622131121</t>
  </si>
  <si>
    <t>Penetrační disperzní nátěr vnějších stěn nanášený ručně</t>
  </si>
  <si>
    <t>86927605</t>
  </si>
  <si>
    <t>Podkladní a spojovací vrstva vnějších omítaných ploch  penetrace akrylát-silikonová nanášená ručně stěn</t>
  </si>
  <si>
    <t>60</t>
  </si>
  <si>
    <t>622211021</t>
  </si>
  <si>
    <t>Montáž kontaktního zateplení vnějších stěn lepením a mechanickým kotvením polystyrénových desek tl do 120 mm</t>
  </si>
  <si>
    <t>-762533392</t>
  </si>
  <si>
    <t>Montáž kontaktního zateplení lepením a mechanickým kotvením z polystyrenových desek nebo z kombinovaných desek na vnější stěny, tloušťky desek přes 80 do 120 mm</t>
  </si>
  <si>
    <t>(32,55+32,55+10,05+10,05)*0,9</t>
  </si>
  <si>
    <t>61</t>
  </si>
  <si>
    <t>28376444</t>
  </si>
  <si>
    <t>deska z polystyrénu XPS, hrana rovná a strukturovaný povrch 300kPa tl 120mm</t>
  </si>
  <si>
    <t>-1080877104</t>
  </si>
  <si>
    <t>76,68*1,05 'Přepočtené koeficientem množství</t>
  </si>
  <si>
    <t>62</t>
  </si>
  <si>
    <t>622211031</t>
  </si>
  <si>
    <t>Montáž kontaktního zateplení vnějších stěn lepením a mechanickým kotvením polystyrénových desek tl do 160 mm</t>
  </si>
  <si>
    <t>-301749406</t>
  </si>
  <si>
    <t>Montáž kontaktního zateplení lepením a mechanickým kotvením z polystyrenových desek nebo z kombinovaných desek na vnější stěny, tloušťky desek přes 120 do 160 mm</t>
  </si>
  <si>
    <t>(32,55+32,55+10,05+10,05)*10,1</t>
  </si>
  <si>
    <t>63</t>
  </si>
  <si>
    <t>28376078</t>
  </si>
  <si>
    <t>deska EPS grafitová fasadní λ=0,034 tl 140mm</t>
  </si>
  <si>
    <t>650065892</t>
  </si>
  <si>
    <t>deska EPS grafitová fasadní λ=0,031 tl 140mm</t>
  </si>
  <si>
    <t>715,8*1,05 'Přepočtené koeficientem množství</t>
  </si>
  <si>
    <t>64</t>
  </si>
  <si>
    <t>622251101</t>
  </si>
  <si>
    <t>Příplatek k cenám kontaktního zateplení stěn za použití tepelněizolačních zátek z polystyrenu</t>
  </si>
  <si>
    <t>-328207520</t>
  </si>
  <si>
    <t>Montáž kontaktního zateplení lepením a mechanickým kotvením Příplatek k cenám za zápustnou montáž kotev s použitím tepelněizolačních zátek na vnější stěny z polystyrenu</t>
  </si>
  <si>
    <t>76,68+715,8</t>
  </si>
  <si>
    <t>65</t>
  </si>
  <si>
    <t>622212001</t>
  </si>
  <si>
    <t>Montáž kontaktního zateplení vnějšího ostění, nadpraží nebo parapetu hl. špalety do 200 mm lepením desek z polystyrenu tl do 40 mm</t>
  </si>
  <si>
    <t>-265428980</t>
  </si>
  <si>
    <t>Montáž kontaktního zateplení vnějšího ostění, nadpraží nebo parapetu lepením z polystyrenových desek nebo z kombinovaných desek hloubky špalet do 200 mm, tloušťky desek do 40 mm</t>
  </si>
  <si>
    <t>Ostění a nadpraží</t>
  </si>
  <si>
    <t>(1,3+0,6+0,6)*18</t>
  </si>
  <si>
    <t>(2+1,3+1,3)*8</t>
  </si>
  <si>
    <t>(1,35+1,1+1,1)*8</t>
  </si>
  <si>
    <t>(2+2,35+2,35)*8</t>
  </si>
  <si>
    <t>(2+1,5+1,5)*8</t>
  </si>
  <si>
    <t>(1,35+1,5+1,5)*16</t>
  </si>
  <si>
    <t>(1,35+1,6+1,6)*4</t>
  </si>
  <si>
    <t>Parapet</t>
  </si>
  <si>
    <t>1,3*18</t>
  </si>
  <si>
    <t>2*8</t>
  </si>
  <si>
    <t>1,3*8</t>
  </si>
  <si>
    <t>1,35*16</t>
  </si>
  <si>
    <t>1,35*4</t>
  </si>
  <si>
    <t>66</t>
  </si>
  <si>
    <t>28376071</t>
  </si>
  <si>
    <t>deska EPS grafitová fasadní λ=0,03 tl 30mm</t>
  </si>
  <si>
    <t>727324321</t>
  </si>
  <si>
    <t>deska EPS grafitová fasadní λ=0,031 tl 30mm</t>
  </si>
  <si>
    <t>291,6*0,2</t>
  </si>
  <si>
    <t>58,32*1,1 'Přepočtené koeficientem množství</t>
  </si>
  <si>
    <t>67</t>
  </si>
  <si>
    <t>28376105</t>
  </si>
  <si>
    <t>klín izolační z XPS spádový</t>
  </si>
  <si>
    <t>-1393258911</t>
  </si>
  <si>
    <t>(92,8*0,2)*0,03</t>
  </si>
  <si>
    <t>0,557*1,15 'Přepočtené koeficientem množství</t>
  </si>
  <si>
    <t>68</t>
  </si>
  <si>
    <t>622142001</t>
  </si>
  <si>
    <t>Potažení vnějších stěn sklovláknitým pletivem vtlačeným do tenkovrstvé hmoty</t>
  </si>
  <si>
    <t>-962610855</t>
  </si>
  <si>
    <t>Potažení vnějších ploch pletivem  v ploše nebo pruzích, na plném podkladu sklovláknitým vtlačením do tmelu stěn</t>
  </si>
  <si>
    <t>69</t>
  </si>
  <si>
    <t>622143003</t>
  </si>
  <si>
    <t>Montáž omítkových plastových nebo pozinkovaných rohových profilů s tkaninou</t>
  </si>
  <si>
    <t>-946131946</t>
  </si>
  <si>
    <t>Montáž omítkových profilů  plastových nebo pozinkovaných, upevněných vtlačením do podkladní vrstvy nebo přibitím rohových s tkaninou</t>
  </si>
  <si>
    <t>(1,6+2,4+2,4)*2</t>
  </si>
  <si>
    <t>(2+1,5+1,5)*16</t>
  </si>
  <si>
    <t>(1,35+1,6+1,6)*10</t>
  </si>
  <si>
    <t>(1,35+1,3+1,3)*4</t>
  </si>
  <si>
    <t>10+10+11+11</t>
  </si>
  <si>
    <t>3*12</t>
  </si>
  <si>
    <t>70</t>
  </si>
  <si>
    <t>59051480</t>
  </si>
  <si>
    <t>profil rohový Al s tkaninou kontaktního zateplení</t>
  </si>
  <si>
    <t>1077932730</t>
  </si>
  <si>
    <t>465,5*1,15 'Přepočtené koeficientem množství</t>
  </si>
  <si>
    <t>71</t>
  </si>
  <si>
    <t>622143004</t>
  </si>
  <si>
    <t>Montáž omítkových samolepících začišťovacích profilů pro spojení s okenním rámem</t>
  </si>
  <si>
    <t>-2088517477</t>
  </si>
  <si>
    <t>Montáž omítkových profilů  plastových nebo pozinkovaných, upevněných vtlačením do podkladní vrstvy nebo přibitím začišťovacích samolepících pro vytvoření dilatujícího spoje s okenním rámem</t>
  </si>
  <si>
    <t>72</t>
  </si>
  <si>
    <t>59051476</t>
  </si>
  <si>
    <t>profil okenní začišťovací se sklovláknitou armovací tkaninou 9mm/2,4m</t>
  </si>
  <si>
    <t>-1148468115</t>
  </si>
  <si>
    <t>387,5*1,15 'Přepočtené koeficientem množství</t>
  </si>
  <si>
    <t>73</t>
  </si>
  <si>
    <t>622252001</t>
  </si>
  <si>
    <t>Montáž profilů kontaktního zateplení připevněných mechanicky</t>
  </si>
  <si>
    <t>1048784062</t>
  </si>
  <si>
    <t>Montáž profilů kontaktního zateplení zakládacích soklových připevněných hmoždinkami</t>
  </si>
  <si>
    <t>74</t>
  </si>
  <si>
    <t>59051651</t>
  </si>
  <si>
    <t>AL zakládací profil pod ETICS tl 0,7mm pro izolant tl 140mm</t>
  </si>
  <si>
    <t>-474735582</t>
  </si>
  <si>
    <t>84</t>
  </si>
  <si>
    <t>75</t>
  </si>
  <si>
    <t>622252002</t>
  </si>
  <si>
    <t>Montáž profilů kontaktního zateplení lepených</t>
  </si>
  <si>
    <t>617663428</t>
  </si>
  <si>
    <t>Montáž profilů kontaktního zateplení ostatních stěnových, dilatačních apod. lepených do tmelu</t>
  </si>
  <si>
    <t>Nadpražní</t>
  </si>
  <si>
    <t>1,35*8</t>
  </si>
  <si>
    <t>1,6*2</t>
  </si>
  <si>
    <t>2*16</t>
  </si>
  <si>
    <t>1,35*10</t>
  </si>
  <si>
    <t>33,55+33,55+11,05+11,05</t>
  </si>
  <si>
    <t>Parapetní</t>
  </si>
  <si>
    <t>122,7</t>
  </si>
  <si>
    <t>76</t>
  </si>
  <si>
    <t>59051510</t>
  </si>
  <si>
    <t>profil okenní s nepřiznanou podomítkovou okapnicí PVC 2,0m s tkaninou</t>
  </si>
  <si>
    <t>-1283233840</t>
  </si>
  <si>
    <t>231,1*1,15 'Přepočtené koeficientem množství</t>
  </si>
  <si>
    <t>77</t>
  </si>
  <si>
    <t>59051512</t>
  </si>
  <si>
    <t>profil parapetní napojovací se sklovláknitou armovací tkaninou PVC 2m</t>
  </si>
  <si>
    <t>125220064</t>
  </si>
  <si>
    <t>122,7*1,15 'Přepočtené koeficientem množství</t>
  </si>
  <si>
    <t>78</t>
  </si>
  <si>
    <t>622511101</t>
  </si>
  <si>
    <t>Tenkovrstvá akrylátová mozaiková jemnozrnná omítka včetně penetrace vnějších stěn</t>
  </si>
  <si>
    <t>-1915088237</t>
  </si>
  <si>
    <t>Omítka tenkovrstvá akrylátová vnějších ploch  probarvená, včetně penetrace podkladu mozaiková jemnozrnná stěn</t>
  </si>
  <si>
    <t>(32,55+32,55+10,05+10,05)*0,35</t>
  </si>
  <si>
    <t>79</t>
  </si>
  <si>
    <t>622531011</t>
  </si>
  <si>
    <t>Tenkovrstvá silikonová zrnitá omítka tl. 1,5 mm včetně penetrace vnějších stěn</t>
  </si>
  <si>
    <t>417451491</t>
  </si>
  <si>
    <t>Omítka tenkovrstvá silikonová vnějších ploch  probarvená, včetně penetrace podkladu zrnitá, tloušťky 1,5 mm stěn</t>
  </si>
  <si>
    <t>715,8+58,32+70,268</t>
  </si>
  <si>
    <t>80</t>
  </si>
  <si>
    <t>632451103</t>
  </si>
  <si>
    <t>Cementový samonivelační potěr ze suchých směsí tloušťky do 10 mm vč. podkladní penetrace</t>
  </si>
  <si>
    <t>-1120185724</t>
  </si>
  <si>
    <t>Potěr cementový samonivelační ze suchých směsí tloušťky přes 5 do 10 mm</t>
  </si>
  <si>
    <t>911,458</t>
  </si>
  <si>
    <t>81</t>
  </si>
  <si>
    <t>642945111</t>
  </si>
  <si>
    <t>Osazování protipožárních nebo protiplynových zárubní dveří jednokřídlových do 2,5 m2</t>
  </si>
  <si>
    <t>-1241070819</t>
  </si>
  <si>
    <t>Osazování ocelových zárubní protipožárních nebo protiplynových dveří  do vynechaného otvoru, s obetonováním, dveří jednokřídlových do 2,5 m2</t>
  </si>
  <si>
    <t>82</t>
  </si>
  <si>
    <t>006-x1</t>
  </si>
  <si>
    <t>zárubeň ocelová protipožární 800x1970mm š. 100mm</t>
  </si>
  <si>
    <t>1080892028</t>
  </si>
  <si>
    <t>83</t>
  </si>
  <si>
    <t>637211111</t>
  </si>
  <si>
    <t>Okapový chodník z betonových dlaždic tl 40 mm na MC 10</t>
  </si>
  <si>
    <t>1300891026</t>
  </si>
  <si>
    <t>Okapový chodník z dlaždic  betonových se zalitím spár cementovou maltou do cementové malty MC-10, tl. dlaždic 40 mm</t>
  </si>
  <si>
    <t>006-x2</t>
  </si>
  <si>
    <t>Kompletní provedení opravy stříšek nad vchody vč. zateplení apod...- spec. dle PD</t>
  </si>
  <si>
    <t>-1365817052</t>
  </si>
  <si>
    <t>Kompletní provedení opravy stříšek nad vchody - spec. dle PD</t>
  </si>
  <si>
    <t>85</t>
  </si>
  <si>
    <t>006-x3</t>
  </si>
  <si>
    <t>Kompletní úprava podlah franzouzských oken</t>
  </si>
  <si>
    <t>1825356301</t>
  </si>
  <si>
    <t>Ostatní konstrukce a práce, bourání</t>
  </si>
  <si>
    <t>86</t>
  </si>
  <si>
    <t>962032432</t>
  </si>
  <si>
    <t>Bourání zdiva cihelných z dutých nebo plných cihel pálených i nepálených na MV nebo MVC přes 1 m3</t>
  </si>
  <si>
    <t>-1256385449</t>
  </si>
  <si>
    <t>Bourání zdiva nadzákladového z cihel nebo tvárnic  z dutých cihel nebo tvárnic pálených nebo nepálených, na maltu vápennou nebo vápenocementovou, objemu přes 1 m3</t>
  </si>
  <si>
    <t>(((0,3+0,15+2,55+0,15+0,9+0,1+0,5)*4)*2)*0,3</t>
  </si>
  <si>
    <t>-((0.8*1.97)*0.3)*4</t>
  </si>
  <si>
    <t>((4,5+0,15+2,55+0,15+0,9+0,6)*2,4)*0,3</t>
  </si>
  <si>
    <t>(9,2*3,75)*0,3</t>
  </si>
  <si>
    <t>-((1,35*1,2)*2)*0,3</t>
  </si>
  <si>
    <t>((4,2+1,65+4,2+0,3+4,2+1,65+4,2+0,3)*3,6)*0,3</t>
  </si>
  <si>
    <t>-((1,35*1,2)*4)*0,3</t>
  </si>
  <si>
    <t>((9,75*2)*1,8)*0,3</t>
  </si>
  <si>
    <t>-((0,75*1,2)*0,3)*2</t>
  </si>
  <si>
    <t>((0,45*0,3)*4)*2,6</t>
  </si>
  <si>
    <t>87</t>
  </si>
  <si>
    <t>962086111</t>
  </si>
  <si>
    <t>Bourání příček z plynosilikátu tl do 150 mm</t>
  </si>
  <si>
    <t>-1379748278</t>
  </si>
  <si>
    <t>Bourání zdiva příček nebo vybourání otvorů  z plynosilikátu, siporexu a ostatních nepálených zdících materiálů o objemové hmotnosti do 500 kg/m3, tl. do 150 mm</t>
  </si>
  <si>
    <t>(3,5*1,5)*4</t>
  </si>
  <si>
    <t>(1,2*2,5)*2</t>
  </si>
  <si>
    <t>88</t>
  </si>
  <si>
    <t>963051113</t>
  </si>
  <si>
    <t>Bourání ŽB stropů deskových tl přes 80 mm</t>
  </si>
  <si>
    <t>1700832208</t>
  </si>
  <si>
    <t>Bourání železobetonových stropů  deskových, tl. přes 80 mm</t>
  </si>
  <si>
    <t>Bourání balkonů</t>
  </si>
  <si>
    <t>((3*1)*8)*0,2</t>
  </si>
  <si>
    <t>89</t>
  </si>
  <si>
    <t>965042141</t>
  </si>
  <si>
    <t>Bourání podkladů pod dlažby nebo mazanin betonových nebo z litého asfaltu tl do 100 mm pl přes 4 m2</t>
  </si>
  <si>
    <t>349451009</t>
  </si>
  <si>
    <t>Bourání mazanin betonových nebo z litého asfaltu tl. do 100 mm, plochy přes 4 m2</t>
  </si>
  <si>
    <t>219,98*0,045</t>
  </si>
  <si>
    <t>Okapový chodník</t>
  </si>
  <si>
    <t>(26*0,53)*0,1</t>
  </si>
  <si>
    <t>90</t>
  </si>
  <si>
    <t>965043341</t>
  </si>
  <si>
    <t>Bourání podkladů pod dlažby betonových s potěrem nebo teracem tl do 100 mm pl přes 4 m2</t>
  </si>
  <si>
    <t>-355230792</t>
  </si>
  <si>
    <t>Bourání mazanin betonových s potěrem nebo teracem tl. do 100 mm, plochy přes 4 m2</t>
  </si>
  <si>
    <t>(10,44+10,44+4,5+4,5+8,7+8,7+6,3+6,3+18,7+18,7+11,5+11,5+1,9+1,9+4,5+4,5+8,7+8,7+6,3+6,3+14,5+14,5+13+13+1,9)*0,01</t>
  </si>
  <si>
    <t>(10,44+10,44+4,5+4,5+8,7+8,7+6,3+6,3+18,7+18,7+11,5+11,5+1,9+1,9+4,5+4,5+8,7+8,7+6,3+6,3+14,5+14,5+13+13+1,9)*0,02</t>
  </si>
  <si>
    <t>91</t>
  </si>
  <si>
    <t>965046111</t>
  </si>
  <si>
    <t>Broušení stávajících betonových podlah úběr do 3 mm</t>
  </si>
  <si>
    <t>-1459112266</t>
  </si>
  <si>
    <t>19,32+208,072</t>
  </si>
  <si>
    <t>38,64+415,984</t>
  </si>
  <si>
    <t>19,32+210,122</t>
  </si>
  <si>
    <t>92</t>
  </si>
  <si>
    <t>965046119</t>
  </si>
  <si>
    <t>Příplatek k broušení stávajících betonových podlah za každý další 1 mm úběru</t>
  </si>
  <si>
    <t>1583298868</t>
  </si>
  <si>
    <t>Broušení stávajících betonových podlah Příplatek k ceně za každý další 1 mm úběru</t>
  </si>
  <si>
    <t>911,458*2</t>
  </si>
  <si>
    <t>93</t>
  </si>
  <si>
    <t>965081213</t>
  </si>
  <si>
    <t>Bourání podlah z dlaždic keramických nebo xylolitových tl do 10 mm plochy přes 1 m2</t>
  </si>
  <si>
    <t>1140019134</t>
  </si>
  <si>
    <t>Bourání podlah z dlaždic bez podkladního lože nebo mazaniny, s jakoukoliv výplní spár keramických nebo xylolitových tl. do 10 mm, plochy přes 1 m2</t>
  </si>
  <si>
    <t>(1,55*0,9)*4</t>
  </si>
  <si>
    <t>(0,6*0,1)*8</t>
  </si>
  <si>
    <t>(3,75*1,15)*4</t>
  </si>
  <si>
    <t>(1,6*3,05)*4</t>
  </si>
  <si>
    <t>(1*0,2)*4</t>
  </si>
  <si>
    <t>(0,8*0,1)*4</t>
  </si>
  <si>
    <t>(0,6*0,1)*16</t>
  </si>
  <si>
    <t>(3,75*1,15)*8</t>
  </si>
  <si>
    <t>(1,6*3,05)*8</t>
  </si>
  <si>
    <t>(1*0,2)*8</t>
  </si>
  <si>
    <t>(0,8*0,1)*8</t>
  </si>
  <si>
    <t>10,44+10,44+4,5+4,5+6,3+6,3+4,5+4,5+6,3+6,3</t>
  </si>
  <si>
    <t>(3,75*1,3)*4</t>
  </si>
  <si>
    <t>Balkony</t>
  </si>
  <si>
    <t>(3*1)*8</t>
  </si>
  <si>
    <t>94</t>
  </si>
  <si>
    <t>965081611</t>
  </si>
  <si>
    <t>Odsekání soklíků rovných</t>
  </si>
  <si>
    <t>-716759817</t>
  </si>
  <si>
    <t>Odsekání soklíků  včetně otlučení podkladní omítky až na zdivo rovných</t>
  </si>
  <si>
    <t>(3,92+3,92+4,2+4,2-0,6-0,6-0,8-0,8-0,8)*4</t>
  </si>
  <si>
    <t>(3,92+3,92+4,2+4,2-0,6-0,6-0,8-0,8-0,8)*8</t>
  </si>
  <si>
    <t>(2,4+2,4+2+2+0,5+0,5-0,8-0,8-1+3,725+3,725+3,725+3,725+1,3+1,3+1,3+1,3-0,8-0,8-0,8-0,8-0,8-0,8-0,8-0,8-0,6-0,6)*2</t>
  </si>
  <si>
    <t>(3,95+3,95+4,35+4,35-0,6-0,6-0,8-0,8-0,8)*4</t>
  </si>
  <si>
    <t>95</t>
  </si>
  <si>
    <t>968062456</t>
  </si>
  <si>
    <t>Vybourání dřevěných dveřních zárubní pl přes 2 m2</t>
  </si>
  <si>
    <t>1776365882</t>
  </si>
  <si>
    <t>Vybourání dřevěných rámů oken s křídly, dveřních zárubní, vrat, stěn, ostění nebo obkladů  dveřních zárubní, plochy přes 2 m2</t>
  </si>
  <si>
    <t>(1,6*2,4)*2</t>
  </si>
  <si>
    <t>96</t>
  </si>
  <si>
    <t>968072455</t>
  </si>
  <si>
    <t>Vybourání kovových dveřních zárubní pl do 2 m2</t>
  </si>
  <si>
    <t>430765121</t>
  </si>
  <si>
    <t>Vybourání kovových rámů oken s křídly, dveřních zárubní, vrat, stěn, ostění nebo obkladů  dveřních zárubní, plochy do 2 m2</t>
  </si>
  <si>
    <t>(0,8*1,97)*6</t>
  </si>
  <si>
    <t>(0,8*1,97)*18</t>
  </si>
  <si>
    <t>(0,6*1,97)*8</t>
  </si>
  <si>
    <t>(0,8*1,97)*40</t>
  </si>
  <si>
    <t>(0,6*1,97)*16</t>
  </si>
  <si>
    <t>(0,6*1,97)*4</t>
  </si>
  <si>
    <t>(0,8*1,97)*16</t>
  </si>
  <si>
    <t>97</t>
  </si>
  <si>
    <t>968082015</t>
  </si>
  <si>
    <t>Vybourání plastových rámů oken včetně křídel plochy do 1 m2</t>
  </si>
  <si>
    <t>1239124750</t>
  </si>
  <si>
    <t>Vybourání plastových rámů oken s křídly, dveřních zárubní, vrat  rámu oken s křídly, plochy do 1 m2</t>
  </si>
  <si>
    <t>(1,3*0,6)*18</t>
  </si>
  <si>
    <t>(0,6*1,3)*16</t>
  </si>
  <si>
    <t>(0,75*1,2)*2</t>
  </si>
  <si>
    <t>98</t>
  </si>
  <si>
    <t>968082016</t>
  </si>
  <si>
    <t>Vybourání plastových rámů oken včetně křídel plochy přes 1 do 2 m2</t>
  </si>
  <si>
    <t>2041524500</t>
  </si>
  <si>
    <t>Vybourání plastových rámů oken s křídly, dveřních zárubní, vrat  rámu oken s křídly, plochy přes 1 do 2 m2</t>
  </si>
  <si>
    <t>(1,35*1,2)*6</t>
  </si>
  <si>
    <t>(1,2*1,2)*2</t>
  </si>
  <si>
    <t>99</t>
  </si>
  <si>
    <t>968082017</t>
  </si>
  <si>
    <t>Vybourání plastových rámů oken včetně křídel plochy přes 2 do 4 m2</t>
  </si>
  <si>
    <t>-38671812</t>
  </si>
  <si>
    <t>Vybourání plastových rámů oken s křídly, dveřních zárubní, vrat  rámu oken s křídly, plochy přes 2 do 4 m2</t>
  </si>
  <si>
    <t>(2*1,3)*8</t>
  </si>
  <si>
    <t>(1,35*1,5)*16</t>
  </si>
  <si>
    <t>(1,35*1,6)*4</t>
  </si>
  <si>
    <t>100</t>
  </si>
  <si>
    <t>968082021</t>
  </si>
  <si>
    <t>Vybourání plastových zárubní dveří plochy do 2 m2</t>
  </si>
  <si>
    <t>1139415662</t>
  </si>
  <si>
    <t>Vybourání plastových rámů oken s křídly, dveřních zárubní, vrat  dveřních zárubní, plochy do 2 m2</t>
  </si>
  <si>
    <t>(0,8*2,15)*8</t>
  </si>
  <si>
    <t>101</t>
  </si>
  <si>
    <t>974031664</t>
  </si>
  <si>
    <t>Vysekání rýh ve zdivu cihelném pro vtahování nosníků hl do 150 mm v do 150 mm</t>
  </si>
  <si>
    <t>-2045228069</t>
  </si>
  <si>
    <t>Vysekání rýh ve zdivu cihelném na maltu vápennou nebo vápenocementovou  pro vtahování nosníků do zdí, před vybouráním otvoru do hl. 150 mm, při v. nosníku do 150 mm</t>
  </si>
  <si>
    <t>1,2*2</t>
  </si>
  <si>
    <t>1,2*4</t>
  </si>
  <si>
    <t>102</t>
  </si>
  <si>
    <t>974031666</t>
  </si>
  <si>
    <t>Vysekání rýh ve zdivu cihelném pro vtahování nosníků hl do 150 mm v do 250 mm</t>
  </si>
  <si>
    <t>-1621157753</t>
  </si>
  <si>
    <t>Vysekání rýh ve zdivu cihelném na maltu vápennou nebo vápenocementovou  pro vtahování nosníků do zdí, před vybouráním otvoru do hl. 150 mm, při v. nosníku do 250 mm</t>
  </si>
  <si>
    <t>(1,4*3)*2</t>
  </si>
  <si>
    <t>(1,4*3)*4</t>
  </si>
  <si>
    <t>103</t>
  </si>
  <si>
    <t>978015331</t>
  </si>
  <si>
    <t>Otlučení (osekání) vnější vápenné nebo vápenocementové omítky stupně členitosti 1 a 2 rozsahu do 20%</t>
  </si>
  <si>
    <t>-1585635761</t>
  </si>
  <si>
    <t>Otlučení vápenných nebo vápenocementových omítek vnějších ploch s vyškrabáním spar a s očištěním zdiva stupně členitosti 1 a 2, v rozsahu přes 10 do 20 %</t>
  </si>
  <si>
    <t>104</t>
  </si>
  <si>
    <t>978059541</t>
  </si>
  <si>
    <t>Odsekání a odebrání obkladů stěn z vnitřních obkládaček plochy přes 1 m2</t>
  </si>
  <si>
    <t>380664055</t>
  </si>
  <si>
    <t>Odsekání obkladů  stěn včetně otlučení podkladní omítky až na zdivo z obkládaček vnitřních, z jakýchkoliv materiálů, plochy přes 1 m2</t>
  </si>
  <si>
    <t>((1,7+1,7+1,95+1,95+1,55+1,55+0,9+0,9)*4)*2</t>
  </si>
  <si>
    <t>-(0,6*0,95)*4</t>
  </si>
  <si>
    <t>((1,7+1,7+1,95+1,95+1,55+1,55+0,9+0,9)*8)*2</t>
  </si>
  <si>
    <t>-(0,6*0,95)*8</t>
  </si>
  <si>
    <t>(2,475*1,5)*4</t>
  </si>
  <si>
    <t>(2,475*2)*4</t>
  </si>
  <si>
    <t>(2,55*8)*1,75</t>
  </si>
  <si>
    <t>-(0,6*1,97)*4</t>
  </si>
  <si>
    <t>105</t>
  </si>
  <si>
    <t>966008212</t>
  </si>
  <si>
    <t>Bourání odvodňovacího žlabu z betonových příkopových tvárnic š do 800 mm</t>
  </si>
  <si>
    <t>-393890633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</si>
  <si>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</si>
  <si>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106</t>
  </si>
  <si>
    <t>979054451</t>
  </si>
  <si>
    <t>Očištění vybouraných zámkových dlaždic s původním spárováním z kameniva těženého</t>
  </si>
  <si>
    <t>-944706810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</si>
  <si>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</si>
  <si>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107</t>
  </si>
  <si>
    <t>009-x1</t>
  </si>
  <si>
    <t>Oprava venkovních schodů - vyrovnání, sanace....</t>
  </si>
  <si>
    <t>1845249937</t>
  </si>
  <si>
    <t>108</t>
  </si>
  <si>
    <t>009-x2</t>
  </si>
  <si>
    <t>Kompletní provedení odvětrání sociálních zázemí - spec. dle PD</t>
  </si>
  <si>
    <t>-943892693</t>
  </si>
  <si>
    <t>Kompletní provedení odvětrání sociálních zázemí</t>
  </si>
  <si>
    <t>109</t>
  </si>
  <si>
    <t>009-x3</t>
  </si>
  <si>
    <t>Výměna a předsazení dvířek elektro na fasádě vel. cca. 410x610mm</t>
  </si>
  <si>
    <t>2133341870</t>
  </si>
  <si>
    <t>110</t>
  </si>
  <si>
    <t>009-x4</t>
  </si>
  <si>
    <t>Výměna a předsazení dvířek HUP na fasádě vel. cca. 470x470mm</t>
  </si>
  <si>
    <t>1527341734</t>
  </si>
  <si>
    <t>111</t>
  </si>
  <si>
    <t>009-x5</t>
  </si>
  <si>
    <t>Odsazení pilířků CETIN od fasády</t>
  </si>
  <si>
    <t>915548142</t>
  </si>
  <si>
    <t>112</t>
  </si>
  <si>
    <t>009-x6</t>
  </si>
  <si>
    <t xml:space="preserve">Demontáž kovových čistících zón před vchody vel. 1000x500mm, uschování a zpětná montáž </t>
  </si>
  <si>
    <t>-6088533</t>
  </si>
  <si>
    <t>113</t>
  </si>
  <si>
    <t>916331112</t>
  </si>
  <si>
    <t>Osazení zahradního obrubníku betonového do lože z betonu s boční opěrou</t>
  </si>
  <si>
    <t>-849910093</t>
  </si>
  <si>
    <t>Osazení zahradního obrubníku betonového s ložem tl. od 50 do 100 mm z betonu prostého tř. C 12/15 s boční opěrou z betonu prostého tř. C 12/15</t>
  </si>
  <si>
    <t>32,25+9,75+0,5+0,5+0,5+6,75+0,5+12,9+0,5+0,5+6,75+0,5</t>
  </si>
  <si>
    <t>114</t>
  </si>
  <si>
    <t>59217001</t>
  </si>
  <si>
    <t>obrubník betonový zahradní 1000x50x250mm</t>
  </si>
  <si>
    <t>-1208701083</t>
  </si>
  <si>
    <t>71,9*1,1 'Přepočtené koeficientem množství</t>
  </si>
  <si>
    <t>115</t>
  </si>
  <si>
    <t>935112211</t>
  </si>
  <si>
    <t>Osazení příkopového žlabu do betonu tl 100 mm z betonových tvárnic š 800 mm</t>
  </si>
  <si>
    <t>-655604747</t>
  </si>
  <si>
    <t>Osazení betonového příkopového žlabu s vyplněním a zatřením spár cementovou maltou s ložem tl. 100 mm z betonu prostého z betonových příkopových tvárnic šířky přes 500 do 800 mm</t>
  </si>
  <si>
    <t>116</t>
  </si>
  <si>
    <t>59227035</t>
  </si>
  <si>
    <t>žlab odvodňovací betonový 510x 650x157mm</t>
  </si>
  <si>
    <t>-1604534839</t>
  </si>
  <si>
    <t>10*1,1 'Přepočtené koeficientem množství</t>
  </si>
  <si>
    <t>117</t>
  </si>
  <si>
    <t>009-x7</t>
  </si>
  <si>
    <t>D+M Budka pro rorýse obecného do Etics nehořlavá, tříkomorová</t>
  </si>
  <si>
    <t>1320080534</t>
  </si>
  <si>
    <t>118</t>
  </si>
  <si>
    <t>953943211</t>
  </si>
  <si>
    <t>Osazování hasicího přístroje</t>
  </si>
  <si>
    <t>-1719877421</t>
  </si>
  <si>
    <t>Osazování drobných kovových předmětů  kotvených do stěny hasicího přístroje</t>
  </si>
  <si>
    <t>119</t>
  </si>
  <si>
    <t>44932114</t>
  </si>
  <si>
    <t>přístroj hasicí ruční práškový P6 s hasicí schopností 21A vč. držáku na zeď</t>
  </si>
  <si>
    <t>-1655293103</t>
  </si>
  <si>
    <t>přístroj hasicí ruční práškový PG 6 LE</t>
  </si>
  <si>
    <t>120</t>
  </si>
  <si>
    <t>941211112</t>
  </si>
  <si>
    <t>Montáž lešení řadového rámového lehkého zatížení do 200 kg/m2 š do 0,9 m v do 25 m</t>
  </si>
  <si>
    <t>-470168416</t>
  </si>
  <si>
    <t>Montáž lešení řadového rámového lehkého pracovního s podlahami  s provozním zatížením tř. 3 do 200 kg/m2 šířky tř. SW06 přes 0,6 do 0,9 m, výšky přes 10 do 25 m</t>
  </si>
  <si>
    <t>(33*2)*14</t>
  </si>
  <si>
    <t>(10*2)*14</t>
  </si>
  <si>
    <t>121</t>
  </si>
  <si>
    <t>941211211</t>
  </si>
  <si>
    <t>Příplatek k lešení řadovému rámovému lehkému š 0,9 m v do 25 m za první a ZKD den použití</t>
  </si>
  <si>
    <t>582856141</t>
  </si>
  <si>
    <t>Montáž lešení řadového rámového lehkého pracovního s podlahami  s provozním zatížením tř. 3 do 200 kg/m2 Příplatek za první a každý další den použití lešení k ceně -1111 nebo -1112</t>
  </si>
  <si>
    <t>1204*180</t>
  </si>
  <si>
    <t>122</t>
  </si>
  <si>
    <t>941311812</t>
  </si>
  <si>
    <t>Demontáž lešení řadového modulového lehkého zatížení do 200 kg/m2 š do 0,9 m v do 25 m</t>
  </si>
  <si>
    <t>737193739</t>
  </si>
  <si>
    <t>Demontáž lešení řadového modulového lehkého pracovního s podlahami  s provozním zatížením tř. 3 do 200 kg/m2 šířky SW06 přes 0,6 do 0,9 m, výšky přes 10 do 25 m</t>
  </si>
  <si>
    <t>123</t>
  </si>
  <si>
    <t>944511111</t>
  </si>
  <si>
    <t>Montáž ochranné sítě z textilie z umělých vláken</t>
  </si>
  <si>
    <t>746393602</t>
  </si>
  <si>
    <t>Montáž ochranné sítě  zavěšené na konstrukci lešení z textilie z umělých vláken</t>
  </si>
  <si>
    <t>124</t>
  </si>
  <si>
    <t>944511211</t>
  </si>
  <si>
    <t>Příplatek k ochranné síti za první a ZKD den použití</t>
  </si>
  <si>
    <t>1264690171</t>
  </si>
  <si>
    <t>Montáž ochranné sítě  Příplatek za první a každý další den použití sítě k ceně -1111</t>
  </si>
  <si>
    <t>125</t>
  </si>
  <si>
    <t>944511811</t>
  </si>
  <si>
    <t>Demontáž ochranné sítě z textilie z umělých vláken</t>
  </si>
  <si>
    <t>-44675342</t>
  </si>
  <si>
    <t>Demontáž ochranné sítě  zavěšené na konstrukci lešení z textilie z umělých vláken</t>
  </si>
  <si>
    <t>126</t>
  </si>
  <si>
    <t>949101111</t>
  </si>
  <si>
    <t>Lešení pomocné pro objekty pozemních staveb s lešeňovou podlahou v do 1,9 m zatížení do 150 kg/m2</t>
  </si>
  <si>
    <t>-1105637227</t>
  </si>
  <si>
    <t>Lešení pomocné pracovní pro objekty pozemních staveb  pro zatížení do 150 kg/m2, o výšce lešeňové podlahy do 1,9 m</t>
  </si>
  <si>
    <t>(4,5*2,325)*8</t>
  </si>
  <si>
    <t>127</t>
  </si>
  <si>
    <t>952901111</t>
  </si>
  <si>
    <t>Vyčištění budov bytové a občanské výstavby při výšce podlaží do 4 m</t>
  </si>
  <si>
    <t>754299489</t>
  </si>
  <si>
    <t>Vyčištění budov nebo objektů před předáním do užívání  budov bytové nebo občanské výstavby, světlé výšky podlaží do 4 m</t>
  </si>
  <si>
    <t>997</t>
  </si>
  <si>
    <t>Přesun sutě</t>
  </si>
  <si>
    <t>128</t>
  </si>
  <si>
    <t>997013154</t>
  </si>
  <si>
    <t>Vnitrostaveništní doprava suti a vybouraných hmot pro budovy v do 15 m s omezením mechanizace</t>
  </si>
  <si>
    <t>-324101975</t>
  </si>
  <si>
    <t>Vnitrostaveništní doprava suti a vybouraných hmot  vodorovně do 50 m svisle s omezením mechanizace pro budovy a haly výšky přes 12 do 15 m</t>
  </si>
  <si>
    <t>129</t>
  </si>
  <si>
    <t>997002611</t>
  </si>
  <si>
    <t>Nakládání suti a vybouraných hmot</t>
  </si>
  <si>
    <t>-1717478803</t>
  </si>
  <si>
    <t>Nakládání suti a vybouraných hmot na dopravní prostředek  pro vodorovné přemístění</t>
  </si>
  <si>
    <t>130</t>
  </si>
  <si>
    <t>997013501</t>
  </si>
  <si>
    <t>Odvoz suti a vybouraných hmot na skládku nebo meziskládku do 1 km se složením</t>
  </si>
  <si>
    <t>-422369920</t>
  </si>
  <si>
    <t>Odvoz suti a vybouraných hmot na skládku nebo meziskládku  se složením, na vzdálenost do 1 km</t>
  </si>
  <si>
    <t>131</t>
  </si>
  <si>
    <t>997013509</t>
  </si>
  <si>
    <t>Příplatek k odvozu suti a vybouraných hmot na skládku ZKD 1 km přes 1 km</t>
  </si>
  <si>
    <t>968721178</t>
  </si>
  <si>
    <t>Odvoz suti a vybouraných hmot na skládku nebo meziskládku  se složením, na vzdálenost Příplatek k ceně za každý další i započatý 1 km přes 1 km</t>
  </si>
  <si>
    <t>287,379*6</t>
  </si>
  <si>
    <t>132</t>
  </si>
  <si>
    <t>997013801</t>
  </si>
  <si>
    <t>Poplatek za uložení na skládce (skládkovné) stavebního odpadu betonového kód odpadu 170 101</t>
  </si>
  <si>
    <t>-1935923280</t>
  </si>
  <si>
    <t>Poplatek za uložení stavebního odpadu na skládce (skládkovné) z prostého betonu zatříděného do Katalogu odpadů pod kódem 170 101</t>
  </si>
  <si>
    <t>133</t>
  </si>
  <si>
    <t>997013802</t>
  </si>
  <si>
    <t>Poplatek za uložení na skládce (skládkovné) stavebního odpadu železobetonového kód odpadu 170 101</t>
  </si>
  <si>
    <t>1440129130</t>
  </si>
  <si>
    <t>Poplatek za uložení stavebního odpadu na skládce (skládkovné) z armovaného betonu zatříděného do Katalogu odpadů pod kódem 170 101</t>
  </si>
  <si>
    <t>134</t>
  </si>
  <si>
    <t>997013803</t>
  </si>
  <si>
    <t>Poplatek za uložení na skládce (skládkovné) stavebního odpadu cihelného kód odpadu 170 102</t>
  </si>
  <si>
    <t>-914135433</t>
  </si>
  <si>
    <t>Poplatek za uložení stavebního odpadu na skládce (skládkovné) cihelného zatříděného do Katalogu odpadů pod kódem 170 102</t>
  </si>
  <si>
    <t>135</t>
  </si>
  <si>
    <t>997013807</t>
  </si>
  <si>
    <t>Poplatek za uložení na skládce (skládkovné) stavebního odpadu keramického kód odpadu 170 103</t>
  </si>
  <si>
    <t>-1881409715</t>
  </si>
  <si>
    <t>Poplatek za uložení stavebního odpadu na skládce (skládkovné) z tašek a keramických výrobků zatříděného do Katalogu odpadů pod kódem 170 103</t>
  </si>
  <si>
    <t>136</t>
  </si>
  <si>
    <t>997013814</t>
  </si>
  <si>
    <t>Poplatek za uložení na skládce (skládkovné) stavebního odpadu izolací kód odpadu 170 604</t>
  </si>
  <si>
    <t>1771174303</t>
  </si>
  <si>
    <t>Poplatek za uložení stavebního odpadu na skládce (skládkovné) z izolačních materiálů zatříděného do Katalogu odpadů pod kódem 170 604</t>
  </si>
  <si>
    <t>137</t>
  </si>
  <si>
    <t>997013831</t>
  </si>
  <si>
    <t>Poplatek za uložení na skládce (skládkovné) stavebního odpadu směsného kód odpadu 170 904</t>
  </si>
  <si>
    <t>-1857329558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</si>
  <si>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</si>
  <si>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</si>
  <si>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</si>
  <si>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138</t>
  </si>
  <si>
    <t>998017003</t>
  </si>
  <si>
    <t>Přesun hmot s omezením mechanizace pro budovy v do 24 m</t>
  </si>
  <si>
    <t>2007340093</t>
  </si>
  <si>
    <t>Přesun hmot pro budovy občanské výstavby, bydlení, výrobu a služby  s omezením mechanizace vodorovná dopravní vzdálenost do 100 m pro budovy s jakoukoliv nosnou konstrukcí výšky přes 12 do 24 m</t>
  </si>
  <si>
    <t>PSV</t>
  </si>
  <si>
    <t>Práce a dodávky PSV</t>
  </si>
  <si>
    <t>711</t>
  </si>
  <si>
    <t>Izolace proti vodě, vlhkosti a plynům</t>
  </si>
  <si>
    <t>139</t>
  </si>
  <si>
    <t>711-x1</t>
  </si>
  <si>
    <t>Demontáž nopové folie a kovové lišty vč. likvidace</t>
  </si>
  <si>
    <t>-235810929</t>
  </si>
  <si>
    <t>(6,75+9,75+6,2)*1</t>
  </si>
  <si>
    <t>140</t>
  </si>
  <si>
    <t>711411002</t>
  </si>
  <si>
    <t>Provedení izolace proti tlakové vodě vodorovné za studena lakem asfaltovým</t>
  </si>
  <si>
    <t>-1792391016</t>
  </si>
  <si>
    <t>Provedení izolace proti povrchové a podpovrchové tlakové vodě natěradly a tmely za studena  na ploše vodorovné V nátěrem lakem asfaltovým</t>
  </si>
  <si>
    <t xml:space="preserve">Koupelny a WC </t>
  </si>
  <si>
    <t>141</t>
  </si>
  <si>
    <t>711412002</t>
  </si>
  <si>
    <t>Provedení izolace proti tlakové vodě svislé za studena lakem asfaltovým</t>
  </si>
  <si>
    <t>1410413775</t>
  </si>
  <si>
    <t>Provedení izolace proti povrchové a podpovrchové tlakové vodě natěradly a tmely za studena  na ploše svislé S nátěrem lakem asfaltovým</t>
  </si>
  <si>
    <t>Koupelny a WC</t>
  </si>
  <si>
    <t>((1,7+1,7+1,95+1,95-0,6+1,55+1,55+0,9+0,9-0,6)*0,15)*4</t>
  </si>
  <si>
    <t>((1,7+0,8+0,8)*1,45)*2</t>
  </si>
  <si>
    <t>((0,9+0,9)*1,85)*2</t>
  </si>
  <si>
    <t>((1,7+1,7+1,95+1,95-0,6+1,55+1,55+0,9+0,9-0,6)*0,15)*8</t>
  </si>
  <si>
    <t>((1,7+0,8+0,8)*1,45)*4</t>
  </si>
  <si>
    <t>((0,9+0,9)*1,85)*4</t>
  </si>
  <si>
    <t>142</t>
  </si>
  <si>
    <t>11163152</t>
  </si>
  <si>
    <t>lak hydroizolační asfaltový</t>
  </si>
  <si>
    <t>-432845221</t>
  </si>
  <si>
    <t>77,28+91,32</t>
  </si>
  <si>
    <t>168,6*0,00035 'Přepočtené koeficientem množství</t>
  </si>
  <si>
    <t>143</t>
  </si>
  <si>
    <t>711441559</t>
  </si>
  <si>
    <t>Provedení izolace proti tlakové vodě vodorovné přitavením pásu NAIP</t>
  </si>
  <si>
    <t>1959255957</t>
  </si>
  <si>
    <t>Provedení izolace proti povrchové a podpovrchové tlakové vodě pásy přitavením  NAIP na ploše vodorovné V</t>
  </si>
  <si>
    <t>144</t>
  </si>
  <si>
    <t>711442559</t>
  </si>
  <si>
    <t>Provedení izolace proti tlakové vodě svislé přitavením pásu NAIP</t>
  </si>
  <si>
    <t>-1181669646</t>
  </si>
  <si>
    <t>Provedení izolace proti povrchové a podpovrchové tlakové vodě pásy přitavením  NAIP na ploše svislé S</t>
  </si>
  <si>
    <t>145</t>
  </si>
  <si>
    <t>62832002</t>
  </si>
  <si>
    <t>pás asfaltový natavitelný oxidovaný tl. 4,2mm typu s vložkou ze skleněné rohože, hrubozrnným posypem</t>
  </si>
  <si>
    <t>2000827504</t>
  </si>
  <si>
    <t>168,6*1,2 'Přepočtené koeficientem množství</t>
  </si>
  <si>
    <t>146</t>
  </si>
  <si>
    <t>711161212</t>
  </si>
  <si>
    <t>Izolace proti zemní vlhkosti nopovou fólií svislá, nopek v 8,0 mm, tl do 0,6 mm</t>
  </si>
  <si>
    <t>1115298355</t>
  </si>
  <si>
    <t>Izolace proti zemní vlhkosti a beztlakové vodě nopovými fóliemi na ploše svislé S vrstva ochranná, odvětrávací a drenážní výška nopku 8,0 mm, tl. fólie do 0,6 mm</t>
  </si>
  <si>
    <t>(32,49+9,99+32,49+9,99)*0,7</t>
  </si>
  <si>
    <t>147</t>
  </si>
  <si>
    <t>711161383</t>
  </si>
  <si>
    <t>Izolace proti zemní vlhkosti nopovou fólií ukončení horní lištou</t>
  </si>
  <si>
    <t>-639545932</t>
  </si>
  <si>
    <t>Izolace proti zemní vlhkosti a beztlakové vodě nopovými fóliemi ostatní ukončení izolace lištou</t>
  </si>
  <si>
    <t>32,49+9,99+32,49+9,99</t>
  </si>
  <si>
    <t>148</t>
  </si>
  <si>
    <t>998711203</t>
  </si>
  <si>
    <t>Přesun hmot procentní pro izolace proti vodě, vlhkosti a plynům v objektech v do 60 m</t>
  </si>
  <si>
    <t>%</t>
  </si>
  <si>
    <t>-506764349</t>
  </si>
  <si>
    <t>Přesun hmot pro izolace proti vodě, vlhkosti a plynům  stanovený procentní sazbou (%) z ceny vodorovná dopravní vzdálenost do 50 m v objektech výšky přes 12 do 60 m</t>
  </si>
  <si>
    <t>713</t>
  </si>
  <si>
    <t>Izolace tepelné</t>
  </si>
  <si>
    <t>149</t>
  </si>
  <si>
    <t>713120811</t>
  </si>
  <si>
    <t>Odstranění tepelné izolace podlah volně kladené z vláknitých materiálů suchých tl do 100 mm</t>
  </si>
  <si>
    <t>1258194845</t>
  </si>
  <si>
    <t>Odstranění tepelné izolace podlah z rohoží, pásů, dílců, desek, bloků podlah volně kladených nebo mezi trámy z vláknitých materiálů suchých, tloušťka izolace do 100 mm</t>
  </si>
  <si>
    <t>219,98</t>
  </si>
  <si>
    <t>150</t>
  </si>
  <si>
    <t>713130811</t>
  </si>
  <si>
    <t>Odstranění tepelné izolace stěn volně kladené z vláknitých materiálů tl do 100 mm</t>
  </si>
  <si>
    <t>303189071</t>
  </si>
  <si>
    <t>Odstranění tepelné izolace stěn a příček z rohoží, pásů, dílců, desek, bloků volně kladených z vláknitých materiálů, tloušťka izolace do 100 mm</t>
  </si>
  <si>
    <t>((5,05+1,95+4,15+1+1+1)*2,5)*2</t>
  </si>
  <si>
    <t>151</t>
  </si>
  <si>
    <t>713151813</t>
  </si>
  <si>
    <t>Odstranění tepelné izolace střech šikmých a stropů volně kladené mezi krokve z vláknitých materiálů suchých tl přes 100 mm</t>
  </si>
  <si>
    <t>-1894074987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</si>
  <si>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</si>
  <si>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152</t>
  </si>
  <si>
    <t>713131151</t>
  </si>
  <si>
    <t>Montáž izolace tepelné stěn a základů volně vloženými rohožemi, pásy, dílci, deskami 1 vrstva</t>
  </si>
  <si>
    <t>1797434970</t>
  </si>
  <si>
    <t>Montáž tepelné izolace stěn rohožemi, pásy, deskami, dílci, bloky (izolační materiál ve specifikaci) vložením jednovrstvě</t>
  </si>
  <si>
    <t>Zvuková izolace předstěn v bytech</t>
  </si>
  <si>
    <t>(4,2*2,5)*2</t>
  </si>
  <si>
    <t>(4,2*2,42)*2</t>
  </si>
  <si>
    <t>Věnec XPS tl. 90mm</t>
  </si>
  <si>
    <t>(32,25+32,25+9,75+9,75)*0,25</t>
  </si>
  <si>
    <t>153</t>
  </si>
  <si>
    <t>28376443/R</t>
  </si>
  <si>
    <t>deska z polystyrénu XPS, hrana rovná a strukturovaný povrch 300kPa tl 90mm</t>
  </si>
  <si>
    <t>1097627319</t>
  </si>
  <si>
    <t>deska z polystyrénu XPS, hrana rovná a strukturovaný povrch 300kPa tl 100mm</t>
  </si>
  <si>
    <t>21*1,1 'Přepočtené koeficientem množství</t>
  </si>
  <si>
    <t>154</t>
  </si>
  <si>
    <t>ISV.5901644614361</t>
  </si>
  <si>
    <t>Deska akustická 140mm, λD = 0,039 (W·m-1·K-1),1200 x 625 x 140 mm, materiál vhodný do akustických příček, jako výplně stropů, dutin a zavěšených podhledů.</t>
  </si>
  <si>
    <t>-4182630</t>
  </si>
  <si>
    <t>62,328*1,1 'Přepočtené koeficientem množství</t>
  </si>
  <si>
    <t>155</t>
  </si>
  <si>
    <t>713151111</t>
  </si>
  <si>
    <t>Montáž izolace tepelné střech šikmých kladené volně mezi krokve rohoží, pásů, desek</t>
  </si>
  <si>
    <t>-1108311276</t>
  </si>
  <si>
    <t>Montáž tepelné izolace střech šikmých rohožemi, pásy, deskami (izolační materiál ve specifikaci) kladenými volně mezi krokve</t>
  </si>
  <si>
    <t>32,55*10,05</t>
  </si>
  <si>
    <t>156</t>
  </si>
  <si>
    <t>63152151</t>
  </si>
  <si>
    <t>pás tepelně izolační univerzální tl 220mm - spec. dle PD</t>
  </si>
  <si>
    <t>82560897</t>
  </si>
  <si>
    <t>pás tepelně izolační univerzální λ=0,038 tl 220mm</t>
  </si>
  <si>
    <t>327,128*1,05 'Přepočtené koeficientem množství</t>
  </si>
  <si>
    <t>157</t>
  </si>
  <si>
    <t>713-x1</t>
  </si>
  <si>
    <t>D+M Difuzní folie</t>
  </si>
  <si>
    <t>-894729757</t>
  </si>
  <si>
    <t>158</t>
  </si>
  <si>
    <t>998713203</t>
  </si>
  <si>
    <t>Přesun hmot procentní pro izolace tepelné v objektech v do 24 m</t>
  </si>
  <si>
    <t>-1982385854</t>
  </si>
  <si>
    <t>Přesun hmot pro izolace tepelné stanovený procentní sazbou (%) z ceny vodorovná dopravní vzdálenost do 50 m v objektech výšky přes 12 do 24 m</t>
  </si>
  <si>
    <t>725</t>
  </si>
  <si>
    <t>Zdravotechnika - zařizovací předměty</t>
  </si>
  <si>
    <t>159</t>
  </si>
  <si>
    <t>725610810</t>
  </si>
  <si>
    <t>Demontáž sporáků plynových</t>
  </si>
  <si>
    <t>1287757364</t>
  </si>
  <si>
    <t>Demontáž plynových sporáků  normálních nebo kombinovaných</t>
  </si>
  <si>
    <t>4*2</t>
  </si>
  <si>
    <t>762</t>
  </si>
  <si>
    <t>Konstrukce tesařské</t>
  </si>
  <si>
    <t>160</t>
  </si>
  <si>
    <t>762341811</t>
  </si>
  <si>
    <t>Demontáž bednění střech z prken</t>
  </si>
  <si>
    <t>1583506725</t>
  </si>
  <si>
    <t>Demontáž bednění a laťování  bednění střech rovných, obloukových, sklonu do 60° se všemi nadstřešními konstrukcemi z prken hrubých, hoblovaných tl. do 32 mm</t>
  </si>
  <si>
    <t>161</t>
  </si>
  <si>
    <t>762342812</t>
  </si>
  <si>
    <t>Demontáž laťování střech z latí osové vzdálenosti do 0,50 m</t>
  </si>
  <si>
    <t>-1760729382</t>
  </si>
  <si>
    <t>Demontáž bednění a laťování  laťování střech sklonu do 60° se všemi nadstřešními konstrukcemi, z latí průřezové plochy do 25 cm2 při osové vzdálenosti přes 0,22 do 0,50 m</t>
  </si>
  <si>
    <t>162</t>
  </si>
  <si>
    <t>763-x1</t>
  </si>
  <si>
    <t>Demontáž stávajícího krovu vč. likvidace - cca. 32m3</t>
  </si>
  <si>
    <t>301231785</t>
  </si>
  <si>
    <t>163</t>
  </si>
  <si>
    <t>763-x2</t>
  </si>
  <si>
    <t>D+M Vazníková konstrukce vč. zavětrování, pozednic a konstrukce pro mansardy - spec. dle PD</t>
  </si>
  <si>
    <t>-1192810458</t>
  </si>
  <si>
    <t>164</t>
  </si>
  <si>
    <t>763-x3</t>
  </si>
  <si>
    <t>D+M Kontralatě a latě dle technologie plechu</t>
  </si>
  <si>
    <t>576682433</t>
  </si>
  <si>
    <t>165</t>
  </si>
  <si>
    <t>998762203</t>
  </si>
  <si>
    <t>Přesun hmot procentní pro kce tesařské v objektech v do 24 m</t>
  </si>
  <si>
    <t>-526285573</t>
  </si>
  <si>
    <t>Přesun hmot pro konstrukce tesařské  stanovený procentní sazbou (%) z ceny vodorovná dopravní vzdálenost do 50 m v objektech výšky přes 12 do 24 m</t>
  </si>
  <si>
    <t>763</t>
  </si>
  <si>
    <t>Konstrukce suché výstavby</t>
  </si>
  <si>
    <t>166</t>
  </si>
  <si>
    <t>763111811</t>
  </si>
  <si>
    <t>Demontáž SDK příčky s jednoduchou ocelovou nosnou konstrukcí opláštění jednoduché</t>
  </si>
  <si>
    <t>129980326</t>
  </si>
  <si>
    <t>Demontáž příček ze sádrokartonových desek  s nosnou konstrukcí z ocelových profilů jednoduchých, opláštění jednoduché</t>
  </si>
  <si>
    <t>((2,3+2,3+1+1)*1,3)*2</t>
  </si>
  <si>
    <t>((1,5+3,225+0,6+3,225+0,6)*2,5)*2</t>
  </si>
  <si>
    <t>-(0,6*1,97)*2</t>
  </si>
  <si>
    <t>167</t>
  </si>
  <si>
    <t>763111812</t>
  </si>
  <si>
    <t>Demontáž SDK příčky s jednoduchou ocelovou nosnou konstrukcí opláštění dvojité</t>
  </si>
  <si>
    <t>-1257617227</t>
  </si>
  <si>
    <t>Demontáž příček ze sádrokartonových desek  s nosnou konstrukcí z ocelových profilů jednoduchých, opláštění dvojité</t>
  </si>
  <si>
    <t>(2,775*1,5)*4</t>
  </si>
  <si>
    <t>((3,725+0,1+2,475)*2,5)*4</t>
  </si>
  <si>
    <t>(3,5*1,9)*4</t>
  </si>
  <si>
    <t>(4,5*2,5)*2</t>
  </si>
  <si>
    <t>168</t>
  </si>
  <si>
    <t>763161821</t>
  </si>
  <si>
    <t>Demontáž SDK podkroví s dvouvrstvou nosnou kcí z ocelových profilů opláštění jednoduché</t>
  </si>
  <si>
    <t>1302289826</t>
  </si>
  <si>
    <t>Demontáž podkroví ze sádrokartonových desek  s nosnou konstrukcí dvouvrstvou z ocelových profilů, opláštění jednoduché</t>
  </si>
  <si>
    <t>169</t>
  </si>
  <si>
    <t>763121411</t>
  </si>
  <si>
    <t>SDK stěna předsazená tl 62,5 mm profil CW+UW 50 deska 1xA 12,5 bez TI EI 15</t>
  </si>
  <si>
    <t>-1169785760</t>
  </si>
  <si>
    <t>Stěna předsazená ze sádrokartonových desek s nosnou konstrukcí z ocelových profilů CW, UW jednoduše opláštěná deskou standardní A tl. 12,5 mm, bez TI, EI 15 stěna tl. 62,5 mm, profil 50</t>
  </si>
  <si>
    <t>170</t>
  </si>
  <si>
    <t>763131433</t>
  </si>
  <si>
    <t>SDK podhled deska 1xDF 15 TI 60 mm 50 kg/m3 dvouvrstvá spodní kce profil CD+UD</t>
  </si>
  <si>
    <t>-917795830</t>
  </si>
  <si>
    <t>Podhled ze sádrokartonových desek  dvouvrstvá zavěšená spodní konstrukce z ocelových profilů CD, UD jednoduše opláštěná deskou protipožární DF, tl. 15 mm, TI tl. 60 mm 50 kg/m3</t>
  </si>
  <si>
    <t>(4,1*4,2)*2</t>
  </si>
  <si>
    <t>(3,44*4,2)*2</t>
  </si>
  <si>
    <t>(4,35*2,45)*4</t>
  </si>
  <si>
    <t>(3,05*1,6)*4</t>
  </si>
  <si>
    <t>(4,5*2,325)*2</t>
  </si>
  <si>
    <t>171</t>
  </si>
  <si>
    <t>763131482/R</t>
  </si>
  <si>
    <t>SDK podhled deska 1xDFH2 15 TI 60 mm 50 kg/m3 dvouvrstvá spodní kce profil CD+UD</t>
  </si>
  <si>
    <t>-1165889696</t>
  </si>
  <si>
    <t>Podhled ze sádrokartonových desek  dvouvrstvá zavěšená spodní konstrukce z ocelových profilů CD, UD dvojitě opláštěná deskami impregnovanými protipožárními DFH2, tl. 2 x 12,5 mm, TI tl. 80 mm 40 kg/m3</t>
  </si>
  <si>
    <t>(1,95*1,7)*4</t>
  </si>
  <si>
    <t>172</t>
  </si>
  <si>
    <t>763131751</t>
  </si>
  <si>
    <t>Montáž parotěsné zábrany do SDK podhledu</t>
  </si>
  <si>
    <t>2101279779</t>
  </si>
  <si>
    <t>Podhled ze sádrokartonových desek  ostatní práce a konstrukce na podhledech ze sádrokartonových desek montáž parotěsné zábrany</t>
  </si>
  <si>
    <t>228.407+18.84</t>
  </si>
  <si>
    <t>173</t>
  </si>
  <si>
    <t>28329276</t>
  </si>
  <si>
    <t>fólie PE vyztužená pro parotěsnou vrstvu (reakce na oheň - třída E) 140g/m2</t>
  </si>
  <si>
    <t>-993162932</t>
  </si>
  <si>
    <t>247,247*1,15 'Přepočtené koeficientem množství</t>
  </si>
  <si>
    <t>174</t>
  </si>
  <si>
    <t>998763403</t>
  </si>
  <si>
    <t>Přesun hmot procentní pro sádrokartonové konstrukce v objektech v do 24 m</t>
  </si>
  <si>
    <t>796552110</t>
  </si>
  <si>
    <t>Přesun hmot pro konstrukce montované z desek  stanovený procentní sazbou (%) z ceny vodorovná dopravní vzdálenost do 50 m v objektech výšky přes 12 do 24 m</t>
  </si>
  <si>
    <t>764</t>
  </si>
  <si>
    <t>Konstrukce klempířské</t>
  </si>
  <si>
    <t>175</t>
  </si>
  <si>
    <t>764-x1</t>
  </si>
  <si>
    <t>Demontáž všech klempířských prvků vč. likvidace - okapy, svody, lemování, podkladní plechy, parapety apod...</t>
  </si>
  <si>
    <t>-1286103159</t>
  </si>
  <si>
    <t>176</t>
  </si>
  <si>
    <t>764203152</t>
  </si>
  <si>
    <t>Montáž střešního výlezu pro krytinu skládanou nebo plechovou</t>
  </si>
  <si>
    <t>-1993103149</t>
  </si>
  <si>
    <t>Montáž oplechování střešních prvků střešního výlezu střechy s krytinou skládanou nebo plechovou</t>
  </si>
  <si>
    <t>177</t>
  </si>
  <si>
    <t>5107042411/R</t>
  </si>
  <si>
    <t>Střešní výlez vč. lemování 780x980mm</t>
  </si>
  <si>
    <t>702454449</t>
  </si>
  <si>
    <t>Střešní výlez 780x980mm</t>
  </si>
  <si>
    <t>178</t>
  </si>
  <si>
    <t>764002414</t>
  </si>
  <si>
    <t>Montáž strukturované oddělovací rohože jakkékoliv rš</t>
  </si>
  <si>
    <t>1856483945</t>
  </si>
  <si>
    <t>Montáž strukturované oddělovací rohože jakékoli rš</t>
  </si>
  <si>
    <t>21,79*(5,38*2)</t>
  </si>
  <si>
    <t>5,38*5,38</t>
  </si>
  <si>
    <t>(10,45*2,62)*2</t>
  </si>
  <si>
    <t>(32,98*2,59)*2</t>
  </si>
  <si>
    <t>-(2,45*2,53)*8</t>
  </si>
  <si>
    <t>-(3,1*2,53)*8</t>
  </si>
  <si>
    <t>-(2,45*2,53)*2</t>
  </si>
  <si>
    <t>(2,45*0,98)*8</t>
  </si>
  <si>
    <t>(3,1*0,98)*8</t>
  </si>
  <si>
    <t>(2,45*0,5)*2</t>
  </si>
  <si>
    <t>179</t>
  </si>
  <si>
    <t>28329043</t>
  </si>
  <si>
    <t>fólie difuzně propustné s nakašírovanou strukturovanou rohoží pod hladkou plechovou krytinu se samolepící páskou v podélném přesahu</t>
  </si>
  <si>
    <t>-379174245</t>
  </si>
  <si>
    <t>410,231*1,15 'Přepočtené koeficientem množství</t>
  </si>
  <si>
    <t>180</t>
  </si>
  <si>
    <t>764111651</t>
  </si>
  <si>
    <t>Krytina střechy rovné z taškových tabulí z Pz plechu s povrchovou úpravou sklonu do 30° - spec. dle PD</t>
  </si>
  <si>
    <t>-425508136</t>
  </si>
  <si>
    <t>Krytina ze svitků nebo z taškových tabulí z pozinkovaného plechu s povrchovou úpravou s úpravou u okapů, prostupů a výčnělků střechy rovné z taškových tabulí, sklon střechy do 30°</t>
  </si>
  <si>
    <t>181</t>
  </si>
  <si>
    <t>764211605</t>
  </si>
  <si>
    <t>Oplechování větraného hřebene z oblých hřebenáčů s větracím pásem z Pz s povrch úpravou rš 400 mm</t>
  </si>
  <si>
    <t>1834162709</t>
  </si>
  <si>
    <t>Oplechování střešních prvků z pozinkovaného plechu s povrchovou úpravou hřebene větraného z hřebenáčů oblých, včetně větracího pásu rš 400 mm</t>
  </si>
  <si>
    <t>182</t>
  </si>
  <si>
    <t>764211655</t>
  </si>
  <si>
    <t>Oplechování větraného nároží s větracím pásem z Pz s povrchovou úpravou rš 400 mm</t>
  </si>
  <si>
    <t>-1884313353</t>
  </si>
  <si>
    <t>Oplechování střešních prvků z pozinkovaného plechu s povrchovou úpravou nároží větraného, včetně větracího pásu rš 400 mm</t>
  </si>
  <si>
    <t>6,46*4</t>
  </si>
  <si>
    <t>3*4</t>
  </si>
  <si>
    <t>183</t>
  </si>
  <si>
    <t>764212661</t>
  </si>
  <si>
    <t>Oplechování rovné okapové hrany z Pz s povrchovou úpravou rš 150 mm</t>
  </si>
  <si>
    <t>1149752866</t>
  </si>
  <si>
    <t>Oplechování střešních prvků z pozinkovaného plechu s povrchovou úpravou okapu okapovým plechem střechy rovné rš 150 mm</t>
  </si>
  <si>
    <t>32,55+32,55+10,05+10,05+33,55+33,55+11,05+11,05</t>
  </si>
  <si>
    <t>184</t>
  </si>
  <si>
    <t>764216605</t>
  </si>
  <si>
    <t>Oplechování rovných parapetů mechanicky kotvené z Pz s povrchovou úpravou rš 400 mm</t>
  </si>
  <si>
    <t>1594432519</t>
  </si>
  <si>
    <t>Oplechování parapetů z pozinkovaného plechu s povrchovou úpravou rovných mechanicky kotvené, bez rohů rš 400 mm</t>
  </si>
  <si>
    <t>0,65*16</t>
  </si>
  <si>
    <t>1,35*20</t>
  </si>
  <si>
    <t>185</t>
  </si>
  <si>
    <t>764511602</t>
  </si>
  <si>
    <t>Žlab podokapní půlkruhový z Pz s povrchovou úpravou rš 330 mm</t>
  </si>
  <si>
    <t>484355582</t>
  </si>
  <si>
    <t>Žlab podokapní z pozinkovaného plechu s povrchovou úpravou včetně háků a čel půlkruhový rš 330 mm</t>
  </si>
  <si>
    <t>186</t>
  </si>
  <si>
    <t>764511622</t>
  </si>
  <si>
    <t>Roh nebo kout půlkruhového podokapního žlabu z Pz s povrchovou úpravou rš 330 mm</t>
  </si>
  <si>
    <t>-927631997</t>
  </si>
  <si>
    <t>Žlab podokapní z pozinkovaného plechu s povrchovou úpravou včetně háků a čel roh nebo kout, žlabu půlkruhového rš 330 mm</t>
  </si>
  <si>
    <t>187</t>
  </si>
  <si>
    <t>764511643</t>
  </si>
  <si>
    <t>Kotlík oválný (trychtýřový) pro podokapní žlaby z Pz s povrchovou úpravou 330/120 mm</t>
  </si>
  <si>
    <t>-1411504354</t>
  </si>
  <si>
    <t>Žlab podokapní z pozinkovaného plechu s povrchovou úpravou včetně háků a čel kotlík oválný (trychtýřový), rš žlabu/průměr svodu 330/120 mm</t>
  </si>
  <si>
    <t>188</t>
  </si>
  <si>
    <t>764518623</t>
  </si>
  <si>
    <t>Svody kruhové včetně objímek, kolen, odskoků z Pz s povrchovou úpravou průměru 120 mm</t>
  </si>
  <si>
    <t>-427126174</t>
  </si>
  <si>
    <t>Svod z pozinkovaného plechu s upraveným povrchem včetně objímek, kolen a odskoků kruhový, průměru 120 mm</t>
  </si>
  <si>
    <t>14,3+14,1+13,8+14,6+14+14</t>
  </si>
  <si>
    <t>189</t>
  </si>
  <si>
    <t>764-x2</t>
  </si>
  <si>
    <t>D+M oplechování komínu</t>
  </si>
  <si>
    <t>-731325394</t>
  </si>
  <si>
    <t>190</t>
  </si>
  <si>
    <t>998764203</t>
  </si>
  <si>
    <t>Přesun hmot procentní pro konstrukce klempířské v objektech v do 24 m</t>
  </si>
  <si>
    <t>893810891</t>
  </si>
  <si>
    <t>Přesun hmot pro konstrukce klempířské stanovený procentní sazbou (%) z ceny vodorovná dopravní vzdálenost do 50 m v objektech výšky přes 12 do 24 m</t>
  </si>
  <si>
    <t>765</t>
  </si>
  <si>
    <t>Krytina skládaná</t>
  </si>
  <si>
    <t>191</t>
  </si>
  <si>
    <t>765151801</t>
  </si>
  <si>
    <t xml:space="preserve">Demontáž krytiny bitumenové ze šindelů do suti vč. podkladní lepenky </t>
  </si>
  <si>
    <t>-1306964117</t>
  </si>
  <si>
    <t>Demontáž krytiny bitumenové ze šindelů  sklonu do 30° do suti</t>
  </si>
  <si>
    <t>192</t>
  </si>
  <si>
    <t>765151805</t>
  </si>
  <si>
    <t>Demontáž hřebene nebo nároží krytiny bitumenové ze šindelů do suti</t>
  </si>
  <si>
    <t>-1836072651</t>
  </si>
  <si>
    <t>Demontáž krytiny bitumenové ze šindelů  sklonu do 30° hřebene nebo nároží do suti</t>
  </si>
  <si>
    <t>193</t>
  </si>
  <si>
    <t>765151811</t>
  </si>
  <si>
    <t>Příplatek k cenám demontáže bitumenové krytiny ze šindelů za sklon přes 30°</t>
  </si>
  <si>
    <t>-1934185806</t>
  </si>
  <si>
    <t>Demontáž krytiny bitumenové ze šindelů  Příplatek k cenám za sklon přes 30° demontáže krytiny</t>
  </si>
  <si>
    <t>766</t>
  </si>
  <si>
    <t>Konstrukce truhlářské</t>
  </si>
  <si>
    <t>194</t>
  </si>
  <si>
    <t>766812840/R</t>
  </si>
  <si>
    <t>Demontáž kuchyňských linek dřevěných nebo kovových délky přes 2,1 m</t>
  </si>
  <si>
    <t>-770864798</t>
  </si>
  <si>
    <t>Demontáž kuchyňských linek  dřevěných nebo kovových včetně skříněk uchycených na stěně, délky přes 1800 do 2100 mm</t>
  </si>
  <si>
    <t>195</t>
  </si>
  <si>
    <t>766691914</t>
  </si>
  <si>
    <t>Vyvěšení nebo zavěšení dřevěných křídel dveří pl do 2 m2</t>
  </si>
  <si>
    <t>-815787717</t>
  </si>
  <si>
    <t>Ostatní práce  vyvěšení nebo zavěšení křídel s případným uložením a opětovným zavěšením po provedení stavebních změn dřevěných dveřních, plochy do 2 m2</t>
  </si>
  <si>
    <t>15*4</t>
  </si>
  <si>
    <t>196</t>
  </si>
  <si>
    <t>766691924</t>
  </si>
  <si>
    <t>Vyvěšení nebo zavěšení křídel plastových dveří plochy do 2 m2</t>
  </si>
  <si>
    <t>1320918363</t>
  </si>
  <si>
    <t>Ostatní práce  vyvěšení nebo zavěšení křídel s případným uložením a opětovným zavěšením po provedení stavebních změn plastových dveřních s křídly otevíravými, plochy do 2 m2</t>
  </si>
  <si>
    <t>197</t>
  </si>
  <si>
    <t>766111820</t>
  </si>
  <si>
    <t>Demontáž truhlářských stěn dřevěných plných</t>
  </si>
  <si>
    <t>1107968687</t>
  </si>
  <si>
    <t>Demontáž dřevěných stěn  plných</t>
  </si>
  <si>
    <t>Sklepní kóje</t>
  </si>
  <si>
    <t>(2,95*2,4)*6</t>
  </si>
  <si>
    <t>(2,76+2,76+1,997+1,997+1,823+1,823+2,76+2,76+4,05+4,05+4,05+4,05)*2,4</t>
  </si>
  <si>
    <t>-(0,8*1,97)*12</t>
  </si>
  <si>
    <t>198</t>
  </si>
  <si>
    <t>766441811</t>
  </si>
  <si>
    <t>Demontáž parapetních desek dřevěných nebo plastových šířky do 30 cm délky do 1,0 m</t>
  </si>
  <si>
    <t>655917635</t>
  </si>
  <si>
    <t>Demontáž parapetních desek dřevěných nebo plastových šířky do 300 mm délky do 1m</t>
  </si>
  <si>
    <t>199</t>
  </si>
  <si>
    <t>766441821</t>
  </si>
  <si>
    <t>Demontáž parapetních desek dřevěných nebo plastových šířky do 30 cm délky přes 1,0 m</t>
  </si>
  <si>
    <t>797257884</t>
  </si>
  <si>
    <t>Demontáž parapetních desek dřevěných nebo plastových šířky do 300 mm délky přes 1m</t>
  </si>
  <si>
    <t>200</t>
  </si>
  <si>
    <t>766441822</t>
  </si>
  <si>
    <t>Demontáž parapetních desek dřevěných nebo plastových šířky přes 30 cm délky přes 1,0 m</t>
  </si>
  <si>
    <t>66676294</t>
  </si>
  <si>
    <t>Demontáž parapetních desek dřevěných nebo plastových šířky přes 300 mm délky přes 1m</t>
  </si>
  <si>
    <t>201</t>
  </si>
  <si>
    <t>766674811</t>
  </si>
  <si>
    <t>Demontáž střešního okna hladká krytina do 45°</t>
  </si>
  <si>
    <t>-2048152566</t>
  </si>
  <si>
    <t>Demontáž střešních oken  na krytině hladké a drážkové, sklonu přes 30 do 45°</t>
  </si>
  <si>
    <t>202</t>
  </si>
  <si>
    <t>766231113</t>
  </si>
  <si>
    <t>Montáž sklápěcích půdních schodů</t>
  </si>
  <si>
    <t>-1090027048</t>
  </si>
  <si>
    <t>Montáž sklápěcich schodů  na půdu s vyřezáním otvoru a kompletizací</t>
  </si>
  <si>
    <t>203</t>
  </si>
  <si>
    <t>55347583</t>
  </si>
  <si>
    <t>schody skládací protipožární,mech. z Al profilů, El 30 TI, pro výšku max. 280cm, 11 schodnic 120x70cm</t>
  </si>
  <si>
    <t>213776730</t>
  </si>
  <si>
    <t>204</t>
  </si>
  <si>
    <t>766-x13</t>
  </si>
  <si>
    <t>D+M Podkladní rošt pod obložení z palubek</t>
  </si>
  <si>
    <t>-1675295972</t>
  </si>
  <si>
    <t>205</t>
  </si>
  <si>
    <t>766421214</t>
  </si>
  <si>
    <t>Montáž obložení podhledů jednoduchých palubkami z měkkého dřeva š přes 100 mm</t>
  </si>
  <si>
    <t>407903920</t>
  </si>
  <si>
    <t>Montáž obložení podhledů  jednoduchých palubkami na pero a drážku z měkkého dřeva, šířky přes 100 mm</t>
  </si>
  <si>
    <t>Podhled vazníků</t>
  </si>
  <si>
    <t>(32,61+32,61+10,11+10,11)*(0,18+0,355)</t>
  </si>
  <si>
    <t>Boky mansard (u oken)</t>
  </si>
  <si>
    <t>(2,355*0,08)*4</t>
  </si>
  <si>
    <t>(2,59*0,27)*4</t>
  </si>
  <si>
    <t>(1,96*0,08)*16</t>
  </si>
  <si>
    <t>(2,59*0,22)*16</t>
  </si>
  <si>
    <t>(2,53*0,08)*16</t>
  </si>
  <si>
    <t>(2,59*0,33)*16</t>
  </si>
  <si>
    <t>206</t>
  </si>
  <si>
    <t>61191173</t>
  </si>
  <si>
    <t>palubky obkladové smrk profil klasický 19x121mm jakost A/B</t>
  </si>
  <si>
    <t>2099269009</t>
  </si>
  <si>
    <t>77,8*1,15 'Přepočtené koeficientem množství</t>
  </si>
  <si>
    <t>207</t>
  </si>
  <si>
    <t>766622216</t>
  </si>
  <si>
    <t>Montáž plastových oken plochy do 1 m2 otevíravých s rámem do zdiva</t>
  </si>
  <si>
    <t>-1853129953</t>
  </si>
  <si>
    <t>Montáž oken plastových plochy do 1 m2 včetně montáže rámu otevíravých do zdiva</t>
  </si>
  <si>
    <t>16+2+16</t>
  </si>
  <si>
    <t>208</t>
  </si>
  <si>
    <t>766622131</t>
  </si>
  <si>
    <t>Montáž plastových oken plochy přes 1 m2 otevíravých výšky do 1,5 m s rámem do zdiva</t>
  </si>
  <si>
    <t>2136947947</t>
  </si>
  <si>
    <t>Montáž oken plastových včetně montáže rámu plochy přes 1 m2 otevíravých do zdiva, výšky do 1,5 m</t>
  </si>
  <si>
    <t>(1,35*1,1)*12</t>
  </si>
  <si>
    <t>(1,3*1,1)*12</t>
  </si>
  <si>
    <t>(2*1,3)*12</t>
  </si>
  <si>
    <t>(1,35*1,3)*4</t>
  </si>
  <si>
    <t>(1,3*1,5)*4</t>
  </si>
  <si>
    <t>(1,35*1,5)*2</t>
  </si>
  <si>
    <t>209</t>
  </si>
  <si>
    <t>766622132</t>
  </si>
  <si>
    <t>Montáž plastových oken plochy přes 1 m2 otevíravých výšky do 2,5 m s rámem do zdiva</t>
  </si>
  <si>
    <t>1487483975</t>
  </si>
  <si>
    <t>Montáž oken plastových včetně montáže rámu plochy přes 1 m2 otevíravých do zdiva, výšky přes 1,5 do 2,5 m</t>
  </si>
  <si>
    <t>210</t>
  </si>
  <si>
    <t>766641131</t>
  </si>
  <si>
    <t>Montáž balkónových dveří zdvojených jednokřídlových bez nadsvětlíku včetně rámu do zdiva</t>
  </si>
  <si>
    <t>1055747745</t>
  </si>
  <si>
    <t>Montáž balkónových dveří dřevěných nebo plastových  včetně rámu zdvojených do zdiva jednokřídlových bez nadsvětlíku</t>
  </si>
  <si>
    <t>211</t>
  </si>
  <si>
    <t>766629214</t>
  </si>
  <si>
    <t>Příplatek k montáži oken rovné ostění připojovací spára do 15 mm - páska</t>
  </si>
  <si>
    <t>-407114791</t>
  </si>
  <si>
    <t>Montáž oken dřevěných Příplatek k cenám za tepelnou izolaci mezi ostěním a rámem okna při rovném ostění, připojovací spára tl. do 15 mm, páska</t>
  </si>
  <si>
    <t>Parotěsná + paropropustná</t>
  </si>
  <si>
    <t>(1,35+1,35+0,6+0,6)*32</t>
  </si>
  <si>
    <t>(1,3+1,3+0,6+0,6)*4</t>
  </si>
  <si>
    <t>(1,35+1,35+1,1+1,1)*24</t>
  </si>
  <si>
    <t>(1,3+1,3+1,1+1,1)*24</t>
  </si>
  <si>
    <t>(2+2+1,3+1,3)*24</t>
  </si>
  <si>
    <t>(2+2+2,1+2,1)*16</t>
  </si>
  <si>
    <t>(1,35+1,35+1,3+1,3)*8</t>
  </si>
  <si>
    <t>(1,3+1,3+1,5+1,5)*8</t>
  </si>
  <si>
    <t>(2+2+1,5+1,5)*16</t>
  </si>
  <si>
    <t>(1,35+1,35+1,6+1,6)*8</t>
  </si>
  <si>
    <t>(1,35+1,35+1,5+1,5)*4</t>
  </si>
  <si>
    <t>212</t>
  </si>
  <si>
    <t>766-x1</t>
  </si>
  <si>
    <t>okno plastové vel. 1350x600mm - ozn. 01 - spec. dle PD</t>
  </si>
  <si>
    <t>-1382719086</t>
  </si>
  <si>
    <t>213</t>
  </si>
  <si>
    <t>766-x2</t>
  </si>
  <si>
    <t>okno plastové vel. 1300x600mm - ozn. 02 - spec. dle PD</t>
  </si>
  <si>
    <t>-848787758</t>
  </si>
  <si>
    <t>214</t>
  </si>
  <si>
    <t>766-x3</t>
  </si>
  <si>
    <t>okno plastové vel. 1350x1100mm - ozn. 03 - spec. dle PD</t>
  </si>
  <si>
    <t>233006713</t>
  </si>
  <si>
    <t>215</t>
  </si>
  <si>
    <t>766-x4</t>
  </si>
  <si>
    <t>okno plastové vel. 1300x1100mm - ozn. 04 . spec. dle PD</t>
  </si>
  <si>
    <t>-1158803832</t>
  </si>
  <si>
    <t>216</t>
  </si>
  <si>
    <t>766-x5</t>
  </si>
  <si>
    <t>okno plastové vel. 2000x1300mm - ozn. 05 - spec. dle PD</t>
  </si>
  <si>
    <t>1275279228</t>
  </si>
  <si>
    <t>217</t>
  </si>
  <si>
    <t>766-x6</t>
  </si>
  <si>
    <t>okna plastová vel. 2x 650x1300mm s balkonovými dveřmi vel. 700x2100mm . ozn. 06 - spec. dle PD</t>
  </si>
  <si>
    <t>-1224368611</t>
  </si>
  <si>
    <t>218</t>
  </si>
  <si>
    <t>766-x7</t>
  </si>
  <si>
    <t>okno plastové vel. 1350x1300mm - ozn. 07 - spec. dle PD</t>
  </si>
  <si>
    <t>1325101096</t>
  </si>
  <si>
    <t>219</t>
  </si>
  <si>
    <t>766-x8</t>
  </si>
  <si>
    <t>okno plastové vel. 1300x1500mm - ozn. 08 - spec. dle PD</t>
  </si>
  <si>
    <t>1417342115</t>
  </si>
  <si>
    <t>220</t>
  </si>
  <si>
    <t>766-x9</t>
  </si>
  <si>
    <t>okno plastové vel. 2000x1500mm - ozn. 09 - spec. dle PD</t>
  </si>
  <si>
    <t>-686334978</t>
  </si>
  <si>
    <t>221</t>
  </si>
  <si>
    <t>766-x10</t>
  </si>
  <si>
    <t>okno plastové vel. 1350x1600mm - ozn. 10 - spec. dle PD</t>
  </si>
  <si>
    <t>-383450725</t>
  </si>
  <si>
    <t>222</t>
  </si>
  <si>
    <t>766-x11</t>
  </si>
  <si>
    <t>okno plastové vel. 1350x1500mm - ozn. 11 - spec. dle PD</t>
  </si>
  <si>
    <t>-1099465859</t>
  </si>
  <si>
    <t>223</t>
  </si>
  <si>
    <t>766694111</t>
  </si>
  <si>
    <t>Montáž parapetních desek dřevěných nebo plastových šířky do 30 cm délky do 1,0 m</t>
  </si>
  <si>
    <t>-2119928124</t>
  </si>
  <si>
    <t>Montáž ostatních truhlářských konstrukcí parapetních desek dřevěných nebo plastových šířky do 300 mm, délky do 1000 mm</t>
  </si>
  <si>
    <t>224</t>
  </si>
  <si>
    <t>766694112</t>
  </si>
  <si>
    <t>Montáž parapetních desek dřevěných nebo plastových šířky do 30 cm délky do 1,6 m</t>
  </si>
  <si>
    <t>-1338035487</t>
  </si>
  <si>
    <t>Montáž ostatních truhlářských konstrukcí parapetních desek dřevěných nebo plastových šířky do 300 mm, délky přes 1000 do 1600 mm</t>
  </si>
  <si>
    <t>225</t>
  </si>
  <si>
    <t>766694113</t>
  </si>
  <si>
    <t>Montáž parapetních desek dřevěných nebo plastových šířky do 30 cm délky do 2,6 m</t>
  </si>
  <si>
    <t>-522114357</t>
  </si>
  <si>
    <t>Montáž ostatních truhlářských konstrukcí parapetních desek dřevěných nebo plastových šířky do 300 mm, délky přes 1600 do 2600 mm</t>
  </si>
  <si>
    <t>226</t>
  </si>
  <si>
    <t>766694122</t>
  </si>
  <si>
    <t>Montáž parapetních dřevěných nebo plastových šířky přes 30 cm délky do 1,6 m</t>
  </si>
  <si>
    <t>-1959462511</t>
  </si>
  <si>
    <t>Montáž ostatních truhlářských konstrukcí parapetních desek dřevěných nebo plastových šířky přes 300 mm, délky přes 1000 do 1600 mm</t>
  </si>
  <si>
    <t>227</t>
  </si>
  <si>
    <t>61144405</t>
  </si>
  <si>
    <t>parapet plastový vnitřní komůrkový 500x20x1000mm</t>
  </si>
  <si>
    <t>272733903</t>
  </si>
  <si>
    <t>1,3*2</t>
  </si>
  <si>
    <t>0,575*2</t>
  </si>
  <si>
    <t>228</t>
  </si>
  <si>
    <t>61144404</t>
  </si>
  <si>
    <t>parapet plastový vnitřní komůrkový 420x20x1000mm</t>
  </si>
  <si>
    <t>-2117452483</t>
  </si>
  <si>
    <t>parapet plastový vnitřní komůrkový 400x20x1000mm</t>
  </si>
  <si>
    <t>1,3</t>
  </si>
  <si>
    <t>229</t>
  </si>
  <si>
    <t>61144402</t>
  </si>
  <si>
    <t>parapet plastový vnitřní komůrkový 280x20x1000mm</t>
  </si>
  <si>
    <t>-1890343166</t>
  </si>
  <si>
    <t>parapet plastový vnitřní komůrkový 305x20x1000mm</t>
  </si>
  <si>
    <t>230</t>
  </si>
  <si>
    <t>61144400</t>
  </si>
  <si>
    <t>parapet plastový vnitřní komůrkový 195x20x1000mm</t>
  </si>
  <si>
    <t>2025867447</t>
  </si>
  <si>
    <t>parapet plastový vnitřní komůrkový 180x20x1000mm</t>
  </si>
  <si>
    <t>0,6*26</t>
  </si>
  <si>
    <t>231</t>
  </si>
  <si>
    <t>61144019</t>
  </si>
  <si>
    <t>koncovka k parapetu plastovému vnitřnímu 1 pár</t>
  </si>
  <si>
    <t>sada</t>
  </si>
  <si>
    <t>1687001479</t>
  </si>
  <si>
    <t>232</t>
  </si>
  <si>
    <t>60794101</t>
  </si>
  <si>
    <t>deska parapetní dřevotřísková vnitřní 200x1000mm</t>
  </si>
  <si>
    <t>1700658758</t>
  </si>
  <si>
    <t>2+2+2+2+2+2+2+2+1,35+0,625+0,625+0,625+0,625+1,35+1,35+0,625+0,625+0,625+0,625+1,35</t>
  </si>
  <si>
    <t>(0,65+0,65+2+2+0,65+0,65+0,65+0,65+2+2+0,65+0,65+1,35+0,675+0,675+0,675+0,675+1,35+1,35+0,675+0,675+1,35+0,675+0,675)*2</t>
  </si>
  <si>
    <t>2+2+2+2+2+2+2+2+1,35+1,35+0,625+0,625+0,625+0,625+0,625+0,625+0,625+0,625+1,35+1,35</t>
  </si>
  <si>
    <t>233</t>
  </si>
  <si>
    <t>60794100</t>
  </si>
  <si>
    <t>deska parapetní dřevotřísková vnitřní 120x1000mm</t>
  </si>
  <si>
    <t>1158488183</t>
  </si>
  <si>
    <t>deska parapetní dřevotřísková vnitřní 150x1000mm</t>
  </si>
  <si>
    <t>1,35*2</t>
  </si>
  <si>
    <t>234</t>
  </si>
  <si>
    <t>60794121</t>
  </si>
  <si>
    <t>koncovka PVC k parapetním dřevotřískovým deskám 600mm</t>
  </si>
  <si>
    <t>-1996988592</t>
  </si>
  <si>
    <t>235</t>
  </si>
  <si>
    <t>766660021</t>
  </si>
  <si>
    <t>Montáž dveřních křídel otvíravých jednokřídlových š do 0,8 m požárních do ocelové zárubně</t>
  </si>
  <si>
    <t>853193932</t>
  </si>
  <si>
    <t>Montáž dveřních křídel dřevěných nebo plastových otevíravých do ocelové zárubně protipožárních jednokřídlových, šířky do 800 mm</t>
  </si>
  <si>
    <t>236</t>
  </si>
  <si>
    <t>61165310</t>
  </si>
  <si>
    <t>dveře vnitřní protipožární hladké dýhované 1křídlé 800x1970mm - ozn. 1 - spec. dle PD</t>
  </si>
  <si>
    <t>1609653253</t>
  </si>
  <si>
    <t>dveře vnitřní protipožární hladké dýhované 1křídlé 800x1970mm</t>
  </si>
  <si>
    <t>237</t>
  </si>
  <si>
    <t>61165310/R</t>
  </si>
  <si>
    <t>dveře vnitřní protipožární hladké dýhované 1křídlé 800x1970mm - ozn. 2 - spec. dle PD</t>
  </si>
  <si>
    <t>-1515375018</t>
  </si>
  <si>
    <t>238</t>
  </si>
  <si>
    <t>766660171</t>
  </si>
  <si>
    <t>Montáž dveřních křídel otvíravých jednokřídlových š do 0,8 m do obložkové zárubně</t>
  </si>
  <si>
    <t>-979585954</t>
  </si>
  <si>
    <t>Montáž dveřních křídel dřevěných nebo plastových otevíravých do obložkové zárubně povrchově upravených jednokřídlových, šířky do 800 mm</t>
  </si>
  <si>
    <t>239</t>
  </si>
  <si>
    <t>61161713</t>
  </si>
  <si>
    <t>dveře vnitřní hladké dýhované plné 1křídlé 600x1970mm - výber dle investora ozn. 3 - spec. dle PD</t>
  </si>
  <si>
    <t>-1157063360</t>
  </si>
  <si>
    <t>dveře vnitřní hladké dýhované plné 1křídlé 600x1970mm dub</t>
  </si>
  <si>
    <t>240</t>
  </si>
  <si>
    <t>61161721</t>
  </si>
  <si>
    <t>dveře vnitřní hladké dýhované plné 1křídlé 800x1970mm - výběr dle investora - ozn. 4 - spec. dle PD</t>
  </si>
  <si>
    <t>1556468437</t>
  </si>
  <si>
    <t>dveře vnitřní hladké dýhované plné 1křídlé 800x1970mm dub</t>
  </si>
  <si>
    <t>241</t>
  </si>
  <si>
    <t>766660717</t>
  </si>
  <si>
    <t>Montáž dveřních křídel samozavírače na ocelovou zárubeň</t>
  </si>
  <si>
    <t>1642544757</t>
  </si>
  <si>
    <t>Montáž dveřních doplňků samozavírače na zárubeň ocelovou</t>
  </si>
  <si>
    <t>242</t>
  </si>
  <si>
    <t>54917250</t>
  </si>
  <si>
    <t xml:space="preserve">samozavírač dveří hydraulický </t>
  </si>
  <si>
    <t>-1692569412</t>
  </si>
  <si>
    <t>samozavírač dveří hydraulický K214 č.11 zlatá bronz</t>
  </si>
  <si>
    <t>243</t>
  </si>
  <si>
    <t>766660729</t>
  </si>
  <si>
    <t>Montáž dveřního interiérového kování - štítku s klikou</t>
  </si>
  <si>
    <t>1456426374</t>
  </si>
  <si>
    <t>Montáž dveřních doplňků dveřního kování interiérového štítku s klikou</t>
  </si>
  <si>
    <t xml:space="preserve">1.PP </t>
  </si>
  <si>
    <t>Bezpečnistní klika/klika</t>
  </si>
  <si>
    <t>Bezpečnostní koule/klika</t>
  </si>
  <si>
    <t>Klika/klika</t>
  </si>
  <si>
    <t>244</t>
  </si>
  <si>
    <t>54914121</t>
  </si>
  <si>
    <t>kování bezpečnostní, klika-klika - pro dveře ozn. 1 ve sklepních prostorech</t>
  </si>
  <si>
    <t>1259487126</t>
  </si>
  <si>
    <t>kování bezpečnostní, klika-klika R4/O dekor</t>
  </si>
  <si>
    <t>245</t>
  </si>
  <si>
    <t>54914122</t>
  </si>
  <si>
    <t>kování bezpečnostní, koule-klika - pro dveře ozn. 2</t>
  </si>
  <si>
    <t>1181159030</t>
  </si>
  <si>
    <t>kování bezpečnostní, klika-klika R4/O OFFICE</t>
  </si>
  <si>
    <t>246</t>
  </si>
  <si>
    <t>54914610</t>
  </si>
  <si>
    <t>kování dveřní klika/klika - výběr dle investora</t>
  </si>
  <si>
    <t>-567412551</t>
  </si>
  <si>
    <t>kování dveřní vrchní klika včetně rozet a montážního materiálu R BB nerez PK</t>
  </si>
  <si>
    <t>247</t>
  </si>
  <si>
    <t>766660731</t>
  </si>
  <si>
    <t>Montáž dveřního bezpečnostního kování - zámku</t>
  </si>
  <si>
    <t>-1282151397</t>
  </si>
  <si>
    <t>Montáž dveřních doplňků dveřního kování bezpečnostního zámku</t>
  </si>
  <si>
    <t>248</t>
  </si>
  <si>
    <t>1189226</t>
  </si>
  <si>
    <t>ZAMEK VLOZKOVY FAB vč. 3ks klíčů</t>
  </si>
  <si>
    <t>-1015869644</t>
  </si>
  <si>
    <t>249</t>
  </si>
  <si>
    <t>766682111</t>
  </si>
  <si>
    <t>Montáž zárubní obložkových pro dveře jednokřídlové tl stěny do 170 mm</t>
  </si>
  <si>
    <t>-1748881417</t>
  </si>
  <si>
    <t>Montáž zárubní dřevěných, plastových nebo z lamina  obložkových, pro dveře jednokřídlové, tloušťky stěny do 170 mm</t>
  </si>
  <si>
    <t>250</t>
  </si>
  <si>
    <t>61182258</t>
  </si>
  <si>
    <t>zárubeň obložková, dýha pro dveře 1křídlé 600,700,800,900x1970mm tl 60-170mm dub,buk</t>
  </si>
  <si>
    <t>280063711</t>
  </si>
  <si>
    <t>zárubeň obložková pro dveře 1křídlé 600,700,800,900x1970mm tl 60-170mm dub,buk</t>
  </si>
  <si>
    <t>251</t>
  </si>
  <si>
    <t>766695212</t>
  </si>
  <si>
    <t>Montáž truhlářských prahů dveří jednokřídlových šířky do 10 cm</t>
  </si>
  <si>
    <t>-1715898467</t>
  </si>
  <si>
    <t>Montáž ostatních truhlářských konstrukcí prahů dveří jednokřídlových, šířky do 100 mm</t>
  </si>
  <si>
    <t>Vchodové dveře do bytů</t>
  </si>
  <si>
    <t>252</t>
  </si>
  <si>
    <t>61187156</t>
  </si>
  <si>
    <t>práh dveřní dřevěný dubový tl 20mm dl 820mm š 100mm</t>
  </si>
  <si>
    <t>101644856</t>
  </si>
  <si>
    <t>253</t>
  </si>
  <si>
    <t>766-x12</t>
  </si>
  <si>
    <t>D+M Atypické dřevěné dveřní křídlo s rámem - uzávěr instalační šachty - 600x1500mm EW 15 CP3 - ozn. 5 - spec. dle PD</t>
  </si>
  <si>
    <t>-2005742973</t>
  </si>
  <si>
    <t>D+M Atypické dřevěné dveřní křídlo s rámem - uzávěr instalační šachty - 600x1500mm EW 15 CP3</t>
  </si>
  <si>
    <t>254</t>
  </si>
  <si>
    <t>766-x14</t>
  </si>
  <si>
    <t>D+M Kuchyňská linka, elektrický sporák s litinovými plotýnkami a digestoř s filtrem - spec. a výběr dle investora</t>
  </si>
  <si>
    <t>868134463</t>
  </si>
  <si>
    <t>D+M Kuchyňská linka a elektrický sporák s litinovými plotýnkami - spec. a výběr dle investora</t>
  </si>
  <si>
    <t>255</t>
  </si>
  <si>
    <t>998766203</t>
  </si>
  <si>
    <t>Přesun hmot procentní pro konstrukce truhlářské v objektech v do 24 m</t>
  </si>
  <si>
    <t>-1089728799</t>
  </si>
  <si>
    <t>Přesun hmot pro konstrukce truhlářské stanovený procentní sazbou (%) z ceny vodorovná dopravní vzdálenost do 50 m v objektech výšky přes 12 do 24 m</t>
  </si>
  <si>
    <t>767</t>
  </si>
  <si>
    <t>Konstrukce zámečnické</t>
  </si>
  <si>
    <t>256</t>
  </si>
  <si>
    <t>767161813</t>
  </si>
  <si>
    <t>Demontáž zábradlí rovného nerozebíratelného hmotnosti 1m zábradlí do 20 kg</t>
  </si>
  <si>
    <t>-556829995</t>
  </si>
  <si>
    <t>Demontáž zábradlí rovného nerozebíratelný spoj hmotnosti 1 m zábradlí do 20 kg</t>
  </si>
  <si>
    <t>5*8</t>
  </si>
  <si>
    <t>257</t>
  </si>
  <si>
    <t>767810811</t>
  </si>
  <si>
    <t>Demontáž mřížek větracích ocelových čtyřhranných nebo kruhových</t>
  </si>
  <si>
    <t>1524664856</t>
  </si>
  <si>
    <t>Demontáž větracích mřížek ocelových čtyřhranných neho kruhových</t>
  </si>
  <si>
    <t>258</t>
  </si>
  <si>
    <t>767-x4</t>
  </si>
  <si>
    <t>Demontáž všech zámečnických prvků vč. likvidace - držáky antén, komínové lávky apod...</t>
  </si>
  <si>
    <t>-1761034106</t>
  </si>
  <si>
    <t>259</t>
  </si>
  <si>
    <t>767-x1</t>
  </si>
  <si>
    <t>D+M Předěl sklepních kójí z ocelového pletiva vč. dveří - spec. dle PD</t>
  </si>
  <si>
    <t>483597179</t>
  </si>
  <si>
    <t>(2,95+2,95+2,95+2,76+4,05+4,05+4,05+4,05+2,76)*2,4</t>
  </si>
  <si>
    <t>260</t>
  </si>
  <si>
    <t>767-x2</t>
  </si>
  <si>
    <t>D+M Dveře vchodové Al 1600x2400mm s poštovními schránka vč. parotěsného utěsnění - ozn. 6 - spec. dle PD</t>
  </si>
  <si>
    <t>-297347036</t>
  </si>
  <si>
    <t>261</t>
  </si>
  <si>
    <t>767-x3</t>
  </si>
  <si>
    <t>D+M Ocelový žebřík na půdu vč. povrchové úpravy - spec. dle PD</t>
  </si>
  <si>
    <t>1625136739</t>
  </si>
  <si>
    <t>262</t>
  </si>
  <si>
    <t>767-x5</t>
  </si>
  <si>
    <t>D+M Balkonové zábradlí - spec. dle PD</t>
  </si>
  <si>
    <t>-763501835</t>
  </si>
  <si>
    <t>263</t>
  </si>
  <si>
    <t>998767203</t>
  </si>
  <si>
    <t>Přesun hmot procentní pro zámečnické konstrukce v objektech v do 24 m</t>
  </si>
  <si>
    <t>-1279644242</t>
  </si>
  <si>
    <t>Přesun hmot pro zámečnické konstrukce  stanovený procentní sazbou (%) z ceny vodorovná dopravní vzdálenost do 50 m v objektech výšky přes 12 do 24 m</t>
  </si>
  <si>
    <t>771</t>
  </si>
  <si>
    <t>Podlahy z dlaždic</t>
  </si>
  <si>
    <t>264</t>
  </si>
  <si>
    <t>771121011</t>
  </si>
  <si>
    <t>Nátěr penetrační na podlahu</t>
  </si>
  <si>
    <t>589387938</t>
  </si>
  <si>
    <t>Příprava podkladu před provedením dlažby nátěr penetrační na podlahu</t>
  </si>
  <si>
    <t>265</t>
  </si>
  <si>
    <t>771574112</t>
  </si>
  <si>
    <t>Montáž podlah keramických hladkých lepených flexibilním lepidlem do 12 ks/ m2</t>
  </si>
  <si>
    <t>-1093225179</t>
  </si>
  <si>
    <t>Montáž podlah z dlaždic keramických lepených flexibilním lepidlem maloformátových hladkých přes 9 do 12 ks/m2</t>
  </si>
  <si>
    <t>266</t>
  </si>
  <si>
    <t>59761003</t>
  </si>
  <si>
    <t>dlažba keramická, protiskluznost R10 - výběr dle investora</t>
  </si>
  <si>
    <t>-225982258</t>
  </si>
  <si>
    <t>dlažba keramická hutná hladká do interiéru přes 9 do 12 ks/m2</t>
  </si>
  <si>
    <t>77,28*1,1 'Přepočtené koeficientem množství</t>
  </si>
  <si>
    <t>267</t>
  </si>
  <si>
    <t>771591115</t>
  </si>
  <si>
    <t>Podlahy spárování silikonem</t>
  </si>
  <si>
    <t>-719685959</t>
  </si>
  <si>
    <t>Podlahy - dokončovací práce spárování silikonem</t>
  </si>
  <si>
    <t>(1,7+1,7+1,95+1,95+1,55+1,55+0,9+0,9-0,6-0,6)*4</t>
  </si>
  <si>
    <t>(1,7+1,7+1,95+1,95+1,55+1,55+0,9+0,9-0,6-0,6)*8</t>
  </si>
  <si>
    <t>268</t>
  </si>
  <si>
    <t>998771203</t>
  </si>
  <si>
    <t>Přesun hmot procentní pro podlahy z dlaždic v objektech v do 24 m</t>
  </si>
  <si>
    <t>823048937</t>
  </si>
  <si>
    <t>Přesun hmot pro podlahy z dlaždic stanovený procentní sazbou (%) z ceny vodorovná dopravní vzdálenost do 50 m v objektech výšky přes 12 do 24 m</t>
  </si>
  <si>
    <t>775</t>
  </si>
  <si>
    <t>Podlahy skládané</t>
  </si>
  <si>
    <t>269</t>
  </si>
  <si>
    <t>775511800</t>
  </si>
  <si>
    <t>Demontáž podlah vlysových lepených s lištami lepenými</t>
  </si>
  <si>
    <t>-908774386</t>
  </si>
  <si>
    <t>Demontáž podlah vlysových  s lištami lepených</t>
  </si>
  <si>
    <t>(0,8*0,1)*12</t>
  </si>
  <si>
    <t>(1*0,35)*8</t>
  </si>
  <si>
    <t>(1,15*1,8)*8</t>
  </si>
  <si>
    <t>(1,6*4,2)*8</t>
  </si>
  <si>
    <t>(0,8*0,1)*20</t>
  </si>
  <si>
    <t>(1*0,35)*16</t>
  </si>
  <si>
    <t>(3,49*4,2)*8</t>
  </si>
  <si>
    <t>776</t>
  </si>
  <si>
    <t>Podlahy povlakové</t>
  </si>
  <si>
    <t>270</t>
  </si>
  <si>
    <t>776201811</t>
  </si>
  <si>
    <t>Demontáž lepených povlakových podlah bez podložky ručně</t>
  </si>
  <si>
    <t>387007366</t>
  </si>
  <si>
    <t>Demontáž povlakových podlahovin lepených ručně bez podložky</t>
  </si>
  <si>
    <t>(2,45*4,2)*4</t>
  </si>
  <si>
    <t>(2,45*4,2)*8</t>
  </si>
  <si>
    <t>8,7+8,7+18,7+18,7+11,5+11,5+1,9+1,9+8,7+8,7+14,5+14,5+13+13+1,9+1,9</t>
  </si>
  <si>
    <t>271</t>
  </si>
  <si>
    <t>776410811</t>
  </si>
  <si>
    <t>Odstranění soklíků a lišt pryžových nebo plastových</t>
  </si>
  <si>
    <t>-998479864</t>
  </si>
  <si>
    <t>Demontáž soklíků nebo lišt pryžových nebo plastových</t>
  </si>
  <si>
    <t>(2,45+2,45+4,2+4,2-0,8)*4</t>
  </si>
  <si>
    <t>(2,45+2,45+4,2+4,2-0,8)*8</t>
  </si>
  <si>
    <t>(2,9+2,9+3,225+3,225+2,225+2,225+1+1-0,6-0,8)*4</t>
  </si>
  <si>
    <t>272</t>
  </si>
  <si>
    <t>776121111</t>
  </si>
  <si>
    <t>Vodou ředitelná penetrace savého podkladu povlakových podlah ředěná v poměru 1:3</t>
  </si>
  <si>
    <t>933094065</t>
  </si>
  <si>
    <t>Příprava podkladu penetrace vodou ředitelná na savý podklad (válečkováním) ředěná v poměru 1:3 podlah</t>
  </si>
  <si>
    <t>(3,49*4,2)*2</t>
  </si>
  <si>
    <t>(0,8*0,15)*2</t>
  </si>
  <si>
    <t>(1*0,35)*10</t>
  </si>
  <si>
    <t>(1,8*1,15)*4</t>
  </si>
  <si>
    <t>(1*0,1)*32</t>
  </si>
  <si>
    <t>(1*0,35)*20</t>
  </si>
  <si>
    <t>(0,8*0,1)*10</t>
  </si>
  <si>
    <t>273</t>
  </si>
  <si>
    <t>776221111</t>
  </si>
  <si>
    <t>Lepení pásů z PVC standardním lepidlem</t>
  </si>
  <si>
    <t>-504134009</t>
  </si>
  <si>
    <t>Montáž podlahovin z PVC lepením standardním lepidlem z pásů standardních</t>
  </si>
  <si>
    <t>274</t>
  </si>
  <si>
    <t>28411017</t>
  </si>
  <si>
    <t>PVC heterogenní zátěžové, nášlapná vrstva 0,70mm, zátěž 34/43, otlak do 0,02mm, stálost do 0,10%, R10, hořlavost Bfl S1</t>
  </si>
  <si>
    <t>-713610127</t>
  </si>
  <si>
    <t>834,178*1,15 'Přepočtené koeficientem množství</t>
  </si>
  <si>
    <t>275</t>
  </si>
  <si>
    <t>776411111</t>
  </si>
  <si>
    <t>Montáž obvodových soklíků výšky do 80 mm</t>
  </si>
  <si>
    <t>-614812210</t>
  </si>
  <si>
    <t>Montáž soklíků lepením obvodových, výšky do 80 mm</t>
  </si>
  <si>
    <t>(4,1+4,1+3,34+3,34+3,49+3,49+4,1+4,1+4,2+4,2+4,2+4,2+4,2+4,2+4,2+4,2-0,8-0,8-0,8-0,8-0,8-0,8+0,35+0,35+0,35+0,35+0,35+0,35+0,35+0,35+0,35+0,35)*2</t>
  </si>
  <si>
    <t>(2,45+2,45+4,2+4,2+4,2+4,2-0,8+1,6+1,6+0,2+1,7+1,7-0,8-0,8-0,8-0,8-0,8+0,2+0,2-0,6-0,6)*4</t>
  </si>
  <si>
    <t>(3,4+3,4+4,2+4,2+4,2+4,2+2,45+2,45+2,45+2,45+4,2+4,2+3,4+3,4+4,2+4,2-0,8-0,8-0,8-0,8-0,8-0,8-8-0,8-0,6-0,6-0,6-0,6-0,8-0,8+0,2+0,2+0,2+0,2)*4</t>
  </si>
  <si>
    <t>(4,1+4,1+3,49+3,49+3,34+3,34+4,1+4,1+4,2+4,2+4,2+4,2+4,2+4,2+4,2+4,2-0,8-0,8-0,8-0,8-0,8-0,8+0,35+0,35+0,35+0,35+0,35+0,35+0,35+0,35+0,35+0,35)*4</t>
  </si>
  <si>
    <t>(4,2+4,2+4,2+4,2+4,2+4,2+4,2+4,2+4,1+4,1+4,1+4,1+3,34+3,34+3,44+3,44-0,8-0,8-0,8-0,8-0,8-0,8+0,2+0,2+0,2+0,2+0,2+0,2+0,2+0,2+4,35+4,35+2,45+2,45)*2</t>
  </si>
  <si>
    <t>(-0,8-0,8+3,75+3,75+3,25+3,25+1,1+1,1-0,8-0,8-0,8-0,8-0,6-0,6+4,35+4,35+2,45+2,45-0,8-0,8+3,75+3,75+4,35+4,35-0,8-0,8-0,8-0,8-0,6-0,6)*2</t>
  </si>
  <si>
    <t>276</t>
  </si>
  <si>
    <t>28411003</t>
  </si>
  <si>
    <t>lišta soklová PVC 30x30mm</t>
  </si>
  <si>
    <t>-1790182274</t>
  </si>
  <si>
    <t>842,48*1,1 'Přepočtené koeficientem množství</t>
  </si>
  <si>
    <t>277</t>
  </si>
  <si>
    <t>776421311</t>
  </si>
  <si>
    <t>Montáž přechodových samolepících lišt</t>
  </si>
  <si>
    <t>1103428006</t>
  </si>
  <si>
    <t>Montáž lišt přechodových samolepících</t>
  </si>
  <si>
    <t>0,8*14</t>
  </si>
  <si>
    <t>0,6*8</t>
  </si>
  <si>
    <t>0,8*28</t>
  </si>
  <si>
    <t>0,6*16</t>
  </si>
  <si>
    <t>278</t>
  </si>
  <si>
    <t>55343110</t>
  </si>
  <si>
    <t>profil přechodový Al narážecí 30mm stříbro</t>
  </si>
  <si>
    <t>2086177888</t>
  </si>
  <si>
    <t>279</t>
  </si>
  <si>
    <t>998776203</t>
  </si>
  <si>
    <t>Přesun hmot procentní pro podlahy povlakové v objektech v do 24 m</t>
  </si>
  <si>
    <t>-554226369</t>
  </si>
  <si>
    <t>Přesun hmot pro podlahy povlakové  stanovený procentní sazbou (%) z ceny vodorovná dopravní vzdálenost do 50 m v objektech výšky přes 12 do 24 m</t>
  </si>
  <si>
    <t>781</t>
  </si>
  <si>
    <t>Dokončovací práce - obklady</t>
  </si>
  <si>
    <t>280</t>
  </si>
  <si>
    <t>781121011</t>
  </si>
  <si>
    <t>Nátěr penetrační na stěnu</t>
  </si>
  <si>
    <t>-2123825697</t>
  </si>
  <si>
    <t>Příprava podkladu před provedením obkladu nátěr penetrační na stěnu</t>
  </si>
  <si>
    <t>((1,7+1,7+1,95+1,95+1,55+1,55+0,9+0,9)*2)*4</t>
  </si>
  <si>
    <t>-(0,6*1)*4</t>
  </si>
  <si>
    <t>((3,175+0,6)*0,6)*4</t>
  </si>
  <si>
    <t>2,72</t>
  </si>
  <si>
    <t>((1,7+1,7+1,95+1,95+1,55+1,55+0,9+0,9)*2)*8</t>
  </si>
  <si>
    <t>-(0,6*1)*8</t>
  </si>
  <si>
    <t>((3,175+0,6)*0,6)*8</t>
  </si>
  <si>
    <t>2,72*2</t>
  </si>
  <si>
    <t>-(0,6*0,9)*4</t>
  </si>
  <si>
    <t>281</t>
  </si>
  <si>
    <t>781474115</t>
  </si>
  <si>
    <t>Montáž obkladů vnitřních keramických hladkých do 25 ks/m2 lepených flexibilním lepidlem</t>
  </si>
  <si>
    <t>-297468604</t>
  </si>
  <si>
    <t>Montáž obkladů vnitřních stěn z dlaždic keramických lepených flexibilním lepidlem maloformátových hladkých přes 22 do 25 ks/m2</t>
  </si>
  <si>
    <t>282</t>
  </si>
  <si>
    <t>59761039</t>
  </si>
  <si>
    <t>obklad keramický - výběr dle investora</t>
  </si>
  <si>
    <t>1233320582</t>
  </si>
  <si>
    <t>obklad keramický hladký přes 22 do 25ks/m2</t>
  </si>
  <si>
    <t>381,216*1,1 'Přepočtené koeficientem množství</t>
  </si>
  <si>
    <t>283</t>
  </si>
  <si>
    <t>781494511</t>
  </si>
  <si>
    <t>Plastové profily ukončovací lepené flexibilním lepidlem</t>
  </si>
  <si>
    <t>977683030</t>
  </si>
  <si>
    <t>Obklad - dokončující práce profily ukončovací lepené flexibilním lepidlem ukončovací</t>
  </si>
  <si>
    <t>(1,7+1,7+1,95+1,95+1,55+1,55+0,9+0,9+0,95+0,95+0,6+1+1-0,6+0,6+0,6+0,6+0,6)*4</t>
  </si>
  <si>
    <t>(1,7+1,7+1,95+1,95+1,55+1,55+0,9+0,9+0,95+0,95+0,6+1+1-0,6+0,6+0,6+0,6+0,6)*8</t>
  </si>
  <si>
    <t>284</t>
  </si>
  <si>
    <t>781495115</t>
  </si>
  <si>
    <t>Spárování vnitřních obkladů silikonem</t>
  </si>
  <si>
    <t>-1116680008</t>
  </si>
  <si>
    <t>Obklad - dokončující práce ostatní práce spárování silikonem</t>
  </si>
  <si>
    <t>(8*2)*4</t>
  </si>
  <si>
    <t>0,8*4</t>
  </si>
  <si>
    <t>(8*2)*8</t>
  </si>
  <si>
    <t>0,8*8</t>
  </si>
  <si>
    <t>285</t>
  </si>
  <si>
    <t>998781203</t>
  </si>
  <si>
    <t>Přesun hmot procentní pro obklady keramické v objektech v do 24 m</t>
  </si>
  <si>
    <t>-1433036524</t>
  </si>
  <si>
    <t>Přesun hmot pro obklady keramické  stanovený procentní sazbou (%) z ceny vodorovná dopravní vzdálenost do 50 m v objektech výšky přes 12 do 24 m</t>
  </si>
  <si>
    <t>783</t>
  </si>
  <si>
    <t>Dokončovací práce - nátěry</t>
  </si>
  <si>
    <t>286</t>
  </si>
  <si>
    <t>783306801</t>
  </si>
  <si>
    <t>Odstranění nátěru ze zámečnických konstrukcí obroušením</t>
  </si>
  <si>
    <t>-341967471</t>
  </si>
  <si>
    <t>Odstranění nátěrů ze zámečnických konstrukcí obroušením</t>
  </si>
  <si>
    <t>1.PP Zárubně</t>
  </si>
  <si>
    <t>((0,8+2+2)*0,2)*16</t>
  </si>
  <si>
    <t>287</t>
  </si>
  <si>
    <t>783118211</t>
  </si>
  <si>
    <t>Lakovací dvojnásobný syntetický nátěr truhlářských konstrukcí s mezibroušením</t>
  </si>
  <si>
    <t>623431179</t>
  </si>
  <si>
    <t>Lakovací nátěr truhlářských konstrukcí dvojnásobný s mezibroušením syntetický</t>
  </si>
  <si>
    <t>Palubky</t>
  </si>
  <si>
    <t>77,8</t>
  </si>
  <si>
    <t>288</t>
  </si>
  <si>
    <t>783314201</t>
  </si>
  <si>
    <t>Základní antikorozní jednonásobný syntetický standardní nátěr zámečnických konstrukcí</t>
  </si>
  <si>
    <t>740484878</t>
  </si>
  <si>
    <t>Základní antikorozní nátěr zámečnických konstrukcí jednonásobný syntetický standardní</t>
  </si>
  <si>
    <t>IPN 120</t>
  </si>
  <si>
    <t>(1,4*8)*(0,12+0,12+0,058+0,058+0,058+0,058)</t>
  </si>
  <si>
    <t>(1,2*2)*(0,08+0,08+0,042+0,042+0,042+0,042)</t>
  </si>
  <si>
    <t>(1,2*4)*(0,08+0,08+0,042+0,042+0,042+0,042)</t>
  </si>
  <si>
    <t>(1,4*4)*(0,16+0,16+0,074+0,074+0,074+0,074)</t>
  </si>
  <si>
    <t>(1,4*8)*(0,16+0,16+0,074+0,074+0,074+0,074)</t>
  </si>
  <si>
    <t>289</t>
  </si>
  <si>
    <t>783315101</t>
  </si>
  <si>
    <t>Mezinátěr jednonásobný syntetický standardní zámečnických konstrukcí</t>
  </si>
  <si>
    <t>-1670359248</t>
  </si>
  <si>
    <t>Mezinátěr zámečnických konstrukcí jednonásobný syntetický standardní</t>
  </si>
  <si>
    <t>((0,8+2+2)*0,2)*22</t>
  </si>
  <si>
    <t>1.NP Zárubně</t>
  </si>
  <si>
    <t>((0,8+2+2)*0,2)*4</t>
  </si>
  <si>
    <t>2. a 3.NP Zárubně</t>
  </si>
  <si>
    <t>((0,8+2+2)*0,2)*8</t>
  </si>
  <si>
    <t>290</t>
  </si>
  <si>
    <t>783317101</t>
  </si>
  <si>
    <t>Krycí jednonásobný syntetický standardní nátěr zámečnických konstrukcí</t>
  </si>
  <si>
    <t>-824866529</t>
  </si>
  <si>
    <t>Krycí nátěr (email) zámečnických konstrukcí jednonásobný syntetický standardní</t>
  </si>
  <si>
    <t>784</t>
  </si>
  <si>
    <t>Dokončovací práce - malby a tapety</t>
  </si>
  <si>
    <t>291</t>
  </si>
  <si>
    <t>784121001</t>
  </si>
  <si>
    <t>Oškrabání malby v mísnostech výšky do 3,80 m</t>
  </si>
  <si>
    <t>-2064980111</t>
  </si>
  <si>
    <t>Oškrabání malby v místnostech výšky do 3,80 m</t>
  </si>
  <si>
    <t>1.PP - 80%</t>
  </si>
  <si>
    <t>(8*3,75)*0,8</t>
  </si>
  <si>
    <t>(3,1*2,25)*0,8</t>
  </si>
  <si>
    <t>(3,1*1,25)*0,8</t>
  </si>
  <si>
    <t>(13,475*4,05)*0,8</t>
  </si>
  <si>
    <t>(1,95*4,05)*0,8</t>
  </si>
  <si>
    <t>(6,3*1,15)*0,8</t>
  </si>
  <si>
    <t>(0,35*1,7)*0,8</t>
  </si>
  <si>
    <t>(2,45*2,95)*0,8</t>
  </si>
  <si>
    <t>(3,4*2,95)*0,8</t>
  </si>
  <si>
    <t>(1,7*0,35)*0,8</t>
  </si>
  <si>
    <t>(12,9*1,15)*0,8</t>
  </si>
  <si>
    <t>(2,325*1,3)*0,8</t>
  </si>
  <si>
    <t>(1,7*0,45)*0,8</t>
  </si>
  <si>
    <t>(2,45*4,2)*0,8</t>
  </si>
  <si>
    <t>(3,75*1,15)*0,8</t>
  </si>
  <si>
    <t>((1*0,6)*2)*0,8</t>
  </si>
  <si>
    <t>((8+8+3,75+3,75+3,1+3,1+2,25+2,25+3,375+3,375+4,05+4,05+15,525+15,525+4,05+4,05+6,3+6,3+1,15+1,15+2,8+2,8+2,95+2,95+3,4+3,4+2,95+2,95)*2,4)*0,8</t>
  </si>
  <si>
    <t>((3,4+3,4+2,95+2,95+2,8+2,8+2,95+2,95+2,8+2,8+2,95+2,95+3,4+3,4+2,95+2,95+2,325+2,325+1,3+2,325+1,3+1,238+1,238+1,3+2,325+1,3)*2,4)*0,8</t>
  </si>
  <si>
    <t>((12,9+12,9+1,15+1,15+3,75+3,75+1,15+1,15+4,2+4,2+6,3+6,3+1,25+1,25)*2,4)*0,8</t>
  </si>
  <si>
    <t>-((0,8*1,97)*42)*0,8</t>
  </si>
  <si>
    <t>-((1,3*0,6)*16)*0,8</t>
  </si>
  <si>
    <t>(((1,3+0,6+0,6)*16)*0,175)*0,8</t>
  </si>
  <si>
    <t>-((1*2)*4)*0,8</t>
  </si>
  <si>
    <t>(((1+2+2)*0,6)*2)*0,8</t>
  </si>
  <si>
    <t>478,537+221,412</t>
  </si>
  <si>
    <t>442,824+1088,364</t>
  </si>
  <si>
    <t>292</t>
  </si>
  <si>
    <t>784121007</t>
  </si>
  <si>
    <t>Oškrabání malby na schodišti o výšce podlaží do 3,80 m</t>
  </si>
  <si>
    <t>-1569505104</t>
  </si>
  <si>
    <t>((3,05+3,05+1,09+3,05+3,05+1,09+2,95+2,95+2,95+2,95+1,14+1,14+1,14+1,14)*2,85)*0,8</t>
  </si>
  <si>
    <t>((2,325*3,05)*4)*0,8</t>
  </si>
  <si>
    <t>106,951</t>
  </si>
  <si>
    <t>219,882</t>
  </si>
  <si>
    <t>293</t>
  </si>
  <si>
    <t>784181121</t>
  </si>
  <si>
    <t>Hloubková jednonásobná penetrace podkladu v místnostech výšky do 3,80 m</t>
  </si>
  <si>
    <t>-862023983</t>
  </si>
  <si>
    <t>Penetrace podkladu jednonásobná hloubková v místnostech výšky do 3,80 m</t>
  </si>
  <si>
    <t>8*3,75</t>
  </si>
  <si>
    <t>3,1*2,25</t>
  </si>
  <si>
    <t>3,1*1,25</t>
  </si>
  <si>
    <t>13,475*4,05</t>
  </si>
  <si>
    <t>1,95*4,05</t>
  </si>
  <si>
    <t>6,3*1,15</t>
  </si>
  <si>
    <t>0,35*1,7</t>
  </si>
  <si>
    <t>2,45*2,95</t>
  </si>
  <si>
    <t>3,4*2,95</t>
  </si>
  <si>
    <t>1,7*0,35</t>
  </si>
  <si>
    <t>12,9*1,15</t>
  </si>
  <si>
    <t>2,325*1,3</t>
  </si>
  <si>
    <t>1,7*0,45</t>
  </si>
  <si>
    <t>2,45*4,2</t>
  </si>
  <si>
    <t>3,75*1,15</t>
  </si>
  <si>
    <t>(1*0,6)*2</t>
  </si>
  <si>
    <t>(8+8+3,75+3,75+3,1+3,1+2,25+2,25+3,375+3,375+4,05+4,05+15,525+15,525+4,05+4,05+6,3+6,3+1,15+1,15+2,8+2,8+2,95+2,95+3,4+3,4+2,95+2,95)*2,4</t>
  </si>
  <si>
    <t>(3,4+3,4+2,95+2,95+2,8+2,8+2,95+2,95+2,8+2,8+2,95+2,95+3,4+3,4+2,95+2,95+2,325+2,325+1,3+2,325+1,3+1,238+1,238+1,3+2,325+1,3)*2,4</t>
  </si>
  <si>
    <t>(12,9+12,9+1,15+1,15+3,75+3,75+1,15+1,15+4,2+4,2+6,3+6,3+1,25+1,25)*2,4</t>
  </si>
  <si>
    <t>-(0,8*1,97)*42</t>
  </si>
  <si>
    <t>-(1,3*0,6)*16</t>
  </si>
  <si>
    <t>((1,3+0,6+0,6)*16)*0,175</t>
  </si>
  <si>
    <t>-(1*2)*4</t>
  </si>
  <si>
    <t>((1+2+2)*0,6)*2</t>
  </si>
  <si>
    <t>247,247+530,4</t>
  </si>
  <si>
    <t>294</t>
  </si>
  <si>
    <t>784181127</t>
  </si>
  <si>
    <t>Hloubková jednonásobná penetrace podkladu na schodišti o výšce podlaží do 3,80 m</t>
  </si>
  <si>
    <t>1432131061</t>
  </si>
  <si>
    <t>Penetrace podkladu jednonásobná hloubková na schodišti o výšce podlaží do 3,80 m</t>
  </si>
  <si>
    <t>(3,05+3,05+1,09+3,05+3,05+1,09+2,95+2,95+2,95+2,95+1,14+1,14+1,14+1,14)*2,85</t>
  </si>
  <si>
    <t>(2,325*3,05)*4</t>
  </si>
  <si>
    <t>295</t>
  </si>
  <si>
    <t>784211101</t>
  </si>
  <si>
    <t>Dvojnásobné bílé malby ze směsí za mokra výborně otěruvzdorných v místnostech výšky do 3,80 m</t>
  </si>
  <si>
    <t>414187087</t>
  </si>
  <si>
    <t>Malby z malířských směsí otěruvzdorných za mokra dvojnásobné, bílé za mokra otěruvzdorné výborně v místnostech výšky do 3,80 m</t>
  </si>
  <si>
    <t>296</t>
  </si>
  <si>
    <t>784211107</t>
  </si>
  <si>
    <t>Dvojnásobné bílé malby ze směsí za mokra výborně otěruvzdorných na schodišti výšky do 3,80 m</t>
  </si>
  <si>
    <t>-1087329301</t>
  </si>
  <si>
    <t>Malby z malířských směsí otěruvzdorných za mokra dvojnásobné, bílé za mokra otěruvzdorné výborně na schodišti o výšce podlaží do 3,80 m</t>
  </si>
  <si>
    <t>02 - ZTI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</si>
  <si>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</si>
  <si>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</si>
  <si>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</si>
  <si>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735 - Ústřední vytápění - otopná tělesa</t>
  </si>
  <si>
    <t>-1770546609</t>
  </si>
  <si>
    <t>826014844</t>
  </si>
  <si>
    <t>1204370100</t>
  </si>
  <si>
    <t>62101786</t>
  </si>
  <si>
    <t>3,491*6</t>
  </si>
  <si>
    <t>-1665942895</t>
  </si>
  <si>
    <t>721</t>
  </si>
  <si>
    <t>Zdravotechnika - vnitřní kanalizace</t>
  </si>
  <si>
    <t>721-x4</t>
  </si>
  <si>
    <t>Kompletní demontáž vnitřní kanalizace vč. likvidace</t>
  </si>
  <si>
    <t>-973566654</t>
  </si>
  <si>
    <t>721-x7</t>
  </si>
  <si>
    <t>Pročištění ponechané části kanalizace</t>
  </si>
  <si>
    <t>522336004</t>
  </si>
  <si>
    <t>721175021</t>
  </si>
  <si>
    <t>Potrubí kanalizační plastové svodné odhlučněné DN 100 - spec. a rozpis tvarovek dle PD</t>
  </si>
  <si>
    <t>2074645663</t>
  </si>
  <si>
    <t>Potrubí z plastových trub polypropylenové tlumící zvuk svodné (ležaté) DN 100</t>
  </si>
  <si>
    <t>721173402</t>
  </si>
  <si>
    <t>Potrubí kanalizační z PVC SN 4 svodné DN 125 - spec. a rozpis tvarovek dle PD</t>
  </si>
  <si>
    <t>1037619898</t>
  </si>
  <si>
    <t>Potrubí z plastových trub PVC SN4 svodné (ležaté) DN 125</t>
  </si>
  <si>
    <t>721174042</t>
  </si>
  <si>
    <t>Potrubí kanalizační z PP připojovací DN 40</t>
  </si>
  <si>
    <t>1815576109</t>
  </si>
  <si>
    <t>Potrubí z plastových trub polypropylenové připojovací DN 40</t>
  </si>
  <si>
    <t>721174043</t>
  </si>
  <si>
    <t>Potrubí kanalizační z PP připojovací DN 50</t>
  </si>
  <si>
    <t>1441223062</t>
  </si>
  <si>
    <t>Potrubí z plastových trub polypropylenové připojovací DN 50</t>
  </si>
  <si>
    <t>721174044</t>
  </si>
  <si>
    <t>Potrubí kanalizační z PP připojovací DN 75</t>
  </si>
  <si>
    <t>1267794888</t>
  </si>
  <si>
    <t>Potrubí z plastových trub polypropylenové připojovací DN 75</t>
  </si>
  <si>
    <t>721174045</t>
  </si>
  <si>
    <t>Potrubí kanalizační z PP připojovací DN 110</t>
  </si>
  <si>
    <t>-379702354</t>
  </si>
  <si>
    <t>Potrubí z plastových trub polypropylenové připojovací DN 110</t>
  </si>
  <si>
    <t>721226512</t>
  </si>
  <si>
    <t>Zápachová uzávěrka podomítková pro pračku a myčku DN 50</t>
  </si>
  <si>
    <t>-2110008635</t>
  </si>
  <si>
    <t>Zápachové uzávěrky podomítkové (Pe) s krycí deskou pro pračku a myčku DN 50</t>
  </si>
  <si>
    <t>Pro sušičku</t>
  </si>
  <si>
    <t>Pro pračku</t>
  </si>
  <si>
    <t>721273153</t>
  </si>
  <si>
    <t>Hlavice ventilační polypropylen PP DN 110</t>
  </si>
  <si>
    <t>-835051661</t>
  </si>
  <si>
    <t>Ventilační hlavice z polypropylenu (PP) DN 110</t>
  </si>
  <si>
    <t>721-x1</t>
  </si>
  <si>
    <t>D+M Sušička na prádlo - spec. dle PD</t>
  </si>
  <si>
    <t>-1854912670</t>
  </si>
  <si>
    <t>721-x2</t>
  </si>
  <si>
    <t>D+M Myčka na nádobí - spec. dle PD</t>
  </si>
  <si>
    <t>1908400962</t>
  </si>
  <si>
    <t>721-x3</t>
  </si>
  <si>
    <t>D+M Automatická pračka s kapacitou do 6kg - spec. dle PD</t>
  </si>
  <si>
    <t>-984637572</t>
  </si>
  <si>
    <t>721-x5</t>
  </si>
  <si>
    <t>Ostatní nespecifikované materiály a práce</t>
  </si>
  <si>
    <t>590671529</t>
  </si>
  <si>
    <t>721-x6</t>
  </si>
  <si>
    <t>Zednická přípomoc vč. drážek v podlahách 1.PP a zpětného dobetonování (předpoklad 4ks 2,9x0,25x0,5m)</t>
  </si>
  <si>
    <t>-370785364</t>
  </si>
  <si>
    <t>Zednická přípomoc</t>
  </si>
  <si>
    <t>998721203</t>
  </si>
  <si>
    <t>Přesun hmot procentní pro vnitřní kanalizace v objektech v do 24 m</t>
  </si>
  <si>
    <t>201070305</t>
  </si>
  <si>
    <t>Přesun hmot pro vnitřní kanalizace  stanovený procentní sazbou (%) z ceny vodorovná dopravní vzdálenost do 50 m v objektech výšky přes 12 do 24 m</t>
  </si>
  <si>
    <t>722</t>
  </si>
  <si>
    <t>Zdravotechnika - vnitřní vodovod</t>
  </si>
  <si>
    <t>722-x3</t>
  </si>
  <si>
    <t>Kompletní demontáž vnitřního vodovodu vč. likvidace</t>
  </si>
  <si>
    <t>939737715</t>
  </si>
  <si>
    <t>722130231</t>
  </si>
  <si>
    <t>Potrubí vodovodní ocelové závitové pozinkované svařované běžné DN 15</t>
  </si>
  <si>
    <t>-2024836580</t>
  </si>
  <si>
    <t>Potrubí z ocelových trubek pozinkovaných  závitových svařovaných běžných DN 15</t>
  </si>
  <si>
    <t>722130232</t>
  </si>
  <si>
    <t>Potrubí vodovodní ocelové závitové pozinkované svařované běžné DN 20</t>
  </si>
  <si>
    <t>274371117</t>
  </si>
  <si>
    <t>Potrubí z ocelových trubek pozinkovaných  závitových svařovaných běžných DN 20</t>
  </si>
  <si>
    <t>722174022</t>
  </si>
  <si>
    <t>Potrubí vodovodní plastové PPR svar polyfuze PN 20 D 20 x 3,4 mm</t>
  </si>
  <si>
    <t>-54465570</t>
  </si>
  <si>
    <t>Potrubí z plastových trubek z polypropylenu (PPR) svařovaných polyfuzně PN 20 (SDR 6) D 20 x 3,4</t>
  </si>
  <si>
    <t>722174023</t>
  </si>
  <si>
    <t>Potrubí vodovodní plastové PPR svar polyfuze PN 20 D 25 x 4,2 mm</t>
  </si>
  <si>
    <t>1230881836</t>
  </si>
  <si>
    <t>Potrubí z plastových trubek z polypropylenu (PPR) svařovaných polyfuzně PN 20 (SDR 6) D 25 x 4,2</t>
  </si>
  <si>
    <t>722174024</t>
  </si>
  <si>
    <t>Potrubí vodovodní plastové PPR svar polyfuze PN 20 D 32 x5,4 mm</t>
  </si>
  <si>
    <t>69935564</t>
  </si>
  <si>
    <t>Potrubí z plastových trubek z polypropylenu (PPR) svařovaných polyfuzně PN 20 (SDR 6) D 32 x 5,4</t>
  </si>
  <si>
    <t>722174025</t>
  </si>
  <si>
    <t>Potrubí vodovodní plastové PPR svar polyfuze PN 20 D 40 x 6,7 mm</t>
  </si>
  <si>
    <t>-941259815</t>
  </si>
  <si>
    <t>Potrubí z plastových trubek z polypropylenu (PPR) svařovaných polyfuzně PN 20 (SDR 6) D 40 x 6,7</t>
  </si>
  <si>
    <t>722181242</t>
  </si>
  <si>
    <t>Ochrana vodovodního potrubí přilepenými termoizolačními trubicemi z PE tl do 20 mm DN do 45 mm</t>
  </si>
  <si>
    <t>-153142656</t>
  </si>
  <si>
    <t>Ochrana potrubí  termoizolačními trubicemi z pěnového polyetylenu PE přilepenými v příčných a podélných spojích, tloušťky izolace přes 13 do 20 mm, vnitřního průměru izolace DN přes 22 do 45 mm</t>
  </si>
  <si>
    <t>722181251</t>
  </si>
  <si>
    <t>Ochrana vodovodního potrubí přilepenými termoizolačními trubicemi z PE tl do 25 mm DN do 22 mm</t>
  </si>
  <si>
    <t>2068770242</t>
  </si>
  <si>
    <t>Ochrana potrubí  termoizolačními trubicemi z pěnového polyetylenu PE přilepenými v příčných a podélných spojích, tloušťky izolace přes 20 do 25 mm, vnitřního průměru izolace DN do 22 mm</t>
  </si>
  <si>
    <t>722181252</t>
  </si>
  <si>
    <t>Ochrana vodovodního potrubí přilepenými termoizolačními trubicemi z PE tl do 25 mm DN do 45 mm</t>
  </si>
  <si>
    <t>379172572</t>
  </si>
  <si>
    <t>Ochrana potrubí  termoizolačními trubicemi z pěnového polyetylenu PE přilepenými v příčných a podélných spojích, tloušťky izolace přes 20 do 25 mm, vnitřního průměru izolace DN přes 22 do 45 mm</t>
  </si>
  <si>
    <t>722-x6</t>
  </si>
  <si>
    <t>Ochrana vodovodního potrubí přilepenými termoizolačními trubicemi tl. 32mm DN do 40mm</t>
  </si>
  <si>
    <t>452026506</t>
  </si>
  <si>
    <t>722224153</t>
  </si>
  <si>
    <t>Kulový kohout zahradní s vnějším závitem a páčkou PN 15, T 120°C G 3/4</t>
  </si>
  <si>
    <t>-842892396</t>
  </si>
  <si>
    <t>Armatury s jedním závitem ventily kulové zahradní uzávěry PN 15 do 120° C G 3/4 - 1</t>
  </si>
  <si>
    <t>722232061</t>
  </si>
  <si>
    <t>Kohout kulový přímý G 1/2 PN 42 do 185°C vnitřní závit s vypouštěním - CV</t>
  </si>
  <si>
    <t>305535052</t>
  </si>
  <si>
    <t>Armatury se dvěma závity kulové kohouty PN 42 do 185 °C přímé vnitřní závit s vypouštěním G 1/2</t>
  </si>
  <si>
    <t>722232062</t>
  </si>
  <si>
    <t>Kohout kulový přímý G 3/4 PN 42 do 185°C vnitřní závit s vypouštěním - PV</t>
  </si>
  <si>
    <t>-1088289044</t>
  </si>
  <si>
    <t>Armatury se dvěma závity kulové kohouty PN 42 do 185 °C přímé vnitřní závit s vypouštěním G 3/4</t>
  </si>
  <si>
    <t>722232063</t>
  </si>
  <si>
    <t>Kohout kulový přímý G 1 PN 42 do 185°C vnitřní závit s vypouštěním - TV, SV</t>
  </si>
  <si>
    <t>1979743159</t>
  </si>
  <si>
    <t>Armatury se dvěma závity kulové kohouty PN 42 do 185 °C přímé vnitřní závit s vypouštěním G 1</t>
  </si>
  <si>
    <t>722240121</t>
  </si>
  <si>
    <t>Kohout kulový plastový PPR DN 16 - PV</t>
  </si>
  <si>
    <t>-797473291</t>
  </si>
  <si>
    <t>Armatury z plastických hmot  kohouty (PPR) kulové DN 16</t>
  </si>
  <si>
    <t>722240122</t>
  </si>
  <si>
    <t>Kohout kulový plastový PPR DN 20 - PV</t>
  </si>
  <si>
    <t>-1008355814</t>
  </si>
  <si>
    <t>Armatury z plastických hmot  kohouty (PPR) kulové DN 20</t>
  </si>
  <si>
    <t>722240123</t>
  </si>
  <si>
    <t>Kohout kulový plastový PPR DN 25</t>
  </si>
  <si>
    <t>-1780972</t>
  </si>
  <si>
    <t>Armatury z plastických hmot  kohouty (PPR) kulové DN 25</t>
  </si>
  <si>
    <t>Kohout uzavírací - TV</t>
  </si>
  <si>
    <t>Bytový vodoměr</t>
  </si>
  <si>
    <t>722240124</t>
  </si>
  <si>
    <t>Kohout kulový plastový PPR DN 32</t>
  </si>
  <si>
    <t>804068694</t>
  </si>
  <si>
    <t>Armatury z plastických hmot  kohouty (PPR) kulové DN 32</t>
  </si>
  <si>
    <t>Kohout uzavírací - SV</t>
  </si>
  <si>
    <t>Bytový vodoměr - SV</t>
  </si>
  <si>
    <t>722250142</t>
  </si>
  <si>
    <t>Hydrantový systém s tvarově stálou hadicí D 20 x 20 m prosklený</t>
  </si>
  <si>
    <t>-664301113</t>
  </si>
  <si>
    <t>Požární příslušenství a armatury  hydrantový systém s tvarově stálou hadicí prosklený D 25 x 20 m</t>
  </si>
  <si>
    <t>722-x1</t>
  </si>
  <si>
    <t>D+M Zátka</t>
  </si>
  <si>
    <t>698509690</t>
  </si>
  <si>
    <t>722-x2</t>
  </si>
  <si>
    <t>D+M Vodoměr D25</t>
  </si>
  <si>
    <t>1447217912</t>
  </si>
  <si>
    <t>722-x4</t>
  </si>
  <si>
    <t>406234221</t>
  </si>
  <si>
    <t>722-x5</t>
  </si>
  <si>
    <t>1827116371</t>
  </si>
  <si>
    <t>998722203</t>
  </si>
  <si>
    <t>Přesun hmot procentní pro vnitřní vodovod v objektech v do 24 m</t>
  </si>
  <si>
    <t>1831225810</t>
  </si>
  <si>
    <t>Přesun hmot pro vnitřní vodovod  stanovený procentní sazbou (%) z ceny vodorovná dopravní vzdálenost do 50 m v objektech výšky přes 12 do 24 m</t>
  </si>
  <si>
    <t>723</t>
  </si>
  <si>
    <t>Zdravotechnika - vnitřní plynovod</t>
  </si>
  <si>
    <t>723150801</t>
  </si>
  <si>
    <t>Demontáž potrubí ocelové hladké svařované do D 32</t>
  </si>
  <si>
    <t>-1900283358</t>
  </si>
  <si>
    <t>Demontáž potrubí svařovaného z ocelových trubek hladkých  do Ø 32</t>
  </si>
  <si>
    <t>723150802</t>
  </si>
  <si>
    <t>Demontáž potrubí ocelové hladké svařované do D 44,5</t>
  </si>
  <si>
    <t>-902356823</t>
  </si>
  <si>
    <t>Demontáž potrubí svařovaného z ocelových trubek hladkých  přes 32 do Ø 44,5</t>
  </si>
  <si>
    <t>725110814</t>
  </si>
  <si>
    <t>Demontáž klozetu Kombi, odsávací</t>
  </si>
  <si>
    <t>-450346755</t>
  </si>
  <si>
    <t>Demontáž klozetů  odsávacích nebo kombinačních</t>
  </si>
  <si>
    <t>725210821</t>
  </si>
  <si>
    <t>Demontáž umyvadel bez výtokových armatur</t>
  </si>
  <si>
    <t>-1948489248</t>
  </si>
  <si>
    <t>Demontáž umyvadel  bez výtokových armatur umyvadel</t>
  </si>
  <si>
    <t>725220842</t>
  </si>
  <si>
    <t>Demontáž van ocelových volně stojících</t>
  </si>
  <si>
    <t>-1128635509</t>
  </si>
  <si>
    <t>Demontáž van  ocelových volně stojících</t>
  </si>
  <si>
    <t>725240811</t>
  </si>
  <si>
    <t>Demontáž kabin sprchových bez výtokových armatur</t>
  </si>
  <si>
    <t>-1266890291</t>
  </si>
  <si>
    <t>Demontáž sprchových kabin a vaniček  bez výtokových armatur kabin</t>
  </si>
  <si>
    <t>725310823</t>
  </si>
  <si>
    <t>Demontáž dřez jednoduchý vestavěný v kuchyňských sestavách bez výtokových armatur</t>
  </si>
  <si>
    <t>-1220411709</t>
  </si>
  <si>
    <t>Demontáž dřezů jednodílných  bez výtokových armatur vestavěných v kuchyňských sestavách</t>
  </si>
  <si>
    <t>725820801</t>
  </si>
  <si>
    <t>Demontáž baterie nástěnné do G 3 / 4</t>
  </si>
  <si>
    <t>-421002805</t>
  </si>
  <si>
    <t>Demontáž baterií  nástěnných do G 3/4</t>
  </si>
  <si>
    <t>725820802</t>
  </si>
  <si>
    <t>Demontáž baterie stojánkové do jednoho otvoru</t>
  </si>
  <si>
    <t>-1463763312</t>
  </si>
  <si>
    <t>Demontáž baterií  stojánkových do 1 otvoru</t>
  </si>
  <si>
    <t>725860811</t>
  </si>
  <si>
    <t>Demontáž uzávěrů zápachu jednoduchých</t>
  </si>
  <si>
    <t>2113883849</t>
  </si>
  <si>
    <t>Demontáž zápachových uzávěrek pro zařizovací předměty  jednoduchých</t>
  </si>
  <si>
    <t>725650800</t>
  </si>
  <si>
    <t>Demontáž těles otopných skříňových plynových</t>
  </si>
  <si>
    <t>1736077843</t>
  </si>
  <si>
    <t>Demontáž plynových otopných těles  skříňových</t>
  </si>
  <si>
    <t>725112171</t>
  </si>
  <si>
    <t>Kombi klozet s hlubokým splachováním odpad vodorovný</t>
  </si>
  <si>
    <t>16867932</t>
  </si>
  <si>
    <t>Zařízení záchodů kombi klozety s hlubokým splachováním odpad vodorovný</t>
  </si>
  <si>
    <t>725211603</t>
  </si>
  <si>
    <t>Umyvadlo keramické bílé šířky 600 mm bez krytu na sifon připevněné na stěnu šrouby</t>
  </si>
  <si>
    <t>-1475852611</t>
  </si>
  <si>
    <t>Umyvadla keramická bílá bez výtokových armatur připevněná na stěnu šrouby bez sloupu nebo krytu na sifon 600 mm</t>
  </si>
  <si>
    <t>725822613</t>
  </si>
  <si>
    <t>Baterie umyvadlová stojánková páková s výpustí</t>
  </si>
  <si>
    <t>1350964733</t>
  </si>
  <si>
    <t>Baterie umyvadlové stojánkové pákové s výpustí</t>
  </si>
  <si>
    <t>725861102</t>
  </si>
  <si>
    <t>Zápachová uzávěrka pro umyvadla DN 40</t>
  </si>
  <si>
    <t>-1350829440</t>
  </si>
  <si>
    <t>Zápachové uzávěrky zařizovacích předmětů pro umyvadla DN 40</t>
  </si>
  <si>
    <t>725222116</t>
  </si>
  <si>
    <t>Vana bez armatur výtokových akrylátová se zápachovou uzávěrkou 1700x700 mm</t>
  </si>
  <si>
    <t>2061739173</t>
  </si>
  <si>
    <t>Vany bez výtokových armatur akrylátové se zápachovou uzávěrkou klasické 1700x700 mm</t>
  </si>
  <si>
    <t>725831312</t>
  </si>
  <si>
    <t>Baterie vanová nástěnná páková s příslušenstvím a pevným držákem</t>
  </si>
  <si>
    <t>57665993</t>
  </si>
  <si>
    <t>Baterie vanové nástěnné pákové s příslušenstvím a pevným držákem</t>
  </si>
  <si>
    <t>725241111</t>
  </si>
  <si>
    <t>Vanička sprchová akrylátová čtvercová 800x800 mm</t>
  </si>
  <si>
    <t>-2128064486</t>
  </si>
  <si>
    <t>Sprchové vaničky akrylátové čtvercové 800x800 mm</t>
  </si>
  <si>
    <t>725244522</t>
  </si>
  <si>
    <t>Zástěna sprchová rohová rámová se skleněnou výplní tl. 4 a 5 mm dveře posuvné dvoudílné vstup z rohu na vaničku 800x800 mm</t>
  </si>
  <si>
    <t>-1405126821</t>
  </si>
  <si>
    <t>Sprchové dveře a zástěny zástěny sprchové rohové čtvercové/obdélníkové rámové se skleněnou výplní tl. 4 a 5 mm dveře posuvné dvoudílné, vstup z rohu, na vaničku 800x800 mm</t>
  </si>
  <si>
    <t>725841312</t>
  </si>
  <si>
    <t>Baterie sprchová nástěnná pákové s příslušenstvím</t>
  </si>
  <si>
    <t>1880485016</t>
  </si>
  <si>
    <t>Baterie sprchové nástěnné pákové</t>
  </si>
  <si>
    <t>725865311</t>
  </si>
  <si>
    <t>Zápachová uzávěrka sprchových van DN 40/50 s kulovým kloubem na odtoku</t>
  </si>
  <si>
    <t>-857447821</t>
  </si>
  <si>
    <t>Zápachové uzávěrky zařizovacích předmětů pro vany sprchových koutů s kulovým kloubem na odtoku DN 40/50</t>
  </si>
  <si>
    <t>725311121</t>
  </si>
  <si>
    <t>Dřez jednoduchý nerezový se zápachovou uzávěrkou s odkapávací plochou 560x480 mm a miskou</t>
  </si>
  <si>
    <t>2057090325</t>
  </si>
  <si>
    <t>Dřezy bez výtokových armatur jednoduché se zápachovou uzávěrkou nerezové s odkapávací plochou 560x480 mm a miskou</t>
  </si>
  <si>
    <t>725821325</t>
  </si>
  <si>
    <t>Baterie dřezová stojánková páková s otáčivým kulatým ústím a délkou ramínka 220 mm</t>
  </si>
  <si>
    <t>1849633875</t>
  </si>
  <si>
    <t>Baterie dřezové stojánkové pákové s otáčivým ústím a délkou ramínka 220 mm</t>
  </si>
  <si>
    <t>725862103</t>
  </si>
  <si>
    <t>Zápachová uzávěrka pro dřezy DN 40/50</t>
  </si>
  <si>
    <t>1400905581</t>
  </si>
  <si>
    <t>Zápachové uzávěrky zařizovacích předmětů pro dřezy DN 40/50</t>
  </si>
  <si>
    <t>725813111</t>
  </si>
  <si>
    <t>Ventil rohový bez připojovací trubičky nebo flexi hadičky G 1/2</t>
  </si>
  <si>
    <t>1764261643</t>
  </si>
  <si>
    <t>Ventily rohové bez připojovací trubičky nebo flexi hadičky G 1/2</t>
  </si>
  <si>
    <t>725813112</t>
  </si>
  <si>
    <t>Ventil rohový pračkový G 3/4</t>
  </si>
  <si>
    <t>-748331549</t>
  </si>
  <si>
    <t>Ventily rohové bez připojovací trubičky nebo flexi hadičky pračkové G 3/4</t>
  </si>
  <si>
    <t>Pro myčku</t>
  </si>
  <si>
    <t>998725203</t>
  </si>
  <si>
    <t>Přesun hmot procentní pro zařizovací předměty v objektech v do 24 m</t>
  </si>
  <si>
    <t>-394453719</t>
  </si>
  <si>
    <t>Přesun hmot pro zařizovací předměty  stanovený procentní sazbou (%) z ceny vodorovná dopravní vzdálenost do 50 m v objektech výšky přes 12 do 24 m</t>
  </si>
  <si>
    <t>735</t>
  </si>
  <si>
    <t>Ústřední vytápění - otopná tělesa</t>
  </si>
  <si>
    <t>735-x1</t>
  </si>
  <si>
    <t>Demontáž deskových otopných těles vč. likvidace</t>
  </si>
  <si>
    <t>-1808181424</t>
  </si>
  <si>
    <t>CELKEM VČETNĚ DPH</t>
  </si>
  <si>
    <t xml:space="preserve">DPH </t>
  </si>
  <si>
    <t>součet</t>
  </si>
  <si>
    <t>B) Zemní práce</t>
  </si>
  <si>
    <t>Tab 1 + tab 6 + tab 7</t>
  </si>
  <si>
    <t>A) Materiál - montáž</t>
  </si>
  <si>
    <t>typ</t>
  </si>
  <si>
    <t>popis</t>
  </si>
  <si>
    <t>Tab-10</t>
  </si>
  <si>
    <t>REKAPITULACE</t>
  </si>
  <si>
    <t>vytýčení inž sítí na základě předaných podkladů</t>
  </si>
  <si>
    <t>dokumentace skut provedení</t>
  </si>
  <si>
    <t>geodetická činnost - zaměření skut prov</t>
  </si>
  <si>
    <t>geodetická činnost - vytýčení</t>
  </si>
  <si>
    <t>výchozí revize</t>
  </si>
  <si>
    <t>cena</t>
  </si>
  <si>
    <t>Tab-9</t>
  </si>
  <si>
    <t>C) další činnosti</t>
  </si>
  <si>
    <r>
      <rPr>
        <sz val="8"/>
        <rFont val="Arial Narrow"/>
        <family val="2"/>
        <charset val="238"/>
      </rPr>
      <t>m</t>
    </r>
    <r>
      <rPr>
        <vertAlign val="superscript"/>
        <sz val="8"/>
        <rFont val="Arial Narrow"/>
        <family val="2"/>
        <charset val="238"/>
      </rPr>
      <t>2</t>
    </r>
  </si>
  <si>
    <t>zatravnění</t>
  </si>
  <si>
    <t>0,3x0,6 m</t>
  </si>
  <si>
    <t>zához rýhy</t>
  </si>
  <si>
    <t>1,0x0,4 m</t>
  </si>
  <si>
    <t>výkop rýhy – terén</t>
  </si>
  <si>
    <t>cena/jedn.</t>
  </si>
  <si>
    <t xml:space="preserve">     množství</t>
  </si>
  <si>
    <t>Tab-8</t>
  </si>
  <si>
    <t>ks</t>
  </si>
  <si>
    <t>2 m</t>
  </si>
  <si>
    <t xml:space="preserve">pomocný jímač </t>
  </si>
  <si>
    <t>1 m</t>
  </si>
  <si>
    <t>OU 2m</t>
  </si>
  <si>
    <t xml:space="preserve">ochranný úhelník </t>
  </si>
  <si>
    <t>SZ</t>
  </si>
  <si>
    <t>svorka zkušební</t>
  </si>
  <si>
    <t>SO</t>
  </si>
  <si>
    <t>svorka okapová</t>
  </si>
  <si>
    <t>SS</t>
  </si>
  <si>
    <t>svorka spojovací</t>
  </si>
  <si>
    <t>FeZn 4x30</t>
  </si>
  <si>
    <t>vodič</t>
  </si>
  <si>
    <t>FeZn 10</t>
  </si>
  <si>
    <t>FeZn 8</t>
  </si>
  <si>
    <t>vodič včetně podpěr</t>
  </si>
  <si>
    <t>Tab-7</t>
  </si>
  <si>
    <t>Hromosvod</t>
  </si>
  <si>
    <t>2 x 0,8</t>
  </si>
  <si>
    <t>kabel</t>
  </si>
  <si>
    <t>4 x 0,8</t>
  </si>
  <si>
    <t>např 4FP 21123</t>
  </si>
  <si>
    <t>domácí telefon</t>
  </si>
  <si>
    <t>např 4FN 87715-20</t>
  </si>
  <si>
    <t>elektrický zámek</t>
  </si>
  <si>
    <t>např 4FP 67249</t>
  </si>
  <si>
    <t>síťový zdroj</t>
  </si>
  <si>
    <t>8 tlačítek</t>
  </si>
  <si>
    <t>tlačítkové tablo s komunikačním blokem</t>
  </si>
  <si>
    <t>Tab-6</t>
  </si>
  <si>
    <t>vrátný</t>
  </si>
  <si>
    <t>N</t>
  </si>
  <si>
    <t>svorkovnice</t>
  </si>
  <si>
    <t>PE</t>
  </si>
  <si>
    <t>propojovací lišta</t>
  </si>
  <si>
    <t>10A-30mA</t>
  </si>
  <si>
    <t>proudový chránič dvoupólový s nadproudovou ochranou</t>
  </si>
  <si>
    <t>6A</t>
  </si>
  <si>
    <t>jistič jednopólový</t>
  </si>
  <si>
    <t>25A</t>
  </si>
  <si>
    <t>vypínač jednopólový</t>
  </si>
  <si>
    <t>KLV-12UP (fa EATON)</t>
  </si>
  <si>
    <t>skříň</t>
  </si>
  <si>
    <t>Tab-5</t>
  </si>
  <si>
    <t>Rozváděč RS2</t>
  </si>
  <si>
    <t>DEHN shield TNC</t>
  </si>
  <si>
    <t>kombinovaný svodič přepětí</t>
  </si>
  <si>
    <t>230V, 16A</t>
  </si>
  <si>
    <t>impulsní relé</t>
  </si>
  <si>
    <t>25A, 30mA</t>
  </si>
  <si>
    <t>proudový chránič čtyřpólový</t>
  </si>
  <si>
    <t>16A</t>
  </si>
  <si>
    <t>jistič třípólový</t>
  </si>
  <si>
    <t>16A-30mA</t>
  </si>
  <si>
    <t>20A</t>
  </si>
  <si>
    <t>vypínač třípólový</t>
  </si>
  <si>
    <t>KLV-36UP (fa EATON)</t>
  </si>
  <si>
    <t>Tab-4</t>
  </si>
  <si>
    <t>Rozváděč RS1</t>
  </si>
  <si>
    <t>Tab-3</t>
  </si>
  <si>
    <t>Rozváděč RB-b</t>
  </si>
  <si>
    <t>tab-2</t>
  </si>
  <si>
    <t>Rozváděč RB-a</t>
  </si>
  <si>
    <t>viz tab. 5</t>
  </si>
  <si>
    <t>viz tab. 4</t>
  </si>
  <si>
    <t>3x 3f elměr</t>
  </si>
  <si>
    <t>Rozváděč RE</t>
  </si>
  <si>
    <t>2x 3f elměr</t>
  </si>
  <si>
    <t>viz tab. 3</t>
  </si>
  <si>
    <t>viz tab. 2</t>
  </si>
  <si>
    <t>KO125</t>
  </si>
  <si>
    <t xml:space="preserve">krabice odbočná </t>
  </si>
  <si>
    <t>KO125E</t>
  </si>
  <si>
    <t>krabice pospojení se svorkovnicí</t>
  </si>
  <si>
    <t>svítidlo stropní – sklep</t>
  </si>
  <si>
    <t>IPX4</t>
  </si>
  <si>
    <t>svítidlo nástěnné s infraspínačem venkovní</t>
  </si>
  <si>
    <t>svítidlo stropní s infraspínačem</t>
  </si>
  <si>
    <t>ventilátor se zpožděným vypnutím</t>
  </si>
  <si>
    <t>svítidlo koupelnové</t>
  </si>
  <si>
    <t xml:space="preserve">svítidlo do linky </t>
  </si>
  <si>
    <t>3 x 1,5</t>
  </si>
  <si>
    <t>svítidlová svorka</t>
  </si>
  <si>
    <t>4 x 1,5</t>
  </si>
  <si>
    <t>svítidlo stropní - nástěnné</t>
  </si>
  <si>
    <t>napojení</t>
  </si>
  <si>
    <t>sporáková přípojka</t>
  </si>
  <si>
    <t>LV40/40</t>
  </si>
  <si>
    <t xml:space="preserve">lišta elektroinstalační </t>
  </si>
  <si>
    <t>LV20/20</t>
  </si>
  <si>
    <t>32 mm</t>
  </si>
  <si>
    <t>trubka elektroinstalační</t>
  </si>
  <si>
    <t>25 mm</t>
  </si>
  <si>
    <t>230V/16A</t>
  </si>
  <si>
    <t>zásuvka zdvojená nástěnná</t>
  </si>
  <si>
    <t>řaz. č.6</t>
  </si>
  <si>
    <t>střídavý spínač nástěnný</t>
  </si>
  <si>
    <t>řaz. č.5</t>
  </si>
  <si>
    <t xml:space="preserve">sériový spínač nástěnný </t>
  </si>
  <si>
    <t>řaz. č.1</t>
  </si>
  <si>
    <t>jednopólový spínač nástěnný</t>
  </si>
  <si>
    <t>čtyřnásobný</t>
  </si>
  <si>
    <t xml:space="preserve">rámeček </t>
  </si>
  <si>
    <t>trojnásobný</t>
  </si>
  <si>
    <t>dvojnásobný</t>
  </si>
  <si>
    <t>jednonásobný</t>
  </si>
  <si>
    <t>zásuvka data</t>
  </si>
  <si>
    <t>zásuvka anténní</t>
  </si>
  <si>
    <t xml:space="preserve">zásuvka zdvojená </t>
  </si>
  <si>
    <t xml:space="preserve">zásuvka  </t>
  </si>
  <si>
    <t>řaz. č.6+6</t>
  </si>
  <si>
    <t>střídavý spínač sériový + kolébka</t>
  </si>
  <si>
    <t>střídavý spínač + kolébka</t>
  </si>
  <si>
    <t>sériový spínač + kolébka</t>
  </si>
  <si>
    <t>řaz. č.0/1</t>
  </si>
  <si>
    <t>spínací tlačítko – zvonek + kolébka</t>
  </si>
  <si>
    <t>spínací tlačítko + kolébka</t>
  </si>
  <si>
    <t>jednopólový spínač + kolébka</t>
  </si>
  <si>
    <t>svorkovnice pospojení do krabice KO68</t>
  </si>
  <si>
    <t>KP68</t>
  </si>
  <si>
    <t>krabice elektroinstalační</t>
  </si>
  <si>
    <t>víčko pro krabici</t>
  </si>
  <si>
    <t>WAGO</t>
  </si>
  <si>
    <t>svorky</t>
  </si>
  <si>
    <t>CY25</t>
  </si>
  <si>
    <t>CY4</t>
  </si>
  <si>
    <t>CYKY4Bx35</t>
  </si>
  <si>
    <t>CYKY4Bx6</t>
  </si>
  <si>
    <t>CYKY3Cx6</t>
  </si>
  <si>
    <t>CYKY5Cx2,5</t>
  </si>
  <si>
    <t>CYKY3Cx2,5</t>
  </si>
  <si>
    <t>CYKY4Cx1,5</t>
  </si>
  <si>
    <t>CYKY3Cx1,5</t>
  </si>
  <si>
    <t>CYKY2Ax1,5</t>
  </si>
  <si>
    <t>tab-1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</si>
</sst>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&quot;Kč &quot;;\(#,##0.00&quot;Kč)&quot;"/>
    <numFmt numFmtId="169" formatCode="\ #,##0.00&quot; Kč &quot;;\-#,##0.00&quot; Kč &quot;;\-#&quot; Kč &quot;;@\ 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Courier New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169" fontId="40" fillId="0" borderId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0" xfId="2"/>
    <xf numFmtId="0" fontId="41" fillId="0" borderId="0" xfId="2" applyFont="1" applyAlignment="1">
      <alignment vertical="center"/>
    </xf>
    <xf numFmtId="0" fontId="42" fillId="0" borderId="0" xfId="2" applyFont="1" applyAlignment="1">
      <alignment horizontal="center" vertical="center"/>
    </xf>
    <xf numFmtId="0" fontId="41" fillId="0" borderId="23" xfId="2" applyFont="1" applyBorder="1" applyAlignment="1">
      <alignment vertical="center"/>
    </xf>
    <xf numFmtId="0" fontId="41" fillId="0" borderId="24" xfId="2" applyFont="1" applyBorder="1" applyAlignment="1">
      <alignment vertical="center"/>
    </xf>
    <xf numFmtId="0" fontId="41" fillId="0" borderId="25" xfId="2" applyFont="1" applyBorder="1" applyAlignment="1">
      <alignment vertical="center"/>
    </xf>
    <xf numFmtId="0" fontId="41" fillId="0" borderId="26" xfId="2" applyFont="1" applyBorder="1" applyAlignment="1">
      <alignment vertical="center"/>
    </xf>
    <xf numFmtId="168" fontId="43" fillId="0" borderId="23" xfId="2" applyNumberFormat="1" applyFont="1" applyBorder="1" applyAlignment="1">
      <alignment horizontal="center" vertical="center"/>
    </xf>
    <xf numFmtId="0" fontId="42" fillId="0" borderId="23" xfId="2" applyFont="1" applyBorder="1" applyAlignment="1">
      <alignment horizontal="center" vertical="center"/>
    </xf>
    <xf numFmtId="0" fontId="43" fillId="0" borderId="27" xfId="2" applyFont="1" applyBorder="1" applyAlignment="1">
      <alignment horizontal="center" vertical="center"/>
    </xf>
    <xf numFmtId="0" fontId="43" fillId="0" borderId="28" xfId="2" applyFont="1" applyBorder="1" applyAlignment="1">
      <alignment horizontal="center" vertical="center"/>
    </xf>
    <xf numFmtId="0" fontId="43" fillId="0" borderId="29" xfId="2" applyFont="1" applyBorder="1" applyAlignment="1">
      <alignment horizontal="center" vertical="center"/>
    </xf>
    <xf numFmtId="0" fontId="43" fillId="0" borderId="30" xfId="2" applyFont="1" applyBorder="1" applyAlignment="1">
      <alignment vertical="center"/>
    </xf>
    <xf numFmtId="0" fontId="42" fillId="0" borderId="27" xfId="2" applyFont="1" applyBorder="1" applyAlignment="1">
      <alignment horizontal="center" vertical="center"/>
    </xf>
    <xf numFmtId="168" fontId="44" fillId="0" borderId="23" xfId="3" applyNumberFormat="1" applyFont="1" applyBorder="1" applyAlignment="1">
      <alignment vertical="center"/>
    </xf>
    <xf numFmtId="0" fontId="42" fillId="0" borderId="24" xfId="2" applyFont="1" applyBorder="1" applyAlignment="1">
      <alignment vertical="center"/>
    </xf>
    <xf numFmtId="0" fontId="42" fillId="0" borderId="25" xfId="2" applyFont="1" applyBorder="1" applyAlignment="1">
      <alignment vertical="center"/>
    </xf>
    <xf numFmtId="0" fontId="42" fillId="0" borderId="26" xfId="2" applyFont="1" applyBorder="1" applyAlignment="1">
      <alignment vertical="center"/>
    </xf>
    <xf numFmtId="0" fontId="45" fillId="0" borderId="23" xfId="2" applyFont="1" applyBorder="1" applyAlignment="1">
      <alignment horizontal="left" vertical="center"/>
    </xf>
    <xf numFmtId="168" fontId="42" fillId="0" borderId="23" xfId="2" applyNumberFormat="1" applyFont="1" applyBorder="1" applyAlignment="1">
      <alignment vertical="center"/>
    </xf>
    <xf numFmtId="168" fontId="42" fillId="0" borderId="24" xfId="2" applyNumberFormat="1" applyFont="1" applyBorder="1" applyAlignment="1">
      <alignment vertical="center"/>
    </xf>
    <xf numFmtId="0" fontId="42" fillId="0" borderId="25" xfId="2" applyFont="1" applyBorder="1" applyAlignment="1">
      <alignment horizontal="left" vertical="center"/>
    </xf>
    <xf numFmtId="1" fontId="42" fillId="0" borderId="26" xfId="2" applyNumberFormat="1" applyFont="1" applyBorder="1" applyAlignment="1">
      <alignment vertical="center"/>
    </xf>
    <xf numFmtId="0" fontId="44" fillId="0" borderId="31" xfId="2" applyFont="1" applyBorder="1" applyAlignment="1">
      <alignment horizontal="center" vertical="center"/>
    </xf>
    <xf numFmtId="0" fontId="44" fillId="0" borderId="23" xfId="2" applyFont="1" applyBorder="1" applyAlignment="1">
      <alignment horizontal="center" vertical="center"/>
    </xf>
    <xf numFmtId="168" fontId="44" fillId="0" borderId="0" xfId="3" applyNumberFormat="1" applyFont="1" applyAlignment="1">
      <alignment vertical="center"/>
    </xf>
    <xf numFmtId="0" fontId="42" fillId="0" borderId="0" xfId="2" applyFont="1" applyAlignment="1">
      <alignment vertical="center"/>
    </xf>
    <xf numFmtId="0" fontId="45" fillId="0" borderId="0" xfId="2" applyFont="1" applyAlignment="1">
      <alignment horizontal="left" vertical="center"/>
    </xf>
    <xf numFmtId="168" fontId="43" fillId="0" borderId="0" xfId="2" applyNumberFormat="1" applyFont="1" applyAlignment="1">
      <alignment horizontal="center" vertical="center"/>
    </xf>
    <xf numFmtId="0" fontId="41" fillId="0" borderId="32" xfId="2" applyFont="1" applyBorder="1" applyAlignment="1">
      <alignment vertical="center"/>
    </xf>
    <xf numFmtId="0" fontId="41" fillId="0" borderId="33" xfId="2" applyFont="1" applyBorder="1" applyAlignment="1">
      <alignment vertical="center"/>
    </xf>
    <xf numFmtId="0" fontId="41" fillId="0" borderId="34" xfId="2" applyFont="1" applyBorder="1" applyAlignment="1">
      <alignment vertical="center"/>
    </xf>
    <xf numFmtId="0" fontId="41" fillId="0" borderId="35" xfId="2" applyFont="1" applyBorder="1" applyAlignment="1">
      <alignment vertical="center"/>
    </xf>
    <xf numFmtId="168" fontId="43" fillId="0" borderId="32" xfId="2" applyNumberFormat="1" applyFont="1" applyBorder="1" applyAlignment="1">
      <alignment horizontal="center" vertical="center"/>
    </xf>
    <xf numFmtId="0" fontId="42" fillId="0" borderId="32" xfId="2" applyFont="1" applyBorder="1" applyAlignment="1">
      <alignment horizontal="center" vertical="center"/>
    </xf>
    <xf numFmtId="168" fontId="42" fillId="0" borderId="0" xfId="2" applyNumberFormat="1" applyFont="1" applyAlignment="1">
      <alignment horizontal="center" vertical="center"/>
    </xf>
    <xf numFmtId="0" fontId="42" fillId="0" borderId="23" xfId="2" applyFont="1" applyBorder="1" applyAlignment="1">
      <alignment vertical="center"/>
    </xf>
    <xf numFmtId="0" fontId="42" fillId="0" borderId="24" xfId="2" applyFont="1" applyBorder="1" applyAlignment="1">
      <alignment horizontal="left" vertical="center"/>
    </xf>
    <xf numFmtId="0" fontId="44" fillId="0" borderId="0" xfId="2" applyFont="1" applyAlignment="1">
      <alignment horizontal="right" vertical="center"/>
    </xf>
  </cellXfs>
  <cellStyles count="4">
    <cellStyle name="Hypertextový odkaz" xfId="1" builtinId="8"/>
    <cellStyle name="Měna 2" xfId="3" xr:uid="{8A93BC57-B934-42BC-AE6B-812EFF0C5CBF}"/>
    <cellStyle name="Normální" xfId="0" builtinId="0" customBuiltin="1"/>
    <cellStyle name="Normální 2" xfId="2" xr:uid="{DBDD9029-A361-47A3-B57C-8BE995DD141C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AN95" sqref="AN95:AP9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3"/>
      <c r="AQ5" s="23"/>
      <c r="AR5" s="21"/>
      <c r="BE5" s="28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3"/>
      <c r="AQ6" s="23"/>
      <c r="AR6" s="21"/>
      <c r="BE6" s="28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5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5"/>
      <c r="BS13" s="18" t="s">
        <v>6</v>
      </c>
    </row>
    <row r="14" spans="1:74" ht="12.75">
      <c r="B14" s="22"/>
      <c r="C14" s="23"/>
      <c r="D14" s="23"/>
      <c r="E14" s="290" t="s">
        <v>29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5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5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5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5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5"/>
    </row>
    <row r="23" spans="1:71" s="1" customFormat="1" ht="16.5" customHeight="1">
      <c r="B23" s="22"/>
      <c r="C23" s="23"/>
      <c r="D23" s="23"/>
      <c r="E23" s="292" t="s">
        <v>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3"/>
      <c r="AP23" s="23"/>
      <c r="AQ23" s="23"/>
      <c r="AR23" s="21"/>
      <c r="BE23" s="28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5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3">
        <f>ROUND(AG94,2)</f>
        <v>0</v>
      </c>
      <c r="AL26" s="294"/>
      <c r="AM26" s="294"/>
      <c r="AN26" s="294"/>
      <c r="AO26" s="294"/>
      <c r="AP26" s="37"/>
      <c r="AQ26" s="37"/>
      <c r="AR26" s="40"/>
      <c r="BE26" s="28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5" t="s">
        <v>37</v>
      </c>
      <c r="M28" s="295"/>
      <c r="N28" s="295"/>
      <c r="O28" s="295"/>
      <c r="P28" s="295"/>
      <c r="Q28" s="37"/>
      <c r="R28" s="37"/>
      <c r="S28" s="37"/>
      <c r="T28" s="37"/>
      <c r="U28" s="37"/>
      <c r="V28" s="37"/>
      <c r="W28" s="295" t="s">
        <v>38</v>
      </c>
      <c r="X28" s="295"/>
      <c r="Y28" s="295"/>
      <c r="Z28" s="295"/>
      <c r="AA28" s="295"/>
      <c r="AB28" s="295"/>
      <c r="AC28" s="295"/>
      <c r="AD28" s="295"/>
      <c r="AE28" s="295"/>
      <c r="AF28" s="37"/>
      <c r="AG28" s="37"/>
      <c r="AH28" s="37"/>
      <c r="AI28" s="37"/>
      <c r="AJ28" s="37"/>
      <c r="AK28" s="295" t="s">
        <v>39</v>
      </c>
      <c r="AL28" s="295"/>
      <c r="AM28" s="295"/>
      <c r="AN28" s="295"/>
      <c r="AO28" s="295"/>
      <c r="AP28" s="37"/>
      <c r="AQ28" s="37"/>
      <c r="AR28" s="40"/>
      <c r="BE28" s="285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98">
        <v>0.21</v>
      </c>
      <c r="M29" s="297"/>
      <c r="N29" s="297"/>
      <c r="O29" s="297"/>
      <c r="P29" s="297"/>
      <c r="Q29" s="42"/>
      <c r="R29" s="42"/>
      <c r="S29" s="42"/>
      <c r="T29" s="42"/>
      <c r="U29" s="42"/>
      <c r="V29" s="42"/>
      <c r="W29" s="296">
        <v>0</v>
      </c>
      <c r="X29" s="297"/>
      <c r="Y29" s="297"/>
      <c r="Z29" s="297"/>
      <c r="AA29" s="297"/>
      <c r="AB29" s="297"/>
      <c r="AC29" s="297"/>
      <c r="AD29" s="297"/>
      <c r="AE29" s="297"/>
      <c r="AF29" s="42"/>
      <c r="AG29" s="42"/>
      <c r="AH29" s="42"/>
      <c r="AI29" s="42"/>
      <c r="AJ29" s="42"/>
      <c r="AK29" s="296">
        <v>0</v>
      </c>
      <c r="AL29" s="297"/>
      <c r="AM29" s="297"/>
      <c r="AN29" s="297"/>
      <c r="AO29" s="297"/>
      <c r="AP29" s="42"/>
      <c r="AQ29" s="42"/>
      <c r="AR29" s="43"/>
      <c r="BE29" s="286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98">
        <v>0.15</v>
      </c>
      <c r="M30" s="297"/>
      <c r="N30" s="297"/>
      <c r="O30" s="297"/>
      <c r="P30" s="297"/>
      <c r="Q30" s="42"/>
      <c r="R30" s="42"/>
      <c r="S30" s="42"/>
      <c r="T30" s="42"/>
      <c r="U30" s="42"/>
      <c r="V30" s="42"/>
      <c r="W30" s="296">
        <f>SUM(AK26)</f>
        <v>0</v>
      </c>
      <c r="X30" s="297"/>
      <c r="Y30" s="297"/>
      <c r="Z30" s="297"/>
      <c r="AA30" s="297"/>
      <c r="AB30" s="297"/>
      <c r="AC30" s="297"/>
      <c r="AD30" s="297"/>
      <c r="AE30" s="297"/>
      <c r="AF30" s="42"/>
      <c r="AG30" s="42"/>
      <c r="AH30" s="42"/>
      <c r="AI30" s="42"/>
      <c r="AJ30" s="42"/>
      <c r="AK30" s="296">
        <f>SUM(W30*L30)</f>
        <v>0</v>
      </c>
      <c r="AL30" s="297"/>
      <c r="AM30" s="297"/>
      <c r="AN30" s="297"/>
      <c r="AO30" s="297"/>
      <c r="AP30" s="42"/>
      <c r="AQ30" s="42"/>
      <c r="AR30" s="43"/>
      <c r="BE30" s="286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98">
        <v>0.21</v>
      </c>
      <c r="M31" s="297"/>
      <c r="N31" s="297"/>
      <c r="O31" s="297"/>
      <c r="P31" s="297"/>
      <c r="Q31" s="42"/>
      <c r="R31" s="42"/>
      <c r="S31" s="42"/>
      <c r="T31" s="42"/>
      <c r="U31" s="42"/>
      <c r="V31" s="42"/>
      <c r="W31" s="296" t="e">
        <f>ROUND(BB94, 2)</f>
        <v>#REF!</v>
      </c>
      <c r="X31" s="297"/>
      <c r="Y31" s="297"/>
      <c r="Z31" s="297"/>
      <c r="AA31" s="297"/>
      <c r="AB31" s="297"/>
      <c r="AC31" s="297"/>
      <c r="AD31" s="297"/>
      <c r="AE31" s="297"/>
      <c r="AF31" s="42"/>
      <c r="AG31" s="42"/>
      <c r="AH31" s="42"/>
      <c r="AI31" s="42"/>
      <c r="AJ31" s="42"/>
      <c r="AK31" s="296">
        <v>0</v>
      </c>
      <c r="AL31" s="297"/>
      <c r="AM31" s="297"/>
      <c r="AN31" s="297"/>
      <c r="AO31" s="297"/>
      <c r="AP31" s="42"/>
      <c r="AQ31" s="42"/>
      <c r="AR31" s="43"/>
      <c r="BE31" s="286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98">
        <v>0.15</v>
      </c>
      <c r="M32" s="297"/>
      <c r="N32" s="297"/>
      <c r="O32" s="297"/>
      <c r="P32" s="297"/>
      <c r="Q32" s="42"/>
      <c r="R32" s="42"/>
      <c r="S32" s="42"/>
      <c r="T32" s="42"/>
      <c r="U32" s="42"/>
      <c r="V32" s="42"/>
      <c r="W32" s="296" t="e">
        <f>ROUND(BC94, 2)</f>
        <v>#REF!</v>
      </c>
      <c r="X32" s="297"/>
      <c r="Y32" s="297"/>
      <c r="Z32" s="297"/>
      <c r="AA32" s="297"/>
      <c r="AB32" s="297"/>
      <c r="AC32" s="297"/>
      <c r="AD32" s="297"/>
      <c r="AE32" s="297"/>
      <c r="AF32" s="42"/>
      <c r="AG32" s="42"/>
      <c r="AH32" s="42"/>
      <c r="AI32" s="42"/>
      <c r="AJ32" s="42"/>
      <c r="AK32" s="296">
        <v>0</v>
      </c>
      <c r="AL32" s="297"/>
      <c r="AM32" s="297"/>
      <c r="AN32" s="297"/>
      <c r="AO32" s="297"/>
      <c r="AP32" s="42"/>
      <c r="AQ32" s="42"/>
      <c r="AR32" s="43"/>
      <c r="BE32" s="286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98">
        <v>0</v>
      </c>
      <c r="M33" s="297"/>
      <c r="N33" s="297"/>
      <c r="O33" s="297"/>
      <c r="P33" s="297"/>
      <c r="Q33" s="42"/>
      <c r="R33" s="42"/>
      <c r="S33" s="42"/>
      <c r="T33" s="42"/>
      <c r="U33" s="42"/>
      <c r="V33" s="42"/>
      <c r="W33" s="296" t="e">
        <f>ROUND(BD94, 2)</f>
        <v>#REF!</v>
      </c>
      <c r="X33" s="297"/>
      <c r="Y33" s="297"/>
      <c r="Z33" s="297"/>
      <c r="AA33" s="297"/>
      <c r="AB33" s="297"/>
      <c r="AC33" s="297"/>
      <c r="AD33" s="297"/>
      <c r="AE33" s="297"/>
      <c r="AF33" s="42"/>
      <c r="AG33" s="42"/>
      <c r="AH33" s="42"/>
      <c r="AI33" s="42"/>
      <c r="AJ33" s="42"/>
      <c r="AK33" s="296">
        <v>0</v>
      </c>
      <c r="AL33" s="297"/>
      <c r="AM33" s="297"/>
      <c r="AN33" s="297"/>
      <c r="AO33" s="297"/>
      <c r="AP33" s="42"/>
      <c r="AQ33" s="42"/>
      <c r="AR33" s="43"/>
      <c r="BE33" s="286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2" t="s">
        <v>48</v>
      </c>
      <c r="Y35" s="300"/>
      <c r="Z35" s="300"/>
      <c r="AA35" s="300"/>
      <c r="AB35" s="300"/>
      <c r="AC35" s="46"/>
      <c r="AD35" s="46"/>
      <c r="AE35" s="46"/>
      <c r="AF35" s="46"/>
      <c r="AG35" s="46"/>
      <c r="AH35" s="46"/>
      <c r="AI35" s="46"/>
      <c r="AJ35" s="46"/>
      <c r="AK35" s="299">
        <f>SUM(AK26:AK33)</f>
        <v>0</v>
      </c>
      <c r="AL35" s="300"/>
      <c r="AM35" s="300"/>
      <c r="AN35" s="300"/>
      <c r="AO35" s="30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3" t="str">
        <f>K6</f>
        <v>Stavební úpravy bytového domu Sokolov, Chelčického 1310-1311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Sokolov, Petra Chelčického 1310-1311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65" t="str">
        <f>IF(AN8= "","",AN8)</f>
        <v>3. 8. 2019</v>
      </c>
      <c r="AN87" s="265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Sokolov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66" t="str">
        <f>IF(E17="","",E17)</f>
        <v>Ing. Jan Schrader</v>
      </c>
      <c r="AN89" s="267"/>
      <c r="AO89" s="267"/>
      <c r="AP89" s="267"/>
      <c r="AQ89" s="37"/>
      <c r="AR89" s="40"/>
      <c r="AS89" s="268" t="s">
        <v>56</v>
      </c>
      <c r="AT89" s="26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66" t="str">
        <f>IF(E20="","",E20)</f>
        <v>Michal Kubelka</v>
      </c>
      <c r="AN90" s="267"/>
      <c r="AO90" s="267"/>
      <c r="AP90" s="267"/>
      <c r="AQ90" s="37"/>
      <c r="AR90" s="40"/>
      <c r="AS90" s="270"/>
      <c r="AT90" s="27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2"/>
      <c r="AT91" s="27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4" t="s">
        <v>57</v>
      </c>
      <c r="D92" s="275"/>
      <c r="E92" s="275"/>
      <c r="F92" s="275"/>
      <c r="G92" s="275"/>
      <c r="H92" s="74"/>
      <c r="I92" s="277" t="s">
        <v>58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6" t="s">
        <v>59</v>
      </c>
      <c r="AH92" s="275"/>
      <c r="AI92" s="275"/>
      <c r="AJ92" s="275"/>
      <c r="AK92" s="275"/>
      <c r="AL92" s="275"/>
      <c r="AM92" s="275"/>
      <c r="AN92" s="277" t="s">
        <v>60</v>
      </c>
      <c r="AO92" s="275"/>
      <c r="AP92" s="278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2">
        <f>ROUND(SUM(AG95:AG98),2)</f>
        <v>0</v>
      </c>
      <c r="AH94" s="282"/>
      <c r="AI94" s="282"/>
      <c r="AJ94" s="282"/>
      <c r="AK94" s="282"/>
      <c r="AL94" s="282"/>
      <c r="AM94" s="282"/>
      <c r="AN94" s="283">
        <f>SUM(AN95:AP98)</f>
        <v>0</v>
      </c>
      <c r="AO94" s="283"/>
      <c r="AP94" s="283"/>
      <c r="AQ94" s="86" t="s">
        <v>1</v>
      </c>
      <c r="AR94" s="87"/>
      <c r="AS94" s="88">
        <f>ROUND(SUM(AS95:AS98),2)</f>
        <v>0</v>
      </c>
      <c r="AT94" s="89" t="e">
        <f>ROUND(SUM(AV94:AW94),2)</f>
        <v>#REF!</v>
      </c>
      <c r="AU94" s="90" t="e">
        <f>ROUND(SUM(AU95:AU98),5)</f>
        <v>#REF!</v>
      </c>
      <c r="AV94" s="89" t="e">
        <f>ROUND(AZ94*L29,2)</f>
        <v>#REF!</v>
      </c>
      <c r="AW94" s="89" t="e">
        <f>ROUND(BA94*L30,2)</f>
        <v>#REF!</v>
      </c>
      <c r="AX94" s="89" t="e">
        <f>ROUND(BB94*L29,2)</f>
        <v>#REF!</v>
      </c>
      <c r="AY94" s="89" t="e">
        <f>ROUND(BC94*L30,2)</f>
        <v>#REF!</v>
      </c>
      <c r="AZ94" s="89" t="e">
        <f>ROUND(SUM(AZ95:AZ98),2)</f>
        <v>#REF!</v>
      </c>
      <c r="BA94" s="89" t="e">
        <f>ROUND(SUM(BA95:BA98),2)</f>
        <v>#REF!</v>
      </c>
      <c r="BB94" s="89" t="e">
        <f>ROUND(SUM(BB95:BB98),2)</f>
        <v>#REF!</v>
      </c>
      <c r="BC94" s="89" t="e">
        <f>ROUND(SUM(BC95:BC98),2)</f>
        <v>#REF!</v>
      </c>
      <c r="BD94" s="91" t="e">
        <f>ROUND(SUM(BD95:BD98),2)</f>
        <v>#REF!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79" t="s">
        <v>14</v>
      </c>
      <c r="E95" s="279"/>
      <c r="F95" s="279"/>
      <c r="G95" s="279"/>
      <c r="H95" s="279"/>
      <c r="I95" s="97"/>
      <c r="J95" s="279" t="s">
        <v>81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80">
        <f>'00 - VRN'!J30</f>
        <v>0</v>
      </c>
      <c r="AH95" s="281"/>
      <c r="AI95" s="281"/>
      <c r="AJ95" s="281"/>
      <c r="AK95" s="281"/>
      <c r="AL95" s="281"/>
      <c r="AM95" s="281"/>
      <c r="AN95" s="280">
        <f>SUM(AG95,AT95)</f>
        <v>0</v>
      </c>
      <c r="AO95" s="281"/>
      <c r="AP95" s="281"/>
      <c r="AQ95" s="98" t="s">
        <v>82</v>
      </c>
      <c r="AR95" s="99"/>
      <c r="AS95" s="100">
        <v>0</v>
      </c>
      <c r="AT95" s="101">
        <f>ROUND(SUM(AV95:AW95),2)</f>
        <v>0</v>
      </c>
      <c r="AU95" s="102">
        <f>'00 - VRN'!P122</f>
        <v>0</v>
      </c>
      <c r="AV95" s="101">
        <f>'00 - VRN'!J33</f>
        <v>0</v>
      </c>
      <c r="AW95" s="101">
        <f>'00 - VRN'!J34</f>
        <v>0</v>
      </c>
      <c r="AX95" s="101">
        <f>'00 - VRN'!J35</f>
        <v>0</v>
      </c>
      <c r="AY95" s="101">
        <f>'00 - VRN'!J36</f>
        <v>0</v>
      </c>
      <c r="AZ95" s="101">
        <f>'00 - VRN'!F33</f>
        <v>0</v>
      </c>
      <c r="BA95" s="101">
        <f>'00 - VRN'!F34</f>
        <v>0</v>
      </c>
      <c r="BB95" s="101">
        <f>'00 - VRN'!F35</f>
        <v>0</v>
      </c>
      <c r="BC95" s="101">
        <f>'00 - VRN'!F36</f>
        <v>0</v>
      </c>
      <c r="BD95" s="103">
        <f>'00 - VRN'!F37</f>
        <v>0</v>
      </c>
      <c r="BT95" s="104" t="s">
        <v>83</v>
      </c>
      <c r="BV95" s="104" t="s">
        <v>78</v>
      </c>
      <c r="BW95" s="104" t="s">
        <v>84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80</v>
      </c>
      <c r="B96" s="95"/>
      <c r="C96" s="96"/>
      <c r="D96" s="279" t="s">
        <v>85</v>
      </c>
      <c r="E96" s="279"/>
      <c r="F96" s="279"/>
      <c r="G96" s="279"/>
      <c r="H96" s="279"/>
      <c r="I96" s="97"/>
      <c r="J96" s="279" t="s">
        <v>86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80">
        <f>'01 - Stavební část'!J30</f>
        <v>0</v>
      </c>
      <c r="AH96" s="281"/>
      <c r="AI96" s="281"/>
      <c r="AJ96" s="281"/>
      <c r="AK96" s="281"/>
      <c r="AL96" s="281"/>
      <c r="AM96" s="281"/>
      <c r="AN96" s="280">
        <f>SUM(AG96,AT96)</f>
        <v>0</v>
      </c>
      <c r="AO96" s="281"/>
      <c r="AP96" s="281"/>
      <c r="AQ96" s="98" t="s">
        <v>82</v>
      </c>
      <c r="AR96" s="99"/>
      <c r="AS96" s="100">
        <v>0</v>
      </c>
      <c r="AT96" s="101">
        <f>ROUND(SUM(AV96:AW96),2)</f>
        <v>0</v>
      </c>
      <c r="AU96" s="102">
        <f>'01 - Stavební část'!P141</f>
        <v>0</v>
      </c>
      <c r="AV96" s="101">
        <f>'01 - Stavební část'!J33</f>
        <v>0</v>
      </c>
      <c r="AW96" s="101">
        <f>'01 - Stavební část'!J34</f>
        <v>0</v>
      </c>
      <c r="AX96" s="101">
        <f>'01 - Stavební část'!J35</f>
        <v>0</v>
      </c>
      <c r="AY96" s="101">
        <f>'01 - Stavební část'!J36</f>
        <v>0</v>
      </c>
      <c r="AZ96" s="101">
        <f>'01 - Stavební část'!F33</f>
        <v>0</v>
      </c>
      <c r="BA96" s="101">
        <f>'01 - Stavební část'!F34</f>
        <v>0</v>
      </c>
      <c r="BB96" s="101">
        <f>'01 - Stavební část'!F35</f>
        <v>0</v>
      </c>
      <c r="BC96" s="101">
        <f>'01 - Stavební část'!F36</f>
        <v>0</v>
      </c>
      <c r="BD96" s="103">
        <f>'01 - Stavební část'!F37</f>
        <v>0</v>
      </c>
      <c r="BT96" s="104" t="s">
        <v>83</v>
      </c>
      <c r="BV96" s="104" t="s">
        <v>78</v>
      </c>
      <c r="BW96" s="104" t="s">
        <v>87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80</v>
      </c>
      <c r="B97" s="95"/>
      <c r="C97" s="96"/>
      <c r="D97" s="279" t="s">
        <v>88</v>
      </c>
      <c r="E97" s="279"/>
      <c r="F97" s="279"/>
      <c r="G97" s="279"/>
      <c r="H97" s="279"/>
      <c r="I97" s="97"/>
      <c r="J97" s="279" t="s">
        <v>89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80">
        <f>'02 - ZTI'!J30</f>
        <v>0</v>
      </c>
      <c r="AH97" s="281"/>
      <c r="AI97" s="281"/>
      <c r="AJ97" s="281"/>
      <c r="AK97" s="281"/>
      <c r="AL97" s="281"/>
      <c r="AM97" s="281"/>
      <c r="AN97" s="280">
        <f>SUM(AG97,AT97)</f>
        <v>0</v>
      </c>
      <c r="AO97" s="281"/>
      <c r="AP97" s="281"/>
      <c r="AQ97" s="98" t="s">
        <v>82</v>
      </c>
      <c r="AR97" s="99"/>
      <c r="AS97" s="100">
        <v>0</v>
      </c>
      <c r="AT97" s="101">
        <f>ROUND(SUM(AV97:AW97),2)</f>
        <v>0</v>
      </c>
      <c r="AU97" s="102">
        <f>'02 - ZTI'!P124</f>
        <v>0</v>
      </c>
      <c r="AV97" s="101">
        <f>'02 - ZTI'!J33</f>
        <v>0</v>
      </c>
      <c r="AW97" s="101">
        <f>'02 - ZTI'!J34</f>
        <v>0</v>
      </c>
      <c r="AX97" s="101">
        <f>'02 - ZTI'!J35</f>
        <v>0</v>
      </c>
      <c r="AY97" s="101">
        <f>'02 - ZTI'!J36</f>
        <v>0</v>
      </c>
      <c r="AZ97" s="101">
        <f>'02 - ZTI'!F33</f>
        <v>0</v>
      </c>
      <c r="BA97" s="101">
        <f>'02 - ZTI'!F34</f>
        <v>0</v>
      </c>
      <c r="BB97" s="101">
        <f>'02 - ZTI'!F35</f>
        <v>0</v>
      </c>
      <c r="BC97" s="101">
        <f>'02 - ZTI'!F36</f>
        <v>0</v>
      </c>
      <c r="BD97" s="103">
        <f>'02 - ZTI'!F37</f>
        <v>0</v>
      </c>
      <c r="BT97" s="104" t="s">
        <v>83</v>
      </c>
      <c r="BV97" s="104" t="s">
        <v>78</v>
      </c>
      <c r="BW97" s="104" t="s">
        <v>90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>
      <c r="A98" s="94" t="s">
        <v>80</v>
      </c>
      <c r="B98" s="95"/>
      <c r="C98" s="96"/>
      <c r="D98" s="279" t="s">
        <v>91</v>
      </c>
      <c r="E98" s="279"/>
      <c r="F98" s="279"/>
      <c r="G98" s="279"/>
      <c r="H98" s="279"/>
      <c r="I98" s="97"/>
      <c r="J98" s="279" t="s">
        <v>92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80">
        <f>SUM('03 - Elektroinstalace'!G166)</f>
        <v>0</v>
      </c>
      <c r="AH98" s="281"/>
      <c r="AI98" s="281"/>
      <c r="AJ98" s="281"/>
      <c r="AK98" s="281"/>
      <c r="AL98" s="281"/>
      <c r="AM98" s="281"/>
      <c r="AN98" s="280">
        <f>SUM(AG98*1.15)</f>
        <v>0</v>
      </c>
      <c r="AO98" s="281"/>
      <c r="AP98" s="281"/>
      <c r="AQ98" s="98" t="s">
        <v>82</v>
      </c>
      <c r="AR98" s="99"/>
      <c r="AS98" s="105">
        <v>0</v>
      </c>
      <c r="AT98" s="106" t="e">
        <f>ROUND(SUM(AV98:AW98),2)</f>
        <v>#REF!</v>
      </c>
      <c r="AU98" s="107" t="e">
        <f>#REF!</f>
        <v>#REF!</v>
      </c>
      <c r="AV98" s="106" t="e">
        <f>#REF!</f>
        <v>#REF!</v>
      </c>
      <c r="AW98" s="106" t="e">
        <f>#REF!</f>
        <v>#REF!</v>
      </c>
      <c r="AX98" s="106" t="e">
        <f>#REF!</f>
        <v>#REF!</v>
      </c>
      <c r="AY98" s="106" t="e">
        <f>#REF!</f>
        <v>#REF!</v>
      </c>
      <c r="AZ98" s="106" t="e">
        <f>#REF!</f>
        <v>#REF!</v>
      </c>
      <c r="BA98" s="106" t="e">
        <f>#REF!</f>
        <v>#REF!</v>
      </c>
      <c r="BB98" s="106" t="e">
        <f>#REF!</f>
        <v>#REF!</v>
      </c>
      <c r="BC98" s="106" t="e">
        <f>#REF!</f>
        <v>#REF!</v>
      </c>
      <c r="BD98" s="108" t="e">
        <f>#REF!</f>
        <v>#REF!</v>
      </c>
      <c r="BT98" s="104" t="s">
        <v>83</v>
      </c>
      <c r="BV98" s="104" t="s">
        <v>78</v>
      </c>
      <c r="BW98" s="104" t="s">
        <v>93</v>
      </c>
      <c r="BX98" s="104" t="s">
        <v>5</v>
      </c>
      <c r="CL98" s="104" t="s">
        <v>1</v>
      </c>
      <c r="CM98" s="104" t="s">
        <v>83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57jKSJc7+0pxucM2QFXuiTWJQQ2TNo6h0Emdm9B3i9AYDxBt6LIx8ZdZ2YSJOo3cg5b5n0DKUrNvgu0BxA5RsA==" saltValue="+kL5TpFxrm3JP/4im4CEc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0 - VRN'!C2" display="/" xr:uid="{00000000-0004-0000-0000-000000000000}"/>
    <hyperlink ref="A96" location="'01 - Stavební část'!C2" display="/" xr:uid="{00000000-0004-0000-0000-000001000000}"/>
    <hyperlink ref="A97" location="'02 - ZTI'!C2" display="/" xr:uid="{00000000-0004-0000-0000-000002000000}"/>
    <hyperlink ref="A98" location="'03 - Elektroinstalace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bytového domu Sokolov, Chelčického 1310-1311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95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96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3. 8. 2019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ROUND((SUM(BE122:BE144)),  2)</f>
        <v>0</v>
      </c>
      <c r="G33" s="35"/>
      <c r="H33" s="35"/>
      <c r="I33" s="125">
        <v>0.21</v>
      </c>
      <c r="J33" s="124">
        <f>ROUND(((SUM(BE122:BE144))*I33),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ROUND((SUM(BF122:BF144)),  2)</f>
        <v>0</v>
      </c>
      <c r="G34" s="35"/>
      <c r="H34" s="35"/>
      <c r="I34" s="125">
        <v>0.15</v>
      </c>
      <c r="J34" s="124">
        <f>ROUND(((SUM(BF122:BF144))*I34),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ROUND((SUM(BG122:BG144)),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ROUND((SUM(BH122:BH144)),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ROUND((SUM(BI122:BI144)),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1" t="str">
        <f>E7</f>
        <v>Stavební úpravy bytového domu Sokolov, Chelčického 1310-1311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3" t="str">
        <f>E9</f>
        <v>00 - VRN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Petra Chelčického 1310-1311</v>
      </c>
      <c r="G89" s="37"/>
      <c r="H89" s="37"/>
      <c r="I89" s="30" t="s">
        <v>22</v>
      </c>
      <c r="J89" s="67" t="str">
        <f>IF(J12="","",J12)</f>
        <v>3. 8. 2019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30" t="s">
        <v>30</v>
      </c>
      <c r="J91" s="33" t="str">
        <f>E21</f>
        <v>Ing. Jan Schrader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Michal Kubelka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98</v>
      </c>
      <c r="D94" s="145"/>
      <c r="E94" s="145"/>
      <c r="F94" s="145"/>
      <c r="G94" s="145"/>
      <c r="H94" s="145"/>
      <c r="I94" s="145"/>
      <c r="J94" s="146" t="s">
        <v>99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100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101</v>
      </c>
    </row>
    <row r="97" spans="1:31" s="9" customFormat="1" ht="24.95" customHeight="1">
      <c r="B97" s="148"/>
      <c r="C97" s="149"/>
      <c r="D97" s="150" t="s">
        <v>102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103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104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105</v>
      </c>
      <c r="E100" s="157"/>
      <c r="F100" s="157"/>
      <c r="G100" s="157"/>
      <c r="H100" s="157"/>
      <c r="I100" s="157"/>
      <c r="J100" s="158">
        <f>J134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106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107</v>
      </c>
      <c r="E102" s="157"/>
      <c r="F102" s="157"/>
      <c r="G102" s="157"/>
      <c r="H102" s="157"/>
      <c r="I102" s="157"/>
      <c r="J102" s="158">
        <f>J140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108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1" t="str">
        <f>E7</f>
        <v>Stavební úpravy bytového domu Sokolov, Chelčického 1310-1311</v>
      </c>
      <c r="F112" s="312"/>
      <c r="G112" s="312"/>
      <c r="H112" s="31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63" t="str">
        <f>E9</f>
        <v>00 - VRN</v>
      </c>
      <c r="F114" s="313"/>
      <c r="G114" s="313"/>
      <c r="H114" s="313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Sokolov, Petra Chelčického 1310-1311</v>
      </c>
      <c r="G116" s="37"/>
      <c r="H116" s="37"/>
      <c r="I116" s="30" t="s">
        <v>22</v>
      </c>
      <c r="J116" s="67" t="str">
        <f>IF(J12="","",J12)</f>
        <v>3. 8. 2019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>Město Sokolov</v>
      </c>
      <c r="G118" s="37"/>
      <c r="H118" s="37"/>
      <c r="I118" s="30" t="s">
        <v>30</v>
      </c>
      <c r="J118" s="33" t="str">
        <f>E21</f>
        <v>Ing. Jan Schrader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Michal Kubelka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109</v>
      </c>
      <c r="D121" s="163" t="s">
        <v>61</v>
      </c>
      <c r="E121" s="163" t="s">
        <v>57</v>
      </c>
      <c r="F121" s="163" t="s">
        <v>58</v>
      </c>
      <c r="G121" s="163" t="s">
        <v>110</v>
      </c>
      <c r="H121" s="163" t="s">
        <v>111</v>
      </c>
      <c r="I121" s="163" t="s">
        <v>112</v>
      </c>
      <c r="J121" s="163" t="s">
        <v>99</v>
      </c>
      <c r="K121" s="164" t="s">
        <v>113</v>
      </c>
      <c r="L121" s="165"/>
      <c r="M121" s="76" t="s">
        <v>1</v>
      </c>
      <c r="N121" s="77" t="s">
        <v>40</v>
      </c>
      <c r="O121" s="77" t="s">
        <v>114</v>
      </c>
      <c r="P121" s="77" t="s">
        <v>115</v>
      </c>
      <c r="Q121" s="77" t="s">
        <v>116</v>
      </c>
      <c r="R121" s="77" t="s">
        <v>117</v>
      </c>
      <c r="S121" s="77" t="s">
        <v>118</v>
      </c>
      <c r="T121" s="78" t="s">
        <v>119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120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</f>
        <v>0</v>
      </c>
      <c r="Q122" s="80"/>
      <c r="R122" s="168">
        <f>R123</f>
        <v>0</v>
      </c>
      <c r="S122" s="80"/>
      <c r="T122" s="169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101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75</v>
      </c>
      <c r="E123" s="174" t="s">
        <v>81</v>
      </c>
      <c r="F123" s="174" t="s">
        <v>121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P124+P127+P134+P137+P140</f>
        <v>0</v>
      </c>
      <c r="Q123" s="179"/>
      <c r="R123" s="180">
        <f>R124+R127+R134+R137+R140</f>
        <v>0</v>
      </c>
      <c r="S123" s="179"/>
      <c r="T123" s="181">
        <f>T124+T127+T134+T137+T140</f>
        <v>0</v>
      </c>
      <c r="AR123" s="182" t="s">
        <v>122</v>
      </c>
      <c r="AT123" s="183" t="s">
        <v>75</v>
      </c>
      <c r="AU123" s="183" t="s">
        <v>76</v>
      </c>
      <c r="AY123" s="182" t="s">
        <v>123</v>
      </c>
      <c r="BK123" s="184">
        <f>BK124+BK127+BK134+BK137+BK140</f>
        <v>0</v>
      </c>
    </row>
    <row r="124" spans="1:65" s="12" customFormat="1" ht="22.9" customHeight="1">
      <c r="B124" s="171"/>
      <c r="C124" s="172"/>
      <c r="D124" s="173" t="s">
        <v>75</v>
      </c>
      <c r="E124" s="185" t="s">
        <v>124</v>
      </c>
      <c r="F124" s="185" t="s">
        <v>125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SUM(P125:P126)</f>
        <v>0</v>
      </c>
      <c r="Q124" s="179"/>
      <c r="R124" s="180">
        <f>SUM(R125:R126)</f>
        <v>0</v>
      </c>
      <c r="S124" s="179"/>
      <c r="T124" s="181">
        <f>SUM(T125:T126)</f>
        <v>0</v>
      </c>
      <c r="AR124" s="182" t="s">
        <v>122</v>
      </c>
      <c r="AT124" s="183" t="s">
        <v>75</v>
      </c>
      <c r="AU124" s="183" t="s">
        <v>83</v>
      </c>
      <c r="AY124" s="182" t="s">
        <v>123</v>
      </c>
      <c r="BK124" s="184">
        <f>SUM(BK125:BK126)</f>
        <v>0</v>
      </c>
    </row>
    <row r="125" spans="1:65" s="2" customFormat="1" ht="14.45" customHeight="1">
      <c r="A125" s="35"/>
      <c r="B125" s="36"/>
      <c r="C125" s="187" t="s">
        <v>83</v>
      </c>
      <c r="D125" s="187" t="s">
        <v>126</v>
      </c>
      <c r="E125" s="188" t="s">
        <v>127</v>
      </c>
      <c r="F125" s="189" t="s">
        <v>128</v>
      </c>
      <c r="G125" s="190" t="s">
        <v>129</v>
      </c>
      <c r="H125" s="191">
        <v>1</v>
      </c>
      <c r="I125" s="192"/>
      <c r="J125" s="193">
        <f>ROUND(I125*H125,2)</f>
        <v>0</v>
      </c>
      <c r="K125" s="189" t="s">
        <v>130</v>
      </c>
      <c r="L125" s="40"/>
      <c r="M125" s="194" t="s">
        <v>1</v>
      </c>
      <c r="N125" s="195" t="s">
        <v>42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131</v>
      </c>
      <c r="AT125" s="198" t="s">
        <v>126</v>
      </c>
      <c r="AU125" s="198" t="s">
        <v>132</v>
      </c>
      <c r="AY125" s="18" t="s">
        <v>123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132</v>
      </c>
      <c r="BK125" s="199">
        <f>ROUND(I125*H125,2)</f>
        <v>0</v>
      </c>
      <c r="BL125" s="18" t="s">
        <v>131</v>
      </c>
      <c r="BM125" s="198" t="s">
        <v>133</v>
      </c>
    </row>
    <row r="126" spans="1:65" s="2" customFormat="1" ht="11.25">
      <c r="A126" s="35"/>
      <c r="B126" s="36"/>
      <c r="C126" s="37"/>
      <c r="D126" s="200" t="s">
        <v>134</v>
      </c>
      <c r="E126" s="37"/>
      <c r="F126" s="201" t="s">
        <v>128</v>
      </c>
      <c r="G126" s="37"/>
      <c r="H126" s="37"/>
      <c r="I126" s="202"/>
      <c r="J126" s="37"/>
      <c r="K126" s="37"/>
      <c r="L126" s="40"/>
      <c r="M126" s="203"/>
      <c r="N126" s="204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134</v>
      </c>
      <c r="AU126" s="18" t="s">
        <v>132</v>
      </c>
    </row>
    <row r="127" spans="1:65" s="12" customFormat="1" ht="22.9" customHeight="1">
      <c r="B127" s="171"/>
      <c r="C127" s="172"/>
      <c r="D127" s="173" t="s">
        <v>75</v>
      </c>
      <c r="E127" s="185" t="s">
        <v>135</v>
      </c>
      <c r="F127" s="185" t="s">
        <v>136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SUM(P128:P133)</f>
        <v>0</v>
      </c>
      <c r="Q127" s="179"/>
      <c r="R127" s="180">
        <f>SUM(R128:R133)</f>
        <v>0</v>
      </c>
      <c r="S127" s="179"/>
      <c r="T127" s="181">
        <f>SUM(T128:T133)</f>
        <v>0</v>
      </c>
      <c r="AR127" s="182" t="s">
        <v>122</v>
      </c>
      <c r="AT127" s="183" t="s">
        <v>75</v>
      </c>
      <c r="AU127" s="183" t="s">
        <v>83</v>
      </c>
      <c r="AY127" s="182" t="s">
        <v>123</v>
      </c>
      <c r="BK127" s="184">
        <f>SUM(BK128:BK133)</f>
        <v>0</v>
      </c>
    </row>
    <row r="128" spans="1:65" s="2" customFormat="1" ht="14.45" customHeight="1">
      <c r="A128" s="35"/>
      <c r="B128" s="36"/>
      <c r="C128" s="187" t="s">
        <v>132</v>
      </c>
      <c r="D128" s="187" t="s">
        <v>126</v>
      </c>
      <c r="E128" s="188" t="s">
        <v>137</v>
      </c>
      <c r="F128" s="189" t="s">
        <v>136</v>
      </c>
      <c r="G128" s="190" t="s">
        <v>129</v>
      </c>
      <c r="H128" s="191">
        <v>1</v>
      </c>
      <c r="I128" s="192"/>
      <c r="J128" s="193">
        <f>ROUND(I128*H128,2)</f>
        <v>0</v>
      </c>
      <c r="K128" s="189" t="s">
        <v>130</v>
      </c>
      <c r="L128" s="40"/>
      <c r="M128" s="194" t="s">
        <v>1</v>
      </c>
      <c r="N128" s="195" t="s">
        <v>42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131</v>
      </c>
      <c r="AT128" s="198" t="s">
        <v>126</v>
      </c>
      <c r="AU128" s="198" t="s">
        <v>132</v>
      </c>
      <c r="AY128" s="18" t="s">
        <v>123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132</v>
      </c>
      <c r="BK128" s="199">
        <f>ROUND(I128*H128,2)</f>
        <v>0</v>
      </c>
      <c r="BL128" s="18" t="s">
        <v>131</v>
      </c>
      <c r="BM128" s="198" t="s">
        <v>138</v>
      </c>
    </row>
    <row r="129" spans="1:65" s="2" customFormat="1" ht="11.25">
      <c r="A129" s="35"/>
      <c r="B129" s="36"/>
      <c r="C129" s="37"/>
      <c r="D129" s="200" t="s">
        <v>134</v>
      </c>
      <c r="E129" s="37"/>
      <c r="F129" s="201" t="s">
        <v>136</v>
      </c>
      <c r="G129" s="37"/>
      <c r="H129" s="37"/>
      <c r="I129" s="202"/>
      <c r="J129" s="37"/>
      <c r="K129" s="37"/>
      <c r="L129" s="40"/>
      <c r="M129" s="203"/>
      <c r="N129" s="204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134</v>
      </c>
      <c r="AU129" s="18" t="s">
        <v>132</v>
      </c>
    </row>
    <row r="130" spans="1:65" s="2" customFormat="1" ht="14.45" customHeight="1">
      <c r="A130" s="35"/>
      <c r="B130" s="36"/>
      <c r="C130" s="187" t="s">
        <v>139</v>
      </c>
      <c r="D130" s="187" t="s">
        <v>126</v>
      </c>
      <c r="E130" s="188" t="s">
        <v>140</v>
      </c>
      <c r="F130" s="189" t="s">
        <v>141</v>
      </c>
      <c r="G130" s="190" t="s">
        <v>129</v>
      </c>
      <c r="H130" s="191">
        <v>1</v>
      </c>
      <c r="I130" s="192"/>
      <c r="J130" s="193">
        <f>ROUND(I130*H130,2)</f>
        <v>0</v>
      </c>
      <c r="K130" s="189" t="s">
        <v>130</v>
      </c>
      <c r="L130" s="40"/>
      <c r="M130" s="194" t="s">
        <v>1</v>
      </c>
      <c r="N130" s="195" t="s">
        <v>42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131</v>
      </c>
      <c r="AT130" s="198" t="s">
        <v>126</v>
      </c>
      <c r="AU130" s="198" t="s">
        <v>132</v>
      </c>
      <c r="AY130" s="18" t="s">
        <v>123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132</v>
      </c>
      <c r="BK130" s="199">
        <f>ROUND(I130*H130,2)</f>
        <v>0</v>
      </c>
      <c r="BL130" s="18" t="s">
        <v>131</v>
      </c>
      <c r="BM130" s="198" t="s">
        <v>142</v>
      </c>
    </row>
    <row r="131" spans="1:65" s="2" customFormat="1" ht="11.25">
      <c r="A131" s="35"/>
      <c r="B131" s="36"/>
      <c r="C131" s="37"/>
      <c r="D131" s="200" t="s">
        <v>134</v>
      </c>
      <c r="E131" s="37"/>
      <c r="F131" s="201" t="s">
        <v>143</v>
      </c>
      <c r="G131" s="37"/>
      <c r="H131" s="37"/>
      <c r="I131" s="202"/>
      <c r="J131" s="37"/>
      <c r="K131" s="37"/>
      <c r="L131" s="40"/>
      <c r="M131" s="203"/>
      <c r="N131" s="204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134</v>
      </c>
      <c r="AU131" s="18" t="s">
        <v>132</v>
      </c>
    </row>
    <row r="132" spans="1:65" s="2" customFormat="1" ht="14.45" customHeight="1">
      <c r="A132" s="35"/>
      <c r="B132" s="36"/>
      <c r="C132" s="187" t="s">
        <v>144</v>
      </c>
      <c r="D132" s="187" t="s">
        <v>126</v>
      </c>
      <c r="E132" s="188" t="s">
        <v>145</v>
      </c>
      <c r="F132" s="189" t="s">
        <v>146</v>
      </c>
      <c r="G132" s="190" t="s">
        <v>129</v>
      </c>
      <c r="H132" s="191">
        <v>1</v>
      </c>
      <c r="I132" s="192"/>
      <c r="J132" s="193">
        <f>ROUND(I132*H132,2)</f>
        <v>0</v>
      </c>
      <c r="K132" s="189" t="s">
        <v>130</v>
      </c>
      <c r="L132" s="40"/>
      <c r="M132" s="194" t="s">
        <v>1</v>
      </c>
      <c r="N132" s="195" t="s">
        <v>42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131</v>
      </c>
      <c r="AT132" s="198" t="s">
        <v>126</v>
      </c>
      <c r="AU132" s="198" t="s">
        <v>132</v>
      </c>
      <c r="AY132" s="18" t="s">
        <v>123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132</v>
      </c>
      <c r="BK132" s="199">
        <f>ROUND(I132*H132,2)</f>
        <v>0</v>
      </c>
      <c r="BL132" s="18" t="s">
        <v>131</v>
      </c>
      <c r="BM132" s="198" t="s">
        <v>147</v>
      </c>
    </row>
    <row r="133" spans="1:65" s="2" customFormat="1" ht="11.25">
      <c r="A133" s="35"/>
      <c r="B133" s="36"/>
      <c r="C133" s="37"/>
      <c r="D133" s="200" t="s">
        <v>134</v>
      </c>
      <c r="E133" s="37"/>
      <c r="F133" s="201" t="s">
        <v>146</v>
      </c>
      <c r="G133" s="37"/>
      <c r="H133" s="37"/>
      <c r="I133" s="202"/>
      <c r="J133" s="37"/>
      <c r="K133" s="37"/>
      <c r="L133" s="40"/>
      <c r="M133" s="203"/>
      <c r="N133" s="204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134</v>
      </c>
      <c r="AU133" s="18" t="s">
        <v>132</v>
      </c>
    </row>
    <row r="134" spans="1:65" s="12" customFormat="1" ht="22.9" customHeight="1">
      <c r="B134" s="171"/>
      <c r="C134" s="172"/>
      <c r="D134" s="173" t="s">
        <v>75</v>
      </c>
      <c r="E134" s="185" t="s">
        <v>148</v>
      </c>
      <c r="F134" s="185" t="s">
        <v>149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SUM(P135:P136)</f>
        <v>0</v>
      </c>
      <c r="Q134" s="179"/>
      <c r="R134" s="180">
        <f>SUM(R135:R136)</f>
        <v>0</v>
      </c>
      <c r="S134" s="179"/>
      <c r="T134" s="181">
        <f>SUM(T135:T136)</f>
        <v>0</v>
      </c>
      <c r="AR134" s="182" t="s">
        <v>122</v>
      </c>
      <c r="AT134" s="183" t="s">
        <v>75</v>
      </c>
      <c r="AU134" s="183" t="s">
        <v>83</v>
      </c>
      <c r="AY134" s="182" t="s">
        <v>123</v>
      </c>
      <c r="BK134" s="184">
        <f>SUM(BK135:BK136)</f>
        <v>0</v>
      </c>
    </row>
    <row r="135" spans="1:65" s="2" customFormat="1" ht="49.15" customHeight="1">
      <c r="A135" s="35"/>
      <c r="B135" s="36"/>
      <c r="C135" s="187" t="s">
        <v>122</v>
      </c>
      <c r="D135" s="187" t="s">
        <v>126</v>
      </c>
      <c r="E135" s="188" t="s">
        <v>150</v>
      </c>
      <c r="F135" s="189" t="s">
        <v>151</v>
      </c>
      <c r="G135" s="190" t="s">
        <v>129</v>
      </c>
      <c r="H135" s="191">
        <v>1</v>
      </c>
      <c r="I135" s="192"/>
      <c r="J135" s="193">
        <f>ROUND(I135*H135,2)</f>
        <v>0</v>
      </c>
      <c r="K135" s="189" t="s">
        <v>130</v>
      </c>
      <c r="L135" s="40"/>
      <c r="M135" s="194" t="s">
        <v>1</v>
      </c>
      <c r="N135" s="195" t="s">
        <v>42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131</v>
      </c>
      <c r="AT135" s="198" t="s">
        <v>126</v>
      </c>
      <c r="AU135" s="198" t="s">
        <v>132</v>
      </c>
      <c r="AY135" s="18" t="s">
        <v>123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132</v>
      </c>
      <c r="BK135" s="199">
        <f>ROUND(I135*H135,2)</f>
        <v>0</v>
      </c>
      <c r="BL135" s="18" t="s">
        <v>131</v>
      </c>
      <c r="BM135" s="198" t="s">
        <v>152</v>
      </c>
    </row>
    <row r="136" spans="1:65" s="2" customFormat="1" ht="11.25">
      <c r="A136" s="35"/>
      <c r="B136" s="36"/>
      <c r="C136" s="37"/>
      <c r="D136" s="200" t="s">
        <v>134</v>
      </c>
      <c r="E136" s="37"/>
      <c r="F136" s="201" t="s">
        <v>153</v>
      </c>
      <c r="G136" s="37"/>
      <c r="H136" s="37"/>
      <c r="I136" s="202"/>
      <c r="J136" s="37"/>
      <c r="K136" s="37"/>
      <c r="L136" s="40"/>
      <c r="M136" s="203"/>
      <c r="N136" s="204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134</v>
      </c>
      <c r="AU136" s="18" t="s">
        <v>132</v>
      </c>
    </row>
    <row r="137" spans="1:65" s="12" customFormat="1" ht="22.9" customHeight="1">
      <c r="B137" s="171"/>
      <c r="C137" s="172"/>
      <c r="D137" s="173" t="s">
        <v>75</v>
      </c>
      <c r="E137" s="185" t="s">
        <v>154</v>
      </c>
      <c r="F137" s="185" t="s">
        <v>155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SUM(P138:P139)</f>
        <v>0</v>
      </c>
      <c r="Q137" s="179"/>
      <c r="R137" s="180">
        <f>SUM(R138:R139)</f>
        <v>0</v>
      </c>
      <c r="S137" s="179"/>
      <c r="T137" s="181">
        <f>SUM(T138:T139)</f>
        <v>0</v>
      </c>
      <c r="AR137" s="182" t="s">
        <v>122</v>
      </c>
      <c r="AT137" s="183" t="s">
        <v>75</v>
      </c>
      <c r="AU137" s="183" t="s">
        <v>83</v>
      </c>
      <c r="AY137" s="182" t="s">
        <v>123</v>
      </c>
      <c r="BK137" s="184">
        <f>SUM(BK138:BK139)</f>
        <v>0</v>
      </c>
    </row>
    <row r="138" spans="1:65" s="2" customFormat="1" ht="14.45" customHeight="1">
      <c r="A138" s="35"/>
      <c r="B138" s="36"/>
      <c r="C138" s="187" t="s">
        <v>156</v>
      </c>
      <c r="D138" s="187" t="s">
        <v>126</v>
      </c>
      <c r="E138" s="188" t="s">
        <v>157</v>
      </c>
      <c r="F138" s="189" t="s">
        <v>158</v>
      </c>
      <c r="G138" s="190" t="s">
        <v>129</v>
      </c>
      <c r="H138" s="191">
        <v>1</v>
      </c>
      <c r="I138" s="192"/>
      <c r="J138" s="193">
        <f>ROUND(I138*H138,2)</f>
        <v>0</v>
      </c>
      <c r="K138" s="189" t="s">
        <v>130</v>
      </c>
      <c r="L138" s="40"/>
      <c r="M138" s="194" t="s">
        <v>1</v>
      </c>
      <c r="N138" s="195" t="s">
        <v>42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131</v>
      </c>
      <c r="AT138" s="198" t="s">
        <v>126</v>
      </c>
      <c r="AU138" s="198" t="s">
        <v>132</v>
      </c>
      <c r="AY138" s="18" t="s">
        <v>123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132</v>
      </c>
      <c r="BK138" s="199">
        <f>ROUND(I138*H138,2)</f>
        <v>0</v>
      </c>
      <c r="BL138" s="18" t="s">
        <v>131</v>
      </c>
      <c r="BM138" s="198" t="s">
        <v>159</v>
      </c>
    </row>
    <row r="139" spans="1:65" s="2" customFormat="1" ht="11.25">
      <c r="A139" s="35"/>
      <c r="B139" s="36"/>
      <c r="C139" s="37"/>
      <c r="D139" s="200" t="s">
        <v>134</v>
      </c>
      <c r="E139" s="37"/>
      <c r="F139" s="201" t="s">
        <v>158</v>
      </c>
      <c r="G139" s="37"/>
      <c r="H139" s="37"/>
      <c r="I139" s="202"/>
      <c r="J139" s="37"/>
      <c r="K139" s="37"/>
      <c r="L139" s="40"/>
      <c r="M139" s="203"/>
      <c r="N139" s="204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134</v>
      </c>
      <c r="AU139" s="18" t="s">
        <v>132</v>
      </c>
    </row>
    <row r="140" spans="1:65" s="12" customFormat="1" ht="22.9" customHeight="1">
      <c r="B140" s="171"/>
      <c r="C140" s="172"/>
      <c r="D140" s="173" t="s">
        <v>75</v>
      </c>
      <c r="E140" s="185" t="s">
        <v>160</v>
      </c>
      <c r="F140" s="185" t="s">
        <v>161</v>
      </c>
      <c r="G140" s="172"/>
      <c r="H140" s="172"/>
      <c r="I140" s="175"/>
      <c r="J140" s="186">
        <f>BK140</f>
        <v>0</v>
      </c>
      <c r="K140" s="172"/>
      <c r="L140" s="177"/>
      <c r="M140" s="178"/>
      <c r="N140" s="179"/>
      <c r="O140" s="179"/>
      <c r="P140" s="180">
        <f>SUM(P141:P144)</f>
        <v>0</v>
      </c>
      <c r="Q140" s="179"/>
      <c r="R140" s="180">
        <f>SUM(R141:R144)</f>
        <v>0</v>
      </c>
      <c r="S140" s="179"/>
      <c r="T140" s="181">
        <f>SUM(T141:T144)</f>
        <v>0</v>
      </c>
      <c r="AR140" s="182" t="s">
        <v>122</v>
      </c>
      <c r="AT140" s="183" t="s">
        <v>75</v>
      </c>
      <c r="AU140" s="183" t="s">
        <v>83</v>
      </c>
      <c r="AY140" s="182" t="s">
        <v>123</v>
      </c>
      <c r="BK140" s="184">
        <f>SUM(BK141:BK144)</f>
        <v>0</v>
      </c>
    </row>
    <row r="141" spans="1:65" s="2" customFormat="1" ht="24.2" customHeight="1">
      <c r="A141" s="35"/>
      <c r="B141" s="36"/>
      <c r="C141" s="187" t="s">
        <v>162</v>
      </c>
      <c r="D141" s="187" t="s">
        <v>126</v>
      </c>
      <c r="E141" s="188" t="s">
        <v>163</v>
      </c>
      <c r="F141" s="189" t="s">
        <v>164</v>
      </c>
      <c r="G141" s="190" t="s">
        <v>129</v>
      </c>
      <c r="H141" s="191">
        <v>1</v>
      </c>
      <c r="I141" s="192"/>
      <c r="J141" s="193">
        <f>ROUND(I141*H141,2)</f>
        <v>0</v>
      </c>
      <c r="K141" s="189" t="s">
        <v>130</v>
      </c>
      <c r="L141" s="40"/>
      <c r="M141" s="194" t="s">
        <v>1</v>
      </c>
      <c r="N141" s="195" t="s">
        <v>42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131</v>
      </c>
      <c r="AT141" s="198" t="s">
        <v>126</v>
      </c>
      <c r="AU141" s="198" t="s">
        <v>132</v>
      </c>
      <c r="AY141" s="18" t="s">
        <v>123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132</v>
      </c>
      <c r="BK141" s="199">
        <f>ROUND(I141*H141,2)</f>
        <v>0</v>
      </c>
      <c r="BL141" s="18" t="s">
        <v>131</v>
      </c>
      <c r="BM141" s="198" t="s">
        <v>165</v>
      </c>
    </row>
    <row r="142" spans="1:65" s="2" customFormat="1" ht="11.25">
      <c r="A142" s="35"/>
      <c r="B142" s="36"/>
      <c r="C142" s="37"/>
      <c r="D142" s="200" t="s">
        <v>134</v>
      </c>
      <c r="E142" s="37"/>
      <c r="F142" s="201" t="s">
        <v>166</v>
      </c>
      <c r="G142" s="37"/>
      <c r="H142" s="37"/>
      <c r="I142" s="202"/>
      <c r="J142" s="37"/>
      <c r="K142" s="37"/>
      <c r="L142" s="40"/>
      <c r="M142" s="203"/>
      <c r="N142" s="204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134</v>
      </c>
      <c r="AU142" s="18" t="s">
        <v>132</v>
      </c>
    </row>
    <row r="143" spans="1:65" s="2" customFormat="1" ht="37.9" customHeight="1">
      <c r="A143" s="35"/>
      <c r="B143" s="36"/>
      <c r="C143" s="187" t="s">
        <v>167</v>
      </c>
      <c r="D143" s="187" t="s">
        <v>126</v>
      </c>
      <c r="E143" s="188" t="s">
        <v>168</v>
      </c>
      <c r="F143" s="189" t="s">
        <v>169</v>
      </c>
      <c r="G143" s="190" t="s">
        <v>129</v>
      </c>
      <c r="H143" s="191">
        <v>1</v>
      </c>
      <c r="I143" s="192"/>
      <c r="J143" s="193">
        <f>ROUND(I143*H143,2)</f>
        <v>0</v>
      </c>
      <c r="K143" s="189" t="s">
        <v>1</v>
      </c>
      <c r="L143" s="40"/>
      <c r="M143" s="194" t="s">
        <v>1</v>
      </c>
      <c r="N143" s="195" t="s">
        <v>42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131</v>
      </c>
      <c r="AT143" s="198" t="s">
        <v>126</v>
      </c>
      <c r="AU143" s="198" t="s">
        <v>132</v>
      </c>
      <c r="AY143" s="18" t="s">
        <v>123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132</v>
      </c>
      <c r="BK143" s="199">
        <f>ROUND(I143*H143,2)</f>
        <v>0</v>
      </c>
      <c r="BL143" s="18" t="s">
        <v>131</v>
      </c>
      <c r="BM143" s="198" t="s">
        <v>170</v>
      </c>
    </row>
    <row r="144" spans="1:65" s="2" customFormat="1" ht="11.25">
      <c r="A144" s="35"/>
      <c r="B144" s="36"/>
      <c r="C144" s="37"/>
      <c r="D144" s="200" t="s">
        <v>134</v>
      </c>
      <c r="E144" s="37"/>
      <c r="F144" s="201" t="s">
        <v>166</v>
      </c>
      <c r="G144" s="37"/>
      <c r="H144" s="37"/>
      <c r="I144" s="202"/>
      <c r="J144" s="37"/>
      <c r="K144" s="37"/>
      <c r="L144" s="40"/>
      <c r="M144" s="205"/>
      <c r="N144" s="206"/>
      <c r="O144" s="207"/>
      <c r="P144" s="207"/>
      <c r="Q144" s="207"/>
      <c r="R144" s="207"/>
      <c r="S144" s="207"/>
      <c r="T144" s="208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134</v>
      </c>
      <c r="AU144" s="18" t="s">
        <v>132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W0QIO+wTCPHrMupig7potezFoU50bG6dPD+n8jvLwIpSSagGLeAD9DNFvQTHe1F9hxf8t5M3C2VcNo4/GkXPLQ==" saltValue="fFWUT3R88CScKRLDl/1mZPMYJvG0zdyUWgKnI67Hl+nZK1qBGpsl4rOJzP9Tw2m9yCEnDLK8Exg34NNKN9m4TA==" spinCount="100000" sheet="1" objects="1" scenarios="1" formatColumns="0" formatRows="0" autoFilter="0"/>
  <autoFilter ref="C121:K144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bytového domu Sokolov, Chelčického 1310-1311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95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171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3. 8. 2019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ROUND(J141,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ROUND((SUM(BE141:BE1923)),  2)</f>
        <v>0</v>
      </c>
      <c r="G33" s="35"/>
      <c r="H33" s="35"/>
      <c r="I33" s="125">
        <v>0.21</v>
      </c>
      <c r="J33" s="124">
        <f>ROUND(((SUM(BE141:BE1923))*I33),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ROUND((SUM(BF141:BF1923)),  2)</f>
        <v>0</v>
      </c>
      <c r="G34" s="35"/>
      <c r="H34" s="35"/>
      <c r="I34" s="125">
        <v>0.15</v>
      </c>
      <c r="J34" s="124">
        <f>ROUND(((SUM(BF141:BF1923))*I34),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ROUND((SUM(BG141:BG1923)),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ROUND((SUM(BH141:BH1923)),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ROUND((SUM(BI141:BI1923)),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1" t="str">
        <f>E7</f>
        <v>Stavební úpravy bytového domu Sokolov, Chelčického 1310-1311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3" t="str">
        <f>E9</f>
        <v>01 - Stavební část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Petra Chelčického 1310-1311</v>
      </c>
      <c r="G89" s="37"/>
      <c r="H89" s="37"/>
      <c r="I89" s="30" t="s">
        <v>22</v>
      </c>
      <c r="J89" s="67" t="str">
        <f>IF(J12="","",J12)</f>
        <v>3. 8. 2019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30" t="s">
        <v>30</v>
      </c>
      <c r="J91" s="33" t="str">
        <f>E21</f>
        <v>Ing. Jan Schrader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Michal Kubelka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98</v>
      </c>
      <c r="D94" s="145"/>
      <c r="E94" s="145"/>
      <c r="F94" s="145"/>
      <c r="G94" s="145"/>
      <c r="H94" s="145"/>
      <c r="I94" s="145"/>
      <c r="J94" s="146" t="s">
        <v>99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100</v>
      </c>
      <c r="D96" s="37"/>
      <c r="E96" s="37"/>
      <c r="F96" s="37"/>
      <c r="G96" s="37"/>
      <c r="H96" s="37"/>
      <c r="I96" s="37"/>
      <c r="J96" s="85">
        <f>J141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101</v>
      </c>
    </row>
    <row r="97" spans="2:12" s="9" customFormat="1" ht="24.95" customHeight="1">
      <c r="B97" s="148"/>
      <c r="C97" s="149"/>
      <c r="D97" s="150" t="s">
        <v>172</v>
      </c>
      <c r="E97" s="151"/>
      <c r="F97" s="151"/>
      <c r="G97" s="151"/>
      <c r="H97" s="151"/>
      <c r="I97" s="151"/>
      <c r="J97" s="152">
        <f>J142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173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174</v>
      </c>
      <c r="E99" s="157"/>
      <c r="F99" s="157"/>
      <c r="G99" s="157"/>
      <c r="H99" s="157"/>
      <c r="I99" s="157"/>
      <c r="J99" s="158">
        <f>J176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175</v>
      </c>
      <c r="E100" s="157"/>
      <c r="F100" s="157"/>
      <c r="G100" s="157"/>
      <c r="H100" s="157"/>
      <c r="I100" s="157"/>
      <c r="J100" s="158">
        <f>J293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176</v>
      </c>
      <c r="E101" s="157"/>
      <c r="F101" s="157"/>
      <c r="G101" s="157"/>
      <c r="H101" s="157"/>
      <c r="I101" s="157"/>
      <c r="J101" s="158">
        <f>J317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177</v>
      </c>
      <c r="E102" s="157"/>
      <c r="F102" s="157"/>
      <c r="G102" s="157"/>
      <c r="H102" s="157"/>
      <c r="I102" s="157"/>
      <c r="J102" s="158">
        <f>J333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178</v>
      </c>
      <c r="E103" s="157"/>
      <c r="F103" s="157"/>
      <c r="G103" s="157"/>
      <c r="H103" s="157"/>
      <c r="I103" s="157"/>
      <c r="J103" s="158">
        <f>J737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179</v>
      </c>
      <c r="E104" s="157"/>
      <c r="F104" s="157"/>
      <c r="G104" s="157"/>
      <c r="H104" s="157"/>
      <c r="I104" s="157"/>
      <c r="J104" s="158">
        <f>J968</f>
        <v>0</v>
      </c>
      <c r="K104" s="155"/>
      <c r="L104" s="159"/>
    </row>
    <row r="105" spans="2:12" s="10" customFormat="1" ht="19.899999999999999" customHeight="1">
      <c r="B105" s="154"/>
      <c r="C105" s="155"/>
      <c r="D105" s="156" t="s">
        <v>180</v>
      </c>
      <c r="E105" s="157"/>
      <c r="F105" s="157"/>
      <c r="G105" s="157"/>
      <c r="H105" s="157"/>
      <c r="I105" s="157"/>
      <c r="J105" s="158">
        <f>J990</f>
        <v>0</v>
      </c>
      <c r="K105" s="155"/>
      <c r="L105" s="159"/>
    </row>
    <row r="106" spans="2:12" s="9" customFormat="1" ht="24.95" customHeight="1">
      <c r="B106" s="148"/>
      <c r="C106" s="149"/>
      <c r="D106" s="150" t="s">
        <v>181</v>
      </c>
      <c r="E106" s="151"/>
      <c r="F106" s="151"/>
      <c r="G106" s="151"/>
      <c r="H106" s="151"/>
      <c r="I106" s="151"/>
      <c r="J106" s="152">
        <f>J993</f>
        <v>0</v>
      </c>
      <c r="K106" s="149"/>
      <c r="L106" s="153"/>
    </row>
    <row r="107" spans="2:12" s="10" customFormat="1" ht="19.899999999999999" customHeight="1">
      <c r="B107" s="154"/>
      <c r="C107" s="155"/>
      <c r="D107" s="156" t="s">
        <v>182</v>
      </c>
      <c r="E107" s="157"/>
      <c r="F107" s="157"/>
      <c r="G107" s="157"/>
      <c r="H107" s="157"/>
      <c r="I107" s="157"/>
      <c r="J107" s="158">
        <f>J994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183</v>
      </c>
      <c r="E108" s="157"/>
      <c r="F108" s="157"/>
      <c r="G108" s="157"/>
      <c r="H108" s="157"/>
      <c r="I108" s="157"/>
      <c r="J108" s="158">
        <f>J1050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184</v>
      </c>
      <c r="E109" s="157"/>
      <c r="F109" s="157"/>
      <c r="G109" s="157"/>
      <c r="H109" s="157"/>
      <c r="I109" s="157"/>
      <c r="J109" s="158">
        <f>J1088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185</v>
      </c>
      <c r="E110" s="157"/>
      <c r="F110" s="157"/>
      <c r="G110" s="157"/>
      <c r="H110" s="157"/>
      <c r="I110" s="157"/>
      <c r="J110" s="158">
        <f>J1096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186</v>
      </c>
      <c r="E111" s="157"/>
      <c r="F111" s="157"/>
      <c r="G111" s="157"/>
      <c r="H111" s="157"/>
      <c r="I111" s="157"/>
      <c r="J111" s="158">
        <f>J1109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187</v>
      </c>
      <c r="E112" s="157"/>
      <c r="F112" s="157"/>
      <c r="G112" s="157"/>
      <c r="H112" s="157"/>
      <c r="I112" s="157"/>
      <c r="J112" s="158">
        <f>J1160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188</v>
      </c>
      <c r="E113" s="157"/>
      <c r="F113" s="157"/>
      <c r="G113" s="157"/>
      <c r="H113" s="157"/>
      <c r="I113" s="157"/>
      <c r="J113" s="158">
        <f>J1224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189</v>
      </c>
      <c r="E114" s="157"/>
      <c r="F114" s="157"/>
      <c r="G114" s="157"/>
      <c r="H114" s="157"/>
      <c r="I114" s="157"/>
      <c r="J114" s="158">
        <f>J1231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190</v>
      </c>
      <c r="E115" s="157"/>
      <c r="F115" s="157"/>
      <c r="G115" s="157"/>
      <c r="H115" s="157"/>
      <c r="I115" s="157"/>
      <c r="J115" s="158">
        <f>J1551</f>
        <v>0</v>
      </c>
      <c r="K115" s="155"/>
      <c r="L115" s="159"/>
    </row>
    <row r="116" spans="1:31" s="10" customFormat="1" ht="19.899999999999999" customHeight="1">
      <c r="B116" s="154"/>
      <c r="C116" s="155"/>
      <c r="D116" s="156" t="s">
        <v>191</v>
      </c>
      <c r="E116" s="157"/>
      <c r="F116" s="157"/>
      <c r="G116" s="157"/>
      <c r="H116" s="157"/>
      <c r="I116" s="157"/>
      <c r="J116" s="158">
        <f>J1571</f>
        <v>0</v>
      </c>
      <c r="K116" s="155"/>
      <c r="L116" s="159"/>
    </row>
    <row r="117" spans="1:31" s="10" customFormat="1" ht="19.899999999999999" customHeight="1">
      <c r="B117" s="154"/>
      <c r="C117" s="155"/>
      <c r="D117" s="156" t="s">
        <v>192</v>
      </c>
      <c r="E117" s="157"/>
      <c r="F117" s="157"/>
      <c r="G117" s="157"/>
      <c r="H117" s="157"/>
      <c r="I117" s="157"/>
      <c r="J117" s="158">
        <f>J1606</f>
        <v>0</v>
      </c>
      <c r="K117" s="155"/>
      <c r="L117" s="159"/>
    </row>
    <row r="118" spans="1:31" s="10" customFormat="1" ht="19.899999999999999" customHeight="1">
      <c r="B118" s="154"/>
      <c r="C118" s="155"/>
      <c r="D118" s="156" t="s">
        <v>193</v>
      </c>
      <c r="E118" s="157"/>
      <c r="F118" s="157"/>
      <c r="G118" s="157"/>
      <c r="H118" s="157"/>
      <c r="I118" s="157"/>
      <c r="J118" s="158">
        <f>J1628</f>
        <v>0</v>
      </c>
      <c r="K118" s="155"/>
      <c r="L118" s="159"/>
    </row>
    <row r="119" spans="1:31" s="10" customFormat="1" ht="19.899999999999999" customHeight="1">
      <c r="B119" s="154"/>
      <c r="C119" s="155"/>
      <c r="D119" s="156" t="s">
        <v>194</v>
      </c>
      <c r="E119" s="157"/>
      <c r="F119" s="157"/>
      <c r="G119" s="157"/>
      <c r="H119" s="157"/>
      <c r="I119" s="157"/>
      <c r="J119" s="158">
        <f>J1726</f>
        <v>0</v>
      </c>
      <c r="K119" s="155"/>
      <c r="L119" s="159"/>
    </row>
    <row r="120" spans="1:31" s="10" customFormat="1" ht="19.899999999999999" customHeight="1">
      <c r="B120" s="154"/>
      <c r="C120" s="155"/>
      <c r="D120" s="156" t="s">
        <v>195</v>
      </c>
      <c r="E120" s="157"/>
      <c r="F120" s="157"/>
      <c r="G120" s="157"/>
      <c r="H120" s="157"/>
      <c r="I120" s="157"/>
      <c r="J120" s="158">
        <f>J1779</f>
        <v>0</v>
      </c>
      <c r="K120" s="155"/>
      <c r="L120" s="159"/>
    </row>
    <row r="121" spans="1:31" s="10" customFormat="1" ht="19.899999999999999" customHeight="1">
      <c r="B121" s="154"/>
      <c r="C121" s="155"/>
      <c r="D121" s="156" t="s">
        <v>196</v>
      </c>
      <c r="E121" s="157"/>
      <c r="F121" s="157"/>
      <c r="G121" s="157"/>
      <c r="H121" s="157"/>
      <c r="I121" s="157"/>
      <c r="J121" s="158">
        <f>J1817</f>
        <v>0</v>
      </c>
      <c r="K121" s="155"/>
      <c r="L121" s="159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108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311" t="str">
        <f>E7</f>
        <v>Stavební úpravy bytového domu Sokolov, Chelčického 1310-1311</v>
      </c>
      <c r="F131" s="312"/>
      <c r="G131" s="312"/>
      <c r="H131" s="312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95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263" t="str">
        <f>E9</f>
        <v>01 - Stavební část</v>
      </c>
      <c r="F133" s="313"/>
      <c r="G133" s="313"/>
      <c r="H133" s="313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F12</f>
        <v>Sokolov, Petra Chelčického 1310-1311</v>
      </c>
      <c r="G135" s="37"/>
      <c r="H135" s="37"/>
      <c r="I135" s="30" t="s">
        <v>22</v>
      </c>
      <c r="J135" s="67" t="str">
        <f>IF(J12="","",J12)</f>
        <v>3. 8. 2019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2" customHeight="1">
      <c r="A137" s="35"/>
      <c r="B137" s="36"/>
      <c r="C137" s="30" t="s">
        <v>24</v>
      </c>
      <c r="D137" s="37"/>
      <c r="E137" s="37"/>
      <c r="F137" s="28" t="str">
        <f>E15</f>
        <v>Město Sokolov</v>
      </c>
      <c r="G137" s="37"/>
      <c r="H137" s="37"/>
      <c r="I137" s="30" t="s">
        <v>30</v>
      </c>
      <c r="J137" s="33" t="str">
        <f>E21</f>
        <v>Ing. Jan Schrader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28</v>
      </c>
      <c r="D138" s="37"/>
      <c r="E138" s="37"/>
      <c r="F138" s="28" t="str">
        <f>IF(E18="","",E18)</f>
        <v>Vyplň údaj</v>
      </c>
      <c r="G138" s="37"/>
      <c r="H138" s="37"/>
      <c r="I138" s="30" t="s">
        <v>33</v>
      </c>
      <c r="J138" s="33" t="str">
        <f>E24</f>
        <v>Michal Kubelka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0"/>
      <c r="B140" s="161"/>
      <c r="C140" s="162" t="s">
        <v>109</v>
      </c>
      <c r="D140" s="163" t="s">
        <v>61</v>
      </c>
      <c r="E140" s="163" t="s">
        <v>57</v>
      </c>
      <c r="F140" s="163" t="s">
        <v>58</v>
      </c>
      <c r="G140" s="163" t="s">
        <v>110</v>
      </c>
      <c r="H140" s="163" t="s">
        <v>111</v>
      </c>
      <c r="I140" s="163" t="s">
        <v>112</v>
      </c>
      <c r="J140" s="163" t="s">
        <v>99</v>
      </c>
      <c r="K140" s="164" t="s">
        <v>113</v>
      </c>
      <c r="L140" s="165"/>
      <c r="M140" s="76" t="s">
        <v>1</v>
      </c>
      <c r="N140" s="77" t="s">
        <v>40</v>
      </c>
      <c r="O140" s="77" t="s">
        <v>114</v>
      </c>
      <c r="P140" s="77" t="s">
        <v>115</v>
      </c>
      <c r="Q140" s="77" t="s">
        <v>116</v>
      </c>
      <c r="R140" s="77" t="s">
        <v>117</v>
      </c>
      <c r="S140" s="77" t="s">
        <v>118</v>
      </c>
      <c r="T140" s="78" t="s">
        <v>119</v>
      </c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</row>
    <row r="141" spans="1:65" s="2" customFormat="1" ht="22.9" customHeight="1">
      <c r="A141" s="35"/>
      <c r="B141" s="36"/>
      <c r="C141" s="83" t="s">
        <v>120</v>
      </c>
      <c r="D141" s="37"/>
      <c r="E141" s="37"/>
      <c r="F141" s="37"/>
      <c r="G141" s="37"/>
      <c r="H141" s="37"/>
      <c r="I141" s="37"/>
      <c r="J141" s="166">
        <f>BK141</f>
        <v>0</v>
      </c>
      <c r="K141" s="37"/>
      <c r="L141" s="40"/>
      <c r="M141" s="79"/>
      <c r="N141" s="167"/>
      <c r="O141" s="80"/>
      <c r="P141" s="168">
        <f>P142+P993</f>
        <v>0</v>
      </c>
      <c r="Q141" s="80"/>
      <c r="R141" s="168">
        <f>R142+R993</f>
        <v>288.60074302000004</v>
      </c>
      <c r="S141" s="80"/>
      <c r="T141" s="169">
        <f>T142+T993</f>
        <v>287.37894004000003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101</v>
      </c>
      <c r="BK141" s="170">
        <f>BK142+BK993</f>
        <v>0</v>
      </c>
    </row>
    <row r="142" spans="1:65" s="12" customFormat="1" ht="25.9" customHeight="1">
      <c r="B142" s="171"/>
      <c r="C142" s="172"/>
      <c r="D142" s="173" t="s">
        <v>75</v>
      </c>
      <c r="E142" s="174" t="s">
        <v>197</v>
      </c>
      <c r="F142" s="174" t="s">
        <v>198</v>
      </c>
      <c r="G142" s="172"/>
      <c r="H142" s="172"/>
      <c r="I142" s="175"/>
      <c r="J142" s="176">
        <f>BK142</f>
        <v>0</v>
      </c>
      <c r="K142" s="172"/>
      <c r="L142" s="177"/>
      <c r="M142" s="178"/>
      <c r="N142" s="179"/>
      <c r="O142" s="179"/>
      <c r="P142" s="180">
        <f>P143+P176+P293+P317+P333+P737+P968+P990</f>
        <v>0</v>
      </c>
      <c r="Q142" s="179"/>
      <c r="R142" s="180">
        <f>R143+R176+R293+R317+R333+R737+R968+R990</f>
        <v>252.00765680000003</v>
      </c>
      <c r="S142" s="179"/>
      <c r="T142" s="181">
        <f>T143+T176+T293+T317+T333+T737+T968+T990</f>
        <v>203.71633300000002</v>
      </c>
      <c r="AR142" s="182" t="s">
        <v>83</v>
      </c>
      <c r="AT142" s="183" t="s">
        <v>75</v>
      </c>
      <c r="AU142" s="183" t="s">
        <v>76</v>
      </c>
      <c r="AY142" s="182" t="s">
        <v>123</v>
      </c>
      <c r="BK142" s="184">
        <f>BK143+BK176+BK293+BK317+BK333+BK737+BK968+BK990</f>
        <v>0</v>
      </c>
    </row>
    <row r="143" spans="1:65" s="12" customFormat="1" ht="22.9" customHeight="1">
      <c r="B143" s="171"/>
      <c r="C143" s="172"/>
      <c r="D143" s="173" t="s">
        <v>75</v>
      </c>
      <c r="E143" s="185" t="s">
        <v>83</v>
      </c>
      <c r="F143" s="185" t="s">
        <v>199</v>
      </c>
      <c r="G143" s="172"/>
      <c r="H143" s="172"/>
      <c r="I143" s="175"/>
      <c r="J143" s="186">
        <f>BK143</f>
        <v>0</v>
      </c>
      <c r="K143" s="172"/>
      <c r="L143" s="177"/>
      <c r="M143" s="178"/>
      <c r="N143" s="179"/>
      <c r="O143" s="179"/>
      <c r="P143" s="180">
        <f>SUM(P144:P175)</f>
        <v>0</v>
      </c>
      <c r="Q143" s="179"/>
      <c r="R143" s="180">
        <f>SUM(R144:R175)</f>
        <v>0</v>
      </c>
      <c r="S143" s="179"/>
      <c r="T143" s="181">
        <f>SUM(T144:T175)</f>
        <v>12.7982</v>
      </c>
      <c r="AR143" s="182" t="s">
        <v>83</v>
      </c>
      <c r="AT143" s="183" t="s">
        <v>75</v>
      </c>
      <c r="AU143" s="183" t="s">
        <v>83</v>
      </c>
      <c r="AY143" s="182" t="s">
        <v>123</v>
      </c>
      <c r="BK143" s="184">
        <f>SUM(BK144:BK175)</f>
        <v>0</v>
      </c>
    </row>
    <row r="144" spans="1:65" s="2" customFormat="1" ht="24.2" customHeight="1">
      <c r="A144" s="35"/>
      <c r="B144" s="36"/>
      <c r="C144" s="187" t="s">
        <v>83</v>
      </c>
      <c r="D144" s="187" t="s">
        <v>126</v>
      </c>
      <c r="E144" s="188" t="s">
        <v>200</v>
      </c>
      <c r="F144" s="189" t="s">
        <v>201</v>
      </c>
      <c r="G144" s="190" t="s">
        <v>202</v>
      </c>
      <c r="H144" s="191">
        <v>7.75</v>
      </c>
      <c r="I144" s="192"/>
      <c r="J144" s="193">
        <f>ROUND(I144*H144,2)</f>
        <v>0</v>
      </c>
      <c r="K144" s="189" t="s">
        <v>130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0.255</v>
      </c>
      <c r="T144" s="197">
        <f>S144*H144</f>
        <v>1.9762500000000001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144</v>
      </c>
      <c r="AT144" s="198" t="s">
        <v>126</v>
      </c>
      <c r="AU144" s="198" t="s">
        <v>132</v>
      </c>
      <c r="AY144" s="18" t="s">
        <v>123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132</v>
      </c>
      <c r="BK144" s="199">
        <f>ROUND(I144*H144,2)</f>
        <v>0</v>
      </c>
      <c r="BL144" s="18" t="s">
        <v>144</v>
      </c>
      <c r="BM144" s="198" t="s">
        <v>203</v>
      </c>
    </row>
    <row r="145" spans="1:65" s="2" customFormat="1" ht="48.75">
      <c r="A145" s="35"/>
      <c r="B145" s="36"/>
      <c r="C145" s="37"/>
      <c r="D145" s="200" t="s">
        <v>134</v>
      </c>
      <c r="E145" s="37"/>
      <c r="F145" s="201" t="s">
        <v>204</v>
      </c>
      <c r="G145" s="37"/>
      <c r="H145" s="37"/>
      <c r="I145" s="202"/>
      <c r="J145" s="37"/>
      <c r="K145" s="37"/>
      <c r="L145" s="40"/>
      <c r="M145" s="203"/>
      <c r="N145" s="204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134</v>
      </c>
      <c r="AU145" s="18" t="s">
        <v>132</v>
      </c>
    </row>
    <row r="146" spans="1:65" s="13" customFormat="1" ht="11.25">
      <c r="B146" s="209"/>
      <c r="C146" s="210"/>
      <c r="D146" s="200" t="s">
        <v>205</v>
      </c>
      <c r="E146" s="211" t="s">
        <v>1</v>
      </c>
      <c r="F146" s="212" t="s">
        <v>206</v>
      </c>
      <c r="G146" s="210"/>
      <c r="H146" s="211" t="s">
        <v>1</v>
      </c>
      <c r="I146" s="213"/>
      <c r="J146" s="210"/>
      <c r="K146" s="210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205</v>
      </c>
      <c r="AU146" s="218" t="s">
        <v>132</v>
      </c>
      <c r="AV146" s="13" t="s">
        <v>83</v>
      </c>
      <c r="AW146" s="13" t="s">
        <v>32</v>
      </c>
      <c r="AX146" s="13" t="s">
        <v>76</v>
      </c>
      <c r="AY146" s="218" t="s">
        <v>123</v>
      </c>
    </row>
    <row r="147" spans="1:65" s="14" customFormat="1" ht="11.25">
      <c r="B147" s="219"/>
      <c r="C147" s="220"/>
      <c r="D147" s="200" t="s">
        <v>205</v>
      </c>
      <c r="E147" s="221" t="s">
        <v>1</v>
      </c>
      <c r="F147" s="222" t="s">
        <v>207</v>
      </c>
      <c r="G147" s="220"/>
      <c r="H147" s="223">
        <v>7.75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205</v>
      </c>
      <c r="AU147" s="229" t="s">
        <v>132</v>
      </c>
      <c r="AV147" s="14" t="s">
        <v>132</v>
      </c>
      <c r="AW147" s="14" t="s">
        <v>32</v>
      </c>
      <c r="AX147" s="14" t="s">
        <v>83</v>
      </c>
      <c r="AY147" s="229" t="s">
        <v>123</v>
      </c>
    </row>
    <row r="148" spans="1:65" s="2" customFormat="1" ht="24.2" customHeight="1">
      <c r="A148" s="35"/>
      <c r="B148" s="36"/>
      <c r="C148" s="187" t="s">
        <v>132</v>
      </c>
      <c r="D148" s="187" t="s">
        <v>126</v>
      </c>
      <c r="E148" s="188" t="s">
        <v>208</v>
      </c>
      <c r="F148" s="189" t="s">
        <v>209</v>
      </c>
      <c r="G148" s="190" t="s">
        <v>202</v>
      </c>
      <c r="H148" s="191">
        <v>12.3</v>
      </c>
      <c r="I148" s="192"/>
      <c r="J148" s="193">
        <f>ROUND(I148*H148,2)</f>
        <v>0</v>
      </c>
      <c r="K148" s="189" t="s">
        <v>130</v>
      </c>
      <c r="L148" s="40"/>
      <c r="M148" s="194" t="s">
        <v>1</v>
      </c>
      <c r="N148" s="195" t="s">
        <v>42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0.26</v>
      </c>
      <c r="T148" s="197">
        <f>S148*H148</f>
        <v>3.1980000000000004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144</v>
      </c>
      <c r="AT148" s="198" t="s">
        <v>126</v>
      </c>
      <c r="AU148" s="198" t="s">
        <v>132</v>
      </c>
      <c r="AY148" s="18" t="s">
        <v>123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132</v>
      </c>
      <c r="BK148" s="199">
        <f>ROUND(I148*H148,2)</f>
        <v>0</v>
      </c>
      <c r="BL148" s="18" t="s">
        <v>144</v>
      </c>
      <c r="BM148" s="198" t="s">
        <v>210</v>
      </c>
    </row>
    <row r="149" spans="1:65" s="2" customFormat="1" ht="39">
      <c r="A149" s="35"/>
      <c r="B149" s="36"/>
      <c r="C149" s="37"/>
      <c r="D149" s="200" t="s">
        <v>134</v>
      </c>
      <c r="E149" s="37"/>
      <c r="F149" s="201" t="s">
        <v>211</v>
      </c>
      <c r="G149" s="37"/>
      <c r="H149" s="37"/>
      <c r="I149" s="202"/>
      <c r="J149" s="37"/>
      <c r="K149" s="37"/>
      <c r="L149" s="40"/>
      <c r="M149" s="203"/>
      <c r="N149" s="204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134</v>
      </c>
      <c r="AU149" s="18" t="s">
        <v>132</v>
      </c>
    </row>
    <row r="150" spans="1:65" s="14" customFormat="1" ht="11.25">
      <c r="B150" s="219"/>
      <c r="C150" s="220"/>
      <c r="D150" s="200" t="s">
        <v>205</v>
      </c>
      <c r="E150" s="221" t="s">
        <v>1</v>
      </c>
      <c r="F150" s="222" t="s">
        <v>212</v>
      </c>
      <c r="G150" s="220"/>
      <c r="H150" s="223">
        <v>6.45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205</v>
      </c>
      <c r="AU150" s="229" t="s">
        <v>132</v>
      </c>
      <c r="AV150" s="14" t="s">
        <v>132</v>
      </c>
      <c r="AW150" s="14" t="s">
        <v>32</v>
      </c>
      <c r="AX150" s="14" t="s">
        <v>76</v>
      </c>
      <c r="AY150" s="229" t="s">
        <v>123</v>
      </c>
    </row>
    <row r="151" spans="1:65" s="14" customFormat="1" ht="11.25">
      <c r="B151" s="219"/>
      <c r="C151" s="220"/>
      <c r="D151" s="200" t="s">
        <v>205</v>
      </c>
      <c r="E151" s="221" t="s">
        <v>1</v>
      </c>
      <c r="F151" s="222" t="s">
        <v>213</v>
      </c>
      <c r="G151" s="220"/>
      <c r="H151" s="223">
        <v>5.85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205</v>
      </c>
      <c r="AU151" s="229" t="s">
        <v>132</v>
      </c>
      <c r="AV151" s="14" t="s">
        <v>132</v>
      </c>
      <c r="AW151" s="14" t="s">
        <v>32</v>
      </c>
      <c r="AX151" s="14" t="s">
        <v>76</v>
      </c>
      <c r="AY151" s="229" t="s">
        <v>123</v>
      </c>
    </row>
    <row r="152" spans="1:65" s="15" customFormat="1" ht="11.25">
      <c r="B152" s="230"/>
      <c r="C152" s="231"/>
      <c r="D152" s="200" t="s">
        <v>205</v>
      </c>
      <c r="E152" s="232" t="s">
        <v>1</v>
      </c>
      <c r="F152" s="233" t="s">
        <v>214</v>
      </c>
      <c r="G152" s="231"/>
      <c r="H152" s="234">
        <v>12.3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205</v>
      </c>
      <c r="AU152" s="240" t="s">
        <v>132</v>
      </c>
      <c r="AV152" s="15" t="s">
        <v>144</v>
      </c>
      <c r="AW152" s="15" t="s">
        <v>32</v>
      </c>
      <c r="AX152" s="15" t="s">
        <v>83</v>
      </c>
      <c r="AY152" s="240" t="s">
        <v>123</v>
      </c>
    </row>
    <row r="153" spans="1:65" s="2" customFormat="1" ht="14.45" customHeight="1">
      <c r="A153" s="35"/>
      <c r="B153" s="36"/>
      <c r="C153" s="187" t="s">
        <v>139</v>
      </c>
      <c r="D153" s="187" t="s">
        <v>126</v>
      </c>
      <c r="E153" s="188" t="s">
        <v>215</v>
      </c>
      <c r="F153" s="189" t="s">
        <v>216</v>
      </c>
      <c r="G153" s="190" t="s">
        <v>217</v>
      </c>
      <c r="H153" s="191">
        <v>37.19</v>
      </c>
      <c r="I153" s="192"/>
      <c r="J153" s="193">
        <f>ROUND(I153*H153,2)</f>
        <v>0</v>
      </c>
      <c r="K153" s="189" t="s">
        <v>130</v>
      </c>
      <c r="L153" s="40"/>
      <c r="M153" s="194" t="s">
        <v>1</v>
      </c>
      <c r="N153" s="195" t="s">
        <v>42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0.20499999999999999</v>
      </c>
      <c r="T153" s="197">
        <f>S153*H153</f>
        <v>7.6239499999999989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144</v>
      </c>
      <c r="AT153" s="198" t="s">
        <v>126</v>
      </c>
      <c r="AU153" s="198" t="s">
        <v>132</v>
      </c>
      <c r="AY153" s="18" t="s">
        <v>123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132</v>
      </c>
      <c r="BK153" s="199">
        <f>ROUND(I153*H153,2)</f>
        <v>0</v>
      </c>
      <c r="BL153" s="18" t="s">
        <v>144</v>
      </c>
      <c r="BM153" s="198" t="s">
        <v>218</v>
      </c>
    </row>
    <row r="154" spans="1:65" s="2" customFormat="1" ht="29.25">
      <c r="A154" s="35"/>
      <c r="B154" s="36"/>
      <c r="C154" s="37"/>
      <c r="D154" s="200" t="s">
        <v>134</v>
      </c>
      <c r="E154" s="37"/>
      <c r="F154" s="201" t="s">
        <v>219</v>
      </c>
      <c r="G154" s="37"/>
      <c r="H154" s="37"/>
      <c r="I154" s="202"/>
      <c r="J154" s="37"/>
      <c r="K154" s="37"/>
      <c r="L154" s="40"/>
      <c r="M154" s="203"/>
      <c r="N154" s="204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134</v>
      </c>
      <c r="AU154" s="18" t="s">
        <v>132</v>
      </c>
    </row>
    <row r="155" spans="1:65" s="14" customFormat="1" ht="11.25">
      <c r="B155" s="219"/>
      <c r="C155" s="220"/>
      <c r="D155" s="200" t="s">
        <v>205</v>
      </c>
      <c r="E155" s="221" t="s">
        <v>1</v>
      </c>
      <c r="F155" s="222" t="s">
        <v>220</v>
      </c>
      <c r="G155" s="220"/>
      <c r="H155" s="223">
        <v>37.19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205</v>
      </c>
      <c r="AU155" s="229" t="s">
        <v>132</v>
      </c>
      <c r="AV155" s="14" t="s">
        <v>132</v>
      </c>
      <c r="AW155" s="14" t="s">
        <v>32</v>
      </c>
      <c r="AX155" s="14" t="s">
        <v>83</v>
      </c>
      <c r="AY155" s="229" t="s">
        <v>123</v>
      </c>
    </row>
    <row r="156" spans="1:65" s="2" customFormat="1" ht="24.2" customHeight="1">
      <c r="A156" s="35"/>
      <c r="B156" s="36"/>
      <c r="C156" s="187" t="s">
        <v>144</v>
      </c>
      <c r="D156" s="187" t="s">
        <v>126</v>
      </c>
      <c r="E156" s="188" t="s">
        <v>221</v>
      </c>
      <c r="F156" s="189" t="s">
        <v>222</v>
      </c>
      <c r="G156" s="190" t="s">
        <v>223</v>
      </c>
      <c r="H156" s="191">
        <v>35.783999999999999</v>
      </c>
      <c r="I156" s="192"/>
      <c r="J156" s="193">
        <f>ROUND(I156*H156,2)</f>
        <v>0</v>
      </c>
      <c r="K156" s="189" t="s">
        <v>130</v>
      </c>
      <c r="L156" s="40"/>
      <c r="M156" s="194" t="s">
        <v>1</v>
      </c>
      <c r="N156" s="195" t="s">
        <v>42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144</v>
      </c>
      <c r="AT156" s="198" t="s">
        <v>126</v>
      </c>
      <c r="AU156" s="198" t="s">
        <v>132</v>
      </c>
      <c r="AY156" s="18" t="s">
        <v>123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132</v>
      </c>
      <c r="BK156" s="199">
        <f>ROUND(I156*H156,2)</f>
        <v>0</v>
      </c>
      <c r="BL156" s="18" t="s">
        <v>144</v>
      </c>
      <c r="BM156" s="198" t="s">
        <v>224</v>
      </c>
    </row>
    <row r="157" spans="1:65" s="2" customFormat="1" ht="29.25">
      <c r="A157" s="35"/>
      <c r="B157" s="36"/>
      <c r="C157" s="37"/>
      <c r="D157" s="200" t="s">
        <v>134</v>
      </c>
      <c r="E157" s="37"/>
      <c r="F157" s="201" t="s">
        <v>225</v>
      </c>
      <c r="G157" s="37"/>
      <c r="H157" s="37"/>
      <c r="I157" s="202"/>
      <c r="J157" s="37"/>
      <c r="K157" s="37"/>
      <c r="L157" s="40"/>
      <c r="M157" s="203"/>
      <c r="N157" s="204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134</v>
      </c>
      <c r="AU157" s="18" t="s">
        <v>132</v>
      </c>
    </row>
    <row r="158" spans="1:65" s="13" customFormat="1" ht="11.25">
      <c r="B158" s="209"/>
      <c r="C158" s="210"/>
      <c r="D158" s="200" t="s">
        <v>205</v>
      </c>
      <c r="E158" s="211" t="s">
        <v>1</v>
      </c>
      <c r="F158" s="212" t="s">
        <v>226</v>
      </c>
      <c r="G158" s="210"/>
      <c r="H158" s="211" t="s">
        <v>1</v>
      </c>
      <c r="I158" s="213"/>
      <c r="J158" s="210"/>
      <c r="K158" s="210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205</v>
      </c>
      <c r="AU158" s="218" t="s">
        <v>132</v>
      </c>
      <c r="AV158" s="13" t="s">
        <v>83</v>
      </c>
      <c r="AW158" s="13" t="s">
        <v>32</v>
      </c>
      <c r="AX158" s="13" t="s">
        <v>76</v>
      </c>
      <c r="AY158" s="218" t="s">
        <v>123</v>
      </c>
    </row>
    <row r="159" spans="1:65" s="14" customFormat="1" ht="11.25">
      <c r="B159" s="219"/>
      <c r="C159" s="220"/>
      <c r="D159" s="200" t="s">
        <v>205</v>
      </c>
      <c r="E159" s="221" t="s">
        <v>1</v>
      </c>
      <c r="F159" s="222" t="s">
        <v>227</v>
      </c>
      <c r="G159" s="220"/>
      <c r="H159" s="223">
        <v>35.783999999999999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205</v>
      </c>
      <c r="AU159" s="229" t="s">
        <v>132</v>
      </c>
      <c r="AV159" s="14" t="s">
        <v>132</v>
      </c>
      <c r="AW159" s="14" t="s">
        <v>32</v>
      </c>
      <c r="AX159" s="14" t="s">
        <v>83</v>
      </c>
      <c r="AY159" s="229" t="s">
        <v>123</v>
      </c>
    </row>
    <row r="160" spans="1:65" s="2" customFormat="1" ht="24.2" customHeight="1">
      <c r="A160" s="35"/>
      <c r="B160" s="36"/>
      <c r="C160" s="187" t="s">
        <v>122</v>
      </c>
      <c r="D160" s="187" t="s">
        <v>126</v>
      </c>
      <c r="E160" s="188" t="s">
        <v>228</v>
      </c>
      <c r="F160" s="189" t="s">
        <v>229</v>
      </c>
      <c r="G160" s="190" t="s">
        <v>223</v>
      </c>
      <c r="H160" s="191">
        <v>25.56</v>
      </c>
      <c r="I160" s="192"/>
      <c r="J160" s="193">
        <f>ROUND(I160*H160,2)</f>
        <v>0</v>
      </c>
      <c r="K160" s="189" t="s">
        <v>130</v>
      </c>
      <c r="L160" s="40"/>
      <c r="M160" s="194" t="s">
        <v>1</v>
      </c>
      <c r="N160" s="195" t="s">
        <v>42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144</v>
      </c>
      <c r="AT160" s="198" t="s">
        <v>126</v>
      </c>
      <c r="AU160" s="198" t="s">
        <v>132</v>
      </c>
      <c r="AY160" s="18" t="s">
        <v>123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132</v>
      </c>
      <c r="BK160" s="199">
        <f>ROUND(I160*H160,2)</f>
        <v>0</v>
      </c>
      <c r="BL160" s="18" t="s">
        <v>144</v>
      </c>
      <c r="BM160" s="198" t="s">
        <v>230</v>
      </c>
    </row>
    <row r="161" spans="1:65" s="2" customFormat="1" ht="29.25">
      <c r="A161" s="35"/>
      <c r="B161" s="36"/>
      <c r="C161" s="37"/>
      <c r="D161" s="200" t="s">
        <v>134</v>
      </c>
      <c r="E161" s="37"/>
      <c r="F161" s="201" t="s">
        <v>231</v>
      </c>
      <c r="G161" s="37"/>
      <c r="H161" s="37"/>
      <c r="I161" s="202"/>
      <c r="J161" s="37"/>
      <c r="K161" s="37"/>
      <c r="L161" s="40"/>
      <c r="M161" s="203"/>
      <c r="N161" s="204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134</v>
      </c>
      <c r="AU161" s="18" t="s">
        <v>132</v>
      </c>
    </row>
    <row r="162" spans="1:65" s="13" customFormat="1" ht="11.25">
      <c r="B162" s="209"/>
      <c r="C162" s="210"/>
      <c r="D162" s="200" t="s">
        <v>205</v>
      </c>
      <c r="E162" s="211" t="s">
        <v>1</v>
      </c>
      <c r="F162" s="212" t="s">
        <v>232</v>
      </c>
      <c r="G162" s="210"/>
      <c r="H162" s="211" t="s">
        <v>1</v>
      </c>
      <c r="I162" s="213"/>
      <c r="J162" s="210"/>
      <c r="K162" s="210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205</v>
      </c>
      <c r="AU162" s="218" t="s">
        <v>132</v>
      </c>
      <c r="AV162" s="13" t="s">
        <v>83</v>
      </c>
      <c r="AW162" s="13" t="s">
        <v>32</v>
      </c>
      <c r="AX162" s="13" t="s">
        <v>76</v>
      </c>
      <c r="AY162" s="218" t="s">
        <v>123</v>
      </c>
    </row>
    <row r="163" spans="1:65" s="14" customFormat="1" ht="11.25">
      <c r="B163" s="219"/>
      <c r="C163" s="220"/>
      <c r="D163" s="200" t="s">
        <v>205</v>
      </c>
      <c r="E163" s="221" t="s">
        <v>1</v>
      </c>
      <c r="F163" s="222" t="s">
        <v>233</v>
      </c>
      <c r="G163" s="220"/>
      <c r="H163" s="223">
        <v>25.56</v>
      </c>
      <c r="I163" s="224"/>
      <c r="J163" s="220"/>
      <c r="K163" s="220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205</v>
      </c>
      <c r="AU163" s="229" t="s">
        <v>132</v>
      </c>
      <c r="AV163" s="14" t="s">
        <v>132</v>
      </c>
      <c r="AW163" s="14" t="s">
        <v>32</v>
      </c>
      <c r="AX163" s="14" t="s">
        <v>83</v>
      </c>
      <c r="AY163" s="229" t="s">
        <v>123</v>
      </c>
    </row>
    <row r="164" spans="1:65" s="2" customFormat="1" ht="14.45" customHeight="1">
      <c r="A164" s="35"/>
      <c r="B164" s="36"/>
      <c r="C164" s="187" t="s">
        <v>156</v>
      </c>
      <c r="D164" s="187" t="s">
        <v>126</v>
      </c>
      <c r="E164" s="188" t="s">
        <v>234</v>
      </c>
      <c r="F164" s="189" t="s">
        <v>235</v>
      </c>
      <c r="G164" s="190" t="s">
        <v>223</v>
      </c>
      <c r="H164" s="191">
        <v>10.224</v>
      </c>
      <c r="I164" s="192"/>
      <c r="J164" s="193">
        <f>ROUND(I164*H164,2)</f>
        <v>0</v>
      </c>
      <c r="K164" s="189" t="s">
        <v>130</v>
      </c>
      <c r="L164" s="40"/>
      <c r="M164" s="194" t="s">
        <v>1</v>
      </c>
      <c r="N164" s="195" t="s">
        <v>42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144</v>
      </c>
      <c r="AT164" s="198" t="s">
        <v>126</v>
      </c>
      <c r="AU164" s="198" t="s">
        <v>132</v>
      </c>
      <c r="AY164" s="18" t="s">
        <v>123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132</v>
      </c>
      <c r="BK164" s="199">
        <f>ROUND(I164*H164,2)</f>
        <v>0</v>
      </c>
      <c r="BL164" s="18" t="s">
        <v>144</v>
      </c>
      <c r="BM164" s="198" t="s">
        <v>236</v>
      </c>
    </row>
    <row r="165" spans="1:65" s="2" customFormat="1" ht="19.5">
      <c r="A165" s="35"/>
      <c r="B165" s="36"/>
      <c r="C165" s="37"/>
      <c r="D165" s="200" t="s">
        <v>134</v>
      </c>
      <c r="E165" s="37"/>
      <c r="F165" s="201" t="s">
        <v>237</v>
      </c>
      <c r="G165" s="37"/>
      <c r="H165" s="37"/>
      <c r="I165" s="202"/>
      <c r="J165" s="37"/>
      <c r="K165" s="37"/>
      <c r="L165" s="40"/>
      <c r="M165" s="203"/>
      <c r="N165" s="204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134</v>
      </c>
      <c r="AU165" s="18" t="s">
        <v>132</v>
      </c>
    </row>
    <row r="166" spans="1:65" s="14" customFormat="1" ht="11.25">
      <c r="B166" s="219"/>
      <c r="C166" s="220"/>
      <c r="D166" s="200" t="s">
        <v>205</v>
      </c>
      <c r="E166" s="221" t="s">
        <v>1</v>
      </c>
      <c r="F166" s="222" t="s">
        <v>238</v>
      </c>
      <c r="G166" s="220"/>
      <c r="H166" s="223">
        <v>10.224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205</v>
      </c>
      <c r="AU166" s="229" t="s">
        <v>132</v>
      </c>
      <c r="AV166" s="14" t="s">
        <v>132</v>
      </c>
      <c r="AW166" s="14" t="s">
        <v>32</v>
      </c>
      <c r="AX166" s="14" t="s">
        <v>83</v>
      </c>
      <c r="AY166" s="229" t="s">
        <v>123</v>
      </c>
    </row>
    <row r="167" spans="1:65" s="2" customFormat="1" ht="24.2" customHeight="1">
      <c r="A167" s="35"/>
      <c r="B167" s="36"/>
      <c r="C167" s="187" t="s">
        <v>162</v>
      </c>
      <c r="D167" s="187" t="s">
        <v>126</v>
      </c>
      <c r="E167" s="188" t="s">
        <v>239</v>
      </c>
      <c r="F167" s="189" t="s">
        <v>240</v>
      </c>
      <c r="G167" s="190" t="s">
        <v>223</v>
      </c>
      <c r="H167" s="191">
        <v>10.224</v>
      </c>
      <c r="I167" s="192"/>
      <c r="J167" s="193">
        <f>ROUND(I167*H167,2)</f>
        <v>0</v>
      </c>
      <c r="K167" s="189" t="s">
        <v>130</v>
      </c>
      <c r="L167" s="40"/>
      <c r="M167" s="194" t="s">
        <v>1</v>
      </c>
      <c r="N167" s="195" t="s">
        <v>42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144</v>
      </c>
      <c r="AT167" s="198" t="s">
        <v>126</v>
      </c>
      <c r="AU167" s="198" t="s">
        <v>132</v>
      </c>
      <c r="AY167" s="18" t="s">
        <v>123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132</v>
      </c>
      <c r="BK167" s="199">
        <f>ROUND(I167*H167,2)</f>
        <v>0</v>
      </c>
      <c r="BL167" s="18" t="s">
        <v>144</v>
      </c>
      <c r="BM167" s="198" t="s">
        <v>241</v>
      </c>
    </row>
    <row r="168" spans="1:65" s="2" customFormat="1" ht="39">
      <c r="A168" s="35"/>
      <c r="B168" s="36"/>
      <c r="C168" s="37"/>
      <c r="D168" s="200" t="s">
        <v>134</v>
      </c>
      <c r="E168" s="37"/>
      <c r="F168" s="201" t="s">
        <v>242</v>
      </c>
      <c r="G168" s="37"/>
      <c r="H168" s="37"/>
      <c r="I168" s="202"/>
      <c r="J168" s="37"/>
      <c r="K168" s="37"/>
      <c r="L168" s="40"/>
      <c r="M168" s="203"/>
      <c r="N168" s="204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134</v>
      </c>
      <c r="AU168" s="18" t="s">
        <v>132</v>
      </c>
    </row>
    <row r="169" spans="1:65" s="2" customFormat="1" ht="14.45" customHeight="1">
      <c r="A169" s="35"/>
      <c r="B169" s="36"/>
      <c r="C169" s="187" t="s">
        <v>167</v>
      </c>
      <c r="D169" s="187" t="s">
        <v>126</v>
      </c>
      <c r="E169" s="188" t="s">
        <v>243</v>
      </c>
      <c r="F169" s="189" t="s">
        <v>244</v>
      </c>
      <c r="G169" s="190" t="s">
        <v>223</v>
      </c>
      <c r="H169" s="191">
        <v>10.224</v>
      </c>
      <c r="I169" s="192"/>
      <c r="J169" s="193">
        <f>ROUND(I169*H169,2)</f>
        <v>0</v>
      </c>
      <c r="K169" s="189" t="s">
        <v>130</v>
      </c>
      <c r="L169" s="40"/>
      <c r="M169" s="194" t="s">
        <v>1</v>
      </c>
      <c r="N169" s="195" t="s">
        <v>42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144</v>
      </c>
      <c r="AT169" s="198" t="s">
        <v>126</v>
      </c>
      <c r="AU169" s="198" t="s">
        <v>132</v>
      </c>
      <c r="AY169" s="18" t="s">
        <v>123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132</v>
      </c>
      <c r="BK169" s="199">
        <f>ROUND(I169*H169,2)</f>
        <v>0</v>
      </c>
      <c r="BL169" s="18" t="s">
        <v>144</v>
      </c>
      <c r="BM169" s="198" t="s">
        <v>245</v>
      </c>
    </row>
    <row r="170" spans="1:65" s="2" customFormat="1" ht="11.25">
      <c r="A170" s="35"/>
      <c r="B170" s="36"/>
      <c r="C170" s="37"/>
      <c r="D170" s="200" t="s">
        <v>134</v>
      </c>
      <c r="E170" s="37"/>
      <c r="F170" s="201" t="s">
        <v>246</v>
      </c>
      <c r="G170" s="37"/>
      <c r="H170" s="37"/>
      <c r="I170" s="202"/>
      <c r="J170" s="37"/>
      <c r="K170" s="37"/>
      <c r="L170" s="40"/>
      <c r="M170" s="203"/>
      <c r="N170" s="204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134</v>
      </c>
      <c r="AU170" s="18" t="s">
        <v>132</v>
      </c>
    </row>
    <row r="171" spans="1:65" s="2" customFormat="1" ht="24.2" customHeight="1">
      <c r="A171" s="35"/>
      <c r="B171" s="36"/>
      <c r="C171" s="187" t="s">
        <v>247</v>
      </c>
      <c r="D171" s="187" t="s">
        <v>126</v>
      </c>
      <c r="E171" s="188" t="s">
        <v>248</v>
      </c>
      <c r="F171" s="189" t="s">
        <v>249</v>
      </c>
      <c r="G171" s="190" t="s">
        <v>250</v>
      </c>
      <c r="H171" s="191">
        <v>18.402999999999999</v>
      </c>
      <c r="I171" s="192"/>
      <c r="J171" s="193">
        <f>ROUND(I171*H171,2)</f>
        <v>0</v>
      </c>
      <c r="K171" s="189" t="s">
        <v>130</v>
      </c>
      <c r="L171" s="40"/>
      <c r="M171" s="194" t="s">
        <v>1</v>
      </c>
      <c r="N171" s="195" t="s">
        <v>42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144</v>
      </c>
      <c r="AT171" s="198" t="s">
        <v>126</v>
      </c>
      <c r="AU171" s="198" t="s">
        <v>132</v>
      </c>
      <c r="AY171" s="18" t="s">
        <v>123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132</v>
      </c>
      <c r="BK171" s="199">
        <f>ROUND(I171*H171,2)</f>
        <v>0</v>
      </c>
      <c r="BL171" s="18" t="s">
        <v>144</v>
      </c>
      <c r="BM171" s="198" t="s">
        <v>251</v>
      </c>
    </row>
    <row r="172" spans="1:65" s="2" customFormat="1" ht="29.25">
      <c r="A172" s="35"/>
      <c r="B172" s="36"/>
      <c r="C172" s="37"/>
      <c r="D172" s="200" t="s">
        <v>134</v>
      </c>
      <c r="E172" s="37"/>
      <c r="F172" s="201" t="s">
        <v>252</v>
      </c>
      <c r="G172" s="37"/>
      <c r="H172" s="37"/>
      <c r="I172" s="202"/>
      <c r="J172" s="37"/>
      <c r="K172" s="37"/>
      <c r="L172" s="40"/>
      <c r="M172" s="203"/>
      <c r="N172" s="204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134</v>
      </c>
      <c r="AU172" s="18" t="s">
        <v>132</v>
      </c>
    </row>
    <row r="173" spans="1:65" s="14" customFormat="1" ht="11.25">
      <c r="B173" s="219"/>
      <c r="C173" s="220"/>
      <c r="D173" s="200" t="s">
        <v>205</v>
      </c>
      <c r="E173" s="221" t="s">
        <v>1</v>
      </c>
      <c r="F173" s="222" t="s">
        <v>253</v>
      </c>
      <c r="G173" s="220"/>
      <c r="H173" s="223">
        <v>18.402999999999999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205</v>
      </c>
      <c r="AU173" s="229" t="s">
        <v>132</v>
      </c>
      <c r="AV173" s="14" t="s">
        <v>132</v>
      </c>
      <c r="AW173" s="14" t="s">
        <v>32</v>
      </c>
      <c r="AX173" s="14" t="s">
        <v>83</v>
      </c>
      <c r="AY173" s="229" t="s">
        <v>123</v>
      </c>
    </row>
    <row r="174" spans="1:65" s="2" customFormat="1" ht="24.2" customHeight="1">
      <c r="A174" s="35"/>
      <c r="B174" s="36"/>
      <c r="C174" s="187" t="s">
        <v>254</v>
      </c>
      <c r="D174" s="187" t="s">
        <v>126</v>
      </c>
      <c r="E174" s="188" t="s">
        <v>255</v>
      </c>
      <c r="F174" s="189" t="s">
        <v>256</v>
      </c>
      <c r="G174" s="190" t="s">
        <v>129</v>
      </c>
      <c r="H174" s="191">
        <v>1</v>
      </c>
      <c r="I174" s="192"/>
      <c r="J174" s="193">
        <f>ROUND(I174*H174,2)</f>
        <v>0</v>
      </c>
      <c r="K174" s="189" t="s">
        <v>1</v>
      </c>
      <c r="L174" s="40"/>
      <c r="M174" s="194" t="s">
        <v>1</v>
      </c>
      <c r="N174" s="195" t="s">
        <v>42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144</v>
      </c>
      <c r="AT174" s="198" t="s">
        <v>126</v>
      </c>
      <c r="AU174" s="198" t="s">
        <v>132</v>
      </c>
      <c r="AY174" s="18" t="s">
        <v>123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132</v>
      </c>
      <c r="BK174" s="199">
        <f>ROUND(I174*H174,2)</f>
        <v>0</v>
      </c>
      <c r="BL174" s="18" t="s">
        <v>144</v>
      </c>
      <c r="BM174" s="198" t="s">
        <v>257</v>
      </c>
    </row>
    <row r="175" spans="1:65" s="2" customFormat="1" ht="19.5">
      <c r="A175" s="35"/>
      <c r="B175" s="36"/>
      <c r="C175" s="37"/>
      <c r="D175" s="200" t="s">
        <v>134</v>
      </c>
      <c r="E175" s="37"/>
      <c r="F175" s="201" t="s">
        <v>256</v>
      </c>
      <c r="G175" s="37"/>
      <c r="H175" s="37"/>
      <c r="I175" s="202"/>
      <c r="J175" s="37"/>
      <c r="K175" s="37"/>
      <c r="L175" s="40"/>
      <c r="M175" s="203"/>
      <c r="N175" s="204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134</v>
      </c>
      <c r="AU175" s="18" t="s">
        <v>132</v>
      </c>
    </row>
    <row r="176" spans="1:65" s="12" customFormat="1" ht="22.9" customHeight="1">
      <c r="B176" s="171"/>
      <c r="C176" s="172"/>
      <c r="D176" s="173" t="s">
        <v>75</v>
      </c>
      <c r="E176" s="185" t="s">
        <v>139</v>
      </c>
      <c r="F176" s="185" t="s">
        <v>258</v>
      </c>
      <c r="G176" s="172"/>
      <c r="H176" s="172"/>
      <c r="I176" s="175"/>
      <c r="J176" s="186">
        <f>BK176</f>
        <v>0</v>
      </c>
      <c r="K176" s="172"/>
      <c r="L176" s="177"/>
      <c r="M176" s="178"/>
      <c r="N176" s="179"/>
      <c r="O176" s="179"/>
      <c r="P176" s="180">
        <f>SUM(P177:P292)</f>
        <v>0</v>
      </c>
      <c r="Q176" s="179"/>
      <c r="R176" s="180">
        <f>SUM(R177:R292)</f>
        <v>118.51518425000002</v>
      </c>
      <c r="S176" s="179"/>
      <c r="T176" s="181">
        <f>SUM(T177:T292)</f>
        <v>0</v>
      </c>
      <c r="AR176" s="182" t="s">
        <v>83</v>
      </c>
      <c r="AT176" s="183" t="s">
        <v>75</v>
      </c>
      <c r="AU176" s="183" t="s">
        <v>83</v>
      </c>
      <c r="AY176" s="182" t="s">
        <v>123</v>
      </c>
      <c r="BK176" s="184">
        <f>SUM(BK177:BK292)</f>
        <v>0</v>
      </c>
    </row>
    <row r="177" spans="1:65" s="2" customFormat="1" ht="37.9" customHeight="1">
      <c r="A177" s="35"/>
      <c r="B177" s="36"/>
      <c r="C177" s="187" t="s">
        <v>259</v>
      </c>
      <c r="D177" s="187" t="s">
        <v>126</v>
      </c>
      <c r="E177" s="188" t="s">
        <v>260</v>
      </c>
      <c r="F177" s="189" t="s">
        <v>261</v>
      </c>
      <c r="G177" s="190" t="s">
        <v>202</v>
      </c>
      <c r="H177" s="191">
        <v>140.625</v>
      </c>
      <c r="I177" s="192"/>
      <c r="J177" s="193">
        <f>ROUND(I177*H177,2)</f>
        <v>0</v>
      </c>
      <c r="K177" s="189" t="s">
        <v>1</v>
      </c>
      <c r="L177" s="40"/>
      <c r="M177" s="194" t="s">
        <v>1</v>
      </c>
      <c r="N177" s="195" t="s">
        <v>42</v>
      </c>
      <c r="O177" s="72"/>
      <c r="P177" s="196">
        <f>O177*H177</f>
        <v>0</v>
      </c>
      <c r="Q177" s="196">
        <v>0.29357</v>
      </c>
      <c r="R177" s="196">
        <f>Q177*H177</f>
        <v>41.283281250000002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144</v>
      </c>
      <c r="AT177" s="198" t="s">
        <v>126</v>
      </c>
      <c r="AU177" s="198" t="s">
        <v>132</v>
      </c>
      <c r="AY177" s="18" t="s">
        <v>123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132</v>
      </c>
      <c r="BK177" s="199">
        <f>ROUND(I177*H177,2)</f>
        <v>0</v>
      </c>
      <c r="BL177" s="18" t="s">
        <v>144</v>
      </c>
      <c r="BM177" s="198" t="s">
        <v>262</v>
      </c>
    </row>
    <row r="178" spans="1:65" s="2" customFormat="1" ht="19.5">
      <c r="A178" s="35"/>
      <c r="B178" s="36"/>
      <c r="C178" s="37"/>
      <c r="D178" s="200" t="s">
        <v>134</v>
      </c>
      <c r="E178" s="37"/>
      <c r="F178" s="201" t="s">
        <v>261</v>
      </c>
      <c r="G178" s="37"/>
      <c r="H178" s="37"/>
      <c r="I178" s="202"/>
      <c r="J178" s="37"/>
      <c r="K178" s="37"/>
      <c r="L178" s="40"/>
      <c r="M178" s="203"/>
      <c r="N178" s="204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134</v>
      </c>
      <c r="AU178" s="18" t="s">
        <v>132</v>
      </c>
    </row>
    <row r="179" spans="1:65" s="14" customFormat="1" ht="11.25">
      <c r="B179" s="219"/>
      <c r="C179" s="220"/>
      <c r="D179" s="200" t="s">
        <v>205</v>
      </c>
      <c r="E179" s="221" t="s">
        <v>1</v>
      </c>
      <c r="F179" s="222" t="s">
        <v>263</v>
      </c>
      <c r="G179" s="220"/>
      <c r="H179" s="223">
        <v>179.745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205</v>
      </c>
      <c r="AU179" s="229" t="s">
        <v>132</v>
      </c>
      <c r="AV179" s="14" t="s">
        <v>132</v>
      </c>
      <c r="AW179" s="14" t="s">
        <v>32</v>
      </c>
      <c r="AX179" s="14" t="s">
        <v>76</v>
      </c>
      <c r="AY179" s="229" t="s">
        <v>123</v>
      </c>
    </row>
    <row r="180" spans="1:65" s="14" customFormat="1" ht="11.25">
      <c r="B180" s="219"/>
      <c r="C180" s="220"/>
      <c r="D180" s="200" t="s">
        <v>205</v>
      </c>
      <c r="E180" s="221" t="s">
        <v>1</v>
      </c>
      <c r="F180" s="222" t="s">
        <v>264</v>
      </c>
      <c r="G180" s="220"/>
      <c r="H180" s="223">
        <v>-8.1</v>
      </c>
      <c r="I180" s="224"/>
      <c r="J180" s="220"/>
      <c r="K180" s="220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205</v>
      </c>
      <c r="AU180" s="229" t="s">
        <v>132</v>
      </c>
      <c r="AV180" s="14" t="s">
        <v>132</v>
      </c>
      <c r="AW180" s="14" t="s">
        <v>32</v>
      </c>
      <c r="AX180" s="14" t="s">
        <v>76</v>
      </c>
      <c r="AY180" s="229" t="s">
        <v>123</v>
      </c>
    </row>
    <row r="181" spans="1:65" s="14" customFormat="1" ht="11.25">
      <c r="B181" s="219"/>
      <c r="C181" s="220"/>
      <c r="D181" s="200" t="s">
        <v>205</v>
      </c>
      <c r="E181" s="221" t="s">
        <v>1</v>
      </c>
      <c r="F181" s="222" t="s">
        <v>265</v>
      </c>
      <c r="G181" s="220"/>
      <c r="H181" s="223">
        <v>-7.02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205</v>
      </c>
      <c r="AU181" s="229" t="s">
        <v>132</v>
      </c>
      <c r="AV181" s="14" t="s">
        <v>132</v>
      </c>
      <c r="AW181" s="14" t="s">
        <v>32</v>
      </c>
      <c r="AX181" s="14" t="s">
        <v>76</v>
      </c>
      <c r="AY181" s="229" t="s">
        <v>123</v>
      </c>
    </row>
    <row r="182" spans="1:65" s="14" customFormat="1" ht="11.25">
      <c r="B182" s="219"/>
      <c r="C182" s="220"/>
      <c r="D182" s="200" t="s">
        <v>205</v>
      </c>
      <c r="E182" s="221" t="s">
        <v>1</v>
      </c>
      <c r="F182" s="222" t="s">
        <v>266</v>
      </c>
      <c r="G182" s="220"/>
      <c r="H182" s="223">
        <v>-24</v>
      </c>
      <c r="I182" s="224"/>
      <c r="J182" s="220"/>
      <c r="K182" s="220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205</v>
      </c>
      <c r="AU182" s="229" t="s">
        <v>132</v>
      </c>
      <c r="AV182" s="14" t="s">
        <v>132</v>
      </c>
      <c r="AW182" s="14" t="s">
        <v>32</v>
      </c>
      <c r="AX182" s="14" t="s">
        <v>76</v>
      </c>
      <c r="AY182" s="229" t="s">
        <v>123</v>
      </c>
    </row>
    <row r="183" spans="1:65" s="15" customFormat="1" ht="11.25">
      <c r="B183" s="230"/>
      <c r="C183" s="231"/>
      <c r="D183" s="200" t="s">
        <v>205</v>
      </c>
      <c r="E183" s="232" t="s">
        <v>1</v>
      </c>
      <c r="F183" s="233" t="s">
        <v>214</v>
      </c>
      <c r="G183" s="231"/>
      <c r="H183" s="234">
        <v>140.625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205</v>
      </c>
      <c r="AU183" s="240" t="s">
        <v>132</v>
      </c>
      <c r="AV183" s="15" t="s">
        <v>144</v>
      </c>
      <c r="AW183" s="15" t="s">
        <v>32</v>
      </c>
      <c r="AX183" s="15" t="s">
        <v>83</v>
      </c>
      <c r="AY183" s="240" t="s">
        <v>123</v>
      </c>
    </row>
    <row r="184" spans="1:65" s="2" customFormat="1" ht="24.2" customHeight="1">
      <c r="A184" s="35"/>
      <c r="B184" s="36"/>
      <c r="C184" s="187" t="s">
        <v>267</v>
      </c>
      <c r="D184" s="187" t="s">
        <v>126</v>
      </c>
      <c r="E184" s="188" t="s">
        <v>268</v>
      </c>
      <c r="F184" s="189" t="s">
        <v>269</v>
      </c>
      <c r="G184" s="190" t="s">
        <v>202</v>
      </c>
      <c r="H184" s="191">
        <v>129.345</v>
      </c>
      <c r="I184" s="192"/>
      <c r="J184" s="193">
        <f>ROUND(I184*H184,2)</f>
        <v>0</v>
      </c>
      <c r="K184" s="189" t="s">
        <v>1</v>
      </c>
      <c r="L184" s="40"/>
      <c r="M184" s="194" t="s">
        <v>1</v>
      </c>
      <c r="N184" s="195" t="s">
        <v>42</v>
      </c>
      <c r="O184" s="72"/>
      <c r="P184" s="196">
        <f>O184*H184</f>
        <v>0</v>
      </c>
      <c r="Q184" s="196">
        <v>0.35346</v>
      </c>
      <c r="R184" s="196">
        <f>Q184*H184</f>
        <v>45.718283700000001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144</v>
      </c>
      <c r="AT184" s="198" t="s">
        <v>126</v>
      </c>
      <c r="AU184" s="198" t="s">
        <v>132</v>
      </c>
      <c r="AY184" s="18" t="s">
        <v>123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132</v>
      </c>
      <c r="BK184" s="199">
        <f>ROUND(I184*H184,2)</f>
        <v>0</v>
      </c>
      <c r="BL184" s="18" t="s">
        <v>144</v>
      </c>
      <c r="BM184" s="198" t="s">
        <v>270</v>
      </c>
    </row>
    <row r="185" spans="1:65" s="2" customFormat="1" ht="19.5">
      <c r="A185" s="35"/>
      <c r="B185" s="36"/>
      <c r="C185" s="37"/>
      <c r="D185" s="200" t="s">
        <v>134</v>
      </c>
      <c r="E185" s="37"/>
      <c r="F185" s="201" t="s">
        <v>269</v>
      </c>
      <c r="G185" s="37"/>
      <c r="H185" s="37"/>
      <c r="I185" s="202"/>
      <c r="J185" s="37"/>
      <c r="K185" s="37"/>
      <c r="L185" s="40"/>
      <c r="M185" s="203"/>
      <c r="N185" s="204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134</v>
      </c>
      <c r="AU185" s="18" t="s">
        <v>132</v>
      </c>
    </row>
    <row r="186" spans="1:65" s="14" customFormat="1" ht="11.25">
      <c r="B186" s="219"/>
      <c r="C186" s="220"/>
      <c r="D186" s="200" t="s">
        <v>205</v>
      </c>
      <c r="E186" s="221" t="s">
        <v>1</v>
      </c>
      <c r="F186" s="222" t="s">
        <v>271</v>
      </c>
      <c r="G186" s="220"/>
      <c r="H186" s="223">
        <v>60.48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205</v>
      </c>
      <c r="AU186" s="229" t="s">
        <v>132</v>
      </c>
      <c r="AV186" s="14" t="s">
        <v>132</v>
      </c>
      <c r="AW186" s="14" t="s">
        <v>32</v>
      </c>
      <c r="AX186" s="14" t="s">
        <v>76</v>
      </c>
      <c r="AY186" s="229" t="s">
        <v>123</v>
      </c>
    </row>
    <row r="187" spans="1:65" s="14" customFormat="1" ht="11.25">
      <c r="B187" s="219"/>
      <c r="C187" s="220"/>
      <c r="D187" s="200" t="s">
        <v>205</v>
      </c>
      <c r="E187" s="221" t="s">
        <v>1</v>
      </c>
      <c r="F187" s="222" t="s">
        <v>272</v>
      </c>
      <c r="G187" s="220"/>
      <c r="H187" s="223">
        <v>-16.399999999999999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205</v>
      </c>
      <c r="AU187" s="229" t="s">
        <v>132</v>
      </c>
      <c r="AV187" s="14" t="s">
        <v>132</v>
      </c>
      <c r="AW187" s="14" t="s">
        <v>32</v>
      </c>
      <c r="AX187" s="14" t="s">
        <v>76</v>
      </c>
      <c r="AY187" s="229" t="s">
        <v>123</v>
      </c>
    </row>
    <row r="188" spans="1:65" s="14" customFormat="1" ht="11.25">
      <c r="B188" s="219"/>
      <c r="C188" s="220"/>
      <c r="D188" s="200" t="s">
        <v>205</v>
      </c>
      <c r="E188" s="221" t="s">
        <v>1</v>
      </c>
      <c r="F188" s="222" t="s">
        <v>273</v>
      </c>
      <c r="G188" s="220"/>
      <c r="H188" s="223">
        <v>17.594999999999999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205</v>
      </c>
      <c r="AU188" s="229" t="s">
        <v>132</v>
      </c>
      <c r="AV188" s="14" t="s">
        <v>132</v>
      </c>
      <c r="AW188" s="14" t="s">
        <v>32</v>
      </c>
      <c r="AX188" s="14" t="s">
        <v>76</v>
      </c>
      <c r="AY188" s="229" t="s">
        <v>123</v>
      </c>
    </row>
    <row r="189" spans="1:65" s="14" customFormat="1" ht="11.25">
      <c r="B189" s="219"/>
      <c r="C189" s="220"/>
      <c r="D189" s="200" t="s">
        <v>205</v>
      </c>
      <c r="E189" s="221" t="s">
        <v>1</v>
      </c>
      <c r="F189" s="222" t="s">
        <v>274</v>
      </c>
      <c r="G189" s="220"/>
      <c r="H189" s="223">
        <v>58.68</v>
      </c>
      <c r="I189" s="224"/>
      <c r="J189" s="220"/>
      <c r="K189" s="220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205</v>
      </c>
      <c r="AU189" s="229" t="s">
        <v>132</v>
      </c>
      <c r="AV189" s="14" t="s">
        <v>132</v>
      </c>
      <c r="AW189" s="14" t="s">
        <v>32</v>
      </c>
      <c r="AX189" s="14" t="s">
        <v>76</v>
      </c>
      <c r="AY189" s="229" t="s">
        <v>123</v>
      </c>
    </row>
    <row r="190" spans="1:65" s="14" customFormat="1" ht="11.25">
      <c r="B190" s="219"/>
      <c r="C190" s="220"/>
      <c r="D190" s="200" t="s">
        <v>205</v>
      </c>
      <c r="E190" s="221" t="s">
        <v>1</v>
      </c>
      <c r="F190" s="222" t="s">
        <v>275</v>
      </c>
      <c r="G190" s="220"/>
      <c r="H190" s="223">
        <v>-4.05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205</v>
      </c>
      <c r="AU190" s="229" t="s">
        <v>132</v>
      </c>
      <c r="AV190" s="14" t="s">
        <v>132</v>
      </c>
      <c r="AW190" s="14" t="s">
        <v>32</v>
      </c>
      <c r="AX190" s="14" t="s">
        <v>76</v>
      </c>
      <c r="AY190" s="229" t="s">
        <v>123</v>
      </c>
    </row>
    <row r="191" spans="1:65" s="14" customFormat="1" ht="11.25">
      <c r="B191" s="219"/>
      <c r="C191" s="220"/>
      <c r="D191" s="200" t="s">
        <v>205</v>
      </c>
      <c r="E191" s="221" t="s">
        <v>1</v>
      </c>
      <c r="F191" s="222" t="s">
        <v>276</v>
      </c>
      <c r="G191" s="220"/>
      <c r="H191" s="223">
        <v>-8.1999999999999993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205</v>
      </c>
      <c r="AU191" s="229" t="s">
        <v>132</v>
      </c>
      <c r="AV191" s="14" t="s">
        <v>132</v>
      </c>
      <c r="AW191" s="14" t="s">
        <v>32</v>
      </c>
      <c r="AX191" s="14" t="s">
        <v>76</v>
      </c>
      <c r="AY191" s="229" t="s">
        <v>123</v>
      </c>
    </row>
    <row r="192" spans="1:65" s="14" customFormat="1" ht="11.25">
      <c r="B192" s="219"/>
      <c r="C192" s="220"/>
      <c r="D192" s="200" t="s">
        <v>205</v>
      </c>
      <c r="E192" s="221" t="s">
        <v>1</v>
      </c>
      <c r="F192" s="222" t="s">
        <v>277</v>
      </c>
      <c r="G192" s="220"/>
      <c r="H192" s="223">
        <v>21.24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205</v>
      </c>
      <c r="AU192" s="229" t="s">
        <v>132</v>
      </c>
      <c r="AV192" s="14" t="s">
        <v>132</v>
      </c>
      <c r="AW192" s="14" t="s">
        <v>32</v>
      </c>
      <c r="AX192" s="14" t="s">
        <v>76</v>
      </c>
      <c r="AY192" s="229" t="s">
        <v>123</v>
      </c>
    </row>
    <row r="193" spans="1:65" s="15" customFormat="1" ht="11.25">
      <c r="B193" s="230"/>
      <c r="C193" s="231"/>
      <c r="D193" s="200" t="s">
        <v>205</v>
      </c>
      <c r="E193" s="232" t="s">
        <v>1</v>
      </c>
      <c r="F193" s="233" t="s">
        <v>214</v>
      </c>
      <c r="G193" s="231"/>
      <c r="H193" s="234">
        <v>129.345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205</v>
      </c>
      <c r="AU193" s="240" t="s">
        <v>132</v>
      </c>
      <c r="AV193" s="15" t="s">
        <v>144</v>
      </c>
      <c r="AW193" s="15" t="s">
        <v>32</v>
      </c>
      <c r="AX193" s="15" t="s">
        <v>83</v>
      </c>
      <c r="AY193" s="240" t="s">
        <v>123</v>
      </c>
    </row>
    <row r="194" spans="1:65" s="2" customFormat="1" ht="24.2" customHeight="1">
      <c r="A194" s="35"/>
      <c r="B194" s="36"/>
      <c r="C194" s="187" t="s">
        <v>278</v>
      </c>
      <c r="D194" s="187" t="s">
        <v>126</v>
      </c>
      <c r="E194" s="188" t="s">
        <v>279</v>
      </c>
      <c r="F194" s="189" t="s">
        <v>280</v>
      </c>
      <c r="G194" s="190" t="s">
        <v>202</v>
      </c>
      <c r="H194" s="191">
        <v>20.16</v>
      </c>
      <c r="I194" s="192"/>
      <c r="J194" s="193">
        <f>ROUND(I194*H194,2)</f>
        <v>0</v>
      </c>
      <c r="K194" s="189" t="s">
        <v>1</v>
      </c>
      <c r="L194" s="40"/>
      <c r="M194" s="194" t="s">
        <v>1</v>
      </c>
      <c r="N194" s="195" t="s">
        <v>42</v>
      </c>
      <c r="O194" s="72"/>
      <c r="P194" s="196">
        <f>O194*H194</f>
        <v>0</v>
      </c>
      <c r="Q194" s="196">
        <v>0.29676000000000002</v>
      </c>
      <c r="R194" s="196">
        <f>Q194*H194</f>
        <v>5.9826816000000003</v>
      </c>
      <c r="S194" s="196">
        <v>0</v>
      </c>
      <c r="T194" s="19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144</v>
      </c>
      <c r="AT194" s="198" t="s">
        <v>126</v>
      </c>
      <c r="AU194" s="198" t="s">
        <v>132</v>
      </c>
      <c r="AY194" s="18" t="s">
        <v>123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8" t="s">
        <v>132</v>
      </c>
      <c r="BK194" s="199">
        <f>ROUND(I194*H194,2)</f>
        <v>0</v>
      </c>
      <c r="BL194" s="18" t="s">
        <v>144</v>
      </c>
      <c r="BM194" s="198" t="s">
        <v>281</v>
      </c>
    </row>
    <row r="195" spans="1:65" s="2" customFormat="1" ht="19.5">
      <c r="A195" s="35"/>
      <c r="B195" s="36"/>
      <c r="C195" s="37"/>
      <c r="D195" s="200" t="s">
        <v>134</v>
      </c>
      <c r="E195" s="37"/>
      <c r="F195" s="201" t="s">
        <v>280</v>
      </c>
      <c r="G195" s="37"/>
      <c r="H195" s="37"/>
      <c r="I195" s="202"/>
      <c r="J195" s="37"/>
      <c r="K195" s="37"/>
      <c r="L195" s="40"/>
      <c r="M195" s="203"/>
      <c r="N195" s="204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134</v>
      </c>
      <c r="AU195" s="18" t="s">
        <v>132</v>
      </c>
    </row>
    <row r="196" spans="1:65" s="14" customFormat="1" ht="11.25">
      <c r="B196" s="219"/>
      <c r="C196" s="220"/>
      <c r="D196" s="200" t="s">
        <v>205</v>
      </c>
      <c r="E196" s="221" t="s">
        <v>1</v>
      </c>
      <c r="F196" s="222" t="s">
        <v>282</v>
      </c>
      <c r="G196" s="220"/>
      <c r="H196" s="223">
        <v>20.16</v>
      </c>
      <c r="I196" s="224"/>
      <c r="J196" s="220"/>
      <c r="K196" s="220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205</v>
      </c>
      <c r="AU196" s="229" t="s">
        <v>132</v>
      </c>
      <c r="AV196" s="14" t="s">
        <v>132</v>
      </c>
      <c r="AW196" s="14" t="s">
        <v>32</v>
      </c>
      <c r="AX196" s="14" t="s">
        <v>83</v>
      </c>
      <c r="AY196" s="229" t="s">
        <v>123</v>
      </c>
    </row>
    <row r="197" spans="1:65" s="2" customFormat="1" ht="24.2" customHeight="1">
      <c r="A197" s="35"/>
      <c r="B197" s="36"/>
      <c r="C197" s="187" t="s">
        <v>283</v>
      </c>
      <c r="D197" s="187" t="s">
        <v>126</v>
      </c>
      <c r="E197" s="188" t="s">
        <v>284</v>
      </c>
      <c r="F197" s="189" t="s">
        <v>285</v>
      </c>
      <c r="G197" s="190" t="s">
        <v>202</v>
      </c>
      <c r="H197" s="191">
        <v>40.213000000000001</v>
      </c>
      <c r="I197" s="192"/>
      <c r="J197" s="193">
        <f>ROUND(I197*H197,2)</f>
        <v>0</v>
      </c>
      <c r="K197" s="189" t="s">
        <v>1</v>
      </c>
      <c r="L197" s="40"/>
      <c r="M197" s="194" t="s">
        <v>1</v>
      </c>
      <c r="N197" s="195" t="s">
        <v>42</v>
      </c>
      <c r="O197" s="72"/>
      <c r="P197" s="196">
        <f>O197*H197</f>
        <v>0</v>
      </c>
      <c r="Q197" s="196">
        <v>0.11439000000000001</v>
      </c>
      <c r="R197" s="196">
        <f>Q197*H197</f>
        <v>4.5999650700000005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144</v>
      </c>
      <c r="AT197" s="198" t="s">
        <v>126</v>
      </c>
      <c r="AU197" s="198" t="s">
        <v>132</v>
      </c>
      <c r="AY197" s="18" t="s">
        <v>123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132</v>
      </c>
      <c r="BK197" s="199">
        <f>ROUND(I197*H197,2)</f>
        <v>0</v>
      </c>
      <c r="BL197" s="18" t="s">
        <v>144</v>
      </c>
      <c r="BM197" s="198" t="s">
        <v>286</v>
      </c>
    </row>
    <row r="198" spans="1:65" s="2" customFormat="1" ht="11.25">
      <c r="A198" s="35"/>
      <c r="B198" s="36"/>
      <c r="C198" s="37"/>
      <c r="D198" s="200" t="s">
        <v>134</v>
      </c>
      <c r="E198" s="37"/>
      <c r="F198" s="201" t="s">
        <v>285</v>
      </c>
      <c r="G198" s="37"/>
      <c r="H198" s="37"/>
      <c r="I198" s="202"/>
      <c r="J198" s="37"/>
      <c r="K198" s="37"/>
      <c r="L198" s="40"/>
      <c r="M198" s="203"/>
      <c r="N198" s="204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134</v>
      </c>
      <c r="AU198" s="18" t="s">
        <v>132</v>
      </c>
    </row>
    <row r="199" spans="1:65" s="14" customFormat="1" ht="11.25">
      <c r="B199" s="219"/>
      <c r="C199" s="220"/>
      <c r="D199" s="200" t="s">
        <v>205</v>
      </c>
      <c r="E199" s="221" t="s">
        <v>1</v>
      </c>
      <c r="F199" s="222" t="s">
        <v>287</v>
      </c>
      <c r="G199" s="220"/>
      <c r="H199" s="223">
        <v>43.68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205</v>
      </c>
      <c r="AU199" s="229" t="s">
        <v>132</v>
      </c>
      <c r="AV199" s="14" t="s">
        <v>132</v>
      </c>
      <c r="AW199" s="14" t="s">
        <v>32</v>
      </c>
      <c r="AX199" s="14" t="s">
        <v>76</v>
      </c>
      <c r="AY199" s="229" t="s">
        <v>123</v>
      </c>
    </row>
    <row r="200" spans="1:65" s="14" customFormat="1" ht="11.25">
      <c r="B200" s="219"/>
      <c r="C200" s="220"/>
      <c r="D200" s="200" t="s">
        <v>205</v>
      </c>
      <c r="E200" s="221" t="s">
        <v>1</v>
      </c>
      <c r="F200" s="222" t="s">
        <v>288</v>
      </c>
      <c r="G200" s="220"/>
      <c r="H200" s="223">
        <v>-3.4670000000000001</v>
      </c>
      <c r="I200" s="224"/>
      <c r="J200" s="220"/>
      <c r="K200" s="220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205</v>
      </c>
      <c r="AU200" s="229" t="s">
        <v>132</v>
      </c>
      <c r="AV200" s="14" t="s">
        <v>132</v>
      </c>
      <c r="AW200" s="14" t="s">
        <v>32</v>
      </c>
      <c r="AX200" s="14" t="s">
        <v>76</v>
      </c>
      <c r="AY200" s="229" t="s">
        <v>123</v>
      </c>
    </row>
    <row r="201" spans="1:65" s="15" customFormat="1" ht="11.25">
      <c r="B201" s="230"/>
      <c r="C201" s="231"/>
      <c r="D201" s="200" t="s">
        <v>205</v>
      </c>
      <c r="E201" s="232" t="s">
        <v>1</v>
      </c>
      <c r="F201" s="233" t="s">
        <v>214</v>
      </c>
      <c r="G201" s="231"/>
      <c r="H201" s="234">
        <v>40.213000000000001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205</v>
      </c>
      <c r="AU201" s="240" t="s">
        <v>132</v>
      </c>
      <c r="AV201" s="15" t="s">
        <v>144</v>
      </c>
      <c r="AW201" s="15" t="s">
        <v>32</v>
      </c>
      <c r="AX201" s="15" t="s">
        <v>83</v>
      </c>
      <c r="AY201" s="240" t="s">
        <v>123</v>
      </c>
    </row>
    <row r="202" spans="1:65" s="2" customFormat="1" ht="24.2" customHeight="1">
      <c r="A202" s="35"/>
      <c r="B202" s="36"/>
      <c r="C202" s="187" t="s">
        <v>8</v>
      </c>
      <c r="D202" s="187" t="s">
        <v>126</v>
      </c>
      <c r="E202" s="188" t="s">
        <v>289</v>
      </c>
      <c r="F202" s="189" t="s">
        <v>290</v>
      </c>
      <c r="G202" s="190" t="s">
        <v>202</v>
      </c>
      <c r="H202" s="191">
        <v>104.361</v>
      </c>
      <c r="I202" s="192"/>
      <c r="J202" s="193">
        <f>ROUND(I202*H202,2)</f>
        <v>0</v>
      </c>
      <c r="K202" s="189" t="s">
        <v>1</v>
      </c>
      <c r="L202" s="40"/>
      <c r="M202" s="194" t="s">
        <v>1</v>
      </c>
      <c r="N202" s="195" t="s">
        <v>42</v>
      </c>
      <c r="O202" s="72"/>
      <c r="P202" s="196">
        <f>O202*H202</f>
        <v>0</v>
      </c>
      <c r="Q202" s="196">
        <v>7.9369999999999996E-2</v>
      </c>
      <c r="R202" s="196">
        <f>Q202*H202</f>
        <v>8.2831325699999994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144</v>
      </c>
      <c r="AT202" s="198" t="s">
        <v>126</v>
      </c>
      <c r="AU202" s="198" t="s">
        <v>132</v>
      </c>
      <c r="AY202" s="18" t="s">
        <v>123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132</v>
      </c>
      <c r="BK202" s="199">
        <f>ROUND(I202*H202,2)</f>
        <v>0</v>
      </c>
      <c r="BL202" s="18" t="s">
        <v>144</v>
      </c>
      <c r="BM202" s="198" t="s">
        <v>291</v>
      </c>
    </row>
    <row r="203" spans="1:65" s="2" customFormat="1" ht="11.25">
      <c r="A203" s="35"/>
      <c r="B203" s="36"/>
      <c r="C203" s="37"/>
      <c r="D203" s="200" t="s">
        <v>134</v>
      </c>
      <c r="E203" s="37"/>
      <c r="F203" s="201" t="s">
        <v>290</v>
      </c>
      <c r="G203" s="37"/>
      <c r="H203" s="37"/>
      <c r="I203" s="202"/>
      <c r="J203" s="37"/>
      <c r="K203" s="37"/>
      <c r="L203" s="40"/>
      <c r="M203" s="203"/>
      <c r="N203" s="204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134</v>
      </c>
      <c r="AU203" s="18" t="s">
        <v>132</v>
      </c>
    </row>
    <row r="204" spans="1:65" s="14" customFormat="1" ht="11.25">
      <c r="B204" s="219"/>
      <c r="C204" s="220"/>
      <c r="D204" s="200" t="s">
        <v>205</v>
      </c>
      <c r="E204" s="221" t="s">
        <v>1</v>
      </c>
      <c r="F204" s="222" t="s">
        <v>292</v>
      </c>
      <c r="G204" s="220"/>
      <c r="H204" s="223">
        <v>122.46</v>
      </c>
      <c r="I204" s="224"/>
      <c r="J204" s="220"/>
      <c r="K204" s="220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205</v>
      </c>
      <c r="AU204" s="229" t="s">
        <v>132</v>
      </c>
      <c r="AV204" s="14" t="s">
        <v>132</v>
      </c>
      <c r="AW204" s="14" t="s">
        <v>32</v>
      </c>
      <c r="AX204" s="14" t="s">
        <v>76</v>
      </c>
      <c r="AY204" s="229" t="s">
        <v>123</v>
      </c>
    </row>
    <row r="205" spans="1:65" s="14" customFormat="1" ht="11.25">
      <c r="B205" s="219"/>
      <c r="C205" s="220"/>
      <c r="D205" s="200" t="s">
        <v>205</v>
      </c>
      <c r="E205" s="221" t="s">
        <v>1</v>
      </c>
      <c r="F205" s="222" t="s">
        <v>293</v>
      </c>
      <c r="G205" s="220"/>
      <c r="H205" s="223">
        <v>-10.989000000000001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205</v>
      </c>
      <c r="AU205" s="229" t="s">
        <v>132</v>
      </c>
      <c r="AV205" s="14" t="s">
        <v>132</v>
      </c>
      <c r="AW205" s="14" t="s">
        <v>32</v>
      </c>
      <c r="AX205" s="14" t="s">
        <v>76</v>
      </c>
      <c r="AY205" s="229" t="s">
        <v>123</v>
      </c>
    </row>
    <row r="206" spans="1:65" s="14" customFormat="1" ht="11.25">
      <c r="B206" s="219"/>
      <c r="C206" s="220"/>
      <c r="D206" s="200" t="s">
        <v>205</v>
      </c>
      <c r="E206" s="221" t="s">
        <v>1</v>
      </c>
      <c r="F206" s="222" t="s">
        <v>294</v>
      </c>
      <c r="G206" s="220"/>
      <c r="H206" s="223">
        <v>-7.11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205</v>
      </c>
      <c r="AU206" s="229" t="s">
        <v>132</v>
      </c>
      <c r="AV206" s="14" t="s">
        <v>132</v>
      </c>
      <c r="AW206" s="14" t="s">
        <v>32</v>
      </c>
      <c r="AX206" s="14" t="s">
        <v>76</v>
      </c>
      <c r="AY206" s="229" t="s">
        <v>123</v>
      </c>
    </row>
    <row r="207" spans="1:65" s="15" customFormat="1" ht="11.25">
      <c r="B207" s="230"/>
      <c r="C207" s="231"/>
      <c r="D207" s="200" t="s">
        <v>205</v>
      </c>
      <c r="E207" s="232" t="s">
        <v>1</v>
      </c>
      <c r="F207" s="233" t="s">
        <v>214</v>
      </c>
      <c r="G207" s="231"/>
      <c r="H207" s="234">
        <v>104.36099999999999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205</v>
      </c>
      <c r="AU207" s="240" t="s">
        <v>132</v>
      </c>
      <c r="AV207" s="15" t="s">
        <v>144</v>
      </c>
      <c r="AW207" s="15" t="s">
        <v>32</v>
      </c>
      <c r="AX207" s="15" t="s">
        <v>83</v>
      </c>
      <c r="AY207" s="240" t="s">
        <v>123</v>
      </c>
    </row>
    <row r="208" spans="1:65" s="2" customFormat="1" ht="14.45" customHeight="1">
      <c r="A208" s="35"/>
      <c r="B208" s="36"/>
      <c r="C208" s="187" t="s">
        <v>295</v>
      </c>
      <c r="D208" s="187" t="s">
        <v>126</v>
      </c>
      <c r="E208" s="188" t="s">
        <v>296</v>
      </c>
      <c r="F208" s="189" t="s">
        <v>297</v>
      </c>
      <c r="G208" s="190" t="s">
        <v>298</v>
      </c>
      <c r="H208" s="191">
        <v>16</v>
      </c>
      <c r="I208" s="192"/>
      <c r="J208" s="193">
        <f>ROUND(I208*H208,2)</f>
        <v>0</v>
      </c>
      <c r="K208" s="189" t="s">
        <v>1</v>
      </c>
      <c r="L208" s="40"/>
      <c r="M208" s="194" t="s">
        <v>1</v>
      </c>
      <c r="N208" s="195" t="s">
        <v>42</v>
      </c>
      <c r="O208" s="72"/>
      <c r="P208" s="196">
        <f>O208*H208</f>
        <v>0</v>
      </c>
      <c r="Q208" s="196">
        <v>9.1050000000000006E-2</v>
      </c>
      <c r="R208" s="196">
        <f>Q208*H208</f>
        <v>1.4568000000000001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144</v>
      </c>
      <c r="AT208" s="198" t="s">
        <v>126</v>
      </c>
      <c r="AU208" s="198" t="s">
        <v>132</v>
      </c>
      <c r="AY208" s="18" t="s">
        <v>123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132</v>
      </c>
      <c r="BK208" s="199">
        <f>ROUND(I208*H208,2)</f>
        <v>0</v>
      </c>
      <c r="BL208" s="18" t="s">
        <v>144</v>
      </c>
      <c r="BM208" s="198" t="s">
        <v>299</v>
      </c>
    </row>
    <row r="209" spans="1:65" s="2" customFormat="1" ht="11.25">
      <c r="A209" s="35"/>
      <c r="B209" s="36"/>
      <c r="C209" s="37"/>
      <c r="D209" s="200" t="s">
        <v>134</v>
      </c>
      <c r="E209" s="37"/>
      <c r="F209" s="201" t="s">
        <v>297</v>
      </c>
      <c r="G209" s="37"/>
      <c r="H209" s="37"/>
      <c r="I209" s="202"/>
      <c r="J209" s="37"/>
      <c r="K209" s="37"/>
      <c r="L209" s="40"/>
      <c r="M209" s="203"/>
      <c r="N209" s="204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134</v>
      </c>
      <c r="AU209" s="18" t="s">
        <v>132</v>
      </c>
    </row>
    <row r="210" spans="1:65" s="2" customFormat="1" ht="14.45" customHeight="1">
      <c r="A210" s="35"/>
      <c r="B210" s="36"/>
      <c r="C210" s="187" t="s">
        <v>300</v>
      </c>
      <c r="D210" s="187" t="s">
        <v>126</v>
      </c>
      <c r="E210" s="188" t="s">
        <v>301</v>
      </c>
      <c r="F210" s="189" t="s">
        <v>302</v>
      </c>
      <c r="G210" s="190" t="s">
        <v>298</v>
      </c>
      <c r="H210" s="191">
        <v>22</v>
      </c>
      <c r="I210" s="192"/>
      <c r="J210" s="193">
        <f>ROUND(I210*H210,2)</f>
        <v>0</v>
      </c>
      <c r="K210" s="189" t="s">
        <v>1</v>
      </c>
      <c r="L210" s="40"/>
      <c r="M210" s="194" t="s">
        <v>1</v>
      </c>
      <c r="N210" s="195" t="s">
        <v>42</v>
      </c>
      <c r="O210" s="72"/>
      <c r="P210" s="196">
        <f>O210*H210</f>
        <v>0</v>
      </c>
      <c r="Q210" s="196">
        <v>6.3549999999999995E-2</v>
      </c>
      <c r="R210" s="196">
        <f>Q210*H210</f>
        <v>1.3980999999999999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144</v>
      </c>
      <c r="AT210" s="198" t="s">
        <v>126</v>
      </c>
      <c r="AU210" s="198" t="s">
        <v>132</v>
      </c>
      <c r="AY210" s="18" t="s">
        <v>123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132</v>
      </c>
      <c r="BK210" s="199">
        <f>ROUND(I210*H210,2)</f>
        <v>0</v>
      </c>
      <c r="BL210" s="18" t="s">
        <v>144</v>
      </c>
      <c r="BM210" s="198" t="s">
        <v>303</v>
      </c>
    </row>
    <row r="211" spans="1:65" s="2" customFormat="1" ht="11.25">
      <c r="A211" s="35"/>
      <c r="B211" s="36"/>
      <c r="C211" s="37"/>
      <c r="D211" s="200" t="s">
        <v>134</v>
      </c>
      <c r="E211" s="37"/>
      <c r="F211" s="201" t="s">
        <v>302</v>
      </c>
      <c r="G211" s="37"/>
      <c r="H211" s="37"/>
      <c r="I211" s="202"/>
      <c r="J211" s="37"/>
      <c r="K211" s="37"/>
      <c r="L211" s="40"/>
      <c r="M211" s="203"/>
      <c r="N211" s="204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134</v>
      </c>
      <c r="AU211" s="18" t="s">
        <v>132</v>
      </c>
    </row>
    <row r="212" spans="1:65" s="2" customFormat="1" ht="14.45" customHeight="1">
      <c r="A212" s="35"/>
      <c r="B212" s="36"/>
      <c r="C212" s="187" t="s">
        <v>304</v>
      </c>
      <c r="D212" s="187" t="s">
        <v>126</v>
      </c>
      <c r="E212" s="188" t="s">
        <v>305</v>
      </c>
      <c r="F212" s="189" t="s">
        <v>306</v>
      </c>
      <c r="G212" s="190" t="s">
        <v>298</v>
      </c>
      <c r="H212" s="191">
        <v>36</v>
      </c>
      <c r="I212" s="192"/>
      <c r="J212" s="193">
        <f>ROUND(I212*H212,2)</f>
        <v>0</v>
      </c>
      <c r="K212" s="189" t="s">
        <v>1</v>
      </c>
      <c r="L212" s="40"/>
      <c r="M212" s="194" t="s">
        <v>1</v>
      </c>
      <c r="N212" s="195" t="s">
        <v>42</v>
      </c>
      <c r="O212" s="72"/>
      <c r="P212" s="196">
        <f>O212*H212</f>
        <v>0</v>
      </c>
      <c r="Q212" s="196">
        <v>4.555E-2</v>
      </c>
      <c r="R212" s="196">
        <f>Q212*H212</f>
        <v>1.6397999999999999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144</v>
      </c>
      <c r="AT212" s="198" t="s">
        <v>126</v>
      </c>
      <c r="AU212" s="198" t="s">
        <v>132</v>
      </c>
      <c r="AY212" s="18" t="s">
        <v>123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132</v>
      </c>
      <c r="BK212" s="199">
        <f>ROUND(I212*H212,2)</f>
        <v>0</v>
      </c>
      <c r="BL212" s="18" t="s">
        <v>144</v>
      </c>
      <c r="BM212" s="198" t="s">
        <v>307</v>
      </c>
    </row>
    <row r="213" spans="1:65" s="2" customFormat="1" ht="11.25">
      <c r="A213" s="35"/>
      <c r="B213" s="36"/>
      <c r="C213" s="37"/>
      <c r="D213" s="200" t="s">
        <v>134</v>
      </c>
      <c r="E213" s="37"/>
      <c r="F213" s="201" t="s">
        <v>306</v>
      </c>
      <c r="G213" s="37"/>
      <c r="H213" s="37"/>
      <c r="I213" s="202"/>
      <c r="J213" s="37"/>
      <c r="K213" s="37"/>
      <c r="L213" s="40"/>
      <c r="M213" s="203"/>
      <c r="N213" s="204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134</v>
      </c>
      <c r="AU213" s="18" t="s">
        <v>132</v>
      </c>
    </row>
    <row r="214" spans="1:65" s="2" customFormat="1" ht="14.45" customHeight="1">
      <c r="A214" s="35"/>
      <c r="B214" s="36"/>
      <c r="C214" s="187" t="s">
        <v>308</v>
      </c>
      <c r="D214" s="187" t="s">
        <v>126</v>
      </c>
      <c r="E214" s="188" t="s">
        <v>309</v>
      </c>
      <c r="F214" s="189" t="s">
        <v>310</v>
      </c>
      <c r="G214" s="190" t="s">
        <v>298</v>
      </c>
      <c r="H214" s="191">
        <v>2</v>
      </c>
      <c r="I214" s="192"/>
      <c r="J214" s="193">
        <f>ROUND(I214*H214,2)</f>
        <v>0</v>
      </c>
      <c r="K214" s="189" t="s">
        <v>1</v>
      </c>
      <c r="L214" s="40"/>
      <c r="M214" s="194" t="s">
        <v>1</v>
      </c>
      <c r="N214" s="195" t="s">
        <v>42</v>
      </c>
      <c r="O214" s="72"/>
      <c r="P214" s="196">
        <f>O214*H214</f>
        <v>0</v>
      </c>
      <c r="Q214" s="196">
        <v>2.6929999999999999E-2</v>
      </c>
      <c r="R214" s="196">
        <f>Q214*H214</f>
        <v>5.3859999999999998E-2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144</v>
      </c>
      <c r="AT214" s="198" t="s">
        <v>126</v>
      </c>
      <c r="AU214" s="198" t="s">
        <v>132</v>
      </c>
      <c r="AY214" s="18" t="s">
        <v>123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132</v>
      </c>
      <c r="BK214" s="199">
        <f>ROUND(I214*H214,2)</f>
        <v>0</v>
      </c>
      <c r="BL214" s="18" t="s">
        <v>144</v>
      </c>
      <c r="BM214" s="198" t="s">
        <v>311</v>
      </c>
    </row>
    <row r="215" spans="1:65" s="2" customFormat="1" ht="11.25">
      <c r="A215" s="35"/>
      <c r="B215" s="36"/>
      <c r="C215" s="37"/>
      <c r="D215" s="200" t="s">
        <v>134</v>
      </c>
      <c r="E215" s="37"/>
      <c r="F215" s="201" t="s">
        <v>310</v>
      </c>
      <c r="G215" s="37"/>
      <c r="H215" s="37"/>
      <c r="I215" s="202"/>
      <c r="J215" s="37"/>
      <c r="K215" s="37"/>
      <c r="L215" s="40"/>
      <c r="M215" s="203"/>
      <c r="N215" s="204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134</v>
      </c>
      <c r="AU215" s="18" t="s">
        <v>132</v>
      </c>
    </row>
    <row r="216" spans="1:65" s="2" customFormat="1" ht="14.45" customHeight="1">
      <c r="A216" s="35"/>
      <c r="B216" s="36"/>
      <c r="C216" s="187" t="s">
        <v>312</v>
      </c>
      <c r="D216" s="187" t="s">
        <v>126</v>
      </c>
      <c r="E216" s="188" t="s">
        <v>313</v>
      </c>
      <c r="F216" s="189" t="s">
        <v>314</v>
      </c>
      <c r="G216" s="190" t="s">
        <v>298</v>
      </c>
      <c r="H216" s="191">
        <v>16</v>
      </c>
      <c r="I216" s="192"/>
      <c r="J216" s="193">
        <f>ROUND(I216*H216,2)</f>
        <v>0</v>
      </c>
      <c r="K216" s="189" t="s">
        <v>1</v>
      </c>
      <c r="L216" s="40"/>
      <c r="M216" s="194" t="s">
        <v>1</v>
      </c>
      <c r="N216" s="195" t="s">
        <v>42</v>
      </c>
      <c r="O216" s="72"/>
      <c r="P216" s="196">
        <f>O216*H216</f>
        <v>0</v>
      </c>
      <c r="Q216" s="196">
        <v>2.2780000000000002E-2</v>
      </c>
      <c r="R216" s="196">
        <f>Q216*H216</f>
        <v>0.36448000000000003</v>
      </c>
      <c r="S216" s="196">
        <v>0</v>
      </c>
      <c r="T216" s="19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144</v>
      </c>
      <c r="AT216" s="198" t="s">
        <v>126</v>
      </c>
      <c r="AU216" s="198" t="s">
        <v>132</v>
      </c>
      <c r="AY216" s="18" t="s">
        <v>123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132</v>
      </c>
      <c r="BK216" s="199">
        <f>ROUND(I216*H216,2)</f>
        <v>0</v>
      </c>
      <c r="BL216" s="18" t="s">
        <v>144</v>
      </c>
      <c r="BM216" s="198" t="s">
        <v>315</v>
      </c>
    </row>
    <row r="217" spans="1:65" s="2" customFormat="1" ht="11.25">
      <c r="A217" s="35"/>
      <c r="B217" s="36"/>
      <c r="C217" s="37"/>
      <c r="D217" s="200" t="s">
        <v>134</v>
      </c>
      <c r="E217" s="37"/>
      <c r="F217" s="201" t="s">
        <v>314</v>
      </c>
      <c r="G217" s="37"/>
      <c r="H217" s="37"/>
      <c r="I217" s="202"/>
      <c r="J217" s="37"/>
      <c r="K217" s="37"/>
      <c r="L217" s="40"/>
      <c r="M217" s="203"/>
      <c r="N217" s="204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134</v>
      </c>
      <c r="AU217" s="18" t="s">
        <v>132</v>
      </c>
    </row>
    <row r="218" spans="1:65" s="2" customFormat="1" ht="24.2" customHeight="1">
      <c r="A218" s="35"/>
      <c r="B218" s="36"/>
      <c r="C218" s="187" t="s">
        <v>7</v>
      </c>
      <c r="D218" s="187" t="s">
        <v>126</v>
      </c>
      <c r="E218" s="188" t="s">
        <v>316</v>
      </c>
      <c r="F218" s="189" t="s">
        <v>317</v>
      </c>
      <c r="G218" s="190" t="s">
        <v>217</v>
      </c>
      <c r="H218" s="191">
        <v>2.5</v>
      </c>
      <c r="I218" s="192"/>
      <c r="J218" s="193">
        <f>ROUND(I218*H218,2)</f>
        <v>0</v>
      </c>
      <c r="K218" s="189" t="s">
        <v>130</v>
      </c>
      <c r="L218" s="40"/>
      <c r="M218" s="194" t="s">
        <v>1</v>
      </c>
      <c r="N218" s="195" t="s">
        <v>42</v>
      </c>
      <c r="O218" s="72"/>
      <c r="P218" s="196">
        <f>O218*H218</f>
        <v>0</v>
      </c>
      <c r="Q218" s="196">
        <v>3.773E-2</v>
      </c>
      <c r="R218" s="196">
        <f>Q218*H218</f>
        <v>9.4324999999999992E-2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144</v>
      </c>
      <c r="AT218" s="198" t="s">
        <v>126</v>
      </c>
      <c r="AU218" s="198" t="s">
        <v>132</v>
      </c>
      <c r="AY218" s="18" t="s">
        <v>123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132</v>
      </c>
      <c r="BK218" s="199">
        <f>ROUND(I218*H218,2)</f>
        <v>0</v>
      </c>
      <c r="BL218" s="18" t="s">
        <v>144</v>
      </c>
      <c r="BM218" s="198" t="s">
        <v>318</v>
      </c>
    </row>
    <row r="219" spans="1:65" s="2" customFormat="1" ht="29.25">
      <c r="A219" s="35"/>
      <c r="B219" s="36"/>
      <c r="C219" s="37"/>
      <c r="D219" s="200" t="s">
        <v>134</v>
      </c>
      <c r="E219" s="37"/>
      <c r="F219" s="201" t="s">
        <v>319</v>
      </c>
      <c r="G219" s="37"/>
      <c r="H219" s="37"/>
      <c r="I219" s="202"/>
      <c r="J219" s="37"/>
      <c r="K219" s="37"/>
      <c r="L219" s="40"/>
      <c r="M219" s="203"/>
      <c r="N219" s="204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134</v>
      </c>
      <c r="AU219" s="18" t="s">
        <v>132</v>
      </c>
    </row>
    <row r="220" spans="1:65" s="14" customFormat="1" ht="11.25">
      <c r="B220" s="219"/>
      <c r="C220" s="220"/>
      <c r="D220" s="200" t="s">
        <v>205</v>
      </c>
      <c r="E220" s="221" t="s">
        <v>1</v>
      </c>
      <c r="F220" s="222" t="s">
        <v>320</v>
      </c>
      <c r="G220" s="220"/>
      <c r="H220" s="223">
        <v>2.5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205</v>
      </c>
      <c r="AU220" s="229" t="s">
        <v>132</v>
      </c>
      <c r="AV220" s="14" t="s">
        <v>132</v>
      </c>
      <c r="AW220" s="14" t="s">
        <v>32</v>
      </c>
      <c r="AX220" s="14" t="s">
        <v>83</v>
      </c>
      <c r="AY220" s="229" t="s">
        <v>123</v>
      </c>
    </row>
    <row r="221" spans="1:65" s="2" customFormat="1" ht="24.2" customHeight="1">
      <c r="A221" s="35"/>
      <c r="B221" s="36"/>
      <c r="C221" s="187" t="s">
        <v>321</v>
      </c>
      <c r="D221" s="187" t="s">
        <v>126</v>
      </c>
      <c r="E221" s="188" t="s">
        <v>322</v>
      </c>
      <c r="F221" s="189" t="s">
        <v>323</v>
      </c>
      <c r="G221" s="190" t="s">
        <v>217</v>
      </c>
      <c r="H221" s="191">
        <v>20</v>
      </c>
      <c r="I221" s="192"/>
      <c r="J221" s="193">
        <f>ROUND(I221*H221,2)</f>
        <v>0</v>
      </c>
      <c r="K221" s="189" t="s">
        <v>130</v>
      </c>
      <c r="L221" s="40"/>
      <c r="M221" s="194" t="s">
        <v>1</v>
      </c>
      <c r="N221" s="195" t="s">
        <v>42</v>
      </c>
      <c r="O221" s="72"/>
      <c r="P221" s="196">
        <f>O221*H221</f>
        <v>0</v>
      </c>
      <c r="Q221" s="196">
        <v>2.7060000000000001E-2</v>
      </c>
      <c r="R221" s="196">
        <f>Q221*H221</f>
        <v>0.54120000000000001</v>
      </c>
      <c r="S221" s="196">
        <v>0</v>
      </c>
      <c r="T221" s="19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144</v>
      </c>
      <c r="AT221" s="198" t="s">
        <v>126</v>
      </c>
      <c r="AU221" s="198" t="s">
        <v>132</v>
      </c>
      <c r="AY221" s="18" t="s">
        <v>123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132</v>
      </c>
      <c r="BK221" s="199">
        <f>ROUND(I221*H221,2)</f>
        <v>0</v>
      </c>
      <c r="BL221" s="18" t="s">
        <v>144</v>
      </c>
      <c r="BM221" s="198" t="s">
        <v>324</v>
      </c>
    </row>
    <row r="222" spans="1:65" s="2" customFormat="1" ht="19.5">
      <c r="A222" s="35"/>
      <c r="B222" s="36"/>
      <c r="C222" s="37"/>
      <c r="D222" s="200" t="s">
        <v>134</v>
      </c>
      <c r="E222" s="37"/>
      <c r="F222" s="201" t="s">
        <v>325</v>
      </c>
      <c r="G222" s="37"/>
      <c r="H222" s="37"/>
      <c r="I222" s="202"/>
      <c r="J222" s="37"/>
      <c r="K222" s="37"/>
      <c r="L222" s="40"/>
      <c r="M222" s="203"/>
      <c r="N222" s="204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134</v>
      </c>
      <c r="AU222" s="18" t="s">
        <v>132</v>
      </c>
    </row>
    <row r="223" spans="1:65" s="14" customFormat="1" ht="11.25">
      <c r="B223" s="219"/>
      <c r="C223" s="220"/>
      <c r="D223" s="200" t="s">
        <v>205</v>
      </c>
      <c r="E223" s="221" t="s">
        <v>1</v>
      </c>
      <c r="F223" s="222" t="s">
        <v>326</v>
      </c>
      <c r="G223" s="220"/>
      <c r="H223" s="223">
        <v>20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205</v>
      </c>
      <c r="AU223" s="229" t="s">
        <v>132</v>
      </c>
      <c r="AV223" s="14" t="s">
        <v>132</v>
      </c>
      <c r="AW223" s="14" t="s">
        <v>32</v>
      </c>
      <c r="AX223" s="14" t="s">
        <v>83</v>
      </c>
      <c r="AY223" s="229" t="s">
        <v>123</v>
      </c>
    </row>
    <row r="224" spans="1:65" s="2" customFormat="1" ht="24.2" customHeight="1">
      <c r="A224" s="35"/>
      <c r="B224" s="36"/>
      <c r="C224" s="187" t="s">
        <v>327</v>
      </c>
      <c r="D224" s="187" t="s">
        <v>126</v>
      </c>
      <c r="E224" s="188" t="s">
        <v>328</v>
      </c>
      <c r="F224" s="189" t="s">
        <v>329</v>
      </c>
      <c r="G224" s="190" t="s">
        <v>250</v>
      </c>
      <c r="H224" s="191">
        <v>0.124</v>
      </c>
      <c r="I224" s="192"/>
      <c r="J224" s="193">
        <f>ROUND(I224*H224,2)</f>
        <v>0</v>
      </c>
      <c r="K224" s="189" t="s">
        <v>130</v>
      </c>
      <c r="L224" s="40"/>
      <c r="M224" s="194" t="s">
        <v>1</v>
      </c>
      <c r="N224" s="195" t="s">
        <v>42</v>
      </c>
      <c r="O224" s="72"/>
      <c r="P224" s="196">
        <f>O224*H224</f>
        <v>0</v>
      </c>
      <c r="Q224" s="196">
        <v>1.9539999999999998E-2</v>
      </c>
      <c r="R224" s="196">
        <f>Q224*H224</f>
        <v>2.4229599999999996E-3</v>
      </c>
      <c r="S224" s="196">
        <v>0</v>
      </c>
      <c r="T224" s="19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144</v>
      </c>
      <c r="AT224" s="198" t="s">
        <v>126</v>
      </c>
      <c r="AU224" s="198" t="s">
        <v>132</v>
      </c>
      <c r="AY224" s="18" t="s">
        <v>123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132</v>
      </c>
      <c r="BK224" s="199">
        <f>ROUND(I224*H224,2)</f>
        <v>0</v>
      </c>
      <c r="BL224" s="18" t="s">
        <v>144</v>
      </c>
      <c r="BM224" s="198" t="s">
        <v>330</v>
      </c>
    </row>
    <row r="225" spans="1:65" s="2" customFormat="1" ht="19.5">
      <c r="A225" s="35"/>
      <c r="B225" s="36"/>
      <c r="C225" s="37"/>
      <c r="D225" s="200" t="s">
        <v>134</v>
      </c>
      <c r="E225" s="37"/>
      <c r="F225" s="201" t="s">
        <v>331</v>
      </c>
      <c r="G225" s="37"/>
      <c r="H225" s="37"/>
      <c r="I225" s="202"/>
      <c r="J225" s="37"/>
      <c r="K225" s="37"/>
      <c r="L225" s="40"/>
      <c r="M225" s="203"/>
      <c r="N225" s="204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134</v>
      </c>
      <c r="AU225" s="18" t="s">
        <v>132</v>
      </c>
    </row>
    <row r="226" spans="1:65" s="13" customFormat="1" ht="11.25">
      <c r="B226" s="209"/>
      <c r="C226" s="210"/>
      <c r="D226" s="200" t="s">
        <v>205</v>
      </c>
      <c r="E226" s="211" t="s">
        <v>1</v>
      </c>
      <c r="F226" s="212" t="s">
        <v>332</v>
      </c>
      <c r="G226" s="210"/>
      <c r="H226" s="211" t="s">
        <v>1</v>
      </c>
      <c r="I226" s="213"/>
      <c r="J226" s="210"/>
      <c r="K226" s="210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205</v>
      </c>
      <c r="AU226" s="218" t="s">
        <v>132</v>
      </c>
      <c r="AV226" s="13" t="s">
        <v>83</v>
      </c>
      <c r="AW226" s="13" t="s">
        <v>32</v>
      </c>
      <c r="AX226" s="13" t="s">
        <v>76</v>
      </c>
      <c r="AY226" s="218" t="s">
        <v>123</v>
      </c>
    </row>
    <row r="227" spans="1:65" s="14" customFormat="1" ht="11.25">
      <c r="B227" s="219"/>
      <c r="C227" s="220"/>
      <c r="D227" s="200" t="s">
        <v>205</v>
      </c>
      <c r="E227" s="221" t="s">
        <v>1</v>
      </c>
      <c r="F227" s="222" t="s">
        <v>333</v>
      </c>
      <c r="G227" s="220"/>
      <c r="H227" s="223">
        <v>0.124</v>
      </c>
      <c r="I227" s="224"/>
      <c r="J227" s="220"/>
      <c r="K227" s="220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205</v>
      </c>
      <c r="AU227" s="229" t="s">
        <v>132</v>
      </c>
      <c r="AV227" s="14" t="s">
        <v>132</v>
      </c>
      <c r="AW227" s="14" t="s">
        <v>32</v>
      </c>
      <c r="AX227" s="14" t="s">
        <v>83</v>
      </c>
      <c r="AY227" s="229" t="s">
        <v>123</v>
      </c>
    </row>
    <row r="228" spans="1:65" s="2" customFormat="1" ht="14.45" customHeight="1">
      <c r="A228" s="35"/>
      <c r="B228" s="36"/>
      <c r="C228" s="241" t="s">
        <v>334</v>
      </c>
      <c r="D228" s="241" t="s">
        <v>335</v>
      </c>
      <c r="E228" s="242" t="s">
        <v>336</v>
      </c>
      <c r="F228" s="243" t="s">
        <v>337</v>
      </c>
      <c r="G228" s="244" t="s">
        <v>250</v>
      </c>
      <c r="H228" s="245">
        <v>0.14299999999999999</v>
      </c>
      <c r="I228" s="246"/>
      <c r="J228" s="247">
        <f>ROUND(I228*H228,2)</f>
        <v>0</v>
      </c>
      <c r="K228" s="243" t="s">
        <v>130</v>
      </c>
      <c r="L228" s="248"/>
      <c r="M228" s="249" t="s">
        <v>1</v>
      </c>
      <c r="N228" s="250" t="s">
        <v>42</v>
      </c>
      <c r="O228" s="72"/>
      <c r="P228" s="196">
        <f>O228*H228</f>
        <v>0</v>
      </c>
      <c r="Q228" s="196">
        <v>1</v>
      </c>
      <c r="R228" s="196">
        <f>Q228*H228</f>
        <v>0.14299999999999999</v>
      </c>
      <c r="S228" s="196">
        <v>0</v>
      </c>
      <c r="T228" s="19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167</v>
      </c>
      <c r="AT228" s="198" t="s">
        <v>335</v>
      </c>
      <c r="AU228" s="198" t="s">
        <v>132</v>
      </c>
      <c r="AY228" s="18" t="s">
        <v>123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132</v>
      </c>
      <c r="BK228" s="199">
        <f>ROUND(I228*H228,2)</f>
        <v>0</v>
      </c>
      <c r="BL228" s="18" t="s">
        <v>144</v>
      </c>
      <c r="BM228" s="198" t="s">
        <v>338</v>
      </c>
    </row>
    <row r="229" spans="1:65" s="2" customFormat="1" ht="11.25">
      <c r="A229" s="35"/>
      <c r="B229" s="36"/>
      <c r="C229" s="37"/>
      <c r="D229" s="200" t="s">
        <v>134</v>
      </c>
      <c r="E229" s="37"/>
      <c r="F229" s="201" t="s">
        <v>337</v>
      </c>
      <c r="G229" s="37"/>
      <c r="H229" s="37"/>
      <c r="I229" s="202"/>
      <c r="J229" s="37"/>
      <c r="K229" s="37"/>
      <c r="L229" s="40"/>
      <c r="M229" s="203"/>
      <c r="N229" s="204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134</v>
      </c>
      <c r="AU229" s="18" t="s">
        <v>132</v>
      </c>
    </row>
    <row r="230" spans="1:65" s="14" customFormat="1" ht="11.25">
      <c r="B230" s="219"/>
      <c r="C230" s="220"/>
      <c r="D230" s="200" t="s">
        <v>205</v>
      </c>
      <c r="E230" s="220"/>
      <c r="F230" s="222" t="s">
        <v>339</v>
      </c>
      <c r="G230" s="220"/>
      <c r="H230" s="223">
        <v>0.14299999999999999</v>
      </c>
      <c r="I230" s="224"/>
      <c r="J230" s="220"/>
      <c r="K230" s="220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205</v>
      </c>
      <c r="AU230" s="229" t="s">
        <v>132</v>
      </c>
      <c r="AV230" s="14" t="s">
        <v>132</v>
      </c>
      <c r="AW230" s="14" t="s">
        <v>4</v>
      </c>
      <c r="AX230" s="14" t="s">
        <v>83</v>
      </c>
      <c r="AY230" s="229" t="s">
        <v>123</v>
      </c>
    </row>
    <row r="231" spans="1:65" s="2" customFormat="1" ht="24.2" customHeight="1">
      <c r="A231" s="35"/>
      <c r="B231" s="36"/>
      <c r="C231" s="187" t="s">
        <v>340</v>
      </c>
      <c r="D231" s="187" t="s">
        <v>126</v>
      </c>
      <c r="E231" s="188" t="s">
        <v>341</v>
      </c>
      <c r="F231" s="189" t="s">
        <v>342</v>
      </c>
      <c r="G231" s="190" t="s">
        <v>250</v>
      </c>
      <c r="H231" s="191">
        <v>7.4999999999999997E-2</v>
      </c>
      <c r="I231" s="192"/>
      <c r="J231" s="193">
        <f>ROUND(I231*H231,2)</f>
        <v>0</v>
      </c>
      <c r="K231" s="189" t="s">
        <v>130</v>
      </c>
      <c r="L231" s="40"/>
      <c r="M231" s="194" t="s">
        <v>1</v>
      </c>
      <c r="N231" s="195" t="s">
        <v>42</v>
      </c>
      <c r="O231" s="72"/>
      <c r="P231" s="196">
        <f>O231*H231</f>
        <v>0</v>
      </c>
      <c r="Q231" s="196">
        <v>1.0900000000000001</v>
      </c>
      <c r="R231" s="196">
        <f>Q231*H231</f>
        <v>8.1750000000000003E-2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144</v>
      </c>
      <c r="AT231" s="198" t="s">
        <v>126</v>
      </c>
      <c r="AU231" s="198" t="s">
        <v>132</v>
      </c>
      <c r="AY231" s="18" t="s">
        <v>123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132</v>
      </c>
      <c r="BK231" s="199">
        <f>ROUND(I231*H231,2)</f>
        <v>0</v>
      </c>
      <c r="BL231" s="18" t="s">
        <v>144</v>
      </c>
      <c r="BM231" s="198" t="s">
        <v>343</v>
      </c>
    </row>
    <row r="232" spans="1:65" s="2" customFormat="1" ht="19.5">
      <c r="A232" s="35"/>
      <c r="B232" s="36"/>
      <c r="C232" s="37"/>
      <c r="D232" s="200" t="s">
        <v>134</v>
      </c>
      <c r="E232" s="37"/>
      <c r="F232" s="201" t="s">
        <v>344</v>
      </c>
      <c r="G232" s="37"/>
      <c r="H232" s="37"/>
      <c r="I232" s="202"/>
      <c r="J232" s="37"/>
      <c r="K232" s="37"/>
      <c r="L232" s="40"/>
      <c r="M232" s="203"/>
      <c r="N232" s="204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134</v>
      </c>
      <c r="AU232" s="18" t="s">
        <v>132</v>
      </c>
    </row>
    <row r="233" spans="1:65" s="13" customFormat="1" ht="11.25">
      <c r="B233" s="209"/>
      <c r="C233" s="210"/>
      <c r="D233" s="200" t="s">
        <v>205</v>
      </c>
      <c r="E233" s="211" t="s">
        <v>1</v>
      </c>
      <c r="F233" s="212" t="s">
        <v>345</v>
      </c>
      <c r="G233" s="210"/>
      <c r="H233" s="211" t="s">
        <v>1</v>
      </c>
      <c r="I233" s="213"/>
      <c r="J233" s="210"/>
      <c r="K233" s="210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205</v>
      </c>
      <c r="AU233" s="218" t="s">
        <v>132</v>
      </c>
      <c r="AV233" s="13" t="s">
        <v>83</v>
      </c>
      <c r="AW233" s="13" t="s">
        <v>32</v>
      </c>
      <c r="AX233" s="13" t="s">
        <v>76</v>
      </c>
      <c r="AY233" s="218" t="s">
        <v>123</v>
      </c>
    </row>
    <row r="234" spans="1:65" s="13" customFormat="1" ht="11.25">
      <c r="B234" s="209"/>
      <c r="C234" s="210"/>
      <c r="D234" s="200" t="s">
        <v>205</v>
      </c>
      <c r="E234" s="211" t="s">
        <v>1</v>
      </c>
      <c r="F234" s="212" t="s">
        <v>346</v>
      </c>
      <c r="G234" s="210"/>
      <c r="H234" s="211" t="s">
        <v>1</v>
      </c>
      <c r="I234" s="213"/>
      <c r="J234" s="210"/>
      <c r="K234" s="210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205</v>
      </c>
      <c r="AU234" s="218" t="s">
        <v>132</v>
      </c>
      <c r="AV234" s="13" t="s">
        <v>83</v>
      </c>
      <c r="AW234" s="13" t="s">
        <v>32</v>
      </c>
      <c r="AX234" s="13" t="s">
        <v>76</v>
      </c>
      <c r="AY234" s="218" t="s">
        <v>123</v>
      </c>
    </row>
    <row r="235" spans="1:65" s="14" customFormat="1" ht="11.25">
      <c r="B235" s="219"/>
      <c r="C235" s="220"/>
      <c r="D235" s="200" t="s">
        <v>205</v>
      </c>
      <c r="E235" s="221" t="s">
        <v>1</v>
      </c>
      <c r="F235" s="222" t="s">
        <v>347</v>
      </c>
      <c r="G235" s="220"/>
      <c r="H235" s="223">
        <v>1.0999999999999999E-2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205</v>
      </c>
      <c r="AU235" s="229" t="s">
        <v>132</v>
      </c>
      <c r="AV235" s="14" t="s">
        <v>132</v>
      </c>
      <c r="AW235" s="14" t="s">
        <v>32</v>
      </c>
      <c r="AX235" s="14" t="s">
        <v>76</v>
      </c>
      <c r="AY235" s="229" t="s">
        <v>123</v>
      </c>
    </row>
    <row r="236" spans="1:65" s="14" customFormat="1" ht="11.25">
      <c r="B236" s="219"/>
      <c r="C236" s="220"/>
      <c r="D236" s="200" t="s">
        <v>205</v>
      </c>
      <c r="E236" s="221" t="s">
        <v>1</v>
      </c>
      <c r="F236" s="222" t="s">
        <v>348</v>
      </c>
      <c r="G236" s="220"/>
      <c r="H236" s="223">
        <v>1.4E-2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205</v>
      </c>
      <c r="AU236" s="229" t="s">
        <v>132</v>
      </c>
      <c r="AV236" s="14" t="s">
        <v>132</v>
      </c>
      <c r="AW236" s="14" t="s">
        <v>32</v>
      </c>
      <c r="AX236" s="14" t="s">
        <v>76</v>
      </c>
      <c r="AY236" s="229" t="s">
        <v>123</v>
      </c>
    </row>
    <row r="237" spans="1:65" s="13" customFormat="1" ht="11.25">
      <c r="B237" s="209"/>
      <c r="C237" s="210"/>
      <c r="D237" s="200" t="s">
        <v>205</v>
      </c>
      <c r="E237" s="211" t="s">
        <v>1</v>
      </c>
      <c r="F237" s="212" t="s">
        <v>349</v>
      </c>
      <c r="G237" s="210"/>
      <c r="H237" s="211" t="s">
        <v>1</v>
      </c>
      <c r="I237" s="213"/>
      <c r="J237" s="210"/>
      <c r="K237" s="210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205</v>
      </c>
      <c r="AU237" s="218" t="s">
        <v>132</v>
      </c>
      <c r="AV237" s="13" t="s">
        <v>83</v>
      </c>
      <c r="AW237" s="13" t="s">
        <v>32</v>
      </c>
      <c r="AX237" s="13" t="s">
        <v>76</v>
      </c>
      <c r="AY237" s="218" t="s">
        <v>123</v>
      </c>
    </row>
    <row r="238" spans="1:65" s="14" customFormat="1" ht="11.25">
      <c r="B238" s="219"/>
      <c r="C238" s="220"/>
      <c r="D238" s="200" t="s">
        <v>205</v>
      </c>
      <c r="E238" s="221" t="s">
        <v>1</v>
      </c>
      <c r="F238" s="222" t="s">
        <v>350</v>
      </c>
      <c r="G238" s="220"/>
      <c r="H238" s="223">
        <v>2.1000000000000001E-2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205</v>
      </c>
      <c r="AU238" s="229" t="s">
        <v>132</v>
      </c>
      <c r="AV238" s="14" t="s">
        <v>132</v>
      </c>
      <c r="AW238" s="14" t="s">
        <v>32</v>
      </c>
      <c r="AX238" s="14" t="s">
        <v>76</v>
      </c>
      <c r="AY238" s="229" t="s">
        <v>123</v>
      </c>
    </row>
    <row r="239" spans="1:65" s="14" customFormat="1" ht="11.25">
      <c r="B239" s="219"/>
      <c r="C239" s="220"/>
      <c r="D239" s="200" t="s">
        <v>205</v>
      </c>
      <c r="E239" s="221" t="s">
        <v>1</v>
      </c>
      <c r="F239" s="222" t="s">
        <v>351</v>
      </c>
      <c r="G239" s="220"/>
      <c r="H239" s="223">
        <v>2.9000000000000001E-2</v>
      </c>
      <c r="I239" s="224"/>
      <c r="J239" s="220"/>
      <c r="K239" s="220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205</v>
      </c>
      <c r="AU239" s="229" t="s">
        <v>132</v>
      </c>
      <c r="AV239" s="14" t="s">
        <v>132</v>
      </c>
      <c r="AW239" s="14" t="s">
        <v>32</v>
      </c>
      <c r="AX239" s="14" t="s">
        <v>76</v>
      </c>
      <c r="AY239" s="229" t="s">
        <v>123</v>
      </c>
    </row>
    <row r="240" spans="1:65" s="15" customFormat="1" ht="11.25">
      <c r="B240" s="230"/>
      <c r="C240" s="231"/>
      <c r="D240" s="200" t="s">
        <v>205</v>
      </c>
      <c r="E240" s="232" t="s">
        <v>1</v>
      </c>
      <c r="F240" s="233" t="s">
        <v>214</v>
      </c>
      <c r="G240" s="231"/>
      <c r="H240" s="234">
        <v>7.4999999999999997E-2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205</v>
      </c>
      <c r="AU240" s="240" t="s">
        <v>132</v>
      </c>
      <c r="AV240" s="15" t="s">
        <v>144</v>
      </c>
      <c r="AW240" s="15" t="s">
        <v>32</v>
      </c>
      <c r="AX240" s="15" t="s">
        <v>83</v>
      </c>
      <c r="AY240" s="240" t="s">
        <v>123</v>
      </c>
    </row>
    <row r="241" spans="1:65" s="2" customFormat="1" ht="24.2" customHeight="1">
      <c r="A241" s="35"/>
      <c r="B241" s="36"/>
      <c r="C241" s="187" t="s">
        <v>352</v>
      </c>
      <c r="D241" s="187" t="s">
        <v>126</v>
      </c>
      <c r="E241" s="188" t="s">
        <v>353</v>
      </c>
      <c r="F241" s="189" t="s">
        <v>354</v>
      </c>
      <c r="G241" s="190" t="s">
        <v>250</v>
      </c>
      <c r="H241" s="191">
        <v>0.3</v>
      </c>
      <c r="I241" s="192"/>
      <c r="J241" s="193">
        <f>ROUND(I241*H241,2)</f>
        <v>0</v>
      </c>
      <c r="K241" s="189" t="s">
        <v>130</v>
      </c>
      <c r="L241" s="40"/>
      <c r="M241" s="194" t="s">
        <v>1</v>
      </c>
      <c r="N241" s="195" t="s">
        <v>42</v>
      </c>
      <c r="O241" s="72"/>
      <c r="P241" s="196">
        <f>O241*H241</f>
        <v>0</v>
      </c>
      <c r="Q241" s="196">
        <v>1.0900000000000001</v>
      </c>
      <c r="R241" s="196">
        <f>Q241*H241</f>
        <v>0.32700000000000001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144</v>
      </c>
      <c r="AT241" s="198" t="s">
        <v>126</v>
      </c>
      <c r="AU241" s="198" t="s">
        <v>132</v>
      </c>
      <c r="AY241" s="18" t="s">
        <v>123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132</v>
      </c>
      <c r="BK241" s="199">
        <f>ROUND(I241*H241,2)</f>
        <v>0</v>
      </c>
      <c r="BL241" s="18" t="s">
        <v>144</v>
      </c>
      <c r="BM241" s="198" t="s">
        <v>355</v>
      </c>
    </row>
    <row r="242" spans="1:65" s="2" customFormat="1" ht="19.5">
      <c r="A242" s="35"/>
      <c r="B242" s="36"/>
      <c r="C242" s="37"/>
      <c r="D242" s="200" t="s">
        <v>134</v>
      </c>
      <c r="E242" s="37"/>
      <c r="F242" s="201" t="s">
        <v>356</v>
      </c>
      <c r="G242" s="37"/>
      <c r="H242" s="37"/>
      <c r="I242" s="202"/>
      <c r="J242" s="37"/>
      <c r="K242" s="37"/>
      <c r="L242" s="40"/>
      <c r="M242" s="203"/>
      <c r="N242" s="204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134</v>
      </c>
      <c r="AU242" s="18" t="s">
        <v>132</v>
      </c>
    </row>
    <row r="243" spans="1:65" s="13" customFormat="1" ht="11.25">
      <c r="B243" s="209"/>
      <c r="C243" s="210"/>
      <c r="D243" s="200" t="s">
        <v>205</v>
      </c>
      <c r="E243" s="211" t="s">
        <v>1</v>
      </c>
      <c r="F243" s="212" t="s">
        <v>345</v>
      </c>
      <c r="G243" s="210"/>
      <c r="H243" s="211" t="s">
        <v>1</v>
      </c>
      <c r="I243" s="213"/>
      <c r="J243" s="210"/>
      <c r="K243" s="210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205</v>
      </c>
      <c r="AU243" s="218" t="s">
        <v>132</v>
      </c>
      <c r="AV243" s="13" t="s">
        <v>83</v>
      </c>
      <c r="AW243" s="13" t="s">
        <v>32</v>
      </c>
      <c r="AX243" s="13" t="s">
        <v>76</v>
      </c>
      <c r="AY243" s="218" t="s">
        <v>123</v>
      </c>
    </row>
    <row r="244" spans="1:65" s="13" customFormat="1" ht="11.25">
      <c r="B244" s="209"/>
      <c r="C244" s="210"/>
      <c r="D244" s="200" t="s">
        <v>205</v>
      </c>
      <c r="E244" s="211" t="s">
        <v>1</v>
      </c>
      <c r="F244" s="212" t="s">
        <v>357</v>
      </c>
      <c r="G244" s="210"/>
      <c r="H244" s="211" t="s">
        <v>1</v>
      </c>
      <c r="I244" s="213"/>
      <c r="J244" s="210"/>
      <c r="K244" s="210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205</v>
      </c>
      <c r="AU244" s="218" t="s">
        <v>132</v>
      </c>
      <c r="AV244" s="13" t="s">
        <v>83</v>
      </c>
      <c r="AW244" s="13" t="s">
        <v>32</v>
      </c>
      <c r="AX244" s="13" t="s">
        <v>76</v>
      </c>
      <c r="AY244" s="218" t="s">
        <v>123</v>
      </c>
    </row>
    <row r="245" spans="1:65" s="14" customFormat="1" ht="11.25">
      <c r="B245" s="219"/>
      <c r="C245" s="220"/>
      <c r="D245" s="200" t="s">
        <v>205</v>
      </c>
      <c r="E245" s="221" t="s">
        <v>1</v>
      </c>
      <c r="F245" s="222" t="s">
        <v>358</v>
      </c>
      <c r="G245" s="220"/>
      <c r="H245" s="223">
        <v>0.1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205</v>
      </c>
      <c r="AU245" s="229" t="s">
        <v>132</v>
      </c>
      <c r="AV245" s="14" t="s">
        <v>132</v>
      </c>
      <c r="AW245" s="14" t="s">
        <v>32</v>
      </c>
      <c r="AX245" s="14" t="s">
        <v>76</v>
      </c>
      <c r="AY245" s="229" t="s">
        <v>123</v>
      </c>
    </row>
    <row r="246" spans="1:65" s="13" customFormat="1" ht="11.25">
      <c r="B246" s="209"/>
      <c r="C246" s="210"/>
      <c r="D246" s="200" t="s">
        <v>205</v>
      </c>
      <c r="E246" s="211" t="s">
        <v>1</v>
      </c>
      <c r="F246" s="212" t="s">
        <v>349</v>
      </c>
      <c r="G246" s="210"/>
      <c r="H246" s="211" t="s">
        <v>1</v>
      </c>
      <c r="I246" s="213"/>
      <c r="J246" s="210"/>
      <c r="K246" s="210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205</v>
      </c>
      <c r="AU246" s="218" t="s">
        <v>132</v>
      </c>
      <c r="AV246" s="13" t="s">
        <v>83</v>
      </c>
      <c r="AW246" s="13" t="s">
        <v>32</v>
      </c>
      <c r="AX246" s="13" t="s">
        <v>76</v>
      </c>
      <c r="AY246" s="218" t="s">
        <v>123</v>
      </c>
    </row>
    <row r="247" spans="1:65" s="14" customFormat="1" ht="11.25">
      <c r="B247" s="219"/>
      <c r="C247" s="220"/>
      <c r="D247" s="200" t="s">
        <v>205</v>
      </c>
      <c r="E247" s="221" t="s">
        <v>1</v>
      </c>
      <c r="F247" s="222" t="s">
        <v>359</v>
      </c>
      <c r="G247" s="220"/>
      <c r="H247" s="223">
        <v>0.2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205</v>
      </c>
      <c r="AU247" s="229" t="s">
        <v>132</v>
      </c>
      <c r="AV247" s="14" t="s">
        <v>132</v>
      </c>
      <c r="AW247" s="14" t="s">
        <v>32</v>
      </c>
      <c r="AX247" s="14" t="s">
        <v>76</v>
      </c>
      <c r="AY247" s="229" t="s">
        <v>123</v>
      </c>
    </row>
    <row r="248" spans="1:65" s="15" customFormat="1" ht="11.25">
      <c r="B248" s="230"/>
      <c r="C248" s="231"/>
      <c r="D248" s="200" t="s">
        <v>205</v>
      </c>
      <c r="E248" s="232" t="s">
        <v>1</v>
      </c>
      <c r="F248" s="233" t="s">
        <v>214</v>
      </c>
      <c r="G248" s="231"/>
      <c r="H248" s="234">
        <v>0.30000000000000004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205</v>
      </c>
      <c r="AU248" s="240" t="s">
        <v>132</v>
      </c>
      <c r="AV248" s="15" t="s">
        <v>144</v>
      </c>
      <c r="AW248" s="15" t="s">
        <v>32</v>
      </c>
      <c r="AX248" s="15" t="s">
        <v>83</v>
      </c>
      <c r="AY248" s="240" t="s">
        <v>123</v>
      </c>
    </row>
    <row r="249" spans="1:65" s="2" customFormat="1" ht="14.45" customHeight="1">
      <c r="A249" s="35"/>
      <c r="B249" s="36"/>
      <c r="C249" s="187" t="s">
        <v>360</v>
      </c>
      <c r="D249" s="187" t="s">
        <v>126</v>
      </c>
      <c r="E249" s="188" t="s">
        <v>361</v>
      </c>
      <c r="F249" s="189" t="s">
        <v>362</v>
      </c>
      <c r="G249" s="190" t="s">
        <v>223</v>
      </c>
      <c r="H249" s="191">
        <v>0.58599999999999997</v>
      </c>
      <c r="I249" s="192"/>
      <c r="J249" s="193">
        <f>ROUND(I249*H249,2)</f>
        <v>0</v>
      </c>
      <c r="K249" s="189" t="s">
        <v>130</v>
      </c>
      <c r="L249" s="40"/>
      <c r="M249" s="194" t="s">
        <v>1</v>
      </c>
      <c r="N249" s="195" t="s">
        <v>42</v>
      </c>
      <c r="O249" s="72"/>
      <c r="P249" s="196">
        <f>O249*H249</f>
        <v>0</v>
      </c>
      <c r="Q249" s="196">
        <v>1.94302</v>
      </c>
      <c r="R249" s="196">
        <f>Q249*H249</f>
        <v>1.1386097199999998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144</v>
      </c>
      <c r="AT249" s="198" t="s">
        <v>126</v>
      </c>
      <c r="AU249" s="198" t="s">
        <v>132</v>
      </c>
      <c r="AY249" s="18" t="s">
        <v>123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132</v>
      </c>
      <c r="BK249" s="199">
        <f>ROUND(I249*H249,2)</f>
        <v>0</v>
      </c>
      <c r="BL249" s="18" t="s">
        <v>144</v>
      </c>
      <c r="BM249" s="198" t="s">
        <v>363</v>
      </c>
    </row>
    <row r="250" spans="1:65" s="2" customFormat="1" ht="11.25">
      <c r="A250" s="35"/>
      <c r="B250" s="36"/>
      <c r="C250" s="37"/>
      <c r="D250" s="200" t="s">
        <v>134</v>
      </c>
      <c r="E250" s="37"/>
      <c r="F250" s="201" t="s">
        <v>364</v>
      </c>
      <c r="G250" s="37"/>
      <c r="H250" s="37"/>
      <c r="I250" s="202"/>
      <c r="J250" s="37"/>
      <c r="K250" s="37"/>
      <c r="L250" s="40"/>
      <c r="M250" s="203"/>
      <c r="N250" s="204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134</v>
      </c>
      <c r="AU250" s="18" t="s">
        <v>132</v>
      </c>
    </row>
    <row r="251" spans="1:65" s="13" customFormat="1" ht="11.25">
      <c r="B251" s="209"/>
      <c r="C251" s="210"/>
      <c r="D251" s="200" t="s">
        <v>205</v>
      </c>
      <c r="E251" s="211" t="s">
        <v>1</v>
      </c>
      <c r="F251" s="212" t="s">
        <v>345</v>
      </c>
      <c r="G251" s="210"/>
      <c r="H251" s="211" t="s">
        <v>1</v>
      </c>
      <c r="I251" s="213"/>
      <c r="J251" s="210"/>
      <c r="K251" s="210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205</v>
      </c>
      <c r="AU251" s="218" t="s">
        <v>132</v>
      </c>
      <c r="AV251" s="13" t="s">
        <v>83</v>
      </c>
      <c r="AW251" s="13" t="s">
        <v>32</v>
      </c>
      <c r="AX251" s="13" t="s">
        <v>76</v>
      </c>
      <c r="AY251" s="218" t="s">
        <v>123</v>
      </c>
    </row>
    <row r="252" spans="1:65" s="14" customFormat="1" ht="11.25">
      <c r="B252" s="219"/>
      <c r="C252" s="220"/>
      <c r="D252" s="200" t="s">
        <v>205</v>
      </c>
      <c r="E252" s="221" t="s">
        <v>1</v>
      </c>
      <c r="F252" s="222" t="s">
        <v>365</v>
      </c>
      <c r="G252" s="220"/>
      <c r="H252" s="223">
        <v>0.16800000000000001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205</v>
      </c>
      <c r="AU252" s="229" t="s">
        <v>132</v>
      </c>
      <c r="AV252" s="14" t="s">
        <v>132</v>
      </c>
      <c r="AW252" s="14" t="s">
        <v>32</v>
      </c>
      <c r="AX252" s="14" t="s">
        <v>76</v>
      </c>
      <c r="AY252" s="229" t="s">
        <v>123</v>
      </c>
    </row>
    <row r="253" spans="1:65" s="13" customFormat="1" ht="11.25">
      <c r="B253" s="209"/>
      <c r="C253" s="210"/>
      <c r="D253" s="200" t="s">
        <v>205</v>
      </c>
      <c r="E253" s="211" t="s">
        <v>1</v>
      </c>
      <c r="F253" s="212" t="s">
        <v>349</v>
      </c>
      <c r="G253" s="210"/>
      <c r="H253" s="211" t="s">
        <v>1</v>
      </c>
      <c r="I253" s="213"/>
      <c r="J253" s="210"/>
      <c r="K253" s="210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205</v>
      </c>
      <c r="AU253" s="218" t="s">
        <v>132</v>
      </c>
      <c r="AV253" s="13" t="s">
        <v>83</v>
      </c>
      <c r="AW253" s="13" t="s">
        <v>32</v>
      </c>
      <c r="AX253" s="13" t="s">
        <v>76</v>
      </c>
      <c r="AY253" s="218" t="s">
        <v>123</v>
      </c>
    </row>
    <row r="254" spans="1:65" s="14" customFormat="1" ht="11.25">
      <c r="B254" s="219"/>
      <c r="C254" s="220"/>
      <c r="D254" s="200" t="s">
        <v>205</v>
      </c>
      <c r="E254" s="221" t="s">
        <v>1</v>
      </c>
      <c r="F254" s="222" t="s">
        <v>366</v>
      </c>
      <c r="G254" s="220"/>
      <c r="H254" s="223">
        <v>0.33700000000000002</v>
      </c>
      <c r="I254" s="224"/>
      <c r="J254" s="220"/>
      <c r="K254" s="220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205</v>
      </c>
      <c r="AU254" s="229" t="s">
        <v>132</v>
      </c>
      <c r="AV254" s="14" t="s">
        <v>132</v>
      </c>
      <c r="AW254" s="14" t="s">
        <v>32</v>
      </c>
      <c r="AX254" s="14" t="s">
        <v>76</v>
      </c>
      <c r="AY254" s="229" t="s">
        <v>123</v>
      </c>
    </row>
    <row r="255" spans="1:65" s="13" customFormat="1" ht="11.25">
      <c r="B255" s="209"/>
      <c r="C255" s="210"/>
      <c r="D255" s="200" t="s">
        <v>205</v>
      </c>
      <c r="E255" s="211" t="s">
        <v>1</v>
      </c>
      <c r="F255" s="212" t="s">
        <v>367</v>
      </c>
      <c r="G255" s="210"/>
      <c r="H255" s="211" t="s">
        <v>1</v>
      </c>
      <c r="I255" s="213"/>
      <c r="J255" s="210"/>
      <c r="K255" s="210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205</v>
      </c>
      <c r="AU255" s="218" t="s">
        <v>132</v>
      </c>
      <c r="AV255" s="13" t="s">
        <v>83</v>
      </c>
      <c r="AW255" s="13" t="s">
        <v>32</v>
      </c>
      <c r="AX255" s="13" t="s">
        <v>76</v>
      </c>
      <c r="AY255" s="218" t="s">
        <v>123</v>
      </c>
    </row>
    <row r="256" spans="1:65" s="14" customFormat="1" ht="11.25">
      <c r="B256" s="219"/>
      <c r="C256" s="220"/>
      <c r="D256" s="200" t="s">
        <v>205</v>
      </c>
      <c r="E256" s="221" t="s">
        <v>1</v>
      </c>
      <c r="F256" s="222" t="s">
        <v>368</v>
      </c>
      <c r="G256" s="220"/>
      <c r="H256" s="223">
        <v>8.1000000000000003E-2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205</v>
      </c>
      <c r="AU256" s="229" t="s">
        <v>132</v>
      </c>
      <c r="AV256" s="14" t="s">
        <v>132</v>
      </c>
      <c r="AW256" s="14" t="s">
        <v>32</v>
      </c>
      <c r="AX256" s="14" t="s">
        <v>76</v>
      </c>
      <c r="AY256" s="229" t="s">
        <v>123</v>
      </c>
    </row>
    <row r="257" spans="1:65" s="15" customFormat="1" ht="11.25">
      <c r="B257" s="230"/>
      <c r="C257" s="231"/>
      <c r="D257" s="200" t="s">
        <v>205</v>
      </c>
      <c r="E257" s="232" t="s">
        <v>1</v>
      </c>
      <c r="F257" s="233" t="s">
        <v>214</v>
      </c>
      <c r="G257" s="231"/>
      <c r="H257" s="234">
        <v>0.58599999999999997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205</v>
      </c>
      <c r="AU257" s="240" t="s">
        <v>132</v>
      </c>
      <c r="AV257" s="15" t="s">
        <v>144</v>
      </c>
      <c r="AW257" s="15" t="s">
        <v>32</v>
      </c>
      <c r="AX257" s="15" t="s">
        <v>83</v>
      </c>
      <c r="AY257" s="240" t="s">
        <v>123</v>
      </c>
    </row>
    <row r="258" spans="1:65" s="2" customFormat="1" ht="24.2" customHeight="1">
      <c r="A258" s="35"/>
      <c r="B258" s="36"/>
      <c r="C258" s="187" t="s">
        <v>369</v>
      </c>
      <c r="D258" s="187" t="s">
        <v>126</v>
      </c>
      <c r="E258" s="188" t="s">
        <v>370</v>
      </c>
      <c r="F258" s="189" t="s">
        <v>371</v>
      </c>
      <c r="G258" s="190" t="s">
        <v>202</v>
      </c>
      <c r="H258" s="191">
        <v>5.6159999999999997</v>
      </c>
      <c r="I258" s="192"/>
      <c r="J258" s="193">
        <f>ROUND(I258*H258,2)</f>
        <v>0</v>
      </c>
      <c r="K258" s="189" t="s">
        <v>130</v>
      </c>
      <c r="L258" s="40"/>
      <c r="M258" s="194" t="s">
        <v>1</v>
      </c>
      <c r="N258" s="195" t="s">
        <v>42</v>
      </c>
      <c r="O258" s="72"/>
      <c r="P258" s="196">
        <f>O258*H258</f>
        <v>0</v>
      </c>
      <c r="Q258" s="196">
        <v>0.17818000000000001</v>
      </c>
      <c r="R258" s="196">
        <f>Q258*H258</f>
        <v>1.00065888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144</v>
      </c>
      <c r="AT258" s="198" t="s">
        <v>126</v>
      </c>
      <c r="AU258" s="198" t="s">
        <v>132</v>
      </c>
      <c r="AY258" s="18" t="s">
        <v>123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132</v>
      </c>
      <c r="BK258" s="199">
        <f>ROUND(I258*H258,2)</f>
        <v>0</v>
      </c>
      <c r="BL258" s="18" t="s">
        <v>144</v>
      </c>
      <c r="BM258" s="198" t="s">
        <v>372</v>
      </c>
    </row>
    <row r="259" spans="1:65" s="2" customFormat="1" ht="19.5">
      <c r="A259" s="35"/>
      <c r="B259" s="36"/>
      <c r="C259" s="37"/>
      <c r="D259" s="200" t="s">
        <v>134</v>
      </c>
      <c r="E259" s="37"/>
      <c r="F259" s="201" t="s">
        <v>373</v>
      </c>
      <c r="G259" s="37"/>
      <c r="H259" s="37"/>
      <c r="I259" s="202"/>
      <c r="J259" s="37"/>
      <c r="K259" s="37"/>
      <c r="L259" s="40"/>
      <c r="M259" s="203"/>
      <c r="N259" s="204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134</v>
      </c>
      <c r="AU259" s="18" t="s">
        <v>132</v>
      </c>
    </row>
    <row r="260" spans="1:65" s="13" customFormat="1" ht="11.25">
      <c r="B260" s="209"/>
      <c r="C260" s="210"/>
      <c r="D260" s="200" t="s">
        <v>205</v>
      </c>
      <c r="E260" s="211" t="s">
        <v>1</v>
      </c>
      <c r="F260" s="212" t="s">
        <v>345</v>
      </c>
      <c r="G260" s="210"/>
      <c r="H260" s="211" t="s">
        <v>1</v>
      </c>
      <c r="I260" s="213"/>
      <c r="J260" s="210"/>
      <c r="K260" s="210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205</v>
      </c>
      <c r="AU260" s="218" t="s">
        <v>132</v>
      </c>
      <c r="AV260" s="13" t="s">
        <v>83</v>
      </c>
      <c r="AW260" s="13" t="s">
        <v>32</v>
      </c>
      <c r="AX260" s="13" t="s">
        <v>76</v>
      </c>
      <c r="AY260" s="218" t="s">
        <v>123</v>
      </c>
    </row>
    <row r="261" spans="1:65" s="14" customFormat="1" ht="11.25">
      <c r="B261" s="219"/>
      <c r="C261" s="220"/>
      <c r="D261" s="200" t="s">
        <v>205</v>
      </c>
      <c r="E261" s="221" t="s">
        <v>1</v>
      </c>
      <c r="F261" s="222" t="s">
        <v>374</v>
      </c>
      <c r="G261" s="220"/>
      <c r="H261" s="223">
        <v>0.14399999999999999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205</v>
      </c>
      <c r="AU261" s="229" t="s">
        <v>132</v>
      </c>
      <c r="AV261" s="14" t="s">
        <v>132</v>
      </c>
      <c r="AW261" s="14" t="s">
        <v>32</v>
      </c>
      <c r="AX261" s="14" t="s">
        <v>76</v>
      </c>
      <c r="AY261" s="229" t="s">
        <v>123</v>
      </c>
    </row>
    <row r="262" spans="1:65" s="14" customFormat="1" ht="11.25">
      <c r="B262" s="219"/>
      <c r="C262" s="220"/>
      <c r="D262" s="200" t="s">
        <v>205</v>
      </c>
      <c r="E262" s="221" t="s">
        <v>1</v>
      </c>
      <c r="F262" s="222" t="s">
        <v>375</v>
      </c>
      <c r="G262" s="220"/>
      <c r="H262" s="223">
        <v>0.38400000000000001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205</v>
      </c>
      <c r="AU262" s="229" t="s">
        <v>132</v>
      </c>
      <c r="AV262" s="14" t="s">
        <v>132</v>
      </c>
      <c r="AW262" s="14" t="s">
        <v>32</v>
      </c>
      <c r="AX262" s="14" t="s">
        <v>76</v>
      </c>
      <c r="AY262" s="229" t="s">
        <v>123</v>
      </c>
    </row>
    <row r="263" spans="1:65" s="14" customFormat="1" ht="11.25">
      <c r="B263" s="219"/>
      <c r="C263" s="220"/>
      <c r="D263" s="200" t="s">
        <v>205</v>
      </c>
      <c r="E263" s="221" t="s">
        <v>1</v>
      </c>
      <c r="F263" s="222" t="s">
        <v>376</v>
      </c>
      <c r="G263" s="220"/>
      <c r="H263" s="223">
        <v>0.89600000000000002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205</v>
      </c>
      <c r="AU263" s="229" t="s">
        <v>132</v>
      </c>
      <c r="AV263" s="14" t="s">
        <v>132</v>
      </c>
      <c r="AW263" s="14" t="s">
        <v>32</v>
      </c>
      <c r="AX263" s="14" t="s">
        <v>76</v>
      </c>
      <c r="AY263" s="229" t="s">
        <v>123</v>
      </c>
    </row>
    <row r="264" spans="1:65" s="13" customFormat="1" ht="11.25">
      <c r="B264" s="209"/>
      <c r="C264" s="210"/>
      <c r="D264" s="200" t="s">
        <v>205</v>
      </c>
      <c r="E264" s="211" t="s">
        <v>1</v>
      </c>
      <c r="F264" s="212" t="s">
        <v>349</v>
      </c>
      <c r="G264" s="210"/>
      <c r="H264" s="211" t="s">
        <v>1</v>
      </c>
      <c r="I264" s="213"/>
      <c r="J264" s="210"/>
      <c r="K264" s="210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205</v>
      </c>
      <c r="AU264" s="218" t="s">
        <v>132</v>
      </c>
      <c r="AV264" s="13" t="s">
        <v>83</v>
      </c>
      <c r="AW264" s="13" t="s">
        <v>32</v>
      </c>
      <c r="AX264" s="13" t="s">
        <v>76</v>
      </c>
      <c r="AY264" s="218" t="s">
        <v>123</v>
      </c>
    </row>
    <row r="265" spans="1:65" s="14" customFormat="1" ht="11.25">
      <c r="B265" s="219"/>
      <c r="C265" s="220"/>
      <c r="D265" s="200" t="s">
        <v>205</v>
      </c>
      <c r="E265" s="221" t="s">
        <v>1</v>
      </c>
      <c r="F265" s="222" t="s">
        <v>377</v>
      </c>
      <c r="G265" s="220"/>
      <c r="H265" s="223">
        <v>0.28799999999999998</v>
      </c>
      <c r="I265" s="224"/>
      <c r="J265" s="220"/>
      <c r="K265" s="220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205</v>
      </c>
      <c r="AU265" s="229" t="s">
        <v>132</v>
      </c>
      <c r="AV265" s="14" t="s">
        <v>132</v>
      </c>
      <c r="AW265" s="14" t="s">
        <v>32</v>
      </c>
      <c r="AX265" s="14" t="s">
        <v>76</v>
      </c>
      <c r="AY265" s="229" t="s">
        <v>123</v>
      </c>
    </row>
    <row r="266" spans="1:65" s="14" customFormat="1" ht="11.25">
      <c r="B266" s="219"/>
      <c r="C266" s="220"/>
      <c r="D266" s="200" t="s">
        <v>205</v>
      </c>
      <c r="E266" s="221" t="s">
        <v>1</v>
      </c>
      <c r="F266" s="222" t="s">
        <v>378</v>
      </c>
      <c r="G266" s="220"/>
      <c r="H266" s="223">
        <v>0.76800000000000002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205</v>
      </c>
      <c r="AU266" s="229" t="s">
        <v>132</v>
      </c>
      <c r="AV266" s="14" t="s">
        <v>132</v>
      </c>
      <c r="AW266" s="14" t="s">
        <v>32</v>
      </c>
      <c r="AX266" s="14" t="s">
        <v>76</v>
      </c>
      <c r="AY266" s="229" t="s">
        <v>123</v>
      </c>
    </row>
    <row r="267" spans="1:65" s="14" customFormat="1" ht="11.25">
      <c r="B267" s="219"/>
      <c r="C267" s="220"/>
      <c r="D267" s="200" t="s">
        <v>205</v>
      </c>
      <c r="E267" s="221" t="s">
        <v>1</v>
      </c>
      <c r="F267" s="222" t="s">
        <v>379</v>
      </c>
      <c r="G267" s="220"/>
      <c r="H267" s="223">
        <v>1.792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205</v>
      </c>
      <c r="AU267" s="229" t="s">
        <v>132</v>
      </c>
      <c r="AV267" s="14" t="s">
        <v>132</v>
      </c>
      <c r="AW267" s="14" t="s">
        <v>32</v>
      </c>
      <c r="AX267" s="14" t="s">
        <v>76</v>
      </c>
      <c r="AY267" s="229" t="s">
        <v>123</v>
      </c>
    </row>
    <row r="268" spans="1:65" s="13" customFormat="1" ht="11.25">
      <c r="B268" s="209"/>
      <c r="C268" s="210"/>
      <c r="D268" s="200" t="s">
        <v>205</v>
      </c>
      <c r="E268" s="211" t="s">
        <v>1</v>
      </c>
      <c r="F268" s="212" t="s">
        <v>367</v>
      </c>
      <c r="G268" s="210"/>
      <c r="H268" s="211" t="s">
        <v>1</v>
      </c>
      <c r="I268" s="213"/>
      <c r="J268" s="210"/>
      <c r="K268" s="210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205</v>
      </c>
      <c r="AU268" s="218" t="s">
        <v>132</v>
      </c>
      <c r="AV268" s="13" t="s">
        <v>83</v>
      </c>
      <c r="AW268" s="13" t="s">
        <v>32</v>
      </c>
      <c r="AX268" s="13" t="s">
        <v>76</v>
      </c>
      <c r="AY268" s="218" t="s">
        <v>123</v>
      </c>
    </row>
    <row r="269" spans="1:65" s="14" customFormat="1" ht="11.25">
      <c r="B269" s="219"/>
      <c r="C269" s="220"/>
      <c r="D269" s="200" t="s">
        <v>205</v>
      </c>
      <c r="E269" s="221" t="s">
        <v>1</v>
      </c>
      <c r="F269" s="222" t="s">
        <v>380</v>
      </c>
      <c r="G269" s="220"/>
      <c r="H269" s="223">
        <v>1.3440000000000001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205</v>
      </c>
      <c r="AU269" s="229" t="s">
        <v>132</v>
      </c>
      <c r="AV269" s="14" t="s">
        <v>132</v>
      </c>
      <c r="AW269" s="14" t="s">
        <v>32</v>
      </c>
      <c r="AX269" s="14" t="s">
        <v>76</v>
      </c>
      <c r="AY269" s="229" t="s">
        <v>123</v>
      </c>
    </row>
    <row r="270" spans="1:65" s="15" customFormat="1" ht="11.25">
      <c r="B270" s="230"/>
      <c r="C270" s="231"/>
      <c r="D270" s="200" t="s">
        <v>205</v>
      </c>
      <c r="E270" s="232" t="s">
        <v>1</v>
      </c>
      <c r="F270" s="233" t="s">
        <v>214</v>
      </c>
      <c r="G270" s="231"/>
      <c r="H270" s="234">
        <v>5.6160000000000005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205</v>
      </c>
      <c r="AU270" s="240" t="s">
        <v>132</v>
      </c>
      <c r="AV270" s="15" t="s">
        <v>144</v>
      </c>
      <c r="AW270" s="15" t="s">
        <v>32</v>
      </c>
      <c r="AX270" s="15" t="s">
        <v>83</v>
      </c>
      <c r="AY270" s="240" t="s">
        <v>123</v>
      </c>
    </row>
    <row r="271" spans="1:65" s="2" customFormat="1" ht="24.2" customHeight="1">
      <c r="A271" s="35"/>
      <c r="B271" s="36"/>
      <c r="C271" s="187" t="s">
        <v>381</v>
      </c>
      <c r="D271" s="187" t="s">
        <v>126</v>
      </c>
      <c r="E271" s="188" t="s">
        <v>382</v>
      </c>
      <c r="F271" s="189" t="s">
        <v>383</v>
      </c>
      <c r="G271" s="190" t="s">
        <v>202</v>
      </c>
      <c r="H271" s="191">
        <v>29.61</v>
      </c>
      <c r="I271" s="192"/>
      <c r="J271" s="193">
        <f>ROUND(I271*H271,2)</f>
        <v>0</v>
      </c>
      <c r="K271" s="189" t="s">
        <v>130</v>
      </c>
      <c r="L271" s="40"/>
      <c r="M271" s="194" t="s">
        <v>1</v>
      </c>
      <c r="N271" s="195" t="s">
        <v>42</v>
      </c>
      <c r="O271" s="72"/>
      <c r="P271" s="196">
        <f>O271*H271</f>
        <v>0</v>
      </c>
      <c r="Q271" s="196">
        <v>0.12335</v>
      </c>
      <c r="R271" s="196">
        <f>Q271*H271</f>
        <v>3.6523935000000001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144</v>
      </c>
      <c r="AT271" s="198" t="s">
        <v>126</v>
      </c>
      <c r="AU271" s="198" t="s">
        <v>132</v>
      </c>
      <c r="AY271" s="18" t="s">
        <v>123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132</v>
      </c>
      <c r="BK271" s="199">
        <f>ROUND(I271*H271,2)</f>
        <v>0</v>
      </c>
      <c r="BL271" s="18" t="s">
        <v>144</v>
      </c>
      <c r="BM271" s="198" t="s">
        <v>384</v>
      </c>
    </row>
    <row r="272" spans="1:65" s="2" customFormat="1" ht="19.5">
      <c r="A272" s="35"/>
      <c r="B272" s="36"/>
      <c r="C272" s="37"/>
      <c r="D272" s="200" t="s">
        <v>134</v>
      </c>
      <c r="E272" s="37"/>
      <c r="F272" s="201" t="s">
        <v>385</v>
      </c>
      <c r="G272" s="37"/>
      <c r="H272" s="37"/>
      <c r="I272" s="202"/>
      <c r="J272" s="37"/>
      <c r="K272" s="37"/>
      <c r="L272" s="40"/>
      <c r="M272" s="203"/>
      <c r="N272" s="204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134</v>
      </c>
      <c r="AU272" s="18" t="s">
        <v>132</v>
      </c>
    </row>
    <row r="273" spans="1:65" s="13" customFormat="1" ht="11.25">
      <c r="B273" s="209"/>
      <c r="C273" s="210"/>
      <c r="D273" s="200" t="s">
        <v>205</v>
      </c>
      <c r="E273" s="211" t="s">
        <v>1</v>
      </c>
      <c r="F273" s="212" t="s">
        <v>386</v>
      </c>
      <c r="G273" s="210"/>
      <c r="H273" s="211" t="s">
        <v>1</v>
      </c>
      <c r="I273" s="213"/>
      <c r="J273" s="210"/>
      <c r="K273" s="210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205</v>
      </c>
      <c r="AU273" s="218" t="s">
        <v>132</v>
      </c>
      <c r="AV273" s="13" t="s">
        <v>83</v>
      </c>
      <c r="AW273" s="13" t="s">
        <v>32</v>
      </c>
      <c r="AX273" s="13" t="s">
        <v>76</v>
      </c>
      <c r="AY273" s="218" t="s">
        <v>123</v>
      </c>
    </row>
    <row r="274" spans="1:65" s="14" customFormat="1" ht="11.25">
      <c r="B274" s="219"/>
      <c r="C274" s="220"/>
      <c r="D274" s="200" t="s">
        <v>205</v>
      </c>
      <c r="E274" s="221" t="s">
        <v>1</v>
      </c>
      <c r="F274" s="222" t="s">
        <v>387</v>
      </c>
      <c r="G274" s="220"/>
      <c r="H274" s="223">
        <v>5.67</v>
      </c>
      <c r="I274" s="224"/>
      <c r="J274" s="220"/>
      <c r="K274" s="220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205</v>
      </c>
      <c r="AU274" s="229" t="s">
        <v>132</v>
      </c>
      <c r="AV274" s="14" t="s">
        <v>132</v>
      </c>
      <c r="AW274" s="14" t="s">
        <v>32</v>
      </c>
      <c r="AX274" s="14" t="s">
        <v>76</v>
      </c>
      <c r="AY274" s="229" t="s">
        <v>123</v>
      </c>
    </row>
    <row r="275" spans="1:65" s="13" customFormat="1" ht="11.25">
      <c r="B275" s="209"/>
      <c r="C275" s="210"/>
      <c r="D275" s="200" t="s">
        <v>205</v>
      </c>
      <c r="E275" s="211" t="s">
        <v>1</v>
      </c>
      <c r="F275" s="212" t="s">
        <v>345</v>
      </c>
      <c r="G275" s="210"/>
      <c r="H275" s="211" t="s">
        <v>1</v>
      </c>
      <c r="I275" s="213"/>
      <c r="J275" s="210"/>
      <c r="K275" s="210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205</v>
      </c>
      <c r="AU275" s="218" t="s">
        <v>132</v>
      </c>
      <c r="AV275" s="13" t="s">
        <v>83</v>
      </c>
      <c r="AW275" s="13" t="s">
        <v>32</v>
      </c>
      <c r="AX275" s="13" t="s">
        <v>76</v>
      </c>
      <c r="AY275" s="218" t="s">
        <v>123</v>
      </c>
    </row>
    <row r="276" spans="1:65" s="14" customFormat="1" ht="11.25">
      <c r="B276" s="219"/>
      <c r="C276" s="220"/>
      <c r="D276" s="200" t="s">
        <v>205</v>
      </c>
      <c r="E276" s="221" t="s">
        <v>1</v>
      </c>
      <c r="F276" s="222" t="s">
        <v>388</v>
      </c>
      <c r="G276" s="220"/>
      <c r="H276" s="223">
        <v>4.2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205</v>
      </c>
      <c r="AU276" s="229" t="s">
        <v>132</v>
      </c>
      <c r="AV276" s="14" t="s">
        <v>132</v>
      </c>
      <c r="AW276" s="14" t="s">
        <v>32</v>
      </c>
      <c r="AX276" s="14" t="s">
        <v>76</v>
      </c>
      <c r="AY276" s="229" t="s">
        <v>123</v>
      </c>
    </row>
    <row r="277" spans="1:65" s="14" customFormat="1" ht="11.25">
      <c r="B277" s="219"/>
      <c r="C277" s="220"/>
      <c r="D277" s="200" t="s">
        <v>205</v>
      </c>
      <c r="E277" s="221" t="s">
        <v>1</v>
      </c>
      <c r="F277" s="222" t="s">
        <v>389</v>
      </c>
      <c r="G277" s="220"/>
      <c r="H277" s="223">
        <v>3.78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205</v>
      </c>
      <c r="AU277" s="229" t="s">
        <v>132</v>
      </c>
      <c r="AV277" s="14" t="s">
        <v>132</v>
      </c>
      <c r="AW277" s="14" t="s">
        <v>32</v>
      </c>
      <c r="AX277" s="14" t="s">
        <v>76</v>
      </c>
      <c r="AY277" s="229" t="s">
        <v>123</v>
      </c>
    </row>
    <row r="278" spans="1:65" s="13" customFormat="1" ht="11.25">
      <c r="B278" s="209"/>
      <c r="C278" s="210"/>
      <c r="D278" s="200" t="s">
        <v>205</v>
      </c>
      <c r="E278" s="211" t="s">
        <v>1</v>
      </c>
      <c r="F278" s="212" t="s">
        <v>349</v>
      </c>
      <c r="G278" s="210"/>
      <c r="H278" s="211" t="s">
        <v>1</v>
      </c>
      <c r="I278" s="213"/>
      <c r="J278" s="210"/>
      <c r="K278" s="210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205</v>
      </c>
      <c r="AU278" s="218" t="s">
        <v>132</v>
      </c>
      <c r="AV278" s="13" t="s">
        <v>83</v>
      </c>
      <c r="AW278" s="13" t="s">
        <v>32</v>
      </c>
      <c r="AX278" s="13" t="s">
        <v>76</v>
      </c>
      <c r="AY278" s="218" t="s">
        <v>123</v>
      </c>
    </row>
    <row r="279" spans="1:65" s="14" customFormat="1" ht="11.25">
      <c r="B279" s="219"/>
      <c r="C279" s="220"/>
      <c r="D279" s="200" t="s">
        <v>205</v>
      </c>
      <c r="E279" s="221" t="s">
        <v>1</v>
      </c>
      <c r="F279" s="222" t="s">
        <v>390</v>
      </c>
      <c r="G279" s="220"/>
      <c r="H279" s="223">
        <v>8.4</v>
      </c>
      <c r="I279" s="224"/>
      <c r="J279" s="220"/>
      <c r="K279" s="220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205</v>
      </c>
      <c r="AU279" s="229" t="s">
        <v>132</v>
      </c>
      <c r="AV279" s="14" t="s">
        <v>132</v>
      </c>
      <c r="AW279" s="14" t="s">
        <v>32</v>
      </c>
      <c r="AX279" s="14" t="s">
        <v>76</v>
      </c>
      <c r="AY279" s="229" t="s">
        <v>123</v>
      </c>
    </row>
    <row r="280" spans="1:65" s="14" customFormat="1" ht="11.25">
      <c r="B280" s="219"/>
      <c r="C280" s="220"/>
      <c r="D280" s="200" t="s">
        <v>205</v>
      </c>
      <c r="E280" s="221" t="s">
        <v>1</v>
      </c>
      <c r="F280" s="222" t="s">
        <v>391</v>
      </c>
      <c r="G280" s="220"/>
      <c r="H280" s="223">
        <v>7.56</v>
      </c>
      <c r="I280" s="224"/>
      <c r="J280" s="220"/>
      <c r="K280" s="220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205</v>
      </c>
      <c r="AU280" s="229" t="s">
        <v>132</v>
      </c>
      <c r="AV280" s="14" t="s">
        <v>132</v>
      </c>
      <c r="AW280" s="14" t="s">
        <v>32</v>
      </c>
      <c r="AX280" s="14" t="s">
        <v>76</v>
      </c>
      <c r="AY280" s="229" t="s">
        <v>123</v>
      </c>
    </row>
    <row r="281" spans="1:65" s="15" customFormat="1" ht="11.25">
      <c r="B281" s="230"/>
      <c r="C281" s="231"/>
      <c r="D281" s="200" t="s">
        <v>205</v>
      </c>
      <c r="E281" s="232" t="s">
        <v>1</v>
      </c>
      <c r="F281" s="233" t="s">
        <v>214</v>
      </c>
      <c r="G281" s="231"/>
      <c r="H281" s="234">
        <v>29.61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205</v>
      </c>
      <c r="AU281" s="240" t="s">
        <v>132</v>
      </c>
      <c r="AV281" s="15" t="s">
        <v>144</v>
      </c>
      <c r="AW281" s="15" t="s">
        <v>32</v>
      </c>
      <c r="AX281" s="15" t="s">
        <v>83</v>
      </c>
      <c r="AY281" s="240" t="s">
        <v>123</v>
      </c>
    </row>
    <row r="282" spans="1:65" s="2" customFormat="1" ht="24.2" customHeight="1">
      <c r="A282" s="35"/>
      <c r="B282" s="36"/>
      <c r="C282" s="187" t="s">
        <v>392</v>
      </c>
      <c r="D282" s="187" t="s">
        <v>126</v>
      </c>
      <c r="E282" s="188" t="s">
        <v>393</v>
      </c>
      <c r="F282" s="189" t="s">
        <v>394</v>
      </c>
      <c r="G282" s="190" t="s">
        <v>202</v>
      </c>
      <c r="H282" s="191">
        <v>10.88</v>
      </c>
      <c r="I282" s="192"/>
      <c r="J282" s="193">
        <f>ROUND(I282*H282,2)</f>
        <v>0</v>
      </c>
      <c r="K282" s="189" t="s">
        <v>130</v>
      </c>
      <c r="L282" s="40"/>
      <c r="M282" s="194" t="s">
        <v>1</v>
      </c>
      <c r="N282" s="195" t="s">
        <v>42</v>
      </c>
      <c r="O282" s="72"/>
      <c r="P282" s="196">
        <f>O282*H282</f>
        <v>0</v>
      </c>
      <c r="Q282" s="196">
        <v>6.9250000000000006E-2</v>
      </c>
      <c r="R282" s="196">
        <f>Q282*H282</f>
        <v>0.75344000000000011</v>
      </c>
      <c r="S282" s="196">
        <v>0</v>
      </c>
      <c r="T282" s="19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144</v>
      </c>
      <c r="AT282" s="198" t="s">
        <v>126</v>
      </c>
      <c r="AU282" s="198" t="s">
        <v>132</v>
      </c>
      <c r="AY282" s="18" t="s">
        <v>123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8" t="s">
        <v>132</v>
      </c>
      <c r="BK282" s="199">
        <f>ROUND(I282*H282,2)</f>
        <v>0</v>
      </c>
      <c r="BL282" s="18" t="s">
        <v>144</v>
      </c>
      <c r="BM282" s="198" t="s">
        <v>395</v>
      </c>
    </row>
    <row r="283" spans="1:65" s="2" customFormat="1" ht="19.5">
      <c r="A283" s="35"/>
      <c r="B283" s="36"/>
      <c r="C283" s="37"/>
      <c r="D283" s="200" t="s">
        <v>134</v>
      </c>
      <c r="E283" s="37"/>
      <c r="F283" s="201" t="s">
        <v>396</v>
      </c>
      <c r="G283" s="37"/>
      <c r="H283" s="37"/>
      <c r="I283" s="202"/>
      <c r="J283" s="37"/>
      <c r="K283" s="37"/>
      <c r="L283" s="40"/>
      <c r="M283" s="203"/>
      <c r="N283" s="204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134</v>
      </c>
      <c r="AU283" s="18" t="s">
        <v>132</v>
      </c>
    </row>
    <row r="284" spans="1:65" s="13" customFormat="1" ht="11.25">
      <c r="B284" s="209"/>
      <c r="C284" s="210"/>
      <c r="D284" s="200" t="s">
        <v>205</v>
      </c>
      <c r="E284" s="211" t="s">
        <v>1</v>
      </c>
      <c r="F284" s="212" t="s">
        <v>345</v>
      </c>
      <c r="G284" s="210"/>
      <c r="H284" s="211" t="s">
        <v>1</v>
      </c>
      <c r="I284" s="213"/>
      <c r="J284" s="210"/>
      <c r="K284" s="210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205</v>
      </c>
      <c r="AU284" s="218" t="s">
        <v>132</v>
      </c>
      <c r="AV284" s="13" t="s">
        <v>83</v>
      </c>
      <c r="AW284" s="13" t="s">
        <v>32</v>
      </c>
      <c r="AX284" s="13" t="s">
        <v>76</v>
      </c>
      <c r="AY284" s="218" t="s">
        <v>123</v>
      </c>
    </row>
    <row r="285" spans="1:65" s="14" customFormat="1" ht="11.25">
      <c r="B285" s="219"/>
      <c r="C285" s="220"/>
      <c r="D285" s="200" t="s">
        <v>205</v>
      </c>
      <c r="E285" s="221" t="s">
        <v>1</v>
      </c>
      <c r="F285" s="222" t="s">
        <v>397</v>
      </c>
      <c r="G285" s="220"/>
      <c r="H285" s="223">
        <v>2.72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205</v>
      </c>
      <c r="AU285" s="229" t="s">
        <v>132</v>
      </c>
      <c r="AV285" s="14" t="s">
        <v>132</v>
      </c>
      <c r="AW285" s="14" t="s">
        <v>32</v>
      </c>
      <c r="AX285" s="14" t="s">
        <v>76</v>
      </c>
      <c r="AY285" s="229" t="s">
        <v>123</v>
      </c>
    </row>
    <row r="286" spans="1:65" s="13" customFormat="1" ht="11.25">
      <c r="B286" s="209"/>
      <c r="C286" s="210"/>
      <c r="D286" s="200" t="s">
        <v>205</v>
      </c>
      <c r="E286" s="211" t="s">
        <v>1</v>
      </c>
      <c r="F286" s="212" t="s">
        <v>349</v>
      </c>
      <c r="G286" s="210"/>
      <c r="H286" s="211" t="s">
        <v>1</v>
      </c>
      <c r="I286" s="213"/>
      <c r="J286" s="210"/>
      <c r="K286" s="210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205</v>
      </c>
      <c r="AU286" s="218" t="s">
        <v>132</v>
      </c>
      <c r="AV286" s="13" t="s">
        <v>83</v>
      </c>
      <c r="AW286" s="13" t="s">
        <v>32</v>
      </c>
      <c r="AX286" s="13" t="s">
        <v>76</v>
      </c>
      <c r="AY286" s="218" t="s">
        <v>123</v>
      </c>
    </row>
    <row r="287" spans="1:65" s="14" customFormat="1" ht="11.25">
      <c r="B287" s="219"/>
      <c r="C287" s="220"/>
      <c r="D287" s="200" t="s">
        <v>205</v>
      </c>
      <c r="E287" s="221" t="s">
        <v>1</v>
      </c>
      <c r="F287" s="222" t="s">
        <v>398</v>
      </c>
      <c r="G287" s="220"/>
      <c r="H287" s="223">
        <v>5.44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205</v>
      </c>
      <c r="AU287" s="229" t="s">
        <v>132</v>
      </c>
      <c r="AV287" s="14" t="s">
        <v>132</v>
      </c>
      <c r="AW287" s="14" t="s">
        <v>32</v>
      </c>
      <c r="AX287" s="14" t="s">
        <v>76</v>
      </c>
      <c r="AY287" s="229" t="s">
        <v>123</v>
      </c>
    </row>
    <row r="288" spans="1:65" s="13" customFormat="1" ht="11.25">
      <c r="B288" s="209"/>
      <c r="C288" s="210"/>
      <c r="D288" s="200" t="s">
        <v>205</v>
      </c>
      <c r="E288" s="211" t="s">
        <v>1</v>
      </c>
      <c r="F288" s="212" t="s">
        <v>367</v>
      </c>
      <c r="G288" s="210"/>
      <c r="H288" s="211" t="s">
        <v>1</v>
      </c>
      <c r="I288" s="213"/>
      <c r="J288" s="210"/>
      <c r="K288" s="210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205</v>
      </c>
      <c r="AU288" s="218" t="s">
        <v>132</v>
      </c>
      <c r="AV288" s="13" t="s">
        <v>83</v>
      </c>
      <c r="AW288" s="13" t="s">
        <v>32</v>
      </c>
      <c r="AX288" s="13" t="s">
        <v>76</v>
      </c>
      <c r="AY288" s="218" t="s">
        <v>123</v>
      </c>
    </row>
    <row r="289" spans="1:65" s="14" customFormat="1" ht="11.25">
      <c r="B289" s="219"/>
      <c r="C289" s="220"/>
      <c r="D289" s="200" t="s">
        <v>205</v>
      </c>
      <c r="E289" s="221" t="s">
        <v>1</v>
      </c>
      <c r="F289" s="222" t="s">
        <v>397</v>
      </c>
      <c r="G289" s="220"/>
      <c r="H289" s="223">
        <v>2.72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205</v>
      </c>
      <c r="AU289" s="229" t="s">
        <v>132</v>
      </c>
      <c r="AV289" s="14" t="s">
        <v>132</v>
      </c>
      <c r="AW289" s="14" t="s">
        <v>32</v>
      </c>
      <c r="AX289" s="14" t="s">
        <v>76</v>
      </c>
      <c r="AY289" s="229" t="s">
        <v>123</v>
      </c>
    </row>
    <row r="290" spans="1:65" s="15" customFormat="1" ht="11.25">
      <c r="B290" s="230"/>
      <c r="C290" s="231"/>
      <c r="D290" s="200" t="s">
        <v>205</v>
      </c>
      <c r="E290" s="232" t="s">
        <v>1</v>
      </c>
      <c r="F290" s="233" t="s">
        <v>214</v>
      </c>
      <c r="G290" s="231"/>
      <c r="H290" s="234">
        <v>10.88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205</v>
      </c>
      <c r="AU290" s="240" t="s">
        <v>132</v>
      </c>
      <c r="AV290" s="15" t="s">
        <v>144</v>
      </c>
      <c r="AW290" s="15" t="s">
        <v>32</v>
      </c>
      <c r="AX290" s="15" t="s">
        <v>83</v>
      </c>
      <c r="AY290" s="240" t="s">
        <v>123</v>
      </c>
    </row>
    <row r="291" spans="1:65" s="2" customFormat="1" ht="14.45" customHeight="1">
      <c r="A291" s="35"/>
      <c r="B291" s="36"/>
      <c r="C291" s="187" t="s">
        <v>399</v>
      </c>
      <c r="D291" s="187" t="s">
        <v>126</v>
      </c>
      <c r="E291" s="188" t="s">
        <v>400</v>
      </c>
      <c r="F291" s="189" t="s">
        <v>401</v>
      </c>
      <c r="G291" s="190" t="s">
        <v>129</v>
      </c>
      <c r="H291" s="191">
        <v>1</v>
      </c>
      <c r="I291" s="192"/>
      <c r="J291" s="193">
        <f>ROUND(I291*H291,2)</f>
        <v>0</v>
      </c>
      <c r="K291" s="189" t="s">
        <v>1</v>
      </c>
      <c r="L291" s="40"/>
      <c r="M291" s="194" t="s">
        <v>1</v>
      </c>
      <c r="N291" s="195" t="s">
        <v>42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144</v>
      </c>
      <c r="AT291" s="198" t="s">
        <v>126</v>
      </c>
      <c r="AU291" s="198" t="s">
        <v>132</v>
      </c>
      <c r="AY291" s="18" t="s">
        <v>123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132</v>
      </c>
      <c r="BK291" s="199">
        <f>ROUND(I291*H291,2)</f>
        <v>0</v>
      </c>
      <c r="BL291" s="18" t="s">
        <v>144</v>
      </c>
      <c r="BM291" s="198" t="s">
        <v>402</v>
      </c>
    </row>
    <row r="292" spans="1:65" s="2" customFormat="1" ht="11.25">
      <c r="A292" s="35"/>
      <c r="B292" s="36"/>
      <c r="C292" s="37"/>
      <c r="D292" s="200" t="s">
        <v>134</v>
      </c>
      <c r="E292" s="37"/>
      <c r="F292" s="201" t="s">
        <v>401</v>
      </c>
      <c r="G292" s="37"/>
      <c r="H292" s="37"/>
      <c r="I292" s="202"/>
      <c r="J292" s="37"/>
      <c r="K292" s="37"/>
      <c r="L292" s="40"/>
      <c r="M292" s="203"/>
      <c r="N292" s="204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134</v>
      </c>
      <c r="AU292" s="18" t="s">
        <v>132</v>
      </c>
    </row>
    <row r="293" spans="1:65" s="12" customFormat="1" ht="22.9" customHeight="1">
      <c r="B293" s="171"/>
      <c r="C293" s="172"/>
      <c r="D293" s="173" t="s">
        <v>75</v>
      </c>
      <c r="E293" s="185" t="s">
        <v>144</v>
      </c>
      <c r="F293" s="185" t="s">
        <v>403</v>
      </c>
      <c r="G293" s="172"/>
      <c r="H293" s="172"/>
      <c r="I293" s="175"/>
      <c r="J293" s="186">
        <f>BK293</f>
        <v>0</v>
      </c>
      <c r="K293" s="172"/>
      <c r="L293" s="177"/>
      <c r="M293" s="178"/>
      <c r="N293" s="179"/>
      <c r="O293" s="179"/>
      <c r="P293" s="180">
        <f>SUM(P294:P316)</f>
        <v>0</v>
      </c>
      <c r="Q293" s="179"/>
      <c r="R293" s="180">
        <f>SUM(R294:R316)</f>
        <v>32.487079799999997</v>
      </c>
      <c r="S293" s="179"/>
      <c r="T293" s="181">
        <f>SUM(T294:T316)</f>
        <v>0</v>
      </c>
      <c r="AR293" s="182" t="s">
        <v>83</v>
      </c>
      <c r="AT293" s="183" t="s">
        <v>75</v>
      </c>
      <c r="AU293" s="183" t="s">
        <v>83</v>
      </c>
      <c r="AY293" s="182" t="s">
        <v>123</v>
      </c>
      <c r="BK293" s="184">
        <f>SUM(BK294:BK316)</f>
        <v>0</v>
      </c>
    </row>
    <row r="294" spans="1:65" s="2" customFormat="1" ht="24.2" customHeight="1">
      <c r="A294" s="35"/>
      <c r="B294" s="36"/>
      <c r="C294" s="187" t="s">
        <v>404</v>
      </c>
      <c r="D294" s="187" t="s">
        <v>126</v>
      </c>
      <c r="E294" s="188" t="s">
        <v>405</v>
      </c>
      <c r="F294" s="189" t="s">
        <v>406</v>
      </c>
      <c r="G294" s="190" t="s">
        <v>217</v>
      </c>
      <c r="H294" s="191">
        <v>84</v>
      </c>
      <c r="I294" s="192"/>
      <c r="J294" s="193">
        <f>ROUND(I294*H294,2)</f>
        <v>0</v>
      </c>
      <c r="K294" s="189" t="s">
        <v>1</v>
      </c>
      <c r="L294" s="40"/>
      <c r="M294" s="194" t="s">
        <v>1</v>
      </c>
      <c r="N294" s="195" t="s">
        <v>42</v>
      </c>
      <c r="O294" s="72"/>
      <c r="P294" s="196">
        <f>O294*H294</f>
        <v>0</v>
      </c>
      <c r="Q294" s="196">
        <v>2.052E-2</v>
      </c>
      <c r="R294" s="196">
        <f>Q294*H294</f>
        <v>1.7236800000000001</v>
      </c>
      <c r="S294" s="196">
        <v>0</v>
      </c>
      <c r="T294" s="19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144</v>
      </c>
      <c r="AT294" s="198" t="s">
        <v>126</v>
      </c>
      <c r="AU294" s="198" t="s">
        <v>132</v>
      </c>
      <c r="AY294" s="18" t="s">
        <v>123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132</v>
      </c>
      <c r="BK294" s="199">
        <f>ROUND(I294*H294,2)</f>
        <v>0</v>
      </c>
      <c r="BL294" s="18" t="s">
        <v>144</v>
      </c>
      <c r="BM294" s="198" t="s">
        <v>407</v>
      </c>
    </row>
    <row r="295" spans="1:65" s="2" customFormat="1" ht="19.5">
      <c r="A295" s="35"/>
      <c r="B295" s="36"/>
      <c r="C295" s="37"/>
      <c r="D295" s="200" t="s">
        <v>134</v>
      </c>
      <c r="E295" s="37"/>
      <c r="F295" s="201" t="s">
        <v>406</v>
      </c>
      <c r="G295" s="37"/>
      <c r="H295" s="37"/>
      <c r="I295" s="202"/>
      <c r="J295" s="37"/>
      <c r="K295" s="37"/>
      <c r="L295" s="40"/>
      <c r="M295" s="203"/>
      <c r="N295" s="204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134</v>
      </c>
      <c r="AU295" s="18" t="s">
        <v>132</v>
      </c>
    </row>
    <row r="296" spans="1:65" s="14" customFormat="1" ht="11.25">
      <c r="B296" s="219"/>
      <c r="C296" s="220"/>
      <c r="D296" s="200" t="s">
        <v>205</v>
      </c>
      <c r="E296" s="221" t="s">
        <v>1</v>
      </c>
      <c r="F296" s="222" t="s">
        <v>408</v>
      </c>
      <c r="G296" s="220"/>
      <c r="H296" s="223">
        <v>84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205</v>
      </c>
      <c r="AU296" s="229" t="s">
        <v>132</v>
      </c>
      <c r="AV296" s="14" t="s">
        <v>132</v>
      </c>
      <c r="AW296" s="14" t="s">
        <v>32</v>
      </c>
      <c r="AX296" s="14" t="s">
        <v>83</v>
      </c>
      <c r="AY296" s="229" t="s">
        <v>123</v>
      </c>
    </row>
    <row r="297" spans="1:65" s="2" customFormat="1" ht="14.45" customHeight="1">
      <c r="A297" s="35"/>
      <c r="B297" s="36"/>
      <c r="C297" s="187" t="s">
        <v>409</v>
      </c>
      <c r="D297" s="187" t="s">
        <v>126</v>
      </c>
      <c r="E297" s="188" t="s">
        <v>410</v>
      </c>
      <c r="F297" s="189" t="s">
        <v>411</v>
      </c>
      <c r="G297" s="190" t="s">
        <v>202</v>
      </c>
      <c r="H297" s="191">
        <v>42.524999999999999</v>
      </c>
      <c r="I297" s="192"/>
      <c r="J297" s="193">
        <f>ROUND(I297*H297,2)</f>
        <v>0</v>
      </c>
      <c r="K297" s="189" t="s">
        <v>130</v>
      </c>
      <c r="L297" s="40"/>
      <c r="M297" s="194" t="s">
        <v>1</v>
      </c>
      <c r="N297" s="195" t="s">
        <v>42</v>
      </c>
      <c r="O297" s="72"/>
      <c r="P297" s="196">
        <f>O297*H297</f>
        <v>0</v>
      </c>
      <c r="Q297" s="196">
        <v>5.7600000000000004E-3</v>
      </c>
      <c r="R297" s="196">
        <f>Q297*H297</f>
        <v>0.244944</v>
      </c>
      <c r="S297" s="196">
        <v>0</v>
      </c>
      <c r="T297" s="19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144</v>
      </c>
      <c r="AT297" s="198" t="s">
        <v>126</v>
      </c>
      <c r="AU297" s="198" t="s">
        <v>132</v>
      </c>
      <c r="AY297" s="18" t="s">
        <v>123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8" t="s">
        <v>132</v>
      </c>
      <c r="BK297" s="199">
        <f>ROUND(I297*H297,2)</f>
        <v>0</v>
      </c>
      <c r="BL297" s="18" t="s">
        <v>144</v>
      </c>
      <c r="BM297" s="198" t="s">
        <v>412</v>
      </c>
    </row>
    <row r="298" spans="1:65" s="2" customFormat="1" ht="11.25">
      <c r="A298" s="35"/>
      <c r="B298" s="36"/>
      <c r="C298" s="37"/>
      <c r="D298" s="200" t="s">
        <v>134</v>
      </c>
      <c r="E298" s="37"/>
      <c r="F298" s="201" t="s">
        <v>413</v>
      </c>
      <c r="G298" s="37"/>
      <c r="H298" s="37"/>
      <c r="I298" s="202"/>
      <c r="J298" s="37"/>
      <c r="K298" s="37"/>
      <c r="L298" s="40"/>
      <c r="M298" s="203"/>
      <c r="N298" s="204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134</v>
      </c>
      <c r="AU298" s="18" t="s">
        <v>132</v>
      </c>
    </row>
    <row r="299" spans="1:65" s="14" customFormat="1" ht="33.75">
      <c r="B299" s="219"/>
      <c r="C299" s="220"/>
      <c r="D299" s="200" t="s">
        <v>205</v>
      </c>
      <c r="E299" s="221" t="s">
        <v>1</v>
      </c>
      <c r="F299" s="222" t="s">
        <v>414</v>
      </c>
      <c r="G299" s="220"/>
      <c r="H299" s="223">
        <v>42.524999999999999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205</v>
      </c>
      <c r="AU299" s="229" t="s">
        <v>132</v>
      </c>
      <c r="AV299" s="14" t="s">
        <v>132</v>
      </c>
      <c r="AW299" s="14" t="s">
        <v>32</v>
      </c>
      <c r="AX299" s="14" t="s">
        <v>83</v>
      </c>
      <c r="AY299" s="229" t="s">
        <v>123</v>
      </c>
    </row>
    <row r="300" spans="1:65" s="2" customFormat="1" ht="14.45" customHeight="1">
      <c r="A300" s="35"/>
      <c r="B300" s="36"/>
      <c r="C300" s="187" t="s">
        <v>415</v>
      </c>
      <c r="D300" s="187" t="s">
        <v>126</v>
      </c>
      <c r="E300" s="188" t="s">
        <v>416</v>
      </c>
      <c r="F300" s="189" t="s">
        <v>417</v>
      </c>
      <c r="G300" s="190" t="s">
        <v>202</v>
      </c>
      <c r="H300" s="191">
        <v>42.524999999999999</v>
      </c>
      <c r="I300" s="192"/>
      <c r="J300" s="193">
        <f>ROUND(I300*H300,2)</f>
        <v>0</v>
      </c>
      <c r="K300" s="189" t="s">
        <v>130</v>
      </c>
      <c r="L300" s="40"/>
      <c r="M300" s="194" t="s">
        <v>1</v>
      </c>
      <c r="N300" s="195" t="s">
        <v>42</v>
      </c>
      <c r="O300" s="72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144</v>
      </c>
      <c r="AT300" s="198" t="s">
        <v>126</v>
      </c>
      <c r="AU300" s="198" t="s">
        <v>132</v>
      </c>
      <c r="AY300" s="18" t="s">
        <v>123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132</v>
      </c>
      <c r="BK300" s="199">
        <f>ROUND(I300*H300,2)</f>
        <v>0</v>
      </c>
      <c r="BL300" s="18" t="s">
        <v>144</v>
      </c>
      <c r="BM300" s="198" t="s">
        <v>418</v>
      </c>
    </row>
    <row r="301" spans="1:65" s="2" customFormat="1" ht="11.25">
      <c r="A301" s="35"/>
      <c r="B301" s="36"/>
      <c r="C301" s="37"/>
      <c r="D301" s="200" t="s">
        <v>134</v>
      </c>
      <c r="E301" s="37"/>
      <c r="F301" s="201" t="s">
        <v>419</v>
      </c>
      <c r="G301" s="37"/>
      <c r="H301" s="37"/>
      <c r="I301" s="202"/>
      <c r="J301" s="37"/>
      <c r="K301" s="37"/>
      <c r="L301" s="40"/>
      <c r="M301" s="203"/>
      <c r="N301" s="204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134</v>
      </c>
      <c r="AU301" s="18" t="s">
        <v>132</v>
      </c>
    </row>
    <row r="302" spans="1:65" s="2" customFormat="1" ht="24.2" customHeight="1">
      <c r="A302" s="35"/>
      <c r="B302" s="36"/>
      <c r="C302" s="187" t="s">
        <v>420</v>
      </c>
      <c r="D302" s="187" t="s">
        <v>126</v>
      </c>
      <c r="E302" s="188" t="s">
        <v>421</v>
      </c>
      <c r="F302" s="189" t="s">
        <v>422</v>
      </c>
      <c r="G302" s="190" t="s">
        <v>250</v>
      </c>
      <c r="H302" s="191">
        <v>2.145</v>
      </c>
      <c r="I302" s="192"/>
      <c r="J302" s="193">
        <f>ROUND(I302*H302,2)</f>
        <v>0</v>
      </c>
      <c r="K302" s="189" t="s">
        <v>130</v>
      </c>
      <c r="L302" s="40"/>
      <c r="M302" s="194" t="s">
        <v>1</v>
      </c>
      <c r="N302" s="195" t="s">
        <v>42</v>
      </c>
      <c r="O302" s="72"/>
      <c r="P302" s="196">
        <f>O302*H302</f>
        <v>0</v>
      </c>
      <c r="Q302" s="196">
        <v>1.0525599999999999</v>
      </c>
      <c r="R302" s="196">
        <f>Q302*H302</f>
        <v>2.2577411999999999</v>
      </c>
      <c r="S302" s="196">
        <v>0</v>
      </c>
      <c r="T302" s="19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144</v>
      </c>
      <c r="AT302" s="198" t="s">
        <v>126</v>
      </c>
      <c r="AU302" s="198" t="s">
        <v>132</v>
      </c>
      <c r="AY302" s="18" t="s">
        <v>123</v>
      </c>
      <c r="BE302" s="199">
        <f>IF(N302="základní",J302,0)</f>
        <v>0</v>
      </c>
      <c r="BF302" s="199">
        <f>IF(N302="snížená",J302,0)</f>
        <v>0</v>
      </c>
      <c r="BG302" s="199">
        <f>IF(N302="zákl. přenesená",J302,0)</f>
        <v>0</v>
      </c>
      <c r="BH302" s="199">
        <f>IF(N302="sníž. přenesená",J302,0)</f>
        <v>0</v>
      </c>
      <c r="BI302" s="199">
        <f>IF(N302="nulová",J302,0)</f>
        <v>0</v>
      </c>
      <c r="BJ302" s="18" t="s">
        <v>132</v>
      </c>
      <c r="BK302" s="199">
        <f>ROUND(I302*H302,2)</f>
        <v>0</v>
      </c>
      <c r="BL302" s="18" t="s">
        <v>144</v>
      </c>
      <c r="BM302" s="198" t="s">
        <v>423</v>
      </c>
    </row>
    <row r="303" spans="1:65" s="2" customFormat="1" ht="19.5">
      <c r="A303" s="35"/>
      <c r="B303" s="36"/>
      <c r="C303" s="37"/>
      <c r="D303" s="200" t="s">
        <v>134</v>
      </c>
      <c r="E303" s="37"/>
      <c r="F303" s="201" t="s">
        <v>424</v>
      </c>
      <c r="G303" s="37"/>
      <c r="H303" s="37"/>
      <c r="I303" s="202"/>
      <c r="J303" s="37"/>
      <c r="K303" s="37"/>
      <c r="L303" s="40"/>
      <c r="M303" s="203"/>
      <c r="N303" s="204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134</v>
      </c>
      <c r="AU303" s="18" t="s">
        <v>132</v>
      </c>
    </row>
    <row r="304" spans="1:65" s="14" customFormat="1" ht="22.5">
      <c r="B304" s="219"/>
      <c r="C304" s="220"/>
      <c r="D304" s="200" t="s">
        <v>205</v>
      </c>
      <c r="E304" s="221" t="s">
        <v>1</v>
      </c>
      <c r="F304" s="222" t="s">
        <v>425</v>
      </c>
      <c r="G304" s="220"/>
      <c r="H304" s="223">
        <v>1.109</v>
      </c>
      <c r="I304" s="224"/>
      <c r="J304" s="220"/>
      <c r="K304" s="220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205</v>
      </c>
      <c r="AU304" s="229" t="s">
        <v>132</v>
      </c>
      <c r="AV304" s="14" t="s">
        <v>132</v>
      </c>
      <c r="AW304" s="14" t="s">
        <v>32</v>
      </c>
      <c r="AX304" s="14" t="s">
        <v>76</v>
      </c>
      <c r="AY304" s="229" t="s">
        <v>123</v>
      </c>
    </row>
    <row r="305" spans="1:65" s="14" customFormat="1" ht="22.5">
      <c r="B305" s="219"/>
      <c r="C305" s="220"/>
      <c r="D305" s="200" t="s">
        <v>205</v>
      </c>
      <c r="E305" s="221" t="s">
        <v>1</v>
      </c>
      <c r="F305" s="222" t="s">
        <v>426</v>
      </c>
      <c r="G305" s="220"/>
      <c r="H305" s="223">
        <v>0.108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205</v>
      </c>
      <c r="AU305" s="229" t="s">
        <v>132</v>
      </c>
      <c r="AV305" s="14" t="s">
        <v>132</v>
      </c>
      <c r="AW305" s="14" t="s">
        <v>32</v>
      </c>
      <c r="AX305" s="14" t="s">
        <v>76</v>
      </c>
      <c r="AY305" s="229" t="s">
        <v>123</v>
      </c>
    </row>
    <row r="306" spans="1:65" s="14" customFormat="1" ht="11.25">
      <c r="B306" s="219"/>
      <c r="C306" s="220"/>
      <c r="D306" s="200" t="s">
        <v>205</v>
      </c>
      <c r="E306" s="221" t="s">
        <v>1</v>
      </c>
      <c r="F306" s="222" t="s">
        <v>427</v>
      </c>
      <c r="G306" s="220"/>
      <c r="H306" s="223">
        <v>1.7999999999999999E-2</v>
      </c>
      <c r="I306" s="224"/>
      <c r="J306" s="220"/>
      <c r="K306" s="220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205</v>
      </c>
      <c r="AU306" s="229" t="s">
        <v>132</v>
      </c>
      <c r="AV306" s="14" t="s">
        <v>132</v>
      </c>
      <c r="AW306" s="14" t="s">
        <v>32</v>
      </c>
      <c r="AX306" s="14" t="s">
        <v>76</v>
      </c>
      <c r="AY306" s="229" t="s">
        <v>123</v>
      </c>
    </row>
    <row r="307" spans="1:65" s="14" customFormat="1" ht="11.25">
      <c r="B307" s="219"/>
      <c r="C307" s="220"/>
      <c r="D307" s="200" t="s">
        <v>205</v>
      </c>
      <c r="E307" s="221" t="s">
        <v>1</v>
      </c>
      <c r="F307" s="222" t="s">
        <v>428</v>
      </c>
      <c r="G307" s="220"/>
      <c r="H307" s="223">
        <v>6.0000000000000001E-3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205</v>
      </c>
      <c r="AU307" s="229" t="s">
        <v>132</v>
      </c>
      <c r="AV307" s="14" t="s">
        <v>132</v>
      </c>
      <c r="AW307" s="14" t="s">
        <v>32</v>
      </c>
      <c r="AX307" s="14" t="s">
        <v>76</v>
      </c>
      <c r="AY307" s="229" t="s">
        <v>123</v>
      </c>
    </row>
    <row r="308" spans="1:65" s="14" customFormat="1" ht="11.25">
      <c r="B308" s="219"/>
      <c r="C308" s="220"/>
      <c r="D308" s="200" t="s">
        <v>205</v>
      </c>
      <c r="E308" s="221" t="s">
        <v>1</v>
      </c>
      <c r="F308" s="222" t="s">
        <v>429</v>
      </c>
      <c r="G308" s="220"/>
      <c r="H308" s="223">
        <v>0.83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205</v>
      </c>
      <c r="AU308" s="229" t="s">
        <v>132</v>
      </c>
      <c r="AV308" s="14" t="s">
        <v>132</v>
      </c>
      <c r="AW308" s="14" t="s">
        <v>32</v>
      </c>
      <c r="AX308" s="14" t="s">
        <v>76</v>
      </c>
      <c r="AY308" s="229" t="s">
        <v>123</v>
      </c>
    </row>
    <row r="309" spans="1:65" s="14" customFormat="1" ht="22.5">
      <c r="B309" s="219"/>
      <c r="C309" s="220"/>
      <c r="D309" s="200" t="s">
        <v>205</v>
      </c>
      <c r="E309" s="221" t="s">
        <v>1</v>
      </c>
      <c r="F309" s="222" t="s">
        <v>430</v>
      </c>
      <c r="G309" s="220"/>
      <c r="H309" s="223">
        <v>7.3999999999999996E-2</v>
      </c>
      <c r="I309" s="224"/>
      <c r="J309" s="220"/>
      <c r="K309" s="220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205</v>
      </c>
      <c r="AU309" s="229" t="s">
        <v>132</v>
      </c>
      <c r="AV309" s="14" t="s">
        <v>132</v>
      </c>
      <c r="AW309" s="14" t="s">
        <v>32</v>
      </c>
      <c r="AX309" s="14" t="s">
        <v>76</v>
      </c>
      <c r="AY309" s="229" t="s">
        <v>123</v>
      </c>
    </row>
    <row r="310" spans="1:65" s="15" customFormat="1" ht="11.25">
      <c r="B310" s="230"/>
      <c r="C310" s="231"/>
      <c r="D310" s="200" t="s">
        <v>205</v>
      </c>
      <c r="E310" s="232" t="s">
        <v>1</v>
      </c>
      <c r="F310" s="233" t="s">
        <v>214</v>
      </c>
      <c r="G310" s="231"/>
      <c r="H310" s="234">
        <v>2.145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205</v>
      </c>
      <c r="AU310" s="240" t="s">
        <v>132</v>
      </c>
      <c r="AV310" s="15" t="s">
        <v>144</v>
      </c>
      <c r="AW310" s="15" t="s">
        <v>32</v>
      </c>
      <c r="AX310" s="15" t="s">
        <v>83</v>
      </c>
      <c r="AY310" s="240" t="s">
        <v>123</v>
      </c>
    </row>
    <row r="311" spans="1:65" s="2" customFormat="1" ht="14.45" customHeight="1">
      <c r="A311" s="35"/>
      <c r="B311" s="36"/>
      <c r="C311" s="187" t="s">
        <v>431</v>
      </c>
      <c r="D311" s="187" t="s">
        <v>126</v>
      </c>
      <c r="E311" s="188" t="s">
        <v>432</v>
      </c>
      <c r="F311" s="189" t="s">
        <v>433</v>
      </c>
      <c r="G311" s="190" t="s">
        <v>223</v>
      </c>
      <c r="H311" s="191">
        <v>11.519</v>
      </c>
      <c r="I311" s="192"/>
      <c r="J311" s="193">
        <f>ROUND(I311*H311,2)</f>
        <v>0</v>
      </c>
      <c r="K311" s="189" t="s">
        <v>130</v>
      </c>
      <c r="L311" s="40"/>
      <c r="M311" s="194" t="s">
        <v>1</v>
      </c>
      <c r="N311" s="195" t="s">
        <v>42</v>
      </c>
      <c r="O311" s="72"/>
      <c r="P311" s="196">
        <f>O311*H311</f>
        <v>0</v>
      </c>
      <c r="Q311" s="196">
        <v>2.4533999999999998</v>
      </c>
      <c r="R311" s="196">
        <f>Q311*H311</f>
        <v>28.260714599999996</v>
      </c>
      <c r="S311" s="196">
        <v>0</v>
      </c>
      <c r="T311" s="19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144</v>
      </c>
      <c r="AT311" s="198" t="s">
        <v>126</v>
      </c>
      <c r="AU311" s="198" t="s">
        <v>132</v>
      </c>
      <c r="AY311" s="18" t="s">
        <v>123</v>
      </c>
      <c r="BE311" s="199">
        <f>IF(N311="základní",J311,0)</f>
        <v>0</v>
      </c>
      <c r="BF311" s="199">
        <f>IF(N311="snížená",J311,0)</f>
        <v>0</v>
      </c>
      <c r="BG311" s="199">
        <f>IF(N311="zákl. přenesená",J311,0)</f>
        <v>0</v>
      </c>
      <c r="BH311" s="199">
        <f>IF(N311="sníž. přenesená",J311,0)</f>
        <v>0</v>
      </c>
      <c r="BI311" s="199">
        <f>IF(N311="nulová",J311,0)</f>
        <v>0</v>
      </c>
      <c r="BJ311" s="18" t="s">
        <v>132</v>
      </c>
      <c r="BK311" s="199">
        <f>ROUND(I311*H311,2)</f>
        <v>0</v>
      </c>
      <c r="BL311" s="18" t="s">
        <v>144</v>
      </c>
      <c r="BM311" s="198" t="s">
        <v>434</v>
      </c>
    </row>
    <row r="312" spans="1:65" s="2" customFormat="1" ht="19.5">
      <c r="A312" s="35"/>
      <c r="B312" s="36"/>
      <c r="C312" s="37"/>
      <c r="D312" s="200" t="s">
        <v>134</v>
      </c>
      <c r="E312" s="37"/>
      <c r="F312" s="201" t="s">
        <v>435</v>
      </c>
      <c r="G312" s="37"/>
      <c r="H312" s="37"/>
      <c r="I312" s="202"/>
      <c r="J312" s="37"/>
      <c r="K312" s="37"/>
      <c r="L312" s="40"/>
      <c r="M312" s="203"/>
      <c r="N312" s="204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134</v>
      </c>
      <c r="AU312" s="18" t="s">
        <v>132</v>
      </c>
    </row>
    <row r="313" spans="1:65" s="14" customFormat="1" ht="22.5">
      <c r="B313" s="219"/>
      <c r="C313" s="220"/>
      <c r="D313" s="200" t="s">
        <v>205</v>
      </c>
      <c r="E313" s="221" t="s">
        <v>1</v>
      </c>
      <c r="F313" s="222" t="s">
        <v>436</v>
      </c>
      <c r="G313" s="220"/>
      <c r="H313" s="223">
        <v>6.843</v>
      </c>
      <c r="I313" s="224"/>
      <c r="J313" s="220"/>
      <c r="K313" s="220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205</v>
      </c>
      <c r="AU313" s="229" t="s">
        <v>132</v>
      </c>
      <c r="AV313" s="14" t="s">
        <v>132</v>
      </c>
      <c r="AW313" s="14" t="s">
        <v>32</v>
      </c>
      <c r="AX313" s="14" t="s">
        <v>76</v>
      </c>
      <c r="AY313" s="229" t="s">
        <v>123</v>
      </c>
    </row>
    <row r="314" spans="1:65" s="14" customFormat="1" ht="11.25">
      <c r="B314" s="219"/>
      <c r="C314" s="220"/>
      <c r="D314" s="200" t="s">
        <v>205</v>
      </c>
      <c r="E314" s="221" t="s">
        <v>1</v>
      </c>
      <c r="F314" s="222" t="s">
        <v>437</v>
      </c>
      <c r="G314" s="220"/>
      <c r="H314" s="223">
        <v>0.32200000000000001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205</v>
      </c>
      <c r="AU314" s="229" t="s">
        <v>132</v>
      </c>
      <c r="AV314" s="14" t="s">
        <v>132</v>
      </c>
      <c r="AW314" s="14" t="s">
        <v>32</v>
      </c>
      <c r="AX314" s="14" t="s">
        <v>76</v>
      </c>
      <c r="AY314" s="229" t="s">
        <v>123</v>
      </c>
    </row>
    <row r="315" spans="1:65" s="14" customFormat="1" ht="11.25">
      <c r="B315" s="219"/>
      <c r="C315" s="220"/>
      <c r="D315" s="200" t="s">
        <v>205</v>
      </c>
      <c r="E315" s="221" t="s">
        <v>1</v>
      </c>
      <c r="F315" s="222" t="s">
        <v>438</v>
      </c>
      <c r="G315" s="220"/>
      <c r="H315" s="223">
        <v>4.3540000000000001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205</v>
      </c>
      <c r="AU315" s="229" t="s">
        <v>132</v>
      </c>
      <c r="AV315" s="14" t="s">
        <v>132</v>
      </c>
      <c r="AW315" s="14" t="s">
        <v>32</v>
      </c>
      <c r="AX315" s="14" t="s">
        <v>76</v>
      </c>
      <c r="AY315" s="229" t="s">
        <v>123</v>
      </c>
    </row>
    <row r="316" spans="1:65" s="15" customFormat="1" ht="11.25">
      <c r="B316" s="230"/>
      <c r="C316" s="231"/>
      <c r="D316" s="200" t="s">
        <v>205</v>
      </c>
      <c r="E316" s="232" t="s">
        <v>1</v>
      </c>
      <c r="F316" s="233" t="s">
        <v>214</v>
      </c>
      <c r="G316" s="231"/>
      <c r="H316" s="234">
        <v>11.519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205</v>
      </c>
      <c r="AU316" s="240" t="s">
        <v>132</v>
      </c>
      <c r="AV316" s="15" t="s">
        <v>144</v>
      </c>
      <c r="AW316" s="15" t="s">
        <v>32</v>
      </c>
      <c r="AX316" s="15" t="s">
        <v>83</v>
      </c>
      <c r="AY316" s="240" t="s">
        <v>123</v>
      </c>
    </row>
    <row r="317" spans="1:65" s="12" customFormat="1" ht="22.9" customHeight="1">
      <c r="B317" s="171"/>
      <c r="C317" s="172"/>
      <c r="D317" s="173" t="s">
        <v>75</v>
      </c>
      <c r="E317" s="185" t="s">
        <v>122</v>
      </c>
      <c r="F317" s="185" t="s">
        <v>439</v>
      </c>
      <c r="G317" s="172"/>
      <c r="H317" s="172"/>
      <c r="I317" s="175"/>
      <c r="J317" s="186">
        <f>BK317</f>
        <v>0</v>
      </c>
      <c r="K317" s="172"/>
      <c r="L317" s="177"/>
      <c r="M317" s="178"/>
      <c r="N317" s="179"/>
      <c r="O317" s="179"/>
      <c r="P317" s="180">
        <f>SUM(P318:P332)</f>
        <v>0</v>
      </c>
      <c r="Q317" s="179"/>
      <c r="R317" s="180">
        <f>SUM(R318:R332)</f>
        <v>1.1789865000000002</v>
      </c>
      <c r="S317" s="179"/>
      <c r="T317" s="181">
        <f>SUM(T318:T332)</f>
        <v>0</v>
      </c>
      <c r="AR317" s="182" t="s">
        <v>83</v>
      </c>
      <c r="AT317" s="183" t="s">
        <v>75</v>
      </c>
      <c r="AU317" s="183" t="s">
        <v>83</v>
      </c>
      <c r="AY317" s="182" t="s">
        <v>123</v>
      </c>
      <c r="BK317" s="184">
        <f>SUM(BK318:BK332)</f>
        <v>0</v>
      </c>
    </row>
    <row r="318" spans="1:65" s="2" customFormat="1" ht="14.45" customHeight="1">
      <c r="A318" s="35"/>
      <c r="B318" s="36"/>
      <c r="C318" s="187" t="s">
        <v>440</v>
      </c>
      <c r="D318" s="187" t="s">
        <v>126</v>
      </c>
      <c r="E318" s="188" t="s">
        <v>441</v>
      </c>
      <c r="F318" s="189" t="s">
        <v>442</v>
      </c>
      <c r="G318" s="190" t="s">
        <v>202</v>
      </c>
      <c r="H318" s="191">
        <v>27.76</v>
      </c>
      <c r="I318" s="192"/>
      <c r="J318" s="193">
        <f>ROUND(I318*H318,2)</f>
        <v>0</v>
      </c>
      <c r="K318" s="189" t="s">
        <v>130</v>
      </c>
      <c r="L318" s="40"/>
      <c r="M318" s="194" t="s">
        <v>1</v>
      </c>
      <c r="N318" s="195" t="s">
        <v>42</v>
      </c>
      <c r="O318" s="72"/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144</v>
      </c>
      <c r="AT318" s="198" t="s">
        <v>126</v>
      </c>
      <c r="AU318" s="198" t="s">
        <v>132</v>
      </c>
      <c r="AY318" s="18" t="s">
        <v>123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132</v>
      </c>
      <c r="BK318" s="199">
        <f>ROUND(I318*H318,2)</f>
        <v>0</v>
      </c>
      <c r="BL318" s="18" t="s">
        <v>144</v>
      </c>
      <c r="BM318" s="198" t="s">
        <v>443</v>
      </c>
    </row>
    <row r="319" spans="1:65" s="2" customFormat="1" ht="19.5">
      <c r="A319" s="35"/>
      <c r="B319" s="36"/>
      <c r="C319" s="37"/>
      <c r="D319" s="200" t="s">
        <v>134</v>
      </c>
      <c r="E319" s="37"/>
      <c r="F319" s="201" t="s">
        <v>444</v>
      </c>
      <c r="G319" s="37"/>
      <c r="H319" s="37"/>
      <c r="I319" s="202"/>
      <c r="J319" s="37"/>
      <c r="K319" s="37"/>
      <c r="L319" s="40"/>
      <c r="M319" s="203"/>
      <c r="N319" s="204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134</v>
      </c>
      <c r="AU319" s="18" t="s">
        <v>132</v>
      </c>
    </row>
    <row r="320" spans="1:65" s="13" customFormat="1" ht="11.25">
      <c r="B320" s="209"/>
      <c r="C320" s="210"/>
      <c r="D320" s="200" t="s">
        <v>205</v>
      </c>
      <c r="E320" s="211" t="s">
        <v>1</v>
      </c>
      <c r="F320" s="212" t="s">
        <v>445</v>
      </c>
      <c r="G320" s="210"/>
      <c r="H320" s="211" t="s">
        <v>1</v>
      </c>
      <c r="I320" s="213"/>
      <c r="J320" s="210"/>
      <c r="K320" s="210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205</v>
      </c>
      <c r="AU320" s="218" t="s">
        <v>132</v>
      </c>
      <c r="AV320" s="13" t="s">
        <v>83</v>
      </c>
      <c r="AW320" s="13" t="s">
        <v>32</v>
      </c>
      <c r="AX320" s="13" t="s">
        <v>76</v>
      </c>
      <c r="AY320" s="218" t="s">
        <v>123</v>
      </c>
    </row>
    <row r="321" spans="1:65" s="14" customFormat="1" ht="11.25">
      <c r="B321" s="219"/>
      <c r="C321" s="220"/>
      <c r="D321" s="200" t="s">
        <v>205</v>
      </c>
      <c r="E321" s="221" t="s">
        <v>1</v>
      </c>
      <c r="F321" s="222" t="s">
        <v>446</v>
      </c>
      <c r="G321" s="220"/>
      <c r="H321" s="223">
        <v>27.76</v>
      </c>
      <c r="I321" s="224"/>
      <c r="J321" s="220"/>
      <c r="K321" s="220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205</v>
      </c>
      <c r="AU321" s="229" t="s">
        <v>132</v>
      </c>
      <c r="AV321" s="14" t="s">
        <v>132</v>
      </c>
      <c r="AW321" s="14" t="s">
        <v>32</v>
      </c>
      <c r="AX321" s="14" t="s">
        <v>83</v>
      </c>
      <c r="AY321" s="229" t="s">
        <v>123</v>
      </c>
    </row>
    <row r="322" spans="1:65" s="2" customFormat="1" ht="14.45" customHeight="1">
      <c r="A322" s="35"/>
      <c r="B322" s="36"/>
      <c r="C322" s="187" t="s">
        <v>447</v>
      </c>
      <c r="D322" s="187" t="s">
        <v>126</v>
      </c>
      <c r="E322" s="188" t="s">
        <v>448</v>
      </c>
      <c r="F322" s="189" t="s">
        <v>449</v>
      </c>
      <c r="G322" s="190" t="s">
        <v>202</v>
      </c>
      <c r="H322" s="191">
        <v>14.188000000000001</v>
      </c>
      <c r="I322" s="192"/>
      <c r="J322" s="193">
        <f>ROUND(I322*H322,2)</f>
        <v>0</v>
      </c>
      <c r="K322" s="189" t="s">
        <v>130</v>
      </c>
      <c r="L322" s="40"/>
      <c r="M322" s="194" t="s">
        <v>1</v>
      </c>
      <c r="N322" s="195" t="s">
        <v>42</v>
      </c>
      <c r="O322" s="72"/>
      <c r="P322" s="196">
        <f>O322*H322</f>
        <v>0</v>
      </c>
      <c r="Q322" s="196">
        <v>0</v>
      </c>
      <c r="R322" s="196">
        <f>Q322*H322</f>
        <v>0</v>
      </c>
      <c r="S322" s="196">
        <v>0</v>
      </c>
      <c r="T322" s="19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144</v>
      </c>
      <c r="AT322" s="198" t="s">
        <v>126</v>
      </c>
      <c r="AU322" s="198" t="s">
        <v>132</v>
      </c>
      <c r="AY322" s="18" t="s">
        <v>123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132</v>
      </c>
      <c r="BK322" s="199">
        <f>ROUND(I322*H322,2)</f>
        <v>0</v>
      </c>
      <c r="BL322" s="18" t="s">
        <v>144</v>
      </c>
      <c r="BM322" s="198" t="s">
        <v>450</v>
      </c>
    </row>
    <row r="323" spans="1:65" s="2" customFormat="1" ht="19.5">
      <c r="A323" s="35"/>
      <c r="B323" s="36"/>
      <c r="C323" s="37"/>
      <c r="D323" s="200" t="s">
        <v>134</v>
      </c>
      <c r="E323" s="37"/>
      <c r="F323" s="201" t="s">
        <v>451</v>
      </c>
      <c r="G323" s="37"/>
      <c r="H323" s="37"/>
      <c r="I323" s="202"/>
      <c r="J323" s="37"/>
      <c r="K323" s="37"/>
      <c r="L323" s="40"/>
      <c r="M323" s="203"/>
      <c r="N323" s="204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134</v>
      </c>
      <c r="AU323" s="18" t="s">
        <v>132</v>
      </c>
    </row>
    <row r="324" spans="1:65" s="13" customFormat="1" ht="11.25">
      <c r="B324" s="209"/>
      <c r="C324" s="210"/>
      <c r="D324" s="200" t="s">
        <v>205</v>
      </c>
      <c r="E324" s="211" t="s">
        <v>1</v>
      </c>
      <c r="F324" s="212" t="s">
        <v>452</v>
      </c>
      <c r="G324" s="210"/>
      <c r="H324" s="211" t="s">
        <v>1</v>
      </c>
      <c r="I324" s="213"/>
      <c r="J324" s="210"/>
      <c r="K324" s="210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205</v>
      </c>
      <c r="AU324" s="218" t="s">
        <v>132</v>
      </c>
      <c r="AV324" s="13" t="s">
        <v>83</v>
      </c>
      <c r="AW324" s="13" t="s">
        <v>32</v>
      </c>
      <c r="AX324" s="13" t="s">
        <v>76</v>
      </c>
      <c r="AY324" s="218" t="s">
        <v>123</v>
      </c>
    </row>
    <row r="325" spans="1:65" s="14" customFormat="1" ht="11.25">
      <c r="B325" s="219"/>
      <c r="C325" s="220"/>
      <c r="D325" s="200" t="s">
        <v>205</v>
      </c>
      <c r="E325" s="221" t="s">
        <v>1</v>
      </c>
      <c r="F325" s="222" t="s">
        <v>453</v>
      </c>
      <c r="G325" s="220"/>
      <c r="H325" s="223">
        <v>10.313000000000001</v>
      </c>
      <c r="I325" s="224"/>
      <c r="J325" s="220"/>
      <c r="K325" s="220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205</v>
      </c>
      <c r="AU325" s="229" t="s">
        <v>132</v>
      </c>
      <c r="AV325" s="14" t="s">
        <v>132</v>
      </c>
      <c r="AW325" s="14" t="s">
        <v>32</v>
      </c>
      <c r="AX325" s="14" t="s">
        <v>76</v>
      </c>
      <c r="AY325" s="229" t="s">
        <v>123</v>
      </c>
    </row>
    <row r="326" spans="1:65" s="13" customFormat="1" ht="11.25">
      <c r="B326" s="209"/>
      <c r="C326" s="210"/>
      <c r="D326" s="200" t="s">
        <v>205</v>
      </c>
      <c r="E326" s="211" t="s">
        <v>1</v>
      </c>
      <c r="F326" s="212" t="s">
        <v>454</v>
      </c>
      <c r="G326" s="210"/>
      <c r="H326" s="211" t="s">
        <v>1</v>
      </c>
      <c r="I326" s="213"/>
      <c r="J326" s="210"/>
      <c r="K326" s="210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205</v>
      </c>
      <c r="AU326" s="218" t="s">
        <v>132</v>
      </c>
      <c r="AV326" s="13" t="s">
        <v>83</v>
      </c>
      <c r="AW326" s="13" t="s">
        <v>32</v>
      </c>
      <c r="AX326" s="13" t="s">
        <v>76</v>
      </c>
      <c r="AY326" s="218" t="s">
        <v>123</v>
      </c>
    </row>
    <row r="327" spans="1:65" s="14" customFormat="1" ht="11.25">
      <c r="B327" s="219"/>
      <c r="C327" s="220"/>
      <c r="D327" s="200" t="s">
        <v>205</v>
      </c>
      <c r="E327" s="221" t="s">
        <v>1</v>
      </c>
      <c r="F327" s="222" t="s">
        <v>455</v>
      </c>
      <c r="G327" s="220"/>
      <c r="H327" s="223">
        <v>3.875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205</v>
      </c>
      <c r="AU327" s="229" t="s">
        <v>132</v>
      </c>
      <c r="AV327" s="14" t="s">
        <v>132</v>
      </c>
      <c r="AW327" s="14" t="s">
        <v>32</v>
      </c>
      <c r="AX327" s="14" t="s">
        <v>76</v>
      </c>
      <c r="AY327" s="229" t="s">
        <v>123</v>
      </c>
    </row>
    <row r="328" spans="1:65" s="15" customFormat="1" ht="11.25">
      <c r="B328" s="230"/>
      <c r="C328" s="231"/>
      <c r="D328" s="200" t="s">
        <v>205</v>
      </c>
      <c r="E328" s="232" t="s">
        <v>1</v>
      </c>
      <c r="F328" s="233" t="s">
        <v>214</v>
      </c>
      <c r="G328" s="231"/>
      <c r="H328" s="234">
        <v>14.188000000000001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205</v>
      </c>
      <c r="AU328" s="240" t="s">
        <v>132</v>
      </c>
      <c r="AV328" s="15" t="s">
        <v>144</v>
      </c>
      <c r="AW328" s="15" t="s">
        <v>32</v>
      </c>
      <c r="AX328" s="15" t="s">
        <v>83</v>
      </c>
      <c r="AY328" s="240" t="s">
        <v>123</v>
      </c>
    </row>
    <row r="329" spans="1:65" s="2" customFormat="1" ht="24.2" customHeight="1">
      <c r="A329" s="35"/>
      <c r="B329" s="36"/>
      <c r="C329" s="187" t="s">
        <v>456</v>
      </c>
      <c r="D329" s="187" t="s">
        <v>126</v>
      </c>
      <c r="E329" s="188" t="s">
        <v>457</v>
      </c>
      <c r="F329" s="189" t="s">
        <v>458</v>
      </c>
      <c r="G329" s="190" t="s">
        <v>202</v>
      </c>
      <c r="H329" s="191">
        <v>10.313000000000001</v>
      </c>
      <c r="I329" s="192"/>
      <c r="J329" s="193">
        <f>ROUND(I329*H329,2)</f>
        <v>0</v>
      </c>
      <c r="K329" s="189" t="s">
        <v>130</v>
      </c>
      <c r="L329" s="40"/>
      <c r="M329" s="194" t="s">
        <v>1</v>
      </c>
      <c r="N329" s="195" t="s">
        <v>42</v>
      </c>
      <c r="O329" s="72"/>
      <c r="P329" s="196">
        <f>O329*H329</f>
        <v>0</v>
      </c>
      <c r="Q329" s="196">
        <v>8.4250000000000005E-2</v>
      </c>
      <c r="R329" s="196">
        <f>Q329*H329</f>
        <v>0.86887025000000007</v>
      </c>
      <c r="S329" s="196">
        <v>0</v>
      </c>
      <c r="T329" s="19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8" t="s">
        <v>144</v>
      </c>
      <c r="AT329" s="198" t="s">
        <v>126</v>
      </c>
      <c r="AU329" s="198" t="s">
        <v>132</v>
      </c>
      <c r="AY329" s="18" t="s">
        <v>123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132</v>
      </c>
      <c r="BK329" s="199">
        <f>ROUND(I329*H329,2)</f>
        <v>0</v>
      </c>
      <c r="BL329" s="18" t="s">
        <v>144</v>
      </c>
      <c r="BM329" s="198" t="s">
        <v>459</v>
      </c>
    </row>
    <row r="330" spans="1:65" s="2" customFormat="1" ht="48.75">
      <c r="A330" s="35"/>
      <c r="B330" s="36"/>
      <c r="C330" s="37"/>
      <c r="D330" s="200" t="s">
        <v>134</v>
      </c>
      <c r="E330" s="37"/>
      <c r="F330" s="201" t="s">
        <v>460</v>
      </c>
      <c r="G330" s="37"/>
      <c r="H330" s="37"/>
      <c r="I330" s="202"/>
      <c r="J330" s="37"/>
      <c r="K330" s="37"/>
      <c r="L330" s="40"/>
      <c r="M330" s="203"/>
      <c r="N330" s="204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134</v>
      </c>
      <c r="AU330" s="18" t="s">
        <v>132</v>
      </c>
    </row>
    <row r="331" spans="1:65" s="2" customFormat="1" ht="24.2" customHeight="1">
      <c r="A331" s="35"/>
      <c r="B331" s="36"/>
      <c r="C331" s="187" t="s">
        <v>461</v>
      </c>
      <c r="D331" s="187" t="s">
        <v>126</v>
      </c>
      <c r="E331" s="188" t="s">
        <v>462</v>
      </c>
      <c r="F331" s="189" t="s">
        <v>463</v>
      </c>
      <c r="G331" s="190" t="s">
        <v>202</v>
      </c>
      <c r="H331" s="191">
        <v>3.875</v>
      </c>
      <c r="I331" s="192"/>
      <c r="J331" s="193">
        <f>ROUND(I331*H331,2)</f>
        <v>0</v>
      </c>
      <c r="K331" s="189" t="s">
        <v>130</v>
      </c>
      <c r="L331" s="40"/>
      <c r="M331" s="194" t="s">
        <v>1</v>
      </c>
      <c r="N331" s="195" t="s">
        <v>42</v>
      </c>
      <c r="O331" s="72"/>
      <c r="P331" s="196">
        <f>O331*H331</f>
        <v>0</v>
      </c>
      <c r="Q331" s="196">
        <v>8.0030000000000004E-2</v>
      </c>
      <c r="R331" s="196">
        <f>Q331*H331</f>
        <v>0.31011625000000004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144</v>
      </c>
      <c r="AT331" s="198" t="s">
        <v>126</v>
      </c>
      <c r="AU331" s="198" t="s">
        <v>132</v>
      </c>
      <c r="AY331" s="18" t="s">
        <v>123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132</v>
      </c>
      <c r="BK331" s="199">
        <f>ROUND(I331*H331,2)</f>
        <v>0</v>
      </c>
      <c r="BL331" s="18" t="s">
        <v>144</v>
      </c>
      <c r="BM331" s="198" t="s">
        <v>464</v>
      </c>
    </row>
    <row r="332" spans="1:65" s="2" customFormat="1" ht="39">
      <c r="A332" s="35"/>
      <c r="B332" s="36"/>
      <c r="C332" s="37"/>
      <c r="D332" s="200" t="s">
        <v>134</v>
      </c>
      <c r="E332" s="37"/>
      <c r="F332" s="201" t="s">
        <v>465</v>
      </c>
      <c r="G332" s="37"/>
      <c r="H332" s="37"/>
      <c r="I332" s="202"/>
      <c r="J332" s="37"/>
      <c r="K332" s="37"/>
      <c r="L332" s="40"/>
      <c r="M332" s="203"/>
      <c r="N332" s="204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134</v>
      </c>
      <c r="AU332" s="18" t="s">
        <v>132</v>
      </c>
    </row>
    <row r="333" spans="1:65" s="12" customFormat="1" ht="22.9" customHeight="1">
      <c r="B333" s="171"/>
      <c r="C333" s="172"/>
      <c r="D333" s="173" t="s">
        <v>75</v>
      </c>
      <c r="E333" s="185" t="s">
        <v>156</v>
      </c>
      <c r="F333" s="185" t="s">
        <v>466</v>
      </c>
      <c r="G333" s="172"/>
      <c r="H333" s="172"/>
      <c r="I333" s="175"/>
      <c r="J333" s="186">
        <f>BK333</f>
        <v>0</v>
      </c>
      <c r="K333" s="172"/>
      <c r="L333" s="177"/>
      <c r="M333" s="178"/>
      <c r="N333" s="179"/>
      <c r="O333" s="179"/>
      <c r="P333" s="180">
        <f>SUM(P334:P736)</f>
        <v>0</v>
      </c>
      <c r="Q333" s="179"/>
      <c r="R333" s="180">
        <f>SUM(R334:R736)</f>
        <v>87.029704390000006</v>
      </c>
      <c r="S333" s="179"/>
      <c r="T333" s="181">
        <f>SUM(T334:T736)</f>
        <v>0</v>
      </c>
      <c r="AR333" s="182" t="s">
        <v>83</v>
      </c>
      <c r="AT333" s="183" t="s">
        <v>75</v>
      </c>
      <c r="AU333" s="183" t="s">
        <v>83</v>
      </c>
      <c r="AY333" s="182" t="s">
        <v>123</v>
      </c>
      <c r="BK333" s="184">
        <f>SUM(BK334:BK736)</f>
        <v>0</v>
      </c>
    </row>
    <row r="334" spans="1:65" s="2" customFormat="1" ht="24.2" customHeight="1">
      <c r="A334" s="35"/>
      <c r="B334" s="36"/>
      <c r="C334" s="187" t="s">
        <v>467</v>
      </c>
      <c r="D334" s="187" t="s">
        <v>126</v>
      </c>
      <c r="E334" s="188" t="s">
        <v>468</v>
      </c>
      <c r="F334" s="189" t="s">
        <v>469</v>
      </c>
      <c r="G334" s="190" t="s">
        <v>202</v>
      </c>
      <c r="H334" s="191">
        <v>346.86</v>
      </c>
      <c r="I334" s="192"/>
      <c r="J334" s="193">
        <f>ROUND(I334*H334,2)</f>
        <v>0</v>
      </c>
      <c r="K334" s="189" t="s">
        <v>130</v>
      </c>
      <c r="L334" s="40"/>
      <c r="M334" s="194" t="s">
        <v>1</v>
      </c>
      <c r="N334" s="195" t="s">
        <v>42</v>
      </c>
      <c r="O334" s="72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98" t="s">
        <v>144</v>
      </c>
      <c r="AT334" s="198" t="s">
        <v>126</v>
      </c>
      <c r="AU334" s="198" t="s">
        <v>132</v>
      </c>
      <c r="AY334" s="18" t="s">
        <v>123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8" t="s">
        <v>132</v>
      </c>
      <c r="BK334" s="199">
        <f>ROUND(I334*H334,2)</f>
        <v>0</v>
      </c>
      <c r="BL334" s="18" t="s">
        <v>144</v>
      </c>
      <c r="BM334" s="198" t="s">
        <v>470</v>
      </c>
    </row>
    <row r="335" spans="1:65" s="2" customFormat="1" ht="19.5">
      <c r="A335" s="35"/>
      <c r="B335" s="36"/>
      <c r="C335" s="37"/>
      <c r="D335" s="200" t="s">
        <v>134</v>
      </c>
      <c r="E335" s="37"/>
      <c r="F335" s="201" t="s">
        <v>471</v>
      </c>
      <c r="G335" s="37"/>
      <c r="H335" s="37"/>
      <c r="I335" s="202"/>
      <c r="J335" s="37"/>
      <c r="K335" s="37"/>
      <c r="L335" s="40"/>
      <c r="M335" s="203"/>
      <c r="N335" s="204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134</v>
      </c>
      <c r="AU335" s="18" t="s">
        <v>132</v>
      </c>
    </row>
    <row r="336" spans="1:65" s="13" customFormat="1" ht="11.25">
      <c r="B336" s="209"/>
      <c r="C336" s="210"/>
      <c r="D336" s="200" t="s">
        <v>205</v>
      </c>
      <c r="E336" s="211" t="s">
        <v>1</v>
      </c>
      <c r="F336" s="212" t="s">
        <v>386</v>
      </c>
      <c r="G336" s="210"/>
      <c r="H336" s="211" t="s">
        <v>1</v>
      </c>
      <c r="I336" s="213"/>
      <c r="J336" s="210"/>
      <c r="K336" s="210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205</v>
      </c>
      <c r="AU336" s="218" t="s">
        <v>132</v>
      </c>
      <c r="AV336" s="13" t="s">
        <v>83</v>
      </c>
      <c r="AW336" s="13" t="s">
        <v>32</v>
      </c>
      <c r="AX336" s="13" t="s">
        <v>76</v>
      </c>
      <c r="AY336" s="218" t="s">
        <v>123</v>
      </c>
    </row>
    <row r="337" spans="2:51" s="14" customFormat="1" ht="11.25">
      <c r="B337" s="219"/>
      <c r="C337" s="220"/>
      <c r="D337" s="200" t="s">
        <v>205</v>
      </c>
      <c r="E337" s="221" t="s">
        <v>1</v>
      </c>
      <c r="F337" s="222" t="s">
        <v>472</v>
      </c>
      <c r="G337" s="220"/>
      <c r="H337" s="223">
        <v>28.08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205</v>
      </c>
      <c r="AU337" s="229" t="s">
        <v>132</v>
      </c>
      <c r="AV337" s="14" t="s">
        <v>132</v>
      </c>
      <c r="AW337" s="14" t="s">
        <v>32</v>
      </c>
      <c r="AX337" s="14" t="s">
        <v>76</v>
      </c>
      <c r="AY337" s="229" t="s">
        <v>123</v>
      </c>
    </row>
    <row r="338" spans="2:51" s="13" customFormat="1" ht="11.25">
      <c r="B338" s="209"/>
      <c r="C338" s="210"/>
      <c r="D338" s="200" t="s">
        <v>205</v>
      </c>
      <c r="E338" s="211" t="s">
        <v>1</v>
      </c>
      <c r="F338" s="212" t="s">
        <v>345</v>
      </c>
      <c r="G338" s="210"/>
      <c r="H338" s="211" t="s">
        <v>1</v>
      </c>
      <c r="I338" s="213"/>
      <c r="J338" s="210"/>
      <c r="K338" s="210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205</v>
      </c>
      <c r="AU338" s="218" t="s">
        <v>132</v>
      </c>
      <c r="AV338" s="13" t="s">
        <v>83</v>
      </c>
      <c r="AW338" s="13" t="s">
        <v>32</v>
      </c>
      <c r="AX338" s="13" t="s">
        <v>76</v>
      </c>
      <c r="AY338" s="218" t="s">
        <v>123</v>
      </c>
    </row>
    <row r="339" spans="2:51" s="14" customFormat="1" ht="11.25">
      <c r="B339" s="219"/>
      <c r="C339" s="220"/>
      <c r="D339" s="200" t="s">
        <v>205</v>
      </c>
      <c r="E339" s="221" t="s">
        <v>1</v>
      </c>
      <c r="F339" s="222" t="s">
        <v>473</v>
      </c>
      <c r="G339" s="220"/>
      <c r="H339" s="223">
        <v>15.36</v>
      </c>
      <c r="I339" s="224"/>
      <c r="J339" s="220"/>
      <c r="K339" s="220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205</v>
      </c>
      <c r="AU339" s="229" t="s">
        <v>132</v>
      </c>
      <c r="AV339" s="14" t="s">
        <v>132</v>
      </c>
      <c r="AW339" s="14" t="s">
        <v>32</v>
      </c>
      <c r="AX339" s="14" t="s">
        <v>76</v>
      </c>
      <c r="AY339" s="229" t="s">
        <v>123</v>
      </c>
    </row>
    <row r="340" spans="2:51" s="14" customFormat="1" ht="11.25">
      <c r="B340" s="219"/>
      <c r="C340" s="220"/>
      <c r="D340" s="200" t="s">
        <v>205</v>
      </c>
      <c r="E340" s="221" t="s">
        <v>1</v>
      </c>
      <c r="F340" s="222" t="s">
        <v>474</v>
      </c>
      <c r="G340" s="220"/>
      <c r="H340" s="223">
        <v>41.6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205</v>
      </c>
      <c r="AU340" s="229" t="s">
        <v>132</v>
      </c>
      <c r="AV340" s="14" t="s">
        <v>132</v>
      </c>
      <c r="AW340" s="14" t="s">
        <v>32</v>
      </c>
      <c r="AX340" s="14" t="s">
        <v>76</v>
      </c>
      <c r="AY340" s="229" t="s">
        <v>123</v>
      </c>
    </row>
    <row r="341" spans="2:51" s="14" customFormat="1" ht="11.25">
      <c r="B341" s="219"/>
      <c r="C341" s="220"/>
      <c r="D341" s="200" t="s">
        <v>205</v>
      </c>
      <c r="E341" s="221" t="s">
        <v>1</v>
      </c>
      <c r="F341" s="222" t="s">
        <v>475</v>
      </c>
      <c r="G341" s="220"/>
      <c r="H341" s="223">
        <v>11.88</v>
      </c>
      <c r="I341" s="224"/>
      <c r="J341" s="220"/>
      <c r="K341" s="220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205</v>
      </c>
      <c r="AU341" s="229" t="s">
        <v>132</v>
      </c>
      <c r="AV341" s="14" t="s">
        <v>132</v>
      </c>
      <c r="AW341" s="14" t="s">
        <v>32</v>
      </c>
      <c r="AX341" s="14" t="s">
        <v>76</v>
      </c>
      <c r="AY341" s="229" t="s">
        <v>123</v>
      </c>
    </row>
    <row r="342" spans="2:51" s="13" customFormat="1" ht="11.25">
      <c r="B342" s="209"/>
      <c r="C342" s="210"/>
      <c r="D342" s="200" t="s">
        <v>205</v>
      </c>
      <c r="E342" s="211" t="s">
        <v>1</v>
      </c>
      <c r="F342" s="212" t="s">
        <v>349</v>
      </c>
      <c r="G342" s="210"/>
      <c r="H342" s="211" t="s">
        <v>1</v>
      </c>
      <c r="I342" s="213"/>
      <c r="J342" s="210"/>
      <c r="K342" s="210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205</v>
      </c>
      <c r="AU342" s="218" t="s">
        <v>132</v>
      </c>
      <c r="AV342" s="13" t="s">
        <v>83</v>
      </c>
      <c r="AW342" s="13" t="s">
        <v>32</v>
      </c>
      <c r="AX342" s="13" t="s">
        <v>76</v>
      </c>
      <c r="AY342" s="218" t="s">
        <v>123</v>
      </c>
    </row>
    <row r="343" spans="2:51" s="14" customFormat="1" ht="11.25">
      <c r="B343" s="219"/>
      <c r="C343" s="220"/>
      <c r="D343" s="200" t="s">
        <v>205</v>
      </c>
      <c r="E343" s="221" t="s">
        <v>1</v>
      </c>
      <c r="F343" s="222" t="s">
        <v>476</v>
      </c>
      <c r="G343" s="220"/>
      <c r="H343" s="223">
        <v>26.32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205</v>
      </c>
      <c r="AU343" s="229" t="s">
        <v>132</v>
      </c>
      <c r="AV343" s="14" t="s">
        <v>132</v>
      </c>
      <c r="AW343" s="14" t="s">
        <v>32</v>
      </c>
      <c r="AX343" s="14" t="s">
        <v>76</v>
      </c>
      <c r="AY343" s="229" t="s">
        <v>123</v>
      </c>
    </row>
    <row r="344" spans="2:51" s="14" customFormat="1" ht="11.25">
      <c r="B344" s="219"/>
      <c r="C344" s="220"/>
      <c r="D344" s="200" t="s">
        <v>205</v>
      </c>
      <c r="E344" s="221" t="s">
        <v>1</v>
      </c>
      <c r="F344" s="222" t="s">
        <v>477</v>
      </c>
      <c r="G344" s="220"/>
      <c r="H344" s="223">
        <v>31.2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205</v>
      </c>
      <c r="AU344" s="229" t="s">
        <v>132</v>
      </c>
      <c r="AV344" s="14" t="s">
        <v>132</v>
      </c>
      <c r="AW344" s="14" t="s">
        <v>32</v>
      </c>
      <c r="AX344" s="14" t="s">
        <v>76</v>
      </c>
      <c r="AY344" s="229" t="s">
        <v>123</v>
      </c>
    </row>
    <row r="345" spans="2:51" s="14" customFormat="1" ht="11.25">
      <c r="B345" s="219"/>
      <c r="C345" s="220"/>
      <c r="D345" s="200" t="s">
        <v>205</v>
      </c>
      <c r="E345" s="221" t="s">
        <v>1</v>
      </c>
      <c r="F345" s="222" t="s">
        <v>478</v>
      </c>
      <c r="G345" s="220"/>
      <c r="H345" s="223">
        <v>24</v>
      </c>
      <c r="I345" s="224"/>
      <c r="J345" s="220"/>
      <c r="K345" s="220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205</v>
      </c>
      <c r="AU345" s="229" t="s">
        <v>132</v>
      </c>
      <c r="AV345" s="14" t="s">
        <v>132</v>
      </c>
      <c r="AW345" s="14" t="s">
        <v>32</v>
      </c>
      <c r="AX345" s="14" t="s">
        <v>76</v>
      </c>
      <c r="AY345" s="229" t="s">
        <v>123</v>
      </c>
    </row>
    <row r="346" spans="2:51" s="14" customFormat="1" ht="11.25">
      <c r="B346" s="219"/>
      <c r="C346" s="220"/>
      <c r="D346" s="200" t="s">
        <v>205</v>
      </c>
      <c r="E346" s="221" t="s">
        <v>1</v>
      </c>
      <c r="F346" s="222" t="s">
        <v>479</v>
      </c>
      <c r="G346" s="220"/>
      <c r="H346" s="223">
        <v>64.8</v>
      </c>
      <c r="I346" s="224"/>
      <c r="J346" s="220"/>
      <c r="K346" s="220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205</v>
      </c>
      <c r="AU346" s="229" t="s">
        <v>132</v>
      </c>
      <c r="AV346" s="14" t="s">
        <v>132</v>
      </c>
      <c r="AW346" s="14" t="s">
        <v>32</v>
      </c>
      <c r="AX346" s="14" t="s">
        <v>76</v>
      </c>
      <c r="AY346" s="229" t="s">
        <v>123</v>
      </c>
    </row>
    <row r="347" spans="2:51" s="14" customFormat="1" ht="11.25">
      <c r="B347" s="219"/>
      <c r="C347" s="220"/>
      <c r="D347" s="200" t="s">
        <v>205</v>
      </c>
      <c r="E347" s="221" t="s">
        <v>1</v>
      </c>
      <c r="F347" s="222" t="s">
        <v>480</v>
      </c>
      <c r="G347" s="220"/>
      <c r="H347" s="223">
        <v>17.28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205</v>
      </c>
      <c r="AU347" s="229" t="s">
        <v>132</v>
      </c>
      <c r="AV347" s="14" t="s">
        <v>132</v>
      </c>
      <c r="AW347" s="14" t="s">
        <v>32</v>
      </c>
      <c r="AX347" s="14" t="s">
        <v>76</v>
      </c>
      <c r="AY347" s="229" t="s">
        <v>123</v>
      </c>
    </row>
    <row r="348" spans="2:51" s="13" customFormat="1" ht="11.25">
      <c r="B348" s="209"/>
      <c r="C348" s="210"/>
      <c r="D348" s="200" t="s">
        <v>205</v>
      </c>
      <c r="E348" s="211" t="s">
        <v>1</v>
      </c>
      <c r="F348" s="212" t="s">
        <v>367</v>
      </c>
      <c r="G348" s="210"/>
      <c r="H348" s="211" t="s">
        <v>1</v>
      </c>
      <c r="I348" s="213"/>
      <c r="J348" s="210"/>
      <c r="K348" s="210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205</v>
      </c>
      <c r="AU348" s="218" t="s">
        <v>132</v>
      </c>
      <c r="AV348" s="13" t="s">
        <v>83</v>
      </c>
      <c r="AW348" s="13" t="s">
        <v>32</v>
      </c>
      <c r="AX348" s="13" t="s">
        <v>76</v>
      </c>
      <c r="AY348" s="218" t="s">
        <v>123</v>
      </c>
    </row>
    <row r="349" spans="2:51" s="14" customFormat="1" ht="11.25">
      <c r="B349" s="219"/>
      <c r="C349" s="220"/>
      <c r="D349" s="200" t="s">
        <v>205</v>
      </c>
      <c r="E349" s="221" t="s">
        <v>1</v>
      </c>
      <c r="F349" s="222" t="s">
        <v>481</v>
      </c>
      <c r="G349" s="220"/>
      <c r="H349" s="223">
        <v>48</v>
      </c>
      <c r="I349" s="224"/>
      <c r="J349" s="220"/>
      <c r="K349" s="220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205</v>
      </c>
      <c r="AU349" s="229" t="s">
        <v>132</v>
      </c>
      <c r="AV349" s="14" t="s">
        <v>132</v>
      </c>
      <c r="AW349" s="14" t="s">
        <v>32</v>
      </c>
      <c r="AX349" s="14" t="s">
        <v>76</v>
      </c>
      <c r="AY349" s="229" t="s">
        <v>123</v>
      </c>
    </row>
    <row r="350" spans="2:51" s="14" customFormat="1" ht="11.25">
      <c r="B350" s="219"/>
      <c r="C350" s="220"/>
      <c r="D350" s="200" t="s">
        <v>205</v>
      </c>
      <c r="E350" s="221" t="s">
        <v>1</v>
      </c>
      <c r="F350" s="222" t="s">
        <v>482</v>
      </c>
      <c r="G350" s="220"/>
      <c r="H350" s="223">
        <v>16.2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205</v>
      </c>
      <c r="AU350" s="229" t="s">
        <v>132</v>
      </c>
      <c r="AV350" s="14" t="s">
        <v>132</v>
      </c>
      <c r="AW350" s="14" t="s">
        <v>32</v>
      </c>
      <c r="AX350" s="14" t="s">
        <v>76</v>
      </c>
      <c r="AY350" s="229" t="s">
        <v>123</v>
      </c>
    </row>
    <row r="351" spans="2:51" s="14" customFormat="1" ht="11.25">
      <c r="B351" s="219"/>
      <c r="C351" s="220"/>
      <c r="D351" s="200" t="s">
        <v>205</v>
      </c>
      <c r="E351" s="221" t="s">
        <v>1</v>
      </c>
      <c r="F351" s="222" t="s">
        <v>483</v>
      </c>
      <c r="G351" s="220"/>
      <c r="H351" s="223">
        <v>14.04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205</v>
      </c>
      <c r="AU351" s="229" t="s">
        <v>132</v>
      </c>
      <c r="AV351" s="14" t="s">
        <v>132</v>
      </c>
      <c r="AW351" s="14" t="s">
        <v>32</v>
      </c>
      <c r="AX351" s="14" t="s">
        <v>76</v>
      </c>
      <c r="AY351" s="229" t="s">
        <v>123</v>
      </c>
    </row>
    <row r="352" spans="2:51" s="14" customFormat="1" ht="11.25">
      <c r="B352" s="219"/>
      <c r="C352" s="220"/>
      <c r="D352" s="200" t="s">
        <v>205</v>
      </c>
      <c r="E352" s="221" t="s">
        <v>1</v>
      </c>
      <c r="F352" s="222" t="s">
        <v>484</v>
      </c>
      <c r="G352" s="220"/>
      <c r="H352" s="223">
        <v>8.1</v>
      </c>
      <c r="I352" s="224"/>
      <c r="J352" s="220"/>
      <c r="K352" s="220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205</v>
      </c>
      <c r="AU352" s="229" t="s">
        <v>132</v>
      </c>
      <c r="AV352" s="14" t="s">
        <v>132</v>
      </c>
      <c r="AW352" s="14" t="s">
        <v>32</v>
      </c>
      <c r="AX352" s="14" t="s">
        <v>76</v>
      </c>
      <c r="AY352" s="229" t="s">
        <v>123</v>
      </c>
    </row>
    <row r="353" spans="1:65" s="15" customFormat="1" ht="11.25">
      <c r="B353" s="230"/>
      <c r="C353" s="231"/>
      <c r="D353" s="200" t="s">
        <v>205</v>
      </c>
      <c r="E353" s="232" t="s">
        <v>1</v>
      </c>
      <c r="F353" s="233" t="s">
        <v>214</v>
      </c>
      <c r="G353" s="231"/>
      <c r="H353" s="234">
        <v>346.86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205</v>
      </c>
      <c r="AU353" s="240" t="s">
        <v>132</v>
      </c>
      <c r="AV353" s="15" t="s">
        <v>144</v>
      </c>
      <c r="AW353" s="15" t="s">
        <v>32</v>
      </c>
      <c r="AX353" s="15" t="s">
        <v>83</v>
      </c>
      <c r="AY353" s="240" t="s">
        <v>123</v>
      </c>
    </row>
    <row r="354" spans="1:65" s="2" customFormat="1" ht="24.2" customHeight="1">
      <c r="A354" s="35"/>
      <c r="B354" s="36"/>
      <c r="C354" s="187" t="s">
        <v>485</v>
      </c>
      <c r="D354" s="187" t="s">
        <v>126</v>
      </c>
      <c r="E354" s="188" t="s">
        <v>486</v>
      </c>
      <c r="F354" s="189" t="s">
        <v>487</v>
      </c>
      <c r="G354" s="190" t="s">
        <v>202</v>
      </c>
      <c r="H354" s="191">
        <v>706.56</v>
      </c>
      <c r="I354" s="192"/>
      <c r="J354" s="193">
        <f>ROUND(I354*H354,2)</f>
        <v>0</v>
      </c>
      <c r="K354" s="189" t="s">
        <v>130</v>
      </c>
      <c r="L354" s="40"/>
      <c r="M354" s="194" t="s">
        <v>1</v>
      </c>
      <c r="N354" s="195" t="s">
        <v>42</v>
      </c>
      <c r="O354" s="72"/>
      <c r="P354" s="196">
        <f>O354*H354</f>
        <v>0</v>
      </c>
      <c r="Q354" s="196">
        <v>2.5999999999999998E-4</v>
      </c>
      <c r="R354" s="196">
        <f>Q354*H354</f>
        <v>0.18370559999999997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144</v>
      </c>
      <c r="AT354" s="198" t="s">
        <v>126</v>
      </c>
      <c r="AU354" s="198" t="s">
        <v>132</v>
      </c>
      <c r="AY354" s="18" t="s">
        <v>123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132</v>
      </c>
      <c r="BK354" s="199">
        <f>ROUND(I354*H354,2)</f>
        <v>0</v>
      </c>
      <c r="BL354" s="18" t="s">
        <v>144</v>
      </c>
      <c r="BM354" s="198" t="s">
        <v>488</v>
      </c>
    </row>
    <row r="355" spans="1:65" s="2" customFormat="1" ht="19.5">
      <c r="A355" s="35"/>
      <c r="B355" s="36"/>
      <c r="C355" s="37"/>
      <c r="D355" s="200" t="s">
        <v>134</v>
      </c>
      <c r="E355" s="37"/>
      <c r="F355" s="201" t="s">
        <v>489</v>
      </c>
      <c r="G355" s="37"/>
      <c r="H355" s="37"/>
      <c r="I355" s="202"/>
      <c r="J355" s="37"/>
      <c r="K355" s="37"/>
      <c r="L355" s="40"/>
      <c r="M355" s="203"/>
      <c r="N355" s="204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134</v>
      </c>
      <c r="AU355" s="18" t="s">
        <v>132</v>
      </c>
    </row>
    <row r="356" spans="1:65" s="13" customFormat="1" ht="11.25">
      <c r="B356" s="209"/>
      <c r="C356" s="210"/>
      <c r="D356" s="200" t="s">
        <v>205</v>
      </c>
      <c r="E356" s="211" t="s">
        <v>1</v>
      </c>
      <c r="F356" s="212" t="s">
        <v>386</v>
      </c>
      <c r="G356" s="210"/>
      <c r="H356" s="211" t="s">
        <v>1</v>
      </c>
      <c r="I356" s="213"/>
      <c r="J356" s="210"/>
      <c r="K356" s="210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205</v>
      </c>
      <c r="AU356" s="218" t="s">
        <v>132</v>
      </c>
      <c r="AV356" s="13" t="s">
        <v>83</v>
      </c>
      <c r="AW356" s="13" t="s">
        <v>32</v>
      </c>
      <c r="AX356" s="13" t="s">
        <v>76</v>
      </c>
      <c r="AY356" s="218" t="s">
        <v>123</v>
      </c>
    </row>
    <row r="357" spans="1:65" s="13" customFormat="1" ht="11.25">
      <c r="B357" s="209"/>
      <c r="C357" s="210"/>
      <c r="D357" s="200" t="s">
        <v>205</v>
      </c>
      <c r="E357" s="211" t="s">
        <v>1</v>
      </c>
      <c r="F357" s="212" t="s">
        <v>490</v>
      </c>
      <c r="G357" s="210"/>
      <c r="H357" s="211" t="s">
        <v>1</v>
      </c>
      <c r="I357" s="213"/>
      <c r="J357" s="210"/>
      <c r="K357" s="210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205</v>
      </c>
      <c r="AU357" s="218" t="s">
        <v>132</v>
      </c>
      <c r="AV357" s="13" t="s">
        <v>83</v>
      </c>
      <c r="AW357" s="13" t="s">
        <v>32</v>
      </c>
      <c r="AX357" s="13" t="s">
        <v>76</v>
      </c>
      <c r="AY357" s="218" t="s">
        <v>123</v>
      </c>
    </row>
    <row r="358" spans="1:65" s="14" customFormat="1" ht="11.25">
      <c r="B358" s="219"/>
      <c r="C358" s="220"/>
      <c r="D358" s="200" t="s">
        <v>205</v>
      </c>
      <c r="E358" s="221" t="s">
        <v>1</v>
      </c>
      <c r="F358" s="222" t="s">
        <v>491</v>
      </c>
      <c r="G358" s="220"/>
      <c r="H358" s="223">
        <v>6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205</v>
      </c>
      <c r="AU358" s="229" t="s">
        <v>132</v>
      </c>
      <c r="AV358" s="14" t="s">
        <v>132</v>
      </c>
      <c r="AW358" s="14" t="s">
        <v>32</v>
      </c>
      <c r="AX358" s="14" t="s">
        <v>76</v>
      </c>
      <c r="AY358" s="229" t="s">
        <v>123</v>
      </c>
    </row>
    <row r="359" spans="1:65" s="14" customFormat="1" ht="11.25">
      <c r="B359" s="219"/>
      <c r="C359" s="220"/>
      <c r="D359" s="200" t="s">
        <v>205</v>
      </c>
      <c r="E359" s="221" t="s">
        <v>1</v>
      </c>
      <c r="F359" s="222" t="s">
        <v>492</v>
      </c>
      <c r="G359" s="220"/>
      <c r="H359" s="223">
        <v>1.395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205</v>
      </c>
      <c r="AU359" s="229" t="s">
        <v>132</v>
      </c>
      <c r="AV359" s="14" t="s">
        <v>132</v>
      </c>
      <c r="AW359" s="14" t="s">
        <v>32</v>
      </c>
      <c r="AX359" s="14" t="s">
        <v>76</v>
      </c>
      <c r="AY359" s="229" t="s">
        <v>123</v>
      </c>
    </row>
    <row r="360" spans="1:65" s="14" customFormat="1" ht="11.25">
      <c r="B360" s="219"/>
      <c r="C360" s="220"/>
      <c r="D360" s="200" t="s">
        <v>205</v>
      </c>
      <c r="E360" s="221" t="s">
        <v>1</v>
      </c>
      <c r="F360" s="222" t="s">
        <v>493</v>
      </c>
      <c r="G360" s="220"/>
      <c r="H360" s="223">
        <v>0.77500000000000002</v>
      </c>
      <c r="I360" s="224"/>
      <c r="J360" s="220"/>
      <c r="K360" s="220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205</v>
      </c>
      <c r="AU360" s="229" t="s">
        <v>132</v>
      </c>
      <c r="AV360" s="14" t="s">
        <v>132</v>
      </c>
      <c r="AW360" s="14" t="s">
        <v>32</v>
      </c>
      <c r="AX360" s="14" t="s">
        <v>76</v>
      </c>
      <c r="AY360" s="229" t="s">
        <v>123</v>
      </c>
    </row>
    <row r="361" spans="1:65" s="14" customFormat="1" ht="11.25">
      <c r="B361" s="219"/>
      <c r="C361" s="220"/>
      <c r="D361" s="200" t="s">
        <v>205</v>
      </c>
      <c r="E361" s="221" t="s">
        <v>1</v>
      </c>
      <c r="F361" s="222" t="s">
        <v>494</v>
      </c>
      <c r="G361" s="220"/>
      <c r="H361" s="223">
        <v>10.914999999999999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205</v>
      </c>
      <c r="AU361" s="229" t="s">
        <v>132</v>
      </c>
      <c r="AV361" s="14" t="s">
        <v>132</v>
      </c>
      <c r="AW361" s="14" t="s">
        <v>32</v>
      </c>
      <c r="AX361" s="14" t="s">
        <v>76</v>
      </c>
      <c r="AY361" s="229" t="s">
        <v>123</v>
      </c>
    </row>
    <row r="362" spans="1:65" s="14" customFormat="1" ht="11.25">
      <c r="B362" s="219"/>
      <c r="C362" s="220"/>
      <c r="D362" s="200" t="s">
        <v>205</v>
      </c>
      <c r="E362" s="221" t="s">
        <v>1</v>
      </c>
      <c r="F362" s="222" t="s">
        <v>495</v>
      </c>
      <c r="G362" s="220"/>
      <c r="H362" s="223">
        <v>1.58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205</v>
      </c>
      <c r="AU362" s="229" t="s">
        <v>132</v>
      </c>
      <c r="AV362" s="14" t="s">
        <v>132</v>
      </c>
      <c r="AW362" s="14" t="s">
        <v>32</v>
      </c>
      <c r="AX362" s="14" t="s">
        <v>76</v>
      </c>
      <c r="AY362" s="229" t="s">
        <v>123</v>
      </c>
    </row>
    <row r="363" spans="1:65" s="14" customFormat="1" ht="11.25">
      <c r="B363" s="219"/>
      <c r="C363" s="220"/>
      <c r="D363" s="200" t="s">
        <v>205</v>
      </c>
      <c r="E363" s="221" t="s">
        <v>1</v>
      </c>
      <c r="F363" s="222" t="s">
        <v>496</v>
      </c>
      <c r="G363" s="220"/>
      <c r="H363" s="223">
        <v>1.4490000000000001</v>
      </c>
      <c r="I363" s="224"/>
      <c r="J363" s="220"/>
      <c r="K363" s="220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205</v>
      </c>
      <c r="AU363" s="229" t="s">
        <v>132</v>
      </c>
      <c r="AV363" s="14" t="s">
        <v>132</v>
      </c>
      <c r="AW363" s="14" t="s">
        <v>32</v>
      </c>
      <c r="AX363" s="14" t="s">
        <v>76</v>
      </c>
      <c r="AY363" s="229" t="s">
        <v>123</v>
      </c>
    </row>
    <row r="364" spans="1:65" s="14" customFormat="1" ht="11.25">
      <c r="B364" s="219"/>
      <c r="C364" s="220"/>
      <c r="D364" s="200" t="s">
        <v>205</v>
      </c>
      <c r="E364" s="221" t="s">
        <v>1</v>
      </c>
      <c r="F364" s="222" t="s">
        <v>497</v>
      </c>
      <c r="G364" s="220"/>
      <c r="H364" s="223">
        <v>0.11899999999999999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205</v>
      </c>
      <c r="AU364" s="229" t="s">
        <v>132</v>
      </c>
      <c r="AV364" s="14" t="s">
        <v>132</v>
      </c>
      <c r="AW364" s="14" t="s">
        <v>32</v>
      </c>
      <c r="AX364" s="14" t="s">
        <v>76</v>
      </c>
      <c r="AY364" s="229" t="s">
        <v>123</v>
      </c>
    </row>
    <row r="365" spans="1:65" s="14" customFormat="1" ht="11.25">
      <c r="B365" s="219"/>
      <c r="C365" s="220"/>
      <c r="D365" s="200" t="s">
        <v>205</v>
      </c>
      <c r="E365" s="221" t="s">
        <v>1</v>
      </c>
      <c r="F365" s="222" t="s">
        <v>498</v>
      </c>
      <c r="G365" s="220"/>
      <c r="H365" s="223">
        <v>1.446</v>
      </c>
      <c r="I365" s="224"/>
      <c r="J365" s="220"/>
      <c r="K365" s="220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205</v>
      </c>
      <c r="AU365" s="229" t="s">
        <v>132</v>
      </c>
      <c r="AV365" s="14" t="s">
        <v>132</v>
      </c>
      <c r="AW365" s="14" t="s">
        <v>32</v>
      </c>
      <c r="AX365" s="14" t="s">
        <v>76</v>
      </c>
      <c r="AY365" s="229" t="s">
        <v>123</v>
      </c>
    </row>
    <row r="366" spans="1:65" s="14" customFormat="1" ht="11.25">
      <c r="B366" s="219"/>
      <c r="C366" s="220"/>
      <c r="D366" s="200" t="s">
        <v>205</v>
      </c>
      <c r="E366" s="221" t="s">
        <v>1</v>
      </c>
      <c r="F366" s="222" t="s">
        <v>499</v>
      </c>
      <c r="G366" s="220"/>
      <c r="H366" s="223">
        <v>2.0059999999999998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205</v>
      </c>
      <c r="AU366" s="229" t="s">
        <v>132</v>
      </c>
      <c r="AV366" s="14" t="s">
        <v>132</v>
      </c>
      <c r="AW366" s="14" t="s">
        <v>32</v>
      </c>
      <c r="AX366" s="14" t="s">
        <v>76</v>
      </c>
      <c r="AY366" s="229" t="s">
        <v>123</v>
      </c>
    </row>
    <row r="367" spans="1:65" s="14" customFormat="1" ht="11.25">
      <c r="B367" s="219"/>
      <c r="C367" s="220"/>
      <c r="D367" s="200" t="s">
        <v>205</v>
      </c>
      <c r="E367" s="221" t="s">
        <v>1</v>
      </c>
      <c r="F367" s="222" t="s">
        <v>499</v>
      </c>
      <c r="G367" s="220"/>
      <c r="H367" s="223">
        <v>2.0059999999999998</v>
      </c>
      <c r="I367" s="224"/>
      <c r="J367" s="220"/>
      <c r="K367" s="220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205</v>
      </c>
      <c r="AU367" s="229" t="s">
        <v>132</v>
      </c>
      <c r="AV367" s="14" t="s">
        <v>132</v>
      </c>
      <c r="AW367" s="14" t="s">
        <v>32</v>
      </c>
      <c r="AX367" s="14" t="s">
        <v>76</v>
      </c>
      <c r="AY367" s="229" t="s">
        <v>123</v>
      </c>
    </row>
    <row r="368" spans="1:65" s="14" customFormat="1" ht="11.25">
      <c r="B368" s="219"/>
      <c r="C368" s="220"/>
      <c r="D368" s="200" t="s">
        <v>205</v>
      </c>
      <c r="E368" s="221" t="s">
        <v>1</v>
      </c>
      <c r="F368" s="222" t="s">
        <v>498</v>
      </c>
      <c r="G368" s="220"/>
      <c r="H368" s="223">
        <v>1.446</v>
      </c>
      <c r="I368" s="224"/>
      <c r="J368" s="220"/>
      <c r="K368" s="220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205</v>
      </c>
      <c r="AU368" s="229" t="s">
        <v>132</v>
      </c>
      <c r="AV368" s="14" t="s">
        <v>132</v>
      </c>
      <c r="AW368" s="14" t="s">
        <v>32</v>
      </c>
      <c r="AX368" s="14" t="s">
        <v>76</v>
      </c>
      <c r="AY368" s="229" t="s">
        <v>123</v>
      </c>
    </row>
    <row r="369" spans="2:51" s="14" customFormat="1" ht="11.25">
      <c r="B369" s="219"/>
      <c r="C369" s="220"/>
      <c r="D369" s="200" t="s">
        <v>205</v>
      </c>
      <c r="E369" s="221" t="s">
        <v>1</v>
      </c>
      <c r="F369" s="222" t="s">
        <v>497</v>
      </c>
      <c r="G369" s="220"/>
      <c r="H369" s="223">
        <v>0.11899999999999999</v>
      </c>
      <c r="I369" s="224"/>
      <c r="J369" s="220"/>
      <c r="K369" s="220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205</v>
      </c>
      <c r="AU369" s="229" t="s">
        <v>132</v>
      </c>
      <c r="AV369" s="14" t="s">
        <v>132</v>
      </c>
      <c r="AW369" s="14" t="s">
        <v>32</v>
      </c>
      <c r="AX369" s="14" t="s">
        <v>76</v>
      </c>
      <c r="AY369" s="229" t="s">
        <v>123</v>
      </c>
    </row>
    <row r="370" spans="2:51" s="14" customFormat="1" ht="11.25">
      <c r="B370" s="219"/>
      <c r="C370" s="220"/>
      <c r="D370" s="200" t="s">
        <v>205</v>
      </c>
      <c r="E370" s="221" t="s">
        <v>1</v>
      </c>
      <c r="F370" s="222" t="s">
        <v>498</v>
      </c>
      <c r="G370" s="220"/>
      <c r="H370" s="223">
        <v>1.446</v>
      </c>
      <c r="I370" s="224"/>
      <c r="J370" s="220"/>
      <c r="K370" s="220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205</v>
      </c>
      <c r="AU370" s="229" t="s">
        <v>132</v>
      </c>
      <c r="AV370" s="14" t="s">
        <v>132</v>
      </c>
      <c r="AW370" s="14" t="s">
        <v>32</v>
      </c>
      <c r="AX370" s="14" t="s">
        <v>76</v>
      </c>
      <c r="AY370" s="229" t="s">
        <v>123</v>
      </c>
    </row>
    <row r="371" spans="2:51" s="14" customFormat="1" ht="11.25">
      <c r="B371" s="219"/>
      <c r="C371" s="220"/>
      <c r="D371" s="200" t="s">
        <v>205</v>
      </c>
      <c r="E371" s="221" t="s">
        <v>1</v>
      </c>
      <c r="F371" s="222" t="s">
        <v>500</v>
      </c>
      <c r="G371" s="220"/>
      <c r="H371" s="223">
        <v>0.11899999999999999</v>
      </c>
      <c r="I371" s="224"/>
      <c r="J371" s="220"/>
      <c r="K371" s="220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205</v>
      </c>
      <c r="AU371" s="229" t="s">
        <v>132</v>
      </c>
      <c r="AV371" s="14" t="s">
        <v>132</v>
      </c>
      <c r="AW371" s="14" t="s">
        <v>32</v>
      </c>
      <c r="AX371" s="14" t="s">
        <v>76</v>
      </c>
      <c r="AY371" s="229" t="s">
        <v>123</v>
      </c>
    </row>
    <row r="372" spans="2:51" s="14" customFormat="1" ht="11.25">
      <c r="B372" s="219"/>
      <c r="C372" s="220"/>
      <c r="D372" s="200" t="s">
        <v>205</v>
      </c>
      <c r="E372" s="221" t="s">
        <v>1</v>
      </c>
      <c r="F372" s="222" t="s">
        <v>499</v>
      </c>
      <c r="G372" s="220"/>
      <c r="H372" s="223">
        <v>2.0059999999999998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205</v>
      </c>
      <c r="AU372" s="229" t="s">
        <v>132</v>
      </c>
      <c r="AV372" s="14" t="s">
        <v>132</v>
      </c>
      <c r="AW372" s="14" t="s">
        <v>32</v>
      </c>
      <c r="AX372" s="14" t="s">
        <v>76</v>
      </c>
      <c r="AY372" s="229" t="s">
        <v>123</v>
      </c>
    </row>
    <row r="373" spans="2:51" s="14" customFormat="1" ht="11.25">
      <c r="B373" s="219"/>
      <c r="C373" s="220"/>
      <c r="D373" s="200" t="s">
        <v>205</v>
      </c>
      <c r="E373" s="221" t="s">
        <v>1</v>
      </c>
      <c r="F373" s="222" t="s">
        <v>501</v>
      </c>
      <c r="G373" s="220"/>
      <c r="H373" s="223">
        <v>2.9670000000000001</v>
      </c>
      <c r="I373" s="224"/>
      <c r="J373" s="220"/>
      <c r="K373" s="220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205</v>
      </c>
      <c r="AU373" s="229" t="s">
        <v>132</v>
      </c>
      <c r="AV373" s="14" t="s">
        <v>132</v>
      </c>
      <c r="AW373" s="14" t="s">
        <v>32</v>
      </c>
      <c r="AX373" s="14" t="s">
        <v>76</v>
      </c>
      <c r="AY373" s="229" t="s">
        <v>123</v>
      </c>
    </row>
    <row r="374" spans="2:51" s="14" customFormat="1" ht="11.25">
      <c r="B374" s="219"/>
      <c r="C374" s="220"/>
      <c r="D374" s="200" t="s">
        <v>205</v>
      </c>
      <c r="E374" s="221" t="s">
        <v>1</v>
      </c>
      <c r="F374" s="222" t="s">
        <v>502</v>
      </c>
      <c r="G374" s="220"/>
      <c r="H374" s="223">
        <v>0.60499999999999998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205</v>
      </c>
      <c r="AU374" s="229" t="s">
        <v>132</v>
      </c>
      <c r="AV374" s="14" t="s">
        <v>132</v>
      </c>
      <c r="AW374" s="14" t="s">
        <v>32</v>
      </c>
      <c r="AX374" s="14" t="s">
        <v>76</v>
      </c>
      <c r="AY374" s="229" t="s">
        <v>123</v>
      </c>
    </row>
    <row r="375" spans="2:51" s="14" customFormat="1" ht="11.25">
      <c r="B375" s="219"/>
      <c r="C375" s="220"/>
      <c r="D375" s="200" t="s">
        <v>205</v>
      </c>
      <c r="E375" s="221" t="s">
        <v>1</v>
      </c>
      <c r="F375" s="222" t="s">
        <v>499</v>
      </c>
      <c r="G375" s="220"/>
      <c r="H375" s="223">
        <v>2.0059999999999998</v>
      </c>
      <c r="I375" s="224"/>
      <c r="J375" s="220"/>
      <c r="K375" s="220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205</v>
      </c>
      <c r="AU375" s="229" t="s">
        <v>132</v>
      </c>
      <c r="AV375" s="14" t="s">
        <v>132</v>
      </c>
      <c r="AW375" s="14" t="s">
        <v>32</v>
      </c>
      <c r="AX375" s="14" t="s">
        <v>76</v>
      </c>
      <c r="AY375" s="229" t="s">
        <v>123</v>
      </c>
    </row>
    <row r="376" spans="2:51" s="14" customFormat="1" ht="11.25">
      <c r="B376" s="219"/>
      <c r="C376" s="220"/>
      <c r="D376" s="200" t="s">
        <v>205</v>
      </c>
      <c r="E376" s="221" t="s">
        <v>1</v>
      </c>
      <c r="F376" s="222" t="s">
        <v>503</v>
      </c>
      <c r="G376" s="220"/>
      <c r="H376" s="223">
        <v>0.153</v>
      </c>
      <c r="I376" s="224"/>
      <c r="J376" s="220"/>
      <c r="K376" s="220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205</v>
      </c>
      <c r="AU376" s="229" t="s">
        <v>132</v>
      </c>
      <c r="AV376" s="14" t="s">
        <v>132</v>
      </c>
      <c r="AW376" s="14" t="s">
        <v>32</v>
      </c>
      <c r="AX376" s="14" t="s">
        <v>76</v>
      </c>
      <c r="AY376" s="229" t="s">
        <v>123</v>
      </c>
    </row>
    <row r="377" spans="2:51" s="14" customFormat="1" ht="11.25">
      <c r="B377" s="219"/>
      <c r="C377" s="220"/>
      <c r="D377" s="200" t="s">
        <v>205</v>
      </c>
      <c r="E377" s="221" t="s">
        <v>1</v>
      </c>
      <c r="F377" s="222" t="s">
        <v>504</v>
      </c>
      <c r="G377" s="220"/>
      <c r="H377" s="223">
        <v>2.0579999999999998</v>
      </c>
      <c r="I377" s="224"/>
      <c r="J377" s="220"/>
      <c r="K377" s="220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205</v>
      </c>
      <c r="AU377" s="229" t="s">
        <v>132</v>
      </c>
      <c r="AV377" s="14" t="s">
        <v>132</v>
      </c>
      <c r="AW377" s="14" t="s">
        <v>32</v>
      </c>
      <c r="AX377" s="14" t="s">
        <v>76</v>
      </c>
      <c r="AY377" s="229" t="s">
        <v>123</v>
      </c>
    </row>
    <row r="378" spans="2:51" s="14" customFormat="1" ht="11.25">
      <c r="B378" s="219"/>
      <c r="C378" s="220"/>
      <c r="D378" s="200" t="s">
        <v>205</v>
      </c>
      <c r="E378" s="221" t="s">
        <v>1</v>
      </c>
      <c r="F378" s="222" t="s">
        <v>505</v>
      </c>
      <c r="G378" s="220"/>
      <c r="H378" s="223">
        <v>0.86299999999999999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205</v>
      </c>
      <c r="AU378" s="229" t="s">
        <v>132</v>
      </c>
      <c r="AV378" s="14" t="s">
        <v>132</v>
      </c>
      <c r="AW378" s="14" t="s">
        <v>32</v>
      </c>
      <c r="AX378" s="14" t="s">
        <v>76</v>
      </c>
      <c r="AY378" s="229" t="s">
        <v>123</v>
      </c>
    </row>
    <row r="379" spans="2:51" s="14" customFormat="1" ht="11.25">
      <c r="B379" s="219"/>
      <c r="C379" s="220"/>
      <c r="D379" s="200" t="s">
        <v>205</v>
      </c>
      <c r="E379" s="221" t="s">
        <v>1</v>
      </c>
      <c r="F379" s="222" t="s">
        <v>502</v>
      </c>
      <c r="G379" s="220"/>
      <c r="H379" s="223">
        <v>0.60499999999999998</v>
      </c>
      <c r="I379" s="224"/>
      <c r="J379" s="220"/>
      <c r="K379" s="220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205</v>
      </c>
      <c r="AU379" s="229" t="s">
        <v>132</v>
      </c>
      <c r="AV379" s="14" t="s">
        <v>132</v>
      </c>
      <c r="AW379" s="14" t="s">
        <v>32</v>
      </c>
      <c r="AX379" s="14" t="s">
        <v>76</v>
      </c>
      <c r="AY379" s="229" t="s">
        <v>123</v>
      </c>
    </row>
    <row r="380" spans="2:51" s="14" customFormat="1" ht="11.25">
      <c r="B380" s="219"/>
      <c r="C380" s="220"/>
      <c r="D380" s="200" t="s">
        <v>205</v>
      </c>
      <c r="E380" s="221" t="s">
        <v>1</v>
      </c>
      <c r="F380" s="222" t="s">
        <v>506</v>
      </c>
      <c r="G380" s="220"/>
      <c r="H380" s="223">
        <v>0.24</v>
      </c>
      <c r="I380" s="224"/>
      <c r="J380" s="220"/>
      <c r="K380" s="220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205</v>
      </c>
      <c r="AU380" s="229" t="s">
        <v>132</v>
      </c>
      <c r="AV380" s="14" t="s">
        <v>132</v>
      </c>
      <c r="AW380" s="14" t="s">
        <v>32</v>
      </c>
      <c r="AX380" s="14" t="s">
        <v>76</v>
      </c>
      <c r="AY380" s="229" t="s">
        <v>123</v>
      </c>
    </row>
    <row r="381" spans="2:51" s="16" customFormat="1" ht="11.25">
      <c r="B381" s="251"/>
      <c r="C381" s="252"/>
      <c r="D381" s="200" t="s">
        <v>205</v>
      </c>
      <c r="E381" s="253" t="s">
        <v>1</v>
      </c>
      <c r="F381" s="254" t="s">
        <v>507</v>
      </c>
      <c r="G381" s="252"/>
      <c r="H381" s="255">
        <v>42.323999999999998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AT381" s="261" t="s">
        <v>205</v>
      </c>
      <c r="AU381" s="261" t="s">
        <v>132</v>
      </c>
      <c r="AV381" s="16" t="s">
        <v>139</v>
      </c>
      <c r="AW381" s="16" t="s">
        <v>32</v>
      </c>
      <c r="AX381" s="16" t="s">
        <v>76</v>
      </c>
      <c r="AY381" s="261" t="s">
        <v>123</v>
      </c>
    </row>
    <row r="382" spans="2:51" s="13" customFormat="1" ht="11.25">
      <c r="B382" s="209"/>
      <c r="C382" s="210"/>
      <c r="D382" s="200" t="s">
        <v>205</v>
      </c>
      <c r="E382" s="211" t="s">
        <v>1</v>
      </c>
      <c r="F382" s="212" t="s">
        <v>345</v>
      </c>
      <c r="G382" s="210"/>
      <c r="H382" s="211" t="s">
        <v>1</v>
      </c>
      <c r="I382" s="213"/>
      <c r="J382" s="210"/>
      <c r="K382" s="210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205</v>
      </c>
      <c r="AU382" s="218" t="s">
        <v>132</v>
      </c>
      <c r="AV382" s="13" t="s">
        <v>83</v>
      </c>
      <c r="AW382" s="13" t="s">
        <v>32</v>
      </c>
      <c r="AX382" s="13" t="s">
        <v>76</v>
      </c>
      <c r="AY382" s="218" t="s">
        <v>123</v>
      </c>
    </row>
    <row r="383" spans="2:51" s="14" customFormat="1" ht="11.25">
      <c r="B383" s="219"/>
      <c r="C383" s="220"/>
      <c r="D383" s="200" t="s">
        <v>205</v>
      </c>
      <c r="E383" s="221" t="s">
        <v>1</v>
      </c>
      <c r="F383" s="222" t="s">
        <v>508</v>
      </c>
      <c r="G383" s="220"/>
      <c r="H383" s="223">
        <v>68.88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205</v>
      </c>
      <c r="AU383" s="229" t="s">
        <v>132</v>
      </c>
      <c r="AV383" s="14" t="s">
        <v>132</v>
      </c>
      <c r="AW383" s="14" t="s">
        <v>32</v>
      </c>
      <c r="AX383" s="14" t="s">
        <v>76</v>
      </c>
      <c r="AY383" s="229" t="s">
        <v>123</v>
      </c>
    </row>
    <row r="384" spans="2:51" s="14" customFormat="1" ht="11.25">
      <c r="B384" s="219"/>
      <c r="C384" s="220"/>
      <c r="D384" s="200" t="s">
        <v>205</v>
      </c>
      <c r="E384" s="221" t="s">
        <v>1</v>
      </c>
      <c r="F384" s="222" t="s">
        <v>509</v>
      </c>
      <c r="G384" s="220"/>
      <c r="H384" s="223">
        <v>29.315999999999999</v>
      </c>
      <c r="I384" s="224"/>
      <c r="J384" s="220"/>
      <c r="K384" s="220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205</v>
      </c>
      <c r="AU384" s="229" t="s">
        <v>132</v>
      </c>
      <c r="AV384" s="14" t="s">
        <v>132</v>
      </c>
      <c r="AW384" s="14" t="s">
        <v>32</v>
      </c>
      <c r="AX384" s="14" t="s">
        <v>76</v>
      </c>
      <c r="AY384" s="229" t="s">
        <v>123</v>
      </c>
    </row>
    <row r="385" spans="2:51" s="14" customFormat="1" ht="11.25">
      <c r="B385" s="219"/>
      <c r="C385" s="220"/>
      <c r="D385" s="200" t="s">
        <v>205</v>
      </c>
      <c r="E385" s="221" t="s">
        <v>1</v>
      </c>
      <c r="F385" s="222" t="s">
        <v>510</v>
      </c>
      <c r="G385" s="220"/>
      <c r="H385" s="223">
        <v>28.056000000000001</v>
      </c>
      <c r="I385" s="224"/>
      <c r="J385" s="220"/>
      <c r="K385" s="220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205</v>
      </c>
      <c r="AU385" s="229" t="s">
        <v>132</v>
      </c>
      <c r="AV385" s="14" t="s">
        <v>132</v>
      </c>
      <c r="AW385" s="14" t="s">
        <v>32</v>
      </c>
      <c r="AX385" s="14" t="s">
        <v>76</v>
      </c>
      <c r="AY385" s="229" t="s">
        <v>123</v>
      </c>
    </row>
    <row r="386" spans="2:51" s="14" customFormat="1" ht="11.25">
      <c r="B386" s="219"/>
      <c r="C386" s="220"/>
      <c r="D386" s="200" t="s">
        <v>205</v>
      </c>
      <c r="E386" s="221" t="s">
        <v>1</v>
      </c>
      <c r="F386" s="222" t="s">
        <v>511</v>
      </c>
      <c r="G386" s="220"/>
      <c r="H386" s="223">
        <v>41.16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205</v>
      </c>
      <c r="AU386" s="229" t="s">
        <v>132</v>
      </c>
      <c r="AV386" s="14" t="s">
        <v>132</v>
      </c>
      <c r="AW386" s="14" t="s">
        <v>32</v>
      </c>
      <c r="AX386" s="14" t="s">
        <v>76</v>
      </c>
      <c r="AY386" s="229" t="s">
        <v>123</v>
      </c>
    </row>
    <row r="387" spans="2:51" s="14" customFormat="1" ht="11.25">
      <c r="B387" s="219"/>
      <c r="C387" s="220"/>
      <c r="D387" s="200" t="s">
        <v>205</v>
      </c>
      <c r="E387" s="221" t="s">
        <v>1</v>
      </c>
      <c r="F387" s="222" t="s">
        <v>512</v>
      </c>
      <c r="G387" s="220"/>
      <c r="H387" s="223">
        <v>8.2799999999999994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205</v>
      </c>
      <c r="AU387" s="229" t="s">
        <v>132</v>
      </c>
      <c r="AV387" s="14" t="s">
        <v>132</v>
      </c>
      <c r="AW387" s="14" t="s">
        <v>32</v>
      </c>
      <c r="AX387" s="14" t="s">
        <v>76</v>
      </c>
      <c r="AY387" s="229" t="s">
        <v>123</v>
      </c>
    </row>
    <row r="388" spans="2:51" s="14" customFormat="1" ht="11.25">
      <c r="B388" s="219"/>
      <c r="C388" s="220"/>
      <c r="D388" s="200" t="s">
        <v>205</v>
      </c>
      <c r="E388" s="221" t="s">
        <v>1</v>
      </c>
      <c r="F388" s="222" t="s">
        <v>513</v>
      </c>
      <c r="G388" s="220"/>
      <c r="H388" s="223">
        <v>26.88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205</v>
      </c>
      <c r="AU388" s="229" t="s">
        <v>132</v>
      </c>
      <c r="AV388" s="14" t="s">
        <v>132</v>
      </c>
      <c r="AW388" s="14" t="s">
        <v>32</v>
      </c>
      <c r="AX388" s="14" t="s">
        <v>76</v>
      </c>
      <c r="AY388" s="229" t="s">
        <v>123</v>
      </c>
    </row>
    <row r="389" spans="2:51" s="14" customFormat="1" ht="11.25">
      <c r="B389" s="219"/>
      <c r="C389" s="220"/>
      <c r="D389" s="200" t="s">
        <v>205</v>
      </c>
      <c r="E389" s="221" t="s">
        <v>1</v>
      </c>
      <c r="F389" s="222" t="s">
        <v>514</v>
      </c>
      <c r="G389" s="220"/>
      <c r="H389" s="223">
        <v>13.26</v>
      </c>
      <c r="I389" s="224"/>
      <c r="J389" s="220"/>
      <c r="K389" s="220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205</v>
      </c>
      <c r="AU389" s="229" t="s">
        <v>132</v>
      </c>
      <c r="AV389" s="14" t="s">
        <v>132</v>
      </c>
      <c r="AW389" s="14" t="s">
        <v>32</v>
      </c>
      <c r="AX389" s="14" t="s">
        <v>76</v>
      </c>
      <c r="AY389" s="229" t="s">
        <v>123</v>
      </c>
    </row>
    <row r="390" spans="2:51" s="14" customFormat="1" ht="11.25">
      <c r="B390" s="219"/>
      <c r="C390" s="220"/>
      <c r="D390" s="200" t="s">
        <v>205</v>
      </c>
      <c r="E390" s="221" t="s">
        <v>1</v>
      </c>
      <c r="F390" s="222" t="s">
        <v>515</v>
      </c>
      <c r="G390" s="220"/>
      <c r="H390" s="223">
        <v>5.58</v>
      </c>
      <c r="I390" s="224"/>
      <c r="J390" s="220"/>
      <c r="K390" s="220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205</v>
      </c>
      <c r="AU390" s="229" t="s">
        <v>132</v>
      </c>
      <c r="AV390" s="14" t="s">
        <v>132</v>
      </c>
      <c r="AW390" s="14" t="s">
        <v>32</v>
      </c>
      <c r="AX390" s="14" t="s">
        <v>76</v>
      </c>
      <c r="AY390" s="229" t="s">
        <v>123</v>
      </c>
    </row>
    <row r="391" spans="2:51" s="16" customFormat="1" ht="11.25">
      <c r="B391" s="251"/>
      <c r="C391" s="252"/>
      <c r="D391" s="200" t="s">
        <v>205</v>
      </c>
      <c r="E391" s="253" t="s">
        <v>1</v>
      </c>
      <c r="F391" s="254" t="s">
        <v>507</v>
      </c>
      <c r="G391" s="252"/>
      <c r="H391" s="255">
        <v>221.41199999999998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AT391" s="261" t="s">
        <v>205</v>
      </c>
      <c r="AU391" s="261" t="s">
        <v>132</v>
      </c>
      <c r="AV391" s="16" t="s">
        <v>139</v>
      </c>
      <c r="AW391" s="16" t="s">
        <v>32</v>
      </c>
      <c r="AX391" s="16" t="s">
        <v>76</v>
      </c>
      <c r="AY391" s="261" t="s">
        <v>123</v>
      </c>
    </row>
    <row r="392" spans="2:51" s="13" customFormat="1" ht="11.25">
      <c r="B392" s="209"/>
      <c r="C392" s="210"/>
      <c r="D392" s="200" t="s">
        <v>205</v>
      </c>
      <c r="E392" s="211" t="s">
        <v>1</v>
      </c>
      <c r="F392" s="212" t="s">
        <v>349</v>
      </c>
      <c r="G392" s="210"/>
      <c r="H392" s="211" t="s">
        <v>1</v>
      </c>
      <c r="I392" s="213"/>
      <c r="J392" s="210"/>
      <c r="K392" s="210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205</v>
      </c>
      <c r="AU392" s="218" t="s">
        <v>132</v>
      </c>
      <c r="AV392" s="13" t="s">
        <v>83</v>
      </c>
      <c r="AW392" s="13" t="s">
        <v>32</v>
      </c>
      <c r="AX392" s="13" t="s">
        <v>76</v>
      </c>
      <c r="AY392" s="218" t="s">
        <v>123</v>
      </c>
    </row>
    <row r="393" spans="2:51" s="14" customFormat="1" ht="11.25">
      <c r="B393" s="219"/>
      <c r="C393" s="220"/>
      <c r="D393" s="200" t="s">
        <v>205</v>
      </c>
      <c r="E393" s="221" t="s">
        <v>1</v>
      </c>
      <c r="F393" s="222" t="s">
        <v>516</v>
      </c>
      <c r="G393" s="220"/>
      <c r="H393" s="223">
        <v>26.52</v>
      </c>
      <c r="I393" s="224"/>
      <c r="J393" s="220"/>
      <c r="K393" s="220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205</v>
      </c>
      <c r="AU393" s="229" t="s">
        <v>132</v>
      </c>
      <c r="AV393" s="14" t="s">
        <v>132</v>
      </c>
      <c r="AW393" s="14" t="s">
        <v>32</v>
      </c>
      <c r="AX393" s="14" t="s">
        <v>76</v>
      </c>
      <c r="AY393" s="229" t="s">
        <v>123</v>
      </c>
    </row>
    <row r="394" spans="2:51" s="14" customFormat="1" ht="11.25">
      <c r="B394" s="219"/>
      <c r="C394" s="220"/>
      <c r="D394" s="200" t="s">
        <v>205</v>
      </c>
      <c r="E394" s="221" t="s">
        <v>1</v>
      </c>
      <c r="F394" s="222" t="s">
        <v>517</v>
      </c>
      <c r="G394" s="220"/>
      <c r="H394" s="223">
        <v>11.16</v>
      </c>
      <c r="I394" s="224"/>
      <c r="J394" s="220"/>
      <c r="K394" s="220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205</v>
      </c>
      <c r="AU394" s="229" t="s">
        <v>132</v>
      </c>
      <c r="AV394" s="14" t="s">
        <v>132</v>
      </c>
      <c r="AW394" s="14" t="s">
        <v>32</v>
      </c>
      <c r="AX394" s="14" t="s">
        <v>76</v>
      </c>
      <c r="AY394" s="229" t="s">
        <v>123</v>
      </c>
    </row>
    <row r="395" spans="2:51" s="14" customFormat="1" ht="11.25">
      <c r="B395" s="219"/>
      <c r="C395" s="220"/>
      <c r="D395" s="200" t="s">
        <v>205</v>
      </c>
      <c r="E395" s="221" t="s">
        <v>1</v>
      </c>
      <c r="F395" s="222" t="s">
        <v>518</v>
      </c>
      <c r="G395" s="220"/>
      <c r="H395" s="223">
        <v>53.76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205</v>
      </c>
      <c r="AU395" s="229" t="s">
        <v>132</v>
      </c>
      <c r="AV395" s="14" t="s">
        <v>132</v>
      </c>
      <c r="AW395" s="14" t="s">
        <v>32</v>
      </c>
      <c r="AX395" s="14" t="s">
        <v>76</v>
      </c>
      <c r="AY395" s="229" t="s">
        <v>123</v>
      </c>
    </row>
    <row r="396" spans="2:51" s="14" customFormat="1" ht="11.25">
      <c r="B396" s="219"/>
      <c r="C396" s="220"/>
      <c r="D396" s="200" t="s">
        <v>205</v>
      </c>
      <c r="E396" s="221" t="s">
        <v>1</v>
      </c>
      <c r="F396" s="222" t="s">
        <v>519</v>
      </c>
      <c r="G396" s="220"/>
      <c r="H396" s="223">
        <v>16.559999999999999</v>
      </c>
      <c r="I396" s="224"/>
      <c r="J396" s="220"/>
      <c r="K396" s="220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205</v>
      </c>
      <c r="AU396" s="229" t="s">
        <v>132</v>
      </c>
      <c r="AV396" s="14" t="s">
        <v>132</v>
      </c>
      <c r="AW396" s="14" t="s">
        <v>32</v>
      </c>
      <c r="AX396" s="14" t="s">
        <v>76</v>
      </c>
      <c r="AY396" s="229" t="s">
        <v>123</v>
      </c>
    </row>
    <row r="397" spans="2:51" s="14" customFormat="1" ht="11.25">
      <c r="B397" s="219"/>
      <c r="C397" s="220"/>
      <c r="D397" s="200" t="s">
        <v>205</v>
      </c>
      <c r="E397" s="221" t="s">
        <v>1</v>
      </c>
      <c r="F397" s="222" t="s">
        <v>520</v>
      </c>
      <c r="G397" s="220"/>
      <c r="H397" s="223">
        <v>82.32</v>
      </c>
      <c r="I397" s="224"/>
      <c r="J397" s="220"/>
      <c r="K397" s="220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205</v>
      </c>
      <c r="AU397" s="229" t="s">
        <v>132</v>
      </c>
      <c r="AV397" s="14" t="s">
        <v>132</v>
      </c>
      <c r="AW397" s="14" t="s">
        <v>32</v>
      </c>
      <c r="AX397" s="14" t="s">
        <v>76</v>
      </c>
      <c r="AY397" s="229" t="s">
        <v>123</v>
      </c>
    </row>
    <row r="398" spans="2:51" s="14" customFormat="1" ht="11.25">
      <c r="B398" s="219"/>
      <c r="C398" s="220"/>
      <c r="D398" s="200" t="s">
        <v>205</v>
      </c>
      <c r="E398" s="221" t="s">
        <v>1</v>
      </c>
      <c r="F398" s="222" t="s">
        <v>521</v>
      </c>
      <c r="G398" s="220"/>
      <c r="H398" s="223">
        <v>137.76</v>
      </c>
      <c r="I398" s="224"/>
      <c r="J398" s="220"/>
      <c r="K398" s="220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205</v>
      </c>
      <c r="AU398" s="229" t="s">
        <v>132</v>
      </c>
      <c r="AV398" s="14" t="s">
        <v>132</v>
      </c>
      <c r="AW398" s="14" t="s">
        <v>32</v>
      </c>
      <c r="AX398" s="14" t="s">
        <v>76</v>
      </c>
      <c r="AY398" s="229" t="s">
        <v>123</v>
      </c>
    </row>
    <row r="399" spans="2:51" s="14" customFormat="1" ht="11.25">
      <c r="B399" s="219"/>
      <c r="C399" s="220"/>
      <c r="D399" s="200" t="s">
        <v>205</v>
      </c>
      <c r="E399" s="221" t="s">
        <v>1</v>
      </c>
      <c r="F399" s="222" t="s">
        <v>522</v>
      </c>
      <c r="G399" s="220"/>
      <c r="H399" s="223">
        <v>58.631999999999998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205</v>
      </c>
      <c r="AU399" s="229" t="s">
        <v>132</v>
      </c>
      <c r="AV399" s="14" t="s">
        <v>132</v>
      </c>
      <c r="AW399" s="14" t="s">
        <v>32</v>
      </c>
      <c r="AX399" s="14" t="s">
        <v>76</v>
      </c>
      <c r="AY399" s="229" t="s">
        <v>123</v>
      </c>
    </row>
    <row r="400" spans="2:51" s="14" customFormat="1" ht="11.25">
      <c r="B400" s="219"/>
      <c r="C400" s="220"/>
      <c r="D400" s="200" t="s">
        <v>205</v>
      </c>
      <c r="E400" s="221" t="s">
        <v>1</v>
      </c>
      <c r="F400" s="222" t="s">
        <v>523</v>
      </c>
      <c r="G400" s="220"/>
      <c r="H400" s="223">
        <v>56.112000000000002</v>
      </c>
      <c r="I400" s="224"/>
      <c r="J400" s="220"/>
      <c r="K400" s="220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205</v>
      </c>
      <c r="AU400" s="229" t="s">
        <v>132</v>
      </c>
      <c r="AV400" s="14" t="s">
        <v>132</v>
      </c>
      <c r="AW400" s="14" t="s">
        <v>32</v>
      </c>
      <c r="AX400" s="14" t="s">
        <v>76</v>
      </c>
      <c r="AY400" s="229" t="s">
        <v>123</v>
      </c>
    </row>
    <row r="401" spans="1:65" s="16" customFormat="1" ht="11.25">
      <c r="B401" s="251"/>
      <c r="C401" s="252"/>
      <c r="D401" s="200" t="s">
        <v>205</v>
      </c>
      <c r="E401" s="253" t="s">
        <v>1</v>
      </c>
      <c r="F401" s="254" t="s">
        <v>507</v>
      </c>
      <c r="G401" s="252"/>
      <c r="H401" s="255">
        <v>442.82400000000001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AT401" s="261" t="s">
        <v>205</v>
      </c>
      <c r="AU401" s="261" t="s">
        <v>132</v>
      </c>
      <c r="AV401" s="16" t="s">
        <v>139</v>
      </c>
      <c r="AW401" s="16" t="s">
        <v>32</v>
      </c>
      <c r="AX401" s="16" t="s">
        <v>76</v>
      </c>
      <c r="AY401" s="261" t="s">
        <v>123</v>
      </c>
    </row>
    <row r="402" spans="1:65" s="15" customFormat="1" ht="11.25">
      <c r="B402" s="230"/>
      <c r="C402" s="231"/>
      <c r="D402" s="200" t="s">
        <v>205</v>
      </c>
      <c r="E402" s="232" t="s">
        <v>1</v>
      </c>
      <c r="F402" s="233" t="s">
        <v>214</v>
      </c>
      <c r="G402" s="231"/>
      <c r="H402" s="234">
        <v>706.56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205</v>
      </c>
      <c r="AU402" s="240" t="s">
        <v>132</v>
      </c>
      <c r="AV402" s="15" t="s">
        <v>144</v>
      </c>
      <c r="AW402" s="15" t="s">
        <v>32</v>
      </c>
      <c r="AX402" s="15" t="s">
        <v>83</v>
      </c>
      <c r="AY402" s="240" t="s">
        <v>123</v>
      </c>
    </row>
    <row r="403" spans="1:65" s="2" customFormat="1" ht="24.2" customHeight="1">
      <c r="A403" s="35"/>
      <c r="B403" s="36"/>
      <c r="C403" s="187" t="s">
        <v>524</v>
      </c>
      <c r="D403" s="187" t="s">
        <v>126</v>
      </c>
      <c r="E403" s="188" t="s">
        <v>525</v>
      </c>
      <c r="F403" s="189" t="s">
        <v>526</v>
      </c>
      <c r="G403" s="190" t="s">
        <v>202</v>
      </c>
      <c r="H403" s="191">
        <v>706.56</v>
      </c>
      <c r="I403" s="192"/>
      <c r="J403" s="193">
        <f>ROUND(I403*H403,2)</f>
        <v>0</v>
      </c>
      <c r="K403" s="189" t="s">
        <v>130</v>
      </c>
      <c r="L403" s="40"/>
      <c r="M403" s="194" t="s">
        <v>1</v>
      </c>
      <c r="N403" s="195" t="s">
        <v>42</v>
      </c>
      <c r="O403" s="72"/>
      <c r="P403" s="196">
        <f>O403*H403</f>
        <v>0</v>
      </c>
      <c r="Q403" s="196">
        <v>3.0000000000000001E-3</v>
      </c>
      <c r="R403" s="196">
        <f>Q403*H403</f>
        <v>2.1196799999999998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144</v>
      </c>
      <c r="AT403" s="198" t="s">
        <v>126</v>
      </c>
      <c r="AU403" s="198" t="s">
        <v>132</v>
      </c>
      <c r="AY403" s="18" t="s">
        <v>123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132</v>
      </c>
      <c r="BK403" s="199">
        <f>ROUND(I403*H403,2)</f>
        <v>0</v>
      </c>
      <c r="BL403" s="18" t="s">
        <v>144</v>
      </c>
      <c r="BM403" s="198" t="s">
        <v>527</v>
      </c>
    </row>
    <row r="404" spans="1:65" s="2" customFormat="1" ht="19.5">
      <c r="A404" s="35"/>
      <c r="B404" s="36"/>
      <c r="C404" s="37"/>
      <c r="D404" s="200" t="s">
        <v>134</v>
      </c>
      <c r="E404" s="37"/>
      <c r="F404" s="201" t="s">
        <v>528</v>
      </c>
      <c r="G404" s="37"/>
      <c r="H404" s="37"/>
      <c r="I404" s="202"/>
      <c r="J404" s="37"/>
      <c r="K404" s="37"/>
      <c r="L404" s="40"/>
      <c r="M404" s="203"/>
      <c r="N404" s="204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134</v>
      </c>
      <c r="AU404" s="18" t="s">
        <v>132</v>
      </c>
    </row>
    <row r="405" spans="1:65" s="2" customFormat="1" ht="24.2" customHeight="1">
      <c r="A405" s="35"/>
      <c r="B405" s="36"/>
      <c r="C405" s="187" t="s">
        <v>529</v>
      </c>
      <c r="D405" s="187" t="s">
        <v>126</v>
      </c>
      <c r="E405" s="188" t="s">
        <v>530</v>
      </c>
      <c r="F405" s="189" t="s">
        <v>531</v>
      </c>
      <c r="G405" s="190" t="s">
        <v>202</v>
      </c>
      <c r="H405" s="191">
        <v>350.02800000000002</v>
      </c>
      <c r="I405" s="192"/>
      <c r="J405" s="193">
        <f>ROUND(I405*H405,2)</f>
        <v>0</v>
      </c>
      <c r="K405" s="189" t="s">
        <v>130</v>
      </c>
      <c r="L405" s="40"/>
      <c r="M405" s="194" t="s">
        <v>1</v>
      </c>
      <c r="N405" s="195" t="s">
        <v>42</v>
      </c>
      <c r="O405" s="72"/>
      <c r="P405" s="196">
        <f>O405*H405</f>
        <v>0</v>
      </c>
      <c r="Q405" s="196">
        <v>2.5999999999999998E-4</v>
      </c>
      <c r="R405" s="196">
        <f>Q405*H405</f>
        <v>9.1007279999999996E-2</v>
      </c>
      <c r="S405" s="196">
        <v>0</v>
      </c>
      <c r="T405" s="19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8" t="s">
        <v>144</v>
      </c>
      <c r="AT405" s="198" t="s">
        <v>126</v>
      </c>
      <c r="AU405" s="198" t="s">
        <v>132</v>
      </c>
      <c r="AY405" s="18" t="s">
        <v>123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8" t="s">
        <v>132</v>
      </c>
      <c r="BK405" s="199">
        <f>ROUND(I405*H405,2)</f>
        <v>0</v>
      </c>
      <c r="BL405" s="18" t="s">
        <v>144</v>
      </c>
      <c r="BM405" s="198" t="s">
        <v>532</v>
      </c>
    </row>
    <row r="406" spans="1:65" s="2" customFormat="1" ht="19.5">
      <c r="A406" s="35"/>
      <c r="B406" s="36"/>
      <c r="C406" s="37"/>
      <c r="D406" s="200" t="s">
        <v>134</v>
      </c>
      <c r="E406" s="37"/>
      <c r="F406" s="201" t="s">
        <v>533</v>
      </c>
      <c r="G406" s="37"/>
      <c r="H406" s="37"/>
      <c r="I406" s="202"/>
      <c r="J406" s="37"/>
      <c r="K406" s="37"/>
      <c r="L406" s="40"/>
      <c r="M406" s="203"/>
      <c r="N406" s="204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134</v>
      </c>
      <c r="AU406" s="18" t="s">
        <v>132</v>
      </c>
    </row>
    <row r="407" spans="1:65" s="13" customFormat="1" ht="11.25">
      <c r="B407" s="209"/>
      <c r="C407" s="210"/>
      <c r="D407" s="200" t="s">
        <v>205</v>
      </c>
      <c r="E407" s="211" t="s">
        <v>1</v>
      </c>
      <c r="F407" s="212" t="s">
        <v>386</v>
      </c>
      <c r="G407" s="210"/>
      <c r="H407" s="211" t="s">
        <v>1</v>
      </c>
      <c r="I407" s="213"/>
      <c r="J407" s="210"/>
      <c r="K407" s="210"/>
      <c r="L407" s="214"/>
      <c r="M407" s="215"/>
      <c r="N407" s="216"/>
      <c r="O407" s="216"/>
      <c r="P407" s="216"/>
      <c r="Q407" s="216"/>
      <c r="R407" s="216"/>
      <c r="S407" s="216"/>
      <c r="T407" s="217"/>
      <c r="AT407" s="218" t="s">
        <v>205</v>
      </c>
      <c r="AU407" s="218" t="s">
        <v>132</v>
      </c>
      <c r="AV407" s="13" t="s">
        <v>83</v>
      </c>
      <c r="AW407" s="13" t="s">
        <v>32</v>
      </c>
      <c r="AX407" s="13" t="s">
        <v>76</v>
      </c>
      <c r="AY407" s="218" t="s">
        <v>123</v>
      </c>
    </row>
    <row r="408" spans="1:65" s="13" customFormat="1" ht="11.25">
      <c r="B408" s="209"/>
      <c r="C408" s="210"/>
      <c r="D408" s="200" t="s">
        <v>205</v>
      </c>
      <c r="E408" s="211" t="s">
        <v>1</v>
      </c>
      <c r="F408" s="212" t="s">
        <v>490</v>
      </c>
      <c r="G408" s="210"/>
      <c r="H408" s="211" t="s">
        <v>1</v>
      </c>
      <c r="I408" s="213"/>
      <c r="J408" s="210"/>
      <c r="K408" s="210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205</v>
      </c>
      <c r="AU408" s="218" t="s">
        <v>132</v>
      </c>
      <c r="AV408" s="13" t="s">
        <v>83</v>
      </c>
      <c r="AW408" s="13" t="s">
        <v>32</v>
      </c>
      <c r="AX408" s="13" t="s">
        <v>76</v>
      </c>
      <c r="AY408" s="218" t="s">
        <v>123</v>
      </c>
    </row>
    <row r="409" spans="1:65" s="14" customFormat="1" ht="22.5">
      <c r="B409" s="219"/>
      <c r="C409" s="220"/>
      <c r="D409" s="200" t="s">
        <v>205</v>
      </c>
      <c r="E409" s="221" t="s">
        <v>1</v>
      </c>
      <c r="F409" s="222" t="s">
        <v>534</v>
      </c>
      <c r="G409" s="220"/>
      <c r="H409" s="223">
        <v>17.521999999999998</v>
      </c>
      <c r="I409" s="224"/>
      <c r="J409" s="220"/>
      <c r="K409" s="220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205</v>
      </c>
      <c r="AU409" s="229" t="s">
        <v>132</v>
      </c>
      <c r="AV409" s="14" t="s">
        <v>132</v>
      </c>
      <c r="AW409" s="14" t="s">
        <v>32</v>
      </c>
      <c r="AX409" s="14" t="s">
        <v>76</v>
      </c>
      <c r="AY409" s="229" t="s">
        <v>123</v>
      </c>
    </row>
    <row r="410" spans="1:65" s="14" customFormat="1" ht="11.25">
      <c r="B410" s="219"/>
      <c r="C410" s="220"/>
      <c r="D410" s="200" t="s">
        <v>205</v>
      </c>
      <c r="E410" s="221" t="s">
        <v>1</v>
      </c>
      <c r="F410" s="222" t="s">
        <v>535</v>
      </c>
      <c r="G410" s="220"/>
      <c r="H410" s="223">
        <v>5.673</v>
      </c>
      <c r="I410" s="224"/>
      <c r="J410" s="220"/>
      <c r="K410" s="220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205</v>
      </c>
      <c r="AU410" s="229" t="s">
        <v>132</v>
      </c>
      <c r="AV410" s="14" t="s">
        <v>132</v>
      </c>
      <c r="AW410" s="14" t="s">
        <v>32</v>
      </c>
      <c r="AX410" s="14" t="s">
        <v>76</v>
      </c>
      <c r="AY410" s="229" t="s">
        <v>123</v>
      </c>
    </row>
    <row r="411" spans="1:65" s="16" customFormat="1" ht="11.25">
      <c r="B411" s="251"/>
      <c r="C411" s="252"/>
      <c r="D411" s="200" t="s">
        <v>205</v>
      </c>
      <c r="E411" s="253" t="s">
        <v>1</v>
      </c>
      <c r="F411" s="254" t="s">
        <v>507</v>
      </c>
      <c r="G411" s="252"/>
      <c r="H411" s="255">
        <v>23.195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AT411" s="261" t="s">
        <v>205</v>
      </c>
      <c r="AU411" s="261" t="s">
        <v>132</v>
      </c>
      <c r="AV411" s="16" t="s">
        <v>139</v>
      </c>
      <c r="AW411" s="16" t="s">
        <v>32</v>
      </c>
      <c r="AX411" s="16" t="s">
        <v>76</v>
      </c>
      <c r="AY411" s="261" t="s">
        <v>123</v>
      </c>
    </row>
    <row r="412" spans="1:65" s="13" customFormat="1" ht="11.25">
      <c r="B412" s="209"/>
      <c r="C412" s="210"/>
      <c r="D412" s="200" t="s">
        <v>205</v>
      </c>
      <c r="E412" s="211" t="s">
        <v>1</v>
      </c>
      <c r="F412" s="212" t="s">
        <v>345</v>
      </c>
      <c r="G412" s="210"/>
      <c r="H412" s="211" t="s">
        <v>1</v>
      </c>
      <c r="I412" s="213"/>
      <c r="J412" s="210"/>
      <c r="K412" s="210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205</v>
      </c>
      <c r="AU412" s="218" t="s">
        <v>132</v>
      </c>
      <c r="AV412" s="13" t="s">
        <v>83</v>
      </c>
      <c r="AW412" s="13" t="s">
        <v>32</v>
      </c>
      <c r="AX412" s="13" t="s">
        <v>76</v>
      </c>
      <c r="AY412" s="218" t="s">
        <v>123</v>
      </c>
    </row>
    <row r="413" spans="1:65" s="14" customFormat="1" ht="11.25">
      <c r="B413" s="219"/>
      <c r="C413" s="220"/>
      <c r="D413" s="200" t="s">
        <v>205</v>
      </c>
      <c r="E413" s="221" t="s">
        <v>1</v>
      </c>
      <c r="F413" s="222" t="s">
        <v>536</v>
      </c>
      <c r="G413" s="220"/>
      <c r="H413" s="223">
        <v>77.805000000000007</v>
      </c>
      <c r="I413" s="224"/>
      <c r="J413" s="220"/>
      <c r="K413" s="220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205</v>
      </c>
      <c r="AU413" s="229" t="s">
        <v>132</v>
      </c>
      <c r="AV413" s="14" t="s">
        <v>132</v>
      </c>
      <c r="AW413" s="14" t="s">
        <v>32</v>
      </c>
      <c r="AX413" s="14" t="s">
        <v>76</v>
      </c>
      <c r="AY413" s="229" t="s">
        <v>123</v>
      </c>
    </row>
    <row r="414" spans="1:65" s="14" customFormat="1" ht="11.25">
      <c r="B414" s="219"/>
      <c r="C414" s="220"/>
      <c r="D414" s="200" t="s">
        <v>205</v>
      </c>
      <c r="E414" s="221" t="s">
        <v>1</v>
      </c>
      <c r="F414" s="222" t="s">
        <v>537</v>
      </c>
      <c r="G414" s="220"/>
      <c r="H414" s="223">
        <v>41.85</v>
      </c>
      <c r="I414" s="224"/>
      <c r="J414" s="220"/>
      <c r="K414" s="220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205</v>
      </c>
      <c r="AU414" s="229" t="s">
        <v>132</v>
      </c>
      <c r="AV414" s="14" t="s">
        <v>132</v>
      </c>
      <c r="AW414" s="14" t="s">
        <v>32</v>
      </c>
      <c r="AX414" s="14" t="s">
        <v>76</v>
      </c>
      <c r="AY414" s="229" t="s">
        <v>123</v>
      </c>
    </row>
    <row r="415" spans="1:65" s="14" customFormat="1" ht="11.25">
      <c r="B415" s="219"/>
      <c r="C415" s="220"/>
      <c r="D415" s="200" t="s">
        <v>205</v>
      </c>
      <c r="E415" s="221" t="s">
        <v>1</v>
      </c>
      <c r="F415" s="222" t="s">
        <v>538</v>
      </c>
      <c r="G415" s="220"/>
      <c r="H415" s="223">
        <v>-6.3040000000000003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205</v>
      </c>
      <c r="AU415" s="229" t="s">
        <v>132</v>
      </c>
      <c r="AV415" s="14" t="s">
        <v>132</v>
      </c>
      <c r="AW415" s="14" t="s">
        <v>32</v>
      </c>
      <c r="AX415" s="14" t="s">
        <v>76</v>
      </c>
      <c r="AY415" s="229" t="s">
        <v>123</v>
      </c>
    </row>
    <row r="416" spans="1:65" s="14" customFormat="1" ht="11.25">
      <c r="B416" s="219"/>
      <c r="C416" s="220"/>
      <c r="D416" s="200" t="s">
        <v>205</v>
      </c>
      <c r="E416" s="221" t="s">
        <v>1</v>
      </c>
      <c r="F416" s="222" t="s">
        <v>539</v>
      </c>
      <c r="G416" s="220"/>
      <c r="H416" s="223">
        <v>-7.68</v>
      </c>
      <c r="I416" s="224"/>
      <c r="J416" s="220"/>
      <c r="K416" s="220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205</v>
      </c>
      <c r="AU416" s="229" t="s">
        <v>132</v>
      </c>
      <c r="AV416" s="14" t="s">
        <v>132</v>
      </c>
      <c r="AW416" s="14" t="s">
        <v>32</v>
      </c>
      <c r="AX416" s="14" t="s">
        <v>76</v>
      </c>
      <c r="AY416" s="229" t="s">
        <v>123</v>
      </c>
    </row>
    <row r="417" spans="1:65" s="14" customFormat="1" ht="11.25">
      <c r="B417" s="219"/>
      <c r="C417" s="220"/>
      <c r="D417" s="200" t="s">
        <v>205</v>
      </c>
      <c r="E417" s="221" t="s">
        <v>1</v>
      </c>
      <c r="F417" s="222" t="s">
        <v>540</v>
      </c>
      <c r="G417" s="220"/>
      <c r="H417" s="223">
        <v>1.28</v>
      </c>
      <c r="I417" s="224"/>
      <c r="J417" s="220"/>
      <c r="K417" s="220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205</v>
      </c>
      <c r="AU417" s="229" t="s">
        <v>132</v>
      </c>
      <c r="AV417" s="14" t="s">
        <v>132</v>
      </c>
      <c r="AW417" s="14" t="s">
        <v>32</v>
      </c>
      <c r="AX417" s="14" t="s">
        <v>76</v>
      </c>
      <c r="AY417" s="229" t="s">
        <v>123</v>
      </c>
    </row>
    <row r="418" spans="1:65" s="16" customFormat="1" ht="11.25">
      <c r="B418" s="251"/>
      <c r="C418" s="252"/>
      <c r="D418" s="200" t="s">
        <v>205</v>
      </c>
      <c r="E418" s="253" t="s">
        <v>1</v>
      </c>
      <c r="F418" s="254" t="s">
        <v>507</v>
      </c>
      <c r="G418" s="252"/>
      <c r="H418" s="255">
        <v>106.95099999999999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AT418" s="261" t="s">
        <v>205</v>
      </c>
      <c r="AU418" s="261" t="s">
        <v>132</v>
      </c>
      <c r="AV418" s="16" t="s">
        <v>139</v>
      </c>
      <c r="AW418" s="16" t="s">
        <v>32</v>
      </c>
      <c r="AX418" s="16" t="s">
        <v>76</v>
      </c>
      <c r="AY418" s="261" t="s">
        <v>123</v>
      </c>
    </row>
    <row r="419" spans="1:65" s="13" customFormat="1" ht="11.25">
      <c r="B419" s="209"/>
      <c r="C419" s="210"/>
      <c r="D419" s="200" t="s">
        <v>205</v>
      </c>
      <c r="E419" s="211" t="s">
        <v>1</v>
      </c>
      <c r="F419" s="212" t="s">
        <v>349</v>
      </c>
      <c r="G419" s="210"/>
      <c r="H419" s="211" t="s">
        <v>1</v>
      </c>
      <c r="I419" s="213"/>
      <c r="J419" s="210"/>
      <c r="K419" s="210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205</v>
      </c>
      <c r="AU419" s="218" t="s">
        <v>132</v>
      </c>
      <c r="AV419" s="13" t="s">
        <v>83</v>
      </c>
      <c r="AW419" s="13" t="s">
        <v>32</v>
      </c>
      <c r="AX419" s="13" t="s">
        <v>76</v>
      </c>
      <c r="AY419" s="218" t="s">
        <v>123</v>
      </c>
    </row>
    <row r="420" spans="1:65" s="14" customFormat="1" ht="11.25">
      <c r="B420" s="219"/>
      <c r="C420" s="220"/>
      <c r="D420" s="200" t="s">
        <v>205</v>
      </c>
      <c r="E420" s="221" t="s">
        <v>1</v>
      </c>
      <c r="F420" s="222" t="s">
        <v>541</v>
      </c>
      <c r="G420" s="220"/>
      <c r="H420" s="223">
        <v>155.61000000000001</v>
      </c>
      <c r="I420" s="224"/>
      <c r="J420" s="220"/>
      <c r="K420" s="220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205</v>
      </c>
      <c r="AU420" s="229" t="s">
        <v>132</v>
      </c>
      <c r="AV420" s="14" t="s">
        <v>132</v>
      </c>
      <c r="AW420" s="14" t="s">
        <v>32</v>
      </c>
      <c r="AX420" s="14" t="s">
        <v>76</v>
      </c>
      <c r="AY420" s="229" t="s">
        <v>123</v>
      </c>
    </row>
    <row r="421" spans="1:65" s="14" customFormat="1" ht="11.25">
      <c r="B421" s="219"/>
      <c r="C421" s="220"/>
      <c r="D421" s="200" t="s">
        <v>205</v>
      </c>
      <c r="E421" s="221" t="s">
        <v>1</v>
      </c>
      <c r="F421" s="222" t="s">
        <v>542</v>
      </c>
      <c r="G421" s="220"/>
      <c r="H421" s="223">
        <v>83.7</v>
      </c>
      <c r="I421" s="224"/>
      <c r="J421" s="220"/>
      <c r="K421" s="220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205</v>
      </c>
      <c r="AU421" s="229" t="s">
        <v>132</v>
      </c>
      <c r="AV421" s="14" t="s">
        <v>132</v>
      </c>
      <c r="AW421" s="14" t="s">
        <v>32</v>
      </c>
      <c r="AX421" s="14" t="s">
        <v>76</v>
      </c>
      <c r="AY421" s="229" t="s">
        <v>123</v>
      </c>
    </row>
    <row r="422" spans="1:65" s="14" customFormat="1" ht="11.25">
      <c r="B422" s="219"/>
      <c r="C422" s="220"/>
      <c r="D422" s="200" t="s">
        <v>205</v>
      </c>
      <c r="E422" s="221" t="s">
        <v>1</v>
      </c>
      <c r="F422" s="222" t="s">
        <v>543</v>
      </c>
      <c r="G422" s="220"/>
      <c r="H422" s="223">
        <v>-12.608000000000001</v>
      </c>
      <c r="I422" s="224"/>
      <c r="J422" s="220"/>
      <c r="K422" s="220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205</v>
      </c>
      <c r="AU422" s="229" t="s">
        <v>132</v>
      </c>
      <c r="AV422" s="14" t="s">
        <v>132</v>
      </c>
      <c r="AW422" s="14" t="s">
        <v>32</v>
      </c>
      <c r="AX422" s="14" t="s">
        <v>76</v>
      </c>
      <c r="AY422" s="229" t="s">
        <v>123</v>
      </c>
    </row>
    <row r="423" spans="1:65" s="14" customFormat="1" ht="11.25">
      <c r="B423" s="219"/>
      <c r="C423" s="220"/>
      <c r="D423" s="200" t="s">
        <v>205</v>
      </c>
      <c r="E423" s="221" t="s">
        <v>1</v>
      </c>
      <c r="F423" s="222" t="s">
        <v>544</v>
      </c>
      <c r="G423" s="220"/>
      <c r="H423" s="223">
        <v>-8.64</v>
      </c>
      <c r="I423" s="224"/>
      <c r="J423" s="220"/>
      <c r="K423" s="220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205</v>
      </c>
      <c r="AU423" s="229" t="s">
        <v>132</v>
      </c>
      <c r="AV423" s="14" t="s">
        <v>132</v>
      </c>
      <c r="AW423" s="14" t="s">
        <v>32</v>
      </c>
      <c r="AX423" s="14" t="s">
        <v>76</v>
      </c>
      <c r="AY423" s="229" t="s">
        <v>123</v>
      </c>
    </row>
    <row r="424" spans="1:65" s="14" customFormat="1" ht="11.25">
      <c r="B424" s="219"/>
      <c r="C424" s="220"/>
      <c r="D424" s="200" t="s">
        <v>205</v>
      </c>
      <c r="E424" s="221" t="s">
        <v>1</v>
      </c>
      <c r="F424" s="222" t="s">
        <v>545</v>
      </c>
      <c r="G424" s="220"/>
      <c r="H424" s="223">
        <v>1.82</v>
      </c>
      <c r="I424" s="224"/>
      <c r="J424" s="220"/>
      <c r="K424" s="220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205</v>
      </c>
      <c r="AU424" s="229" t="s">
        <v>132</v>
      </c>
      <c r="AV424" s="14" t="s">
        <v>132</v>
      </c>
      <c r="AW424" s="14" t="s">
        <v>32</v>
      </c>
      <c r="AX424" s="14" t="s">
        <v>76</v>
      </c>
      <c r="AY424" s="229" t="s">
        <v>123</v>
      </c>
    </row>
    <row r="425" spans="1:65" s="16" customFormat="1" ht="11.25">
      <c r="B425" s="251"/>
      <c r="C425" s="252"/>
      <c r="D425" s="200" t="s">
        <v>205</v>
      </c>
      <c r="E425" s="253" t="s">
        <v>1</v>
      </c>
      <c r="F425" s="254" t="s">
        <v>507</v>
      </c>
      <c r="G425" s="252"/>
      <c r="H425" s="255">
        <v>219.88200000000001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AT425" s="261" t="s">
        <v>205</v>
      </c>
      <c r="AU425" s="261" t="s">
        <v>132</v>
      </c>
      <c r="AV425" s="16" t="s">
        <v>139</v>
      </c>
      <c r="AW425" s="16" t="s">
        <v>32</v>
      </c>
      <c r="AX425" s="16" t="s">
        <v>76</v>
      </c>
      <c r="AY425" s="261" t="s">
        <v>123</v>
      </c>
    </row>
    <row r="426" spans="1:65" s="15" customFormat="1" ht="11.25">
      <c r="B426" s="230"/>
      <c r="C426" s="231"/>
      <c r="D426" s="200" t="s">
        <v>205</v>
      </c>
      <c r="E426" s="232" t="s">
        <v>1</v>
      </c>
      <c r="F426" s="233" t="s">
        <v>214</v>
      </c>
      <c r="G426" s="231"/>
      <c r="H426" s="234">
        <v>350.02799999999996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AT426" s="240" t="s">
        <v>205</v>
      </c>
      <c r="AU426" s="240" t="s">
        <v>132</v>
      </c>
      <c r="AV426" s="15" t="s">
        <v>144</v>
      </c>
      <c r="AW426" s="15" t="s">
        <v>32</v>
      </c>
      <c r="AX426" s="15" t="s">
        <v>83</v>
      </c>
      <c r="AY426" s="240" t="s">
        <v>123</v>
      </c>
    </row>
    <row r="427" spans="1:65" s="2" customFormat="1" ht="24.2" customHeight="1">
      <c r="A427" s="35"/>
      <c r="B427" s="36"/>
      <c r="C427" s="187" t="s">
        <v>546</v>
      </c>
      <c r="D427" s="187" t="s">
        <v>126</v>
      </c>
      <c r="E427" s="188" t="s">
        <v>547</v>
      </c>
      <c r="F427" s="189" t="s">
        <v>548</v>
      </c>
      <c r="G427" s="190" t="s">
        <v>202</v>
      </c>
      <c r="H427" s="191">
        <v>350.02800000000002</v>
      </c>
      <c r="I427" s="192"/>
      <c r="J427" s="193">
        <f>ROUND(I427*H427,2)</f>
        <v>0</v>
      </c>
      <c r="K427" s="189" t="s">
        <v>130</v>
      </c>
      <c r="L427" s="40"/>
      <c r="M427" s="194" t="s">
        <v>1</v>
      </c>
      <c r="N427" s="195" t="s">
        <v>42</v>
      </c>
      <c r="O427" s="72"/>
      <c r="P427" s="196">
        <f>O427*H427</f>
        <v>0</v>
      </c>
      <c r="Q427" s="196">
        <v>3.0000000000000001E-3</v>
      </c>
      <c r="R427" s="196">
        <f>Q427*H427</f>
        <v>1.050084</v>
      </c>
      <c r="S427" s="196">
        <v>0</v>
      </c>
      <c r="T427" s="19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8" t="s">
        <v>144</v>
      </c>
      <c r="AT427" s="198" t="s">
        <v>126</v>
      </c>
      <c r="AU427" s="198" t="s">
        <v>132</v>
      </c>
      <c r="AY427" s="18" t="s">
        <v>123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8" t="s">
        <v>132</v>
      </c>
      <c r="BK427" s="199">
        <f>ROUND(I427*H427,2)</f>
        <v>0</v>
      </c>
      <c r="BL427" s="18" t="s">
        <v>144</v>
      </c>
      <c r="BM427" s="198" t="s">
        <v>549</v>
      </c>
    </row>
    <row r="428" spans="1:65" s="2" customFormat="1" ht="19.5">
      <c r="A428" s="35"/>
      <c r="B428" s="36"/>
      <c r="C428" s="37"/>
      <c r="D428" s="200" t="s">
        <v>134</v>
      </c>
      <c r="E428" s="37"/>
      <c r="F428" s="201" t="s">
        <v>550</v>
      </c>
      <c r="G428" s="37"/>
      <c r="H428" s="37"/>
      <c r="I428" s="202"/>
      <c r="J428" s="37"/>
      <c r="K428" s="37"/>
      <c r="L428" s="40"/>
      <c r="M428" s="203"/>
      <c r="N428" s="204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134</v>
      </c>
      <c r="AU428" s="18" t="s">
        <v>132</v>
      </c>
    </row>
    <row r="429" spans="1:65" s="2" customFormat="1" ht="14.45" customHeight="1">
      <c r="A429" s="35"/>
      <c r="B429" s="36"/>
      <c r="C429" s="187" t="s">
        <v>551</v>
      </c>
      <c r="D429" s="187" t="s">
        <v>126</v>
      </c>
      <c r="E429" s="188" t="s">
        <v>552</v>
      </c>
      <c r="F429" s="189" t="s">
        <v>553</v>
      </c>
      <c r="G429" s="190" t="s">
        <v>202</v>
      </c>
      <c r="H429" s="191">
        <v>687.36400000000003</v>
      </c>
      <c r="I429" s="192"/>
      <c r="J429" s="193">
        <f>ROUND(I429*H429,2)</f>
        <v>0</v>
      </c>
      <c r="K429" s="189" t="s">
        <v>130</v>
      </c>
      <c r="L429" s="40"/>
      <c r="M429" s="194" t="s">
        <v>1</v>
      </c>
      <c r="N429" s="195" t="s">
        <v>42</v>
      </c>
      <c r="O429" s="72"/>
      <c r="P429" s="196">
        <f>O429*H429</f>
        <v>0</v>
      </c>
      <c r="Q429" s="196">
        <v>6.4999999999999997E-3</v>
      </c>
      <c r="R429" s="196">
        <f>Q429*H429</f>
        <v>4.4678659999999999</v>
      </c>
      <c r="S429" s="196">
        <v>0</v>
      </c>
      <c r="T429" s="197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98" t="s">
        <v>144</v>
      </c>
      <c r="AT429" s="198" t="s">
        <v>126</v>
      </c>
      <c r="AU429" s="198" t="s">
        <v>132</v>
      </c>
      <c r="AY429" s="18" t="s">
        <v>123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8" t="s">
        <v>132</v>
      </c>
      <c r="BK429" s="199">
        <f>ROUND(I429*H429,2)</f>
        <v>0</v>
      </c>
      <c r="BL429" s="18" t="s">
        <v>144</v>
      </c>
      <c r="BM429" s="198" t="s">
        <v>554</v>
      </c>
    </row>
    <row r="430" spans="1:65" s="2" customFormat="1" ht="19.5">
      <c r="A430" s="35"/>
      <c r="B430" s="36"/>
      <c r="C430" s="37"/>
      <c r="D430" s="200" t="s">
        <v>134</v>
      </c>
      <c r="E430" s="37"/>
      <c r="F430" s="201" t="s">
        <v>555</v>
      </c>
      <c r="G430" s="37"/>
      <c r="H430" s="37"/>
      <c r="I430" s="202"/>
      <c r="J430" s="37"/>
      <c r="K430" s="37"/>
      <c r="L430" s="40"/>
      <c r="M430" s="203"/>
      <c r="N430" s="204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134</v>
      </c>
      <c r="AU430" s="18" t="s">
        <v>132</v>
      </c>
    </row>
    <row r="431" spans="1:65" s="13" customFormat="1" ht="11.25">
      <c r="B431" s="209"/>
      <c r="C431" s="210"/>
      <c r="D431" s="200" t="s">
        <v>205</v>
      </c>
      <c r="E431" s="211" t="s">
        <v>1</v>
      </c>
      <c r="F431" s="212" t="s">
        <v>386</v>
      </c>
      <c r="G431" s="210"/>
      <c r="H431" s="211" t="s">
        <v>1</v>
      </c>
      <c r="I431" s="213"/>
      <c r="J431" s="210"/>
      <c r="K431" s="210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205</v>
      </c>
      <c r="AU431" s="218" t="s">
        <v>132</v>
      </c>
      <c r="AV431" s="13" t="s">
        <v>83</v>
      </c>
      <c r="AW431" s="13" t="s">
        <v>32</v>
      </c>
      <c r="AX431" s="13" t="s">
        <v>76</v>
      </c>
      <c r="AY431" s="218" t="s">
        <v>123</v>
      </c>
    </row>
    <row r="432" spans="1:65" s="14" customFormat="1" ht="11.25">
      <c r="B432" s="219"/>
      <c r="C432" s="220"/>
      <c r="D432" s="200" t="s">
        <v>205</v>
      </c>
      <c r="E432" s="221" t="s">
        <v>1</v>
      </c>
      <c r="F432" s="222" t="s">
        <v>556</v>
      </c>
      <c r="G432" s="220"/>
      <c r="H432" s="223">
        <v>11.34</v>
      </c>
      <c r="I432" s="224"/>
      <c r="J432" s="220"/>
      <c r="K432" s="220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205</v>
      </c>
      <c r="AU432" s="229" t="s">
        <v>132</v>
      </c>
      <c r="AV432" s="14" t="s">
        <v>132</v>
      </c>
      <c r="AW432" s="14" t="s">
        <v>32</v>
      </c>
      <c r="AX432" s="14" t="s">
        <v>76</v>
      </c>
      <c r="AY432" s="229" t="s">
        <v>123</v>
      </c>
    </row>
    <row r="433" spans="2:51" s="16" customFormat="1" ht="11.25">
      <c r="B433" s="251"/>
      <c r="C433" s="252"/>
      <c r="D433" s="200" t="s">
        <v>205</v>
      </c>
      <c r="E433" s="253" t="s">
        <v>1</v>
      </c>
      <c r="F433" s="254" t="s">
        <v>507</v>
      </c>
      <c r="G433" s="252"/>
      <c r="H433" s="255">
        <v>11.34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AT433" s="261" t="s">
        <v>205</v>
      </c>
      <c r="AU433" s="261" t="s">
        <v>132</v>
      </c>
      <c r="AV433" s="16" t="s">
        <v>139</v>
      </c>
      <c r="AW433" s="16" t="s">
        <v>32</v>
      </c>
      <c r="AX433" s="16" t="s">
        <v>76</v>
      </c>
      <c r="AY433" s="261" t="s">
        <v>123</v>
      </c>
    </row>
    <row r="434" spans="2:51" s="13" customFormat="1" ht="11.25">
      <c r="B434" s="209"/>
      <c r="C434" s="210"/>
      <c r="D434" s="200" t="s">
        <v>205</v>
      </c>
      <c r="E434" s="211" t="s">
        <v>1</v>
      </c>
      <c r="F434" s="212" t="s">
        <v>345</v>
      </c>
      <c r="G434" s="210"/>
      <c r="H434" s="211" t="s">
        <v>1</v>
      </c>
      <c r="I434" s="213"/>
      <c r="J434" s="210"/>
      <c r="K434" s="210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205</v>
      </c>
      <c r="AU434" s="218" t="s">
        <v>132</v>
      </c>
      <c r="AV434" s="13" t="s">
        <v>83</v>
      </c>
      <c r="AW434" s="13" t="s">
        <v>32</v>
      </c>
      <c r="AX434" s="13" t="s">
        <v>76</v>
      </c>
      <c r="AY434" s="218" t="s">
        <v>123</v>
      </c>
    </row>
    <row r="435" spans="2:51" s="14" customFormat="1" ht="11.25">
      <c r="B435" s="219"/>
      <c r="C435" s="220"/>
      <c r="D435" s="200" t="s">
        <v>205</v>
      </c>
      <c r="E435" s="221" t="s">
        <v>1</v>
      </c>
      <c r="F435" s="222" t="s">
        <v>390</v>
      </c>
      <c r="G435" s="220"/>
      <c r="H435" s="223">
        <v>8.4</v>
      </c>
      <c r="I435" s="224"/>
      <c r="J435" s="220"/>
      <c r="K435" s="220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205</v>
      </c>
      <c r="AU435" s="229" t="s">
        <v>132</v>
      </c>
      <c r="AV435" s="14" t="s">
        <v>132</v>
      </c>
      <c r="AW435" s="14" t="s">
        <v>32</v>
      </c>
      <c r="AX435" s="14" t="s">
        <v>76</v>
      </c>
      <c r="AY435" s="229" t="s">
        <v>123</v>
      </c>
    </row>
    <row r="436" spans="2:51" s="14" customFormat="1" ht="11.25">
      <c r="B436" s="219"/>
      <c r="C436" s="220"/>
      <c r="D436" s="200" t="s">
        <v>205</v>
      </c>
      <c r="E436" s="221" t="s">
        <v>1</v>
      </c>
      <c r="F436" s="222" t="s">
        <v>391</v>
      </c>
      <c r="G436" s="220"/>
      <c r="H436" s="223">
        <v>7.56</v>
      </c>
      <c r="I436" s="224"/>
      <c r="J436" s="220"/>
      <c r="K436" s="220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205</v>
      </c>
      <c r="AU436" s="229" t="s">
        <v>132</v>
      </c>
      <c r="AV436" s="14" t="s">
        <v>132</v>
      </c>
      <c r="AW436" s="14" t="s">
        <v>32</v>
      </c>
      <c r="AX436" s="14" t="s">
        <v>76</v>
      </c>
      <c r="AY436" s="229" t="s">
        <v>123</v>
      </c>
    </row>
    <row r="437" spans="2:51" s="14" customFormat="1" ht="11.25">
      <c r="B437" s="219"/>
      <c r="C437" s="220"/>
      <c r="D437" s="200" t="s">
        <v>205</v>
      </c>
      <c r="E437" s="221" t="s">
        <v>1</v>
      </c>
      <c r="F437" s="222" t="s">
        <v>557</v>
      </c>
      <c r="G437" s="220"/>
      <c r="H437" s="223">
        <v>4.68</v>
      </c>
      <c r="I437" s="224"/>
      <c r="J437" s="220"/>
      <c r="K437" s="220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205</v>
      </c>
      <c r="AU437" s="229" t="s">
        <v>132</v>
      </c>
      <c r="AV437" s="14" t="s">
        <v>132</v>
      </c>
      <c r="AW437" s="14" t="s">
        <v>32</v>
      </c>
      <c r="AX437" s="14" t="s">
        <v>76</v>
      </c>
      <c r="AY437" s="229" t="s">
        <v>123</v>
      </c>
    </row>
    <row r="438" spans="2:51" s="16" customFormat="1" ht="11.25">
      <c r="B438" s="251"/>
      <c r="C438" s="252"/>
      <c r="D438" s="200" t="s">
        <v>205</v>
      </c>
      <c r="E438" s="253" t="s">
        <v>1</v>
      </c>
      <c r="F438" s="254" t="s">
        <v>507</v>
      </c>
      <c r="G438" s="252"/>
      <c r="H438" s="255">
        <v>20.64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AT438" s="261" t="s">
        <v>205</v>
      </c>
      <c r="AU438" s="261" t="s">
        <v>132</v>
      </c>
      <c r="AV438" s="16" t="s">
        <v>139</v>
      </c>
      <c r="AW438" s="16" t="s">
        <v>32</v>
      </c>
      <c r="AX438" s="16" t="s">
        <v>76</v>
      </c>
      <c r="AY438" s="261" t="s">
        <v>123</v>
      </c>
    </row>
    <row r="439" spans="2:51" s="13" customFormat="1" ht="11.25">
      <c r="B439" s="209"/>
      <c r="C439" s="210"/>
      <c r="D439" s="200" t="s">
        <v>205</v>
      </c>
      <c r="E439" s="211" t="s">
        <v>1</v>
      </c>
      <c r="F439" s="212" t="s">
        <v>349</v>
      </c>
      <c r="G439" s="210"/>
      <c r="H439" s="211" t="s">
        <v>1</v>
      </c>
      <c r="I439" s="213"/>
      <c r="J439" s="210"/>
      <c r="K439" s="210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205</v>
      </c>
      <c r="AU439" s="218" t="s">
        <v>132</v>
      </c>
      <c r="AV439" s="13" t="s">
        <v>83</v>
      </c>
      <c r="AW439" s="13" t="s">
        <v>32</v>
      </c>
      <c r="AX439" s="13" t="s">
        <v>76</v>
      </c>
      <c r="AY439" s="218" t="s">
        <v>123</v>
      </c>
    </row>
    <row r="440" spans="2:51" s="14" customFormat="1" ht="11.25">
      <c r="B440" s="219"/>
      <c r="C440" s="220"/>
      <c r="D440" s="200" t="s">
        <v>205</v>
      </c>
      <c r="E440" s="221" t="s">
        <v>1</v>
      </c>
      <c r="F440" s="222" t="s">
        <v>558</v>
      </c>
      <c r="G440" s="220"/>
      <c r="H440" s="223">
        <v>16.8</v>
      </c>
      <c r="I440" s="224"/>
      <c r="J440" s="220"/>
      <c r="K440" s="220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205</v>
      </c>
      <c r="AU440" s="229" t="s">
        <v>132</v>
      </c>
      <c r="AV440" s="14" t="s">
        <v>132</v>
      </c>
      <c r="AW440" s="14" t="s">
        <v>32</v>
      </c>
      <c r="AX440" s="14" t="s">
        <v>76</v>
      </c>
      <c r="AY440" s="229" t="s">
        <v>123</v>
      </c>
    </row>
    <row r="441" spans="2:51" s="14" customFormat="1" ht="11.25">
      <c r="B441" s="219"/>
      <c r="C441" s="220"/>
      <c r="D441" s="200" t="s">
        <v>205</v>
      </c>
      <c r="E441" s="221" t="s">
        <v>1</v>
      </c>
      <c r="F441" s="222" t="s">
        <v>559</v>
      </c>
      <c r="G441" s="220"/>
      <c r="H441" s="223">
        <v>15.12</v>
      </c>
      <c r="I441" s="224"/>
      <c r="J441" s="220"/>
      <c r="K441" s="220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205</v>
      </c>
      <c r="AU441" s="229" t="s">
        <v>132</v>
      </c>
      <c r="AV441" s="14" t="s">
        <v>132</v>
      </c>
      <c r="AW441" s="14" t="s">
        <v>32</v>
      </c>
      <c r="AX441" s="14" t="s">
        <v>76</v>
      </c>
      <c r="AY441" s="229" t="s">
        <v>123</v>
      </c>
    </row>
    <row r="442" spans="2:51" s="14" customFormat="1" ht="11.25">
      <c r="B442" s="219"/>
      <c r="C442" s="220"/>
      <c r="D442" s="200" t="s">
        <v>205</v>
      </c>
      <c r="E442" s="221" t="s">
        <v>1</v>
      </c>
      <c r="F442" s="222" t="s">
        <v>560</v>
      </c>
      <c r="G442" s="220"/>
      <c r="H442" s="223">
        <v>9.36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205</v>
      </c>
      <c r="AU442" s="229" t="s">
        <v>132</v>
      </c>
      <c r="AV442" s="14" t="s">
        <v>132</v>
      </c>
      <c r="AW442" s="14" t="s">
        <v>32</v>
      </c>
      <c r="AX442" s="14" t="s">
        <v>76</v>
      </c>
      <c r="AY442" s="229" t="s">
        <v>123</v>
      </c>
    </row>
    <row r="443" spans="2:51" s="16" customFormat="1" ht="11.25">
      <c r="B443" s="251"/>
      <c r="C443" s="252"/>
      <c r="D443" s="200" t="s">
        <v>205</v>
      </c>
      <c r="E443" s="253" t="s">
        <v>1</v>
      </c>
      <c r="F443" s="254" t="s">
        <v>507</v>
      </c>
      <c r="G443" s="252"/>
      <c r="H443" s="255">
        <v>41.28</v>
      </c>
      <c r="I443" s="256"/>
      <c r="J443" s="252"/>
      <c r="K443" s="252"/>
      <c r="L443" s="257"/>
      <c r="M443" s="258"/>
      <c r="N443" s="259"/>
      <c r="O443" s="259"/>
      <c r="P443" s="259"/>
      <c r="Q443" s="259"/>
      <c r="R443" s="259"/>
      <c r="S443" s="259"/>
      <c r="T443" s="260"/>
      <c r="AT443" s="261" t="s">
        <v>205</v>
      </c>
      <c r="AU443" s="261" t="s">
        <v>132</v>
      </c>
      <c r="AV443" s="16" t="s">
        <v>139</v>
      </c>
      <c r="AW443" s="16" t="s">
        <v>32</v>
      </c>
      <c r="AX443" s="16" t="s">
        <v>76</v>
      </c>
      <c r="AY443" s="261" t="s">
        <v>123</v>
      </c>
    </row>
    <row r="444" spans="2:51" s="13" customFormat="1" ht="11.25">
      <c r="B444" s="209"/>
      <c r="C444" s="210"/>
      <c r="D444" s="200" t="s">
        <v>205</v>
      </c>
      <c r="E444" s="211" t="s">
        <v>1</v>
      </c>
      <c r="F444" s="212" t="s">
        <v>367</v>
      </c>
      <c r="G444" s="210"/>
      <c r="H444" s="211" t="s">
        <v>1</v>
      </c>
      <c r="I444" s="213"/>
      <c r="J444" s="210"/>
      <c r="K444" s="210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205</v>
      </c>
      <c r="AU444" s="218" t="s">
        <v>132</v>
      </c>
      <c r="AV444" s="13" t="s">
        <v>83</v>
      </c>
      <c r="AW444" s="13" t="s">
        <v>32</v>
      </c>
      <c r="AX444" s="13" t="s">
        <v>76</v>
      </c>
      <c r="AY444" s="218" t="s">
        <v>123</v>
      </c>
    </row>
    <row r="445" spans="2:51" s="14" customFormat="1" ht="33.75">
      <c r="B445" s="219"/>
      <c r="C445" s="220"/>
      <c r="D445" s="200" t="s">
        <v>205</v>
      </c>
      <c r="E445" s="221" t="s">
        <v>1</v>
      </c>
      <c r="F445" s="222" t="s">
        <v>561</v>
      </c>
      <c r="G445" s="220"/>
      <c r="H445" s="223">
        <v>593.11199999999997</v>
      </c>
      <c r="I445" s="224"/>
      <c r="J445" s="220"/>
      <c r="K445" s="220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205</v>
      </c>
      <c r="AU445" s="229" t="s">
        <v>132</v>
      </c>
      <c r="AV445" s="14" t="s">
        <v>132</v>
      </c>
      <c r="AW445" s="14" t="s">
        <v>32</v>
      </c>
      <c r="AX445" s="14" t="s">
        <v>76</v>
      </c>
      <c r="AY445" s="229" t="s">
        <v>123</v>
      </c>
    </row>
    <row r="446" spans="2:51" s="14" customFormat="1" ht="11.25">
      <c r="B446" s="219"/>
      <c r="C446" s="220"/>
      <c r="D446" s="200" t="s">
        <v>205</v>
      </c>
      <c r="E446" s="221" t="s">
        <v>1</v>
      </c>
      <c r="F446" s="222" t="s">
        <v>562</v>
      </c>
      <c r="G446" s="220"/>
      <c r="H446" s="223">
        <v>116.22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205</v>
      </c>
      <c r="AU446" s="229" t="s">
        <v>132</v>
      </c>
      <c r="AV446" s="14" t="s">
        <v>132</v>
      </c>
      <c r="AW446" s="14" t="s">
        <v>32</v>
      </c>
      <c r="AX446" s="14" t="s">
        <v>76</v>
      </c>
      <c r="AY446" s="229" t="s">
        <v>123</v>
      </c>
    </row>
    <row r="447" spans="2:51" s="14" customFormat="1" ht="11.25">
      <c r="B447" s="219"/>
      <c r="C447" s="220"/>
      <c r="D447" s="200" t="s">
        <v>205</v>
      </c>
      <c r="E447" s="221" t="s">
        <v>1</v>
      </c>
      <c r="F447" s="222" t="s">
        <v>266</v>
      </c>
      <c r="G447" s="220"/>
      <c r="H447" s="223">
        <v>-24</v>
      </c>
      <c r="I447" s="224"/>
      <c r="J447" s="220"/>
      <c r="K447" s="220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205</v>
      </c>
      <c r="AU447" s="229" t="s">
        <v>132</v>
      </c>
      <c r="AV447" s="14" t="s">
        <v>132</v>
      </c>
      <c r="AW447" s="14" t="s">
        <v>32</v>
      </c>
      <c r="AX447" s="14" t="s">
        <v>76</v>
      </c>
      <c r="AY447" s="229" t="s">
        <v>123</v>
      </c>
    </row>
    <row r="448" spans="2:51" s="14" customFormat="1" ht="11.25">
      <c r="B448" s="219"/>
      <c r="C448" s="220"/>
      <c r="D448" s="200" t="s">
        <v>205</v>
      </c>
      <c r="E448" s="221" t="s">
        <v>1</v>
      </c>
      <c r="F448" s="222" t="s">
        <v>563</v>
      </c>
      <c r="G448" s="220"/>
      <c r="H448" s="223">
        <v>7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205</v>
      </c>
      <c r="AU448" s="229" t="s">
        <v>132</v>
      </c>
      <c r="AV448" s="14" t="s">
        <v>132</v>
      </c>
      <c r="AW448" s="14" t="s">
        <v>32</v>
      </c>
      <c r="AX448" s="14" t="s">
        <v>76</v>
      </c>
      <c r="AY448" s="229" t="s">
        <v>123</v>
      </c>
    </row>
    <row r="449" spans="1:65" s="14" customFormat="1" ht="11.25">
      <c r="B449" s="219"/>
      <c r="C449" s="220"/>
      <c r="D449" s="200" t="s">
        <v>205</v>
      </c>
      <c r="E449" s="221" t="s">
        <v>1</v>
      </c>
      <c r="F449" s="222" t="s">
        <v>264</v>
      </c>
      <c r="G449" s="220"/>
      <c r="H449" s="223">
        <v>-8.1</v>
      </c>
      <c r="I449" s="224"/>
      <c r="J449" s="220"/>
      <c r="K449" s="220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205</v>
      </c>
      <c r="AU449" s="229" t="s">
        <v>132</v>
      </c>
      <c r="AV449" s="14" t="s">
        <v>132</v>
      </c>
      <c r="AW449" s="14" t="s">
        <v>32</v>
      </c>
      <c r="AX449" s="14" t="s">
        <v>76</v>
      </c>
      <c r="AY449" s="229" t="s">
        <v>123</v>
      </c>
    </row>
    <row r="450" spans="1:65" s="14" customFormat="1" ht="11.25">
      <c r="B450" s="219"/>
      <c r="C450" s="220"/>
      <c r="D450" s="200" t="s">
        <v>205</v>
      </c>
      <c r="E450" s="221" t="s">
        <v>1</v>
      </c>
      <c r="F450" s="222" t="s">
        <v>564</v>
      </c>
      <c r="G450" s="220"/>
      <c r="H450" s="223">
        <v>3.0449999999999999</v>
      </c>
      <c r="I450" s="224"/>
      <c r="J450" s="220"/>
      <c r="K450" s="220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205</v>
      </c>
      <c r="AU450" s="229" t="s">
        <v>132</v>
      </c>
      <c r="AV450" s="14" t="s">
        <v>132</v>
      </c>
      <c r="AW450" s="14" t="s">
        <v>32</v>
      </c>
      <c r="AX450" s="14" t="s">
        <v>76</v>
      </c>
      <c r="AY450" s="229" t="s">
        <v>123</v>
      </c>
    </row>
    <row r="451" spans="1:65" s="14" customFormat="1" ht="11.25">
      <c r="B451" s="219"/>
      <c r="C451" s="220"/>
      <c r="D451" s="200" t="s">
        <v>205</v>
      </c>
      <c r="E451" s="221" t="s">
        <v>1</v>
      </c>
      <c r="F451" s="222" t="s">
        <v>265</v>
      </c>
      <c r="G451" s="220"/>
      <c r="H451" s="223">
        <v>-7.02</v>
      </c>
      <c r="I451" s="224"/>
      <c r="J451" s="220"/>
      <c r="K451" s="220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205</v>
      </c>
      <c r="AU451" s="229" t="s">
        <v>132</v>
      </c>
      <c r="AV451" s="14" t="s">
        <v>132</v>
      </c>
      <c r="AW451" s="14" t="s">
        <v>32</v>
      </c>
      <c r="AX451" s="14" t="s">
        <v>76</v>
      </c>
      <c r="AY451" s="229" t="s">
        <v>123</v>
      </c>
    </row>
    <row r="452" spans="1:65" s="14" customFormat="1" ht="11.25">
      <c r="B452" s="219"/>
      <c r="C452" s="220"/>
      <c r="D452" s="200" t="s">
        <v>205</v>
      </c>
      <c r="E452" s="221" t="s">
        <v>1</v>
      </c>
      <c r="F452" s="222" t="s">
        <v>565</v>
      </c>
      <c r="G452" s="220"/>
      <c r="H452" s="223">
        <v>4.5149999999999997</v>
      </c>
      <c r="I452" s="224"/>
      <c r="J452" s="220"/>
      <c r="K452" s="220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205</v>
      </c>
      <c r="AU452" s="229" t="s">
        <v>132</v>
      </c>
      <c r="AV452" s="14" t="s">
        <v>132</v>
      </c>
      <c r="AW452" s="14" t="s">
        <v>32</v>
      </c>
      <c r="AX452" s="14" t="s">
        <v>76</v>
      </c>
      <c r="AY452" s="229" t="s">
        <v>123</v>
      </c>
    </row>
    <row r="453" spans="1:65" s="14" customFormat="1" ht="11.25">
      <c r="B453" s="219"/>
      <c r="C453" s="220"/>
      <c r="D453" s="200" t="s">
        <v>205</v>
      </c>
      <c r="E453" s="221" t="s">
        <v>1</v>
      </c>
      <c r="F453" s="222" t="s">
        <v>275</v>
      </c>
      <c r="G453" s="220"/>
      <c r="H453" s="223">
        <v>-4.05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205</v>
      </c>
      <c r="AU453" s="229" t="s">
        <v>132</v>
      </c>
      <c r="AV453" s="14" t="s">
        <v>132</v>
      </c>
      <c r="AW453" s="14" t="s">
        <v>32</v>
      </c>
      <c r="AX453" s="14" t="s">
        <v>76</v>
      </c>
      <c r="AY453" s="229" t="s">
        <v>123</v>
      </c>
    </row>
    <row r="454" spans="1:65" s="14" customFormat="1" ht="11.25">
      <c r="B454" s="219"/>
      <c r="C454" s="220"/>
      <c r="D454" s="200" t="s">
        <v>205</v>
      </c>
      <c r="E454" s="221" t="s">
        <v>1</v>
      </c>
      <c r="F454" s="222" t="s">
        <v>566</v>
      </c>
      <c r="G454" s="220"/>
      <c r="H454" s="223">
        <v>0.87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205</v>
      </c>
      <c r="AU454" s="229" t="s">
        <v>132</v>
      </c>
      <c r="AV454" s="14" t="s">
        <v>132</v>
      </c>
      <c r="AW454" s="14" t="s">
        <v>32</v>
      </c>
      <c r="AX454" s="14" t="s">
        <v>76</v>
      </c>
      <c r="AY454" s="229" t="s">
        <v>123</v>
      </c>
    </row>
    <row r="455" spans="1:65" s="14" customFormat="1" ht="11.25">
      <c r="B455" s="219"/>
      <c r="C455" s="220"/>
      <c r="D455" s="200" t="s">
        <v>205</v>
      </c>
      <c r="E455" s="221" t="s">
        <v>1</v>
      </c>
      <c r="F455" s="222" t="s">
        <v>567</v>
      </c>
      <c r="G455" s="220"/>
      <c r="H455" s="223">
        <v>-18.911999999999999</v>
      </c>
      <c r="I455" s="224"/>
      <c r="J455" s="220"/>
      <c r="K455" s="220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205</v>
      </c>
      <c r="AU455" s="229" t="s">
        <v>132</v>
      </c>
      <c r="AV455" s="14" t="s">
        <v>132</v>
      </c>
      <c r="AW455" s="14" t="s">
        <v>32</v>
      </c>
      <c r="AX455" s="14" t="s">
        <v>76</v>
      </c>
      <c r="AY455" s="229" t="s">
        <v>123</v>
      </c>
    </row>
    <row r="456" spans="1:65" s="14" customFormat="1" ht="11.25">
      <c r="B456" s="219"/>
      <c r="C456" s="220"/>
      <c r="D456" s="200" t="s">
        <v>205</v>
      </c>
      <c r="E456" s="221" t="s">
        <v>1</v>
      </c>
      <c r="F456" s="222" t="s">
        <v>568</v>
      </c>
      <c r="G456" s="220"/>
      <c r="H456" s="223">
        <v>-56.735999999999997</v>
      </c>
      <c r="I456" s="224"/>
      <c r="J456" s="220"/>
      <c r="K456" s="220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205</v>
      </c>
      <c r="AU456" s="229" t="s">
        <v>132</v>
      </c>
      <c r="AV456" s="14" t="s">
        <v>132</v>
      </c>
      <c r="AW456" s="14" t="s">
        <v>32</v>
      </c>
      <c r="AX456" s="14" t="s">
        <v>76</v>
      </c>
      <c r="AY456" s="229" t="s">
        <v>123</v>
      </c>
    </row>
    <row r="457" spans="1:65" s="14" customFormat="1" ht="11.25">
      <c r="B457" s="219"/>
      <c r="C457" s="220"/>
      <c r="D457" s="200" t="s">
        <v>205</v>
      </c>
      <c r="E457" s="221" t="s">
        <v>1</v>
      </c>
      <c r="F457" s="222" t="s">
        <v>569</v>
      </c>
      <c r="G457" s="220"/>
      <c r="H457" s="223">
        <v>8.16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205</v>
      </c>
      <c r="AU457" s="229" t="s">
        <v>132</v>
      </c>
      <c r="AV457" s="14" t="s">
        <v>132</v>
      </c>
      <c r="AW457" s="14" t="s">
        <v>32</v>
      </c>
      <c r="AX457" s="14" t="s">
        <v>76</v>
      </c>
      <c r="AY457" s="229" t="s">
        <v>123</v>
      </c>
    </row>
    <row r="458" spans="1:65" s="16" customFormat="1" ht="11.25">
      <c r="B458" s="251"/>
      <c r="C458" s="252"/>
      <c r="D458" s="200" t="s">
        <v>205</v>
      </c>
      <c r="E458" s="253" t="s">
        <v>1</v>
      </c>
      <c r="F458" s="254" t="s">
        <v>507</v>
      </c>
      <c r="G458" s="252"/>
      <c r="H458" s="255">
        <v>614.10399999999993</v>
      </c>
      <c r="I458" s="256"/>
      <c r="J458" s="252"/>
      <c r="K458" s="252"/>
      <c r="L458" s="257"/>
      <c r="M458" s="258"/>
      <c r="N458" s="259"/>
      <c r="O458" s="259"/>
      <c r="P458" s="259"/>
      <c r="Q458" s="259"/>
      <c r="R458" s="259"/>
      <c r="S458" s="259"/>
      <c r="T458" s="260"/>
      <c r="AT458" s="261" t="s">
        <v>205</v>
      </c>
      <c r="AU458" s="261" t="s">
        <v>132</v>
      </c>
      <c r="AV458" s="16" t="s">
        <v>139</v>
      </c>
      <c r="AW458" s="16" t="s">
        <v>32</v>
      </c>
      <c r="AX458" s="16" t="s">
        <v>76</v>
      </c>
      <c r="AY458" s="261" t="s">
        <v>123</v>
      </c>
    </row>
    <row r="459" spans="1:65" s="15" customFormat="1" ht="11.25">
      <c r="B459" s="230"/>
      <c r="C459" s="231"/>
      <c r="D459" s="200" t="s">
        <v>205</v>
      </c>
      <c r="E459" s="232" t="s">
        <v>1</v>
      </c>
      <c r="F459" s="233" t="s">
        <v>214</v>
      </c>
      <c r="G459" s="231"/>
      <c r="H459" s="234">
        <v>687.36399999999992</v>
      </c>
      <c r="I459" s="235"/>
      <c r="J459" s="231"/>
      <c r="K459" s="231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205</v>
      </c>
      <c r="AU459" s="240" t="s">
        <v>132</v>
      </c>
      <c r="AV459" s="15" t="s">
        <v>144</v>
      </c>
      <c r="AW459" s="15" t="s">
        <v>32</v>
      </c>
      <c r="AX459" s="15" t="s">
        <v>83</v>
      </c>
      <c r="AY459" s="240" t="s">
        <v>123</v>
      </c>
    </row>
    <row r="460" spans="1:65" s="2" customFormat="1" ht="24.2" customHeight="1">
      <c r="A460" s="35"/>
      <c r="B460" s="36"/>
      <c r="C460" s="187" t="s">
        <v>570</v>
      </c>
      <c r="D460" s="187" t="s">
        <v>126</v>
      </c>
      <c r="E460" s="188" t="s">
        <v>571</v>
      </c>
      <c r="F460" s="189" t="s">
        <v>572</v>
      </c>
      <c r="G460" s="190" t="s">
        <v>202</v>
      </c>
      <c r="H460" s="191">
        <v>687.36400000000003</v>
      </c>
      <c r="I460" s="192"/>
      <c r="J460" s="193">
        <f>ROUND(I460*H460,2)</f>
        <v>0</v>
      </c>
      <c r="K460" s="189" t="s">
        <v>130</v>
      </c>
      <c r="L460" s="40"/>
      <c r="M460" s="194" t="s">
        <v>1</v>
      </c>
      <c r="N460" s="195" t="s">
        <v>42</v>
      </c>
      <c r="O460" s="72"/>
      <c r="P460" s="196">
        <f>O460*H460</f>
        <v>0</v>
      </c>
      <c r="Q460" s="196">
        <v>1.54E-2</v>
      </c>
      <c r="R460" s="196">
        <f>Q460*H460</f>
        <v>10.585405600000001</v>
      </c>
      <c r="S460" s="196">
        <v>0</v>
      </c>
      <c r="T460" s="19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8" t="s">
        <v>144</v>
      </c>
      <c r="AT460" s="198" t="s">
        <v>126</v>
      </c>
      <c r="AU460" s="198" t="s">
        <v>132</v>
      </c>
      <c r="AY460" s="18" t="s">
        <v>123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8" t="s">
        <v>132</v>
      </c>
      <c r="BK460" s="199">
        <f>ROUND(I460*H460,2)</f>
        <v>0</v>
      </c>
      <c r="BL460" s="18" t="s">
        <v>144</v>
      </c>
      <c r="BM460" s="198" t="s">
        <v>573</v>
      </c>
    </row>
    <row r="461" spans="1:65" s="2" customFormat="1" ht="19.5">
      <c r="A461" s="35"/>
      <c r="B461" s="36"/>
      <c r="C461" s="37"/>
      <c r="D461" s="200" t="s">
        <v>134</v>
      </c>
      <c r="E461" s="37"/>
      <c r="F461" s="201" t="s">
        <v>574</v>
      </c>
      <c r="G461" s="37"/>
      <c r="H461" s="37"/>
      <c r="I461" s="202"/>
      <c r="J461" s="37"/>
      <c r="K461" s="37"/>
      <c r="L461" s="40"/>
      <c r="M461" s="203"/>
      <c r="N461" s="204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134</v>
      </c>
      <c r="AU461" s="18" t="s">
        <v>132</v>
      </c>
    </row>
    <row r="462" spans="1:65" s="2" customFormat="1" ht="24.2" customHeight="1">
      <c r="A462" s="35"/>
      <c r="B462" s="36"/>
      <c r="C462" s="187" t="s">
        <v>575</v>
      </c>
      <c r="D462" s="187" t="s">
        <v>126</v>
      </c>
      <c r="E462" s="188" t="s">
        <v>576</v>
      </c>
      <c r="F462" s="189" t="s">
        <v>577</v>
      </c>
      <c r="G462" s="190" t="s">
        <v>202</v>
      </c>
      <c r="H462" s="191">
        <v>2215.8629999999998</v>
      </c>
      <c r="I462" s="192"/>
      <c r="J462" s="193">
        <f>ROUND(I462*H462,2)</f>
        <v>0</v>
      </c>
      <c r="K462" s="189" t="s">
        <v>130</v>
      </c>
      <c r="L462" s="40"/>
      <c r="M462" s="194" t="s">
        <v>1</v>
      </c>
      <c r="N462" s="195" t="s">
        <v>42</v>
      </c>
      <c r="O462" s="72"/>
      <c r="P462" s="196">
        <f>O462*H462</f>
        <v>0</v>
      </c>
      <c r="Q462" s="196">
        <v>2.5999999999999998E-4</v>
      </c>
      <c r="R462" s="196">
        <f>Q462*H462</f>
        <v>0.57612437999999988</v>
      </c>
      <c r="S462" s="196">
        <v>0</v>
      </c>
      <c r="T462" s="197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8" t="s">
        <v>144</v>
      </c>
      <c r="AT462" s="198" t="s">
        <v>126</v>
      </c>
      <c r="AU462" s="198" t="s">
        <v>132</v>
      </c>
      <c r="AY462" s="18" t="s">
        <v>123</v>
      </c>
      <c r="BE462" s="199">
        <f>IF(N462="základní",J462,0)</f>
        <v>0</v>
      </c>
      <c r="BF462" s="199">
        <f>IF(N462="snížená",J462,0)</f>
        <v>0</v>
      </c>
      <c r="BG462" s="199">
        <f>IF(N462="zákl. přenesená",J462,0)</f>
        <v>0</v>
      </c>
      <c r="BH462" s="199">
        <f>IF(N462="sníž. přenesená",J462,0)</f>
        <v>0</v>
      </c>
      <c r="BI462" s="199">
        <f>IF(N462="nulová",J462,0)</f>
        <v>0</v>
      </c>
      <c r="BJ462" s="18" t="s">
        <v>132</v>
      </c>
      <c r="BK462" s="199">
        <f>ROUND(I462*H462,2)</f>
        <v>0</v>
      </c>
      <c r="BL462" s="18" t="s">
        <v>144</v>
      </c>
      <c r="BM462" s="198" t="s">
        <v>578</v>
      </c>
    </row>
    <row r="463" spans="1:65" s="2" customFormat="1" ht="19.5">
      <c r="A463" s="35"/>
      <c r="B463" s="36"/>
      <c r="C463" s="37"/>
      <c r="D463" s="200" t="s">
        <v>134</v>
      </c>
      <c r="E463" s="37"/>
      <c r="F463" s="201" t="s">
        <v>579</v>
      </c>
      <c r="G463" s="37"/>
      <c r="H463" s="37"/>
      <c r="I463" s="202"/>
      <c r="J463" s="37"/>
      <c r="K463" s="37"/>
      <c r="L463" s="40"/>
      <c r="M463" s="203"/>
      <c r="N463" s="204"/>
      <c r="O463" s="72"/>
      <c r="P463" s="72"/>
      <c r="Q463" s="72"/>
      <c r="R463" s="72"/>
      <c r="S463" s="72"/>
      <c r="T463" s="73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134</v>
      </c>
      <c r="AU463" s="18" t="s">
        <v>132</v>
      </c>
    </row>
    <row r="464" spans="1:65" s="13" customFormat="1" ht="11.25">
      <c r="B464" s="209"/>
      <c r="C464" s="210"/>
      <c r="D464" s="200" t="s">
        <v>205</v>
      </c>
      <c r="E464" s="211" t="s">
        <v>1</v>
      </c>
      <c r="F464" s="212" t="s">
        <v>386</v>
      </c>
      <c r="G464" s="210"/>
      <c r="H464" s="211" t="s">
        <v>1</v>
      </c>
      <c r="I464" s="213"/>
      <c r="J464" s="210"/>
      <c r="K464" s="210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205</v>
      </c>
      <c r="AU464" s="218" t="s">
        <v>132</v>
      </c>
      <c r="AV464" s="13" t="s">
        <v>83</v>
      </c>
      <c r="AW464" s="13" t="s">
        <v>32</v>
      </c>
      <c r="AX464" s="13" t="s">
        <v>76</v>
      </c>
      <c r="AY464" s="218" t="s">
        <v>123</v>
      </c>
    </row>
    <row r="465" spans="2:51" s="13" customFormat="1" ht="11.25">
      <c r="B465" s="209"/>
      <c r="C465" s="210"/>
      <c r="D465" s="200" t="s">
        <v>205</v>
      </c>
      <c r="E465" s="211" t="s">
        <v>1</v>
      </c>
      <c r="F465" s="212" t="s">
        <v>580</v>
      </c>
      <c r="G465" s="210"/>
      <c r="H465" s="211" t="s">
        <v>1</v>
      </c>
      <c r="I465" s="213"/>
      <c r="J465" s="210"/>
      <c r="K465" s="210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205</v>
      </c>
      <c r="AU465" s="218" t="s">
        <v>132</v>
      </c>
      <c r="AV465" s="13" t="s">
        <v>83</v>
      </c>
      <c r="AW465" s="13" t="s">
        <v>32</v>
      </c>
      <c r="AX465" s="13" t="s">
        <v>76</v>
      </c>
      <c r="AY465" s="218" t="s">
        <v>123</v>
      </c>
    </row>
    <row r="466" spans="2:51" s="14" customFormat="1" ht="11.25">
      <c r="B466" s="219"/>
      <c r="C466" s="220"/>
      <c r="D466" s="200" t="s">
        <v>205</v>
      </c>
      <c r="E466" s="221" t="s">
        <v>1</v>
      </c>
      <c r="F466" s="222" t="s">
        <v>581</v>
      </c>
      <c r="G466" s="220"/>
      <c r="H466" s="223">
        <v>11.34</v>
      </c>
      <c r="I466" s="224"/>
      <c r="J466" s="220"/>
      <c r="K466" s="220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205</v>
      </c>
      <c r="AU466" s="229" t="s">
        <v>132</v>
      </c>
      <c r="AV466" s="14" t="s">
        <v>132</v>
      </c>
      <c r="AW466" s="14" t="s">
        <v>32</v>
      </c>
      <c r="AX466" s="14" t="s">
        <v>76</v>
      </c>
      <c r="AY466" s="229" t="s">
        <v>123</v>
      </c>
    </row>
    <row r="467" spans="2:51" s="13" customFormat="1" ht="11.25">
      <c r="B467" s="209"/>
      <c r="C467" s="210"/>
      <c r="D467" s="200" t="s">
        <v>205</v>
      </c>
      <c r="E467" s="211" t="s">
        <v>1</v>
      </c>
      <c r="F467" s="212" t="s">
        <v>490</v>
      </c>
      <c r="G467" s="210"/>
      <c r="H467" s="211" t="s">
        <v>1</v>
      </c>
      <c r="I467" s="213"/>
      <c r="J467" s="210"/>
      <c r="K467" s="210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205</v>
      </c>
      <c r="AU467" s="218" t="s">
        <v>132</v>
      </c>
      <c r="AV467" s="13" t="s">
        <v>83</v>
      </c>
      <c r="AW467" s="13" t="s">
        <v>32</v>
      </c>
      <c r="AX467" s="13" t="s">
        <v>76</v>
      </c>
      <c r="AY467" s="218" t="s">
        <v>123</v>
      </c>
    </row>
    <row r="468" spans="2:51" s="14" customFormat="1" ht="33.75">
      <c r="B468" s="219"/>
      <c r="C468" s="220"/>
      <c r="D468" s="200" t="s">
        <v>205</v>
      </c>
      <c r="E468" s="221" t="s">
        <v>1</v>
      </c>
      <c r="F468" s="222" t="s">
        <v>582</v>
      </c>
      <c r="G468" s="220"/>
      <c r="H468" s="223">
        <v>61.103999999999999</v>
      </c>
      <c r="I468" s="224"/>
      <c r="J468" s="220"/>
      <c r="K468" s="220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205</v>
      </c>
      <c r="AU468" s="229" t="s">
        <v>132</v>
      </c>
      <c r="AV468" s="14" t="s">
        <v>132</v>
      </c>
      <c r="AW468" s="14" t="s">
        <v>32</v>
      </c>
      <c r="AX468" s="14" t="s">
        <v>76</v>
      </c>
      <c r="AY468" s="229" t="s">
        <v>123</v>
      </c>
    </row>
    <row r="469" spans="2:51" s="14" customFormat="1" ht="33.75">
      <c r="B469" s="219"/>
      <c r="C469" s="220"/>
      <c r="D469" s="200" t="s">
        <v>205</v>
      </c>
      <c r="E469" s="221" t="s">
        <v>1</v>
      </c>
      <c r="F469" s="222" t="s">
        <v>583</v>
      </c>
      <c r="G469" s="220"/>
      <c r="H469" s="223">
        <v>31.38</v>
      </c>
      <c r="I469" s="224"/>
      <c r="J469" s="220"/>
      <c r="K469" s="220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205</v>
      </c>
      <c r="AU469" s="229" t="s">
        <v>132</v>
      </c>
      <c r="AV469" s="14" t="s">
        <v>132</v>
      </c>
      <c r="AW469" s="14" t="s">
        <v>32</v>
      </c>
      <c r="AX469" s="14" t="s">
        <v>76</v>
      </c>
      <c r="AY469" s="229" t="s">
        <v>123</v>
      </c>
    </row>
    <row r="470" spans="2:51" s="14" customFormat="1" ht="22.5">
      <c r="B470" s="219"/>
      <c r="C470" s="220"/>
      <c r="D470" s="200" t="s">
        <v>205</v>
      </c>
      <c r="E470" s="221" t="s">
        <v>1</v>
      </c>
      <c r="F470" s="222" t="s">
        <v>584</v>
      </c>
      <c r="G470" s="220"/>
      <c r="H470" s="223">
        <v>29.472000000000001</v>
      </c>
      <c r="I470" s="224"/>
      <c r="J470" s="220"/>
      <c r="K470" s="220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205</v>
      </c>
      <c r="AU470" s="229" t="s">
        <v>132</v>
      </c>
      <c r="AV470" s="14" t="s">
        <v>132</v>
      </c>
      <c r="AW470" s="14" t="s">
        <v>32</v>
      </c>
      <c r="AX470" s="14" t="s">
        <v>76</v>
      </c>
      <c r="AY470" s="229" t="s">
        <v>123</v>
      </c>
    </row>
    <row r="471" spans="2:51" s="14" customFormat="1" ht="11.25">
      <c r="B471" s="219"/>
      <c r="C471" s="220"/>
      <c r="D471" s="200" t="s">
        <v>205</v>
      </c>
      <c r="E471" s="221" t="s">
        <v>1</v>
      </c>
      <c r="F471" s="222" t="s">
        <v>585</v>
      </c>
      <c r="G471" s="220"/>
      <c r="H471" s="223">
        <v>-13.238</v>
      </c>
      <c r="I471" s="224"/>
      <c r="J471" s="220"/>
      <c r="K471" s="220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205</v>
      </c>
      <c r="AU471" s="229" t="s">
        <v>132</v>
      </c>
      <c r="AV471" s="14" t="s">
        <v>132</v>
      </c>
      <c r="AW471" s="14" t="s">
        <v>32</v>
      </c>
      <c r="AX471" s="14" t="s">
        <v>76</v>
      </c>
      <c r="AY471" s="229" t="s">
        <v>123</v>
      </c>
    </row>
    <row r="472" spans="2:51" s="14" customFormat="1" ht="11.25">
      <c r="B472" s="219"/>
      <c r="C472" s="220"/>
      <c r="D472" s="200" t="s">
        <v>205</v>
      </c>
      <c r="E472" s="221" t="s">
        <v>1</v>
      </c>
      <c r="F472" s="222" t="s">
        <v>586</v>
      </c>
      <c r="G472" s="220"/>
      <c r="H472" s="223">
        <v>-2.496</v>
      </c>
      <c r="I472" s="224"/>
      <c r="J472" s="220"/>
      <c r="K472" s="220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205</v>
      </c>
      <c r="AU472" s="229" t="s">
        <v>132</v>
      </c>
      <c r="AV472" s="14" t="s">
        <v>132</v>
      </c>
      <c r="AW472" s="14" t="s">
        <v>32</v>
      </c>
      <c r="AX472" s="14" t="s">
        <v>76</v>
      </c>
      <c r="AY472" s="229" t="s">
        <v>123</v>
      </c>
    </row>
    <row r="473" spans="2:51" s="14" customFormat="1" ht="11.25">
      <c r="B473" s="219"/>
      <c r="C473" s="220"/>
      <c r="D473" s="200" t="s">
        <v>205</v>
      </c>
      <c r="E473" s="221" t="s">
        <v>1</v>
      </c>
      <c r="F473" s="222" t="s">
        <v>587</v>
      </c>
      <c r="G473" s="220"/>
      <c r="H473" s="223">
        <v>1.4</v>
      </c>
      <c r="I473" s="224"/>
      <c r="J473" s="220"/>
      <c r="K473" s="220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205</v>
      </c>
      <c r="AU473" s="229" t="s">
        <v>132</v>
      </c>
      <c r="AV473" s="14" t="s">
        <v>132</v>
      </c>
      <c r="AW473" s="14" t="s">
        <v>32</v>
      </c>
      <c r="AX473" s="14" t="s">
        <v>76</v>
      </c>
      <c r="AY473" s="229" t="s">
        <v>123</v>
      </c>
    </row>
    <row r="474" spans="2:51" s="14" customFormat="1" ht="11.25">
      <c r="B474" s="219"/>
      <c r="C474" s="220"/>
      <c r="D474" s="200" t="s">
        <v>205</v>
      </c>
      <c r="E474" s="221" t="s">
        <v>1</v>
      </c>
      <c r="F474" s="222" t="s">
        <v>588</v>
      </c>
      <c r="G474" s="220"/>
      <c r="H474" s="223">
        <v>-1.6</v>
      </c>
      <c r="I474" s="224"/>
      <c r="J474" s="220"/>
      <c r="K474" s="220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205</v>
      </c>
      <c r="AU474" s="229" t="s">
        <v>132</v>
      </c>
      <c r="AV474" s="14" t="s">
        <v>132</v>
      </c>
      <c r="AW474" s="14" t="s">
        <v>32</v>
      </c>
      <c r="AX474" s="14" t="s">
        <v>76</v>
      </c>
      <c r="AY474" s="229" t="s">
        <v>123</v>
      </c>
    </row>
    <row r="475" spans="2:51" s="14" customFormat="1" ht="11.25">
      <c r="B475" s="219"/>
      <c r="C475" s="220"/>
      <c r="D475" s="200" t="s">
        <v>205</v>
      </c>
      <c r="E475" s="221" t="s">
        <v>1</v>
      </c>
      <c r="F475" s="222" t="s">
        <v>589</v>
      </c>
      <c r="G475" s="220"/>
      <c r="H475" s="223">
        <v>1.2</v>
      </c>
      <c r="I475" s="224"/>
      <c r="J475" s="220"/>
      <c r="K475" s="220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205</v>
      </c>
      <c r="AU475" s="229" t="s">
        <v>132</v>
      </c>
      <c r="AV475" s="14" t="s">
        <v>132</v>
      </c>
      <c r="AW475" s="14" t="s">
        <v>32</v>
      </c>
      <c r="AX475" s="14" t="s">
        <v>76</v>
      </c>
      <c r="AY475" s="229" t="s">
        <v>123</v>
      </c>
    </row>
    <row r="476" spans="2:51" s="16" customFormat="1" ht="11.25">
      <c r="B476" s="251"/>
      <c r="C476" s="252"/>
      <c r="D476" s="200" t="s">
        <v>205</v>
      </c>
      <c r="E476" s="253" t="s">
        <v>1</v>
      </c>
      <c r="F476" s="254" t="s">
        <v>507</v>
      </c>
      <c r="G476" s="252"/>
      <c r="H476" s="255">
        <v>118.56200000000001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205</v>
      </c>
      <c r="AU476" s="261" t="s">
        <v>132</v>
      </c>
      <c r="AV476" s="16" t="s">
        <v>139</v>
      </c>
      <c r="AW476" s="16" t="s">
        <v>32</v>
      </c>
      <c r="AX476" s="16" t="s">
        <v>76</v>
      </c>
      <c r="AY476" s="261" t="s">
        <v>123</v>
      </c>
    </row>
    <row r="477" spans="2:51" s="13" customFormat="1" ht="11.25">
      <c r="B477" s="209"/>
      <c r="C477" s="210"/>
      <c r="D477" s="200" t="s">
        <v>205</v>
      </c>
      <c r="E477" s="211" t="s">
        <v>1</v>
      </c>
      <c r="F477" s="212" t="s">
        <v>345</v>
      </c>
      <c r="G477" s="210"/>
      <c r="H477" s="211" t="s">
        <v>1</v>
      </c>
      <c r="I477" s="213"/>
      <c r="J477" s="210"/>
      <c r="K477" s="210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205</v>
      </c>
      <c r="AU477" s="218" t="s">
        <v>132</v>
      </c>
      <c r="AV477" s="13" t="s">
        <v>83</v>
      </c>
      <c r="AW477" s="13" t="s">
        <v>32</v>
      </c>
      <c r="AX477" s="13" t="s">
        <v>76</v>
      </c>
      <c r="AY477" s="218" t="s">
        <v>123</v>
      </c>
    </row>
    <row r="478" spans="2:51" s="14" customFormat="1" ht="33.75">
      <c r="B478" s="219"/>
      <c r="C478" s="220"/>
      <c r="D478" s="200" t="s">
        <v>205</v>
      </c>
      <c r="E478" s="221" t="s">
        <v>1</v>
      </c>
      <c r="F478" s="222" t="s">
        <v>590</v>
      </c>
      <c r="G478" s="220"/>
      <c r="H478" s="223">
        <v>506.3</v>
      </c>
      <c r="I478" s="224"/>
      <c r="J478" s="220"/>
      <c r="K478" s="220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205</v>
      </c>
      <c r="AU478" s="229" t="s">
        <v>132</v>
      </c>
      <c r="AV478" s="14" t="s">
        <v>132</v>
      </c>
      <c r="AW478" s="14" t="s">
        <v>32</v>
      </c>
      <c r="AX478" s="14" t="s">
        <v>76</v>
      </c>
      <c r="AY478" s="229" t="s">
        <v>123</v>
      </c>
    </row>
    <row r="479" spans="2:51" s="14" customFormat="1" ht="22.5">
      <c r="B479" s="219"/>
      <c r="C479" s="220"/>
      <c r="D479" s="200" t="s">
        <v>205</v>
      </c>
      <c r="E479" s="221" t="s">
        <v>1</v>
      </c>
      <c r="F479" s="222" t="s">
        <v>591</v>
      </c>
      <c r="G479" s="220"/>
      <c r="H479" s="223">
        <v>24.4</v>
      </c>
      <c r="I479" s="224"/>
      <c r="J479" s="220"/>
      <c r="K479" s="220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205</v>
      </c>
      <c r="AU479" s="229" t="s">
        <v>132</v>
      </c>
      <c r="AV479" s="14" t="s">
        <v>132</v>
      </c>
      <c r="AW479" s="14" t="s">
        <v>32</v>
      </c>
      <c r="AX479" s="14" t="s">
        <v>76</v>
      </c>
      <c r="AY479" s="229" t="s">
        <v>123</v>
      </c>
    </row>
    <row r="480" spans="2:51" s="14" customFormat="1" ht="11.25">
      <c r="B480" s="219"/>
      <c r="C480" s="220"/>
      <c r="D480" s="200" t="s">
        <v>205</v>
      </c>
      <c r="E480" s="221" t="s">
        <v>1</v>
      </c>
      <c r="F480" s="222" t="s">
        <v>592</v>
      </c>
      <c r="G480" s="220"/>
      <c r="H480" s="223">
        <v>-15.6</v>
      </c>
      <c r="I480" s="224"/>
      <c r="J480" s="220"/>
      <c r="K480" s="220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205</v>
      </c>
      <c r="AU480" s="229" t="s">
        <v>132</v>
      </c>
      <c r="AV480" s="14" t="s">
        <v>132</v>
      </c>
      <c r="AW480" s="14" t="s">
        <v>32</v>
      </c>
      <c r="AX480" s="14" t="s">
        <v>76</v>
      </c>
      <c r="AY480" s="229" t="s">
        <v>123</v>
      </c>
    </row>
    <row r="481" spans="2:51" s="14" customFormat="1" ht="11.25">
      <c r="B481" s="219"/>
      <c r="C481" s="220"/>
      <c r="D481" s="200" t="s">
        <v>205</v>
      </c>
      <c r="E481" s="221" t="s">
        <v>1</v>
      </c>
      <c r="F481" s="222" t="s">
        <v>593</v>
      </c>
      <c r="G481" s="220"/>
      <c r="H481" s="223">
        <v>-5.94</v>
      </c>
      <c r="I481" s="224"/>
      <c r="J481" s="220"/>
      <c r="K481" s="220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205</v>
      </c>
      <c r="AU481" s="229" t="s">
        <v>132</v>
      </c>
      <c r="AV481" s="14" t="s">
        <v>132</v>
      </c>
      <c r="AW481" s="14" t="s">
        <v>32</v>
      </c>
      <c r="AX481" s="14" t="s">
        <v>76</v>
      </c>
      <c r="AY481" s="229" t="s">
        <v>123</v>
      </c>
    </row>
    <row r="482" spans="2:51" s="14" customFormat="1" ht="11.25">
      <c r="B482" s="219"/>
      <c r="C482" s="220"/>
      <c r="D482" s="200" t="s">
        <v>205</v>
      </c>
      <c r="E482" s="221" t="s">
        <v>1</v>
      </c>
      <c r="F482" s="222" t="s">
        <v>594</v>
      </c>
      <c r="G482" s="220"/>
      <c r="H482" s="223">
        <v>-2.64</v>
      </c>
      <c r="I482" s="224"/>
      <c r="J482" s="220"/>
      <c r="K482" s="220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205</v>
      </c>
      <c r="AU482" s="229" t="s">
        <v>132</v>
      </c>
      <c r="AV482" s="14" t="s">
        <v>132</v>
      </c>
      <c r="AW482" s="14" t="s">
        <v>32</v>
      </c>
      <c r="AX482" s="14" t="s">
        <v>76</v>
      </c>
      <c r="AY482" s="229" t="s">
        <v>123</v>
      </c>
    </row>
    <row r="483" spans="2:51" s="14" customFormat="1" ht="11.25">
      <c r="B483" s="219"/>
      <c r="C483" s="220"/>
      <c r="D483" s="200" t="s">
        <v>205</v>
      </c>
      <c r="E483" s="221" t="s">
        <v>1</v>
      </c>
      <c r="F483" s="222" t="s">
        <v>595</v>
      </c>
      <c r="G483" s="220"/>
      <c r="H483" s="223">
        <v>-0.36</v>
      </c>
      <c r="I483" s="224"/>
      <c r="J483" s="220"/>
      <c r="K483" s="220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205</v>
      </c>
      <c r="AU483" s="229" t="s">
        <v>132</v>
      </c>
      <c r="AV483" s="14" t="s">
        <v>132</v>
      </c>
      <c r="AW483" s="14" t="s">
        <v>32</v>
      </c>
      <c r="AX483" s="14" t="s">
        <v>76</v>
      </c>
      <c r="AY483" s="229" t="s">
        <v>123</v>
      </c>
    </row>
    <row r="484" spans="2:51" s="14" customFormat="1" ht="11.25">
      <c r="B484" s="219"/>
      <c r="C484" s="220"/>
      <c r="D484" s="200" t="s">
        <v>205</v>
      </c>
      <c r="E484" s="221" t="s">
        <v>1</v>
      </c>
      <c r="F484" s="222" t="s">
        <v>596</v>
      </c>
      <c r="G484" s="220"/>
      <c r="H484" s="223">
        <v>4.83</v>
      </c>
      <c r="I484" s="224"/>
      <c r="J484" s="220"/>
      <c r="K484" s="220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205</v>
      </c>
      <c r="AU484" s="229" t="s">
        <v>132</v>
      </c>
      <c r="AV484" s="14" t="s">
        <v>132</v>
      </c>
      <c r="AW484" s="14" t="s">
        <v>32</v>
      </c>
      <c r="AX484" s="14" t="s">
        <v>76</v>
      </c>
      <c r="AY484" s="229" t="s">
        <v>123</v>
      </c>
    </row>
    <row r="485" spans="2:51" s="14" customFormat="1" ht="11.25">
      <c r="B485" s="219"/>
      <c r="C485" s="220"/>
      <c r="D485" s="200" t="s">
        <v>205</v>
      </c>
      <c r="E485" s="221" t="s">
        <v>1</v>
      </c>
      <c r="F485" s="222" t="s">
        <v>597</v>
      </c>
      <c r="G485" s="220"/>
      <c r="H485" s="223">
        <v>2.4849999999999999</v>
      </c>
      <c r="I485" s="224"/>
      <c r="J485" s="220"/>
      <c r="K485" s="220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205</v>
      </c>
      <c r="AU485" s="229" t="s">
        <v>132</v>
      </c>
      <c r="AV485" s="14" t="s">
        <v>132</v>
      </c>
      <c r="AW485" s="14" t="s">
        <v>32</v>
      </c>
      <c r="AX485" s="14" t="s">
        <v>76</v>
      </c>
      <c r="AY485" s="229" t="s">
        <v>123</v>
      </c>
    </row>
    <row r="486" spans="2:51" s="14" customFormat="1" ht="11.25">
      <c r="B486" s="219"/>
      <c r="C486" s="220"/>
      <c r="D486" s="200" t="s">
        <v>205</v>
      </c>
      <c r="E486" s="221" t="s">
        <v>1</v>
      </c>
      <c r="F486" s="222" t="s">
        <v>598</v>
      </c>
      <c r="G486" s="220"/>
      <c r="H486" s="223">
        <v>1.96</v>
      </c>
      <c r="I486" s="224"/>
      <c r="J486" s="220"/>
      <c r="K486" s="220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205</v>
      </c>
      <c r="AU486" s="229" t="s">
        <v>132</v>
      </c>
      <c r="AV486" s="14" t="s">
        <v>132</v>
      </c>
      <c r="AW486" s="14" t="s">
        <v>32</v>
      </c>
      <c r="AX486" s="14" t="s">
        <v>76</v>
      </c>
      <c r="AY486" s="229" t="s">
        <v>123</v>
      </c>
    </row>
    <row r="487" spans="2:51" s="14" customFormat="1" ht="11.25">
      <c r="B487" s="219"/>
      <c r="C487" s="220"/>
      <c r="D487" s="200" t="s">
        <v>205</v>
      </c>
      <c r="E487" s="221" t="s">
        <v>1</v>
      </c>
      <c r="F487" s="222" t="s">
        <v>599</v>
      </c>
      <c r="G487" s="220"/>
      <c r="H487" s="223">
        <v>0.63</v>
      </c>
      <c r="I487" s="224"/>
      <c r="J487" s="220"/>
      <c r="K487" s="220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205</v>
      </c>
      <c r="AU487" s="229" t="s">
        <v>132</v>
      </c>
      <c r="AV487" s="14" t="s">
        <v>132</v>
      </c>
      <c r="AW487" s="14" t="s">
        <v>32</v>
      </c>
      <c r="AX487" s="14" t="s">
        <v>76</v>
      </c>
      <c r="AY487" s="229" t="s">
        <v>123</v>
      </c>
    </row>
    <row r="488" spans="2:51" s="14" customFormat="1" ht="11.25">
      <c r="B488" s="219"/>
      <c r="C488" s="220"/>
      <c r="D488" s="200" t="s">
        <v>205</v>
      </c>
      <c r="E488" s="221" t="s">
        <v>1</v>
      </c>
      <c r="F488" s="222" t="s">
        <v>600</v>
      </c>
      <c r="G488" s="220"/>
      <c r="H488" s="223">
        <v>-9.4559999999999995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205</v>
      </c>
      <c r="AU488" s="229" t="s">
        <v>132</v>
      </c>
      <c r="AV488" s="14" t="s">
        <v>132</v>
      </c>
      <c r="AW488" s="14" t="s">
        <v>32</v>
      </c>
      <c r="AX488" s="14" t="s">
        <v>76</v>
      </c>
      <c r="AY488" s="229" t="s">
        <v>123</v>
      </c>
    </row>
    <row r="489" spans="2:51" s="14" customFormat="1" ht="11.25">
      <c r="B489" s="219"/>
      <c r="C489" s="220"/>
      <c r="D489" s="200" t="s">
        <v>205</v>
      </c>
      <c r="E489" s="221" t="s">
        <v>1</v>
      </c>
      <c r="F489" s="222" t="s">
        <v>601</v>
      </c>
      <c r="G489" s="220"/>
      <c r="H489" s="223">
        <v>-50.432000000000002</v>
      </c>
      <c r="I489" s="224"/>
      <c r="J489" s="220"/>
      <c r="K489" s="220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205</v>
      </c>
      <c r="AU489" s="229" t="s">
        <v>132</v>
      </c>
      <c r="AV489" s="14" t="s">
        <v>132</v>
      </c>
      <c r="AW489" s="14" t="s">
        <v>32</v>
      </c>
      <c r="AX489" s="14" t="s">
        <v>76</v>
      </c>
      <c r="AY489" s="229" t="s">
        <v>123</v>
      </c>
    </row>
    <row r="490" spans="2:51" s="14" customFormat="1" ht="11.25">
      <c r="B490" s="219"/>
      <c r="C490" s="220"/>
      <c r="D490" s="200" t="s">
        <v>205</v>
      </c>
      <c r="E490" s="221" t="s">
        <v>1</v>
      </c>
      <c r="F490" s="222" t="s">
        <v>602</v>
      </c>
      <c r="G490" s="220"/>
      <c r="H490" s="223">
        <v>18.2</v>
      </c>
      <c r="I490" s="224"/>
      <c r="J490" s="220"/>
      <c r="K490" s="220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205</v>
      </c>
      <c r="AU490" s="229" t="s">
        <v>132</v>
      </c>
      <c r="AV490" s="14" t="s">
        <v>132</v>
      </c>
      <c r="AW490" s="14" t="s">
        <v>32</v>
      </c>
      <c r="AX490" s="14" t="s">
        <v>76</v>
      </c>
      <c r="AY490" s="229" t="s">
        <v>123</v>
      </c>
    </row>
    <row r="491" spans="2:51" s="14" customFormat="1" ht="11.25">
      <c r="B491" s="219"/>
      <c r="C491" s="220"/>
      <c r="D491" s="200" t="s">
        <v>205</v>
      </c>
      <c r="E491" s="221" t="s">
        <v>1</v>
      </c>
      <c r="F491" s="222" t="s">
        <v>603</v>
      </c>
      <c r="G491" s="220"/>
      <c r="H491" s="223">
        <v>4.16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205</v>
      </c>
      <c r="AU491" s="229" t="s">
        <v>132</v>
      </c>
      <c r="AV491" s="14" t="s">
        <v>132</v>
      </c>
      <c r="AW491" s="14" t="s">
        <v>32</v>
      </c>
      <c r="AX491" s="14" t="s">
        <v>76</v>
      </c>
      <c r="AY491" s="229" t="s">
        <v>123</v>
      </c>
    </row>
    <row r="492" spans="2:51" s="16" customFormat="1" ht="11.25">
      <c r="B492" s="251"/>
      <c r="C492" s="252"/>
      <c r="D492" s="200" t="s">
        <v>205</v>
      </c>
      <c r="E492" s="253" t="s">
        <v>1</v>
      </c>
      <c r="F492" s="254" t="s">
        <v>507</v>
      </c>
      <c r="G492" s="252"/>
      <c r="H492" s="255">
        <v>478.53700000000003</v>
      </c>
      <c r="I492" s="256"/>
      <c r="J492" s="252"/>
      <c r="K492" s="252"/>
      <c r="L492" s="257"/>
      <c r="M492" s="258"/>
      <c r="N492" s="259"/>
      <c r="O492" s="259"/>
      <c r="P492" s="259"/>
      <c r="Q492" s="259"/>
      <c r="R492" s="259"/>
      <c r="S492" s="259"/>
      <c r="T492" s="260"/>
      <c r="AT492" s="261" t="s">
        <v>205</v>
      </c>
      <c r="AU492" s="261" t="s">
        <v>132</v>
      </c>
      <c r="AV492" s="16" t="s">
        <v>139</v>
      </c>
      <c r="AW492" s="16" t="s">
        <v>32</v>
      </c>
      <c r="AX492" s="16" t="s">
        <v>76</v>
      </c>
      <c r="AY492" s="261" t="s">
        <v>123</v>
      </c>
    </row>
    <row r="493" spans="2:51" s="13" customFormat="1" ht="11.25">
      <c r="B493" s="209"/>
      <c r="C493" s="210"/>
      <c r="D493" s="200" t="s">
        <v>205</v>
      </c>
      <c r="E493" s="211" t="s">
        <v>1</v>
      </c>
      <c r="F493" s="212" t="s">
        <v>349</v>
      </c>
      <c r="G493" s="210"/>
      <c r="H493" s="211" t="s">
        <v>1</v>
      </c>
      <c r="I493" s="213"/>
      <c r="J493" s="210"/>
      <c r="K493" s="210"/>
      <c r="L493" s="214"/>
      <c r="M493" s="215"/>
      <c r="N493" s="216"/>
      <c r="O493" s="216"/>
      <c r="P493" s="216"/>
      <c r="Q493" s="216"/>
      <c r="R493" s="216"/>
      <c r="S493" s="216"/>
      <c r="T493" s="217"/>
      <c r="AT493" s="218" t="s">
        <v>205</v>
      </c>
      <c r="AU493" s="218" t="s">
        <v>132</v>
      </c>
      <c r="AV493" s="13" t="s">
        <v>83</v>
      </c>
      <c r="AW493" s="13" t="s">
        <v>32</v>
      </c>
      <c r="AX493" s="13" t="s">
        <v>76</v>
      </c>
      <c r="AY493" s="218" t="s">
        <v>123</v>
      </c>
    </row>
    <row r="494" spans="2:51" s="14" customFormat="1" ht="33.75">
      <c r="B494" s="219"/>
      <c r="C494" s="220"/>
      <c r="D494" s="200" t="s">
        <v>205</v>
      </c>
      <c r="E494" s="221" t="s">
        <v>1</v>
      </c>
      <c r="F494" s="222" t="s">
        <v>604</v>
      </c>
      <c r="G494" s="220"/>
      <c r="H494" s="223">
        <v>567.53800000000001</v>
      </c>
      <c r="I494" s="224"/>
      <c r="J494" s="220"/>
      <c r="K494" s="220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205</v>
      </c>
      <c r="AU494" s="229" t="s">
        <v>132</v>
      </c>
      <c r="AV494" s="14" t="s">
        <v>132</v>
      </c>
      <c r="AW494" s="14" t="s">
        <v>32</v>
      </c>
      <c r="AX494" s="14" t="s">
        <v>76</v>
      </c>
      <c r="AY494" s="229" t="s">
        <v>123</v>
      </c>
    </row>
    <row r="495" spans="2:51" s="14" customFormat="1" ht="33.75">
      <c r="B495" s="219"/>
      <c r="C495" s="220"/>
      <c r="D495" s="200" t="s">
        <v>205</v>
      </c>
      <c r="E495" s="221" t="s">
        <v>1</v>
      </c>
      <c r="F495" s="222" t="s">
        <v>605</v>
      </c>
      <c r="G495" s="220"/>
      <c r="H495" s="223">
        <v>586.29999999999995</v>
      </c>
      <c r="I495" s="224"/>
      <c r="J495" s="220"/>
      <c r="K495" s="220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205</v>
      </c>
      <c r="AU495" s="229" t="s">
        <v>132</v>
      </c>
      <c r="AV495" s="14" t="s">
        <v>132</v>
      </c>
      <c r="AW495" s="14" t="s">
        <v>32</v>
      </c>
      <c r="AX495" s="14" t="s">
        <v>76</v>
      </c>
      <c r="AY495" s="229" t="s">
        <v>123</v>
      </c>
    </row>
    <row r="496" spans="2:51" s="14" customFormat="1" ht="11.25">
      <c r="B496" s="219"/>
      <c r="C496" s="220"/>
      <c r="D496" s="200" t="s">
        <v>205</v>
      </c>
      <c r="E496" s="221" t="s">
        <v>1</v>
      </c>
      <c r="F496" s="222" t="s">
        <v>600</v>
      </c>
      <c r="G496" s="220"/>
      <c r="H496" s="223">
        <v>-9.4559999999999995</v>
      </c>
      <c r="I496" s="224"/>
      <c r="J496" s="220"/>
      <c r="K496" s="220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205</v>
      </c>
      <c r="AU496" s="229" t="s">
        <v>132</v>
      </c>
      <c r="AV496" s="14" t="s">
        <v>132</v>
      </c>
      <c r="AW496" s="14" t="s">
        <v>32</v>
      </c>
      <c r="AX496" s="14" t="s">
        <v>76</v>
      </c>
      <c r="AY496" s="229" t="s">
        <v>123</v>
      </c>
    </row>
    <row r="497" spans="2:51" s="14" customFormat="1" ht="11.25">
      <c r="B497" s="219"/>
      <c r="C497" s="220"/>
      <c r="D497" s="200" t="s">
        <v>205</v>
      </c>
      <c r="E497" s="221" t="s">
        <v>1</v>
      </c>
      <c r="F497" s="222" t="s">
        <v>606</v>
      </c>
      <c r="G497" s="220"/>
      <c r="H497" s="223">
        <v>-100.864</v>
      </c>
      <c r="I497" s="224"/>
      <c r="J497" s="220"/>
      <c r="K497" s="220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205</v>
      </c>
      <c r="AU497" s="229" t="s">
        <v>132</v>
      </c>
      <c r="AV497" s="14" t="s">
        <v>132</v>
      </c>
      <c r="AW497" s="14" t="s">
        <v>32</v>
      </c>
      <c r="AX497" s="14" t="s">
        <v>76</v>
      </c>
      <c r="AY497" s="229" t="s">
        <v>123</v>
      </c>
    </row>
    <row r="498" spans="2:51" s="14" customFormat="1" ht="11.25">
      <c r="B498" s="219"/>
      <c r="C498" s="220"/>
      <c r="D498" s="200" t="s">
        <v>205</v>
      </c>
      <c r="E498" s="221" t="s">
        <v>1</v>
      </c>
      <c r="F498" s="222" t="s">
        <v>607</v>
      </c>
      <c r="G498" s="220"/>
      <c r="H498" s="223">
        <v>36.4</v>
      </c>
      <c r="I498" s="224"/>
      <c r="J498" s="220"/>
      <c r="K498" s="220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205</v>
      </c>
      <c r="AU498" s="229" t="s">
        <v>132</v>
      </c>
      <c r="AV498" s="14" t="s">
        <v>132</v>
      </c>
      <c r="AW498" s="14" t="s">
        <v>32</v>
      </c>
      <c r="AX498" s="14" t="s">
        <v>76</v>
      </c>
      <c r="AY498" s="229" t="s">
        <v>123</v>
      </c>
    </row>
    <row r="499" spans="2:51" s="14" customFormat="1" ht="11.25">
      <c r="B499" s="219"/>
      <c r="C499" s="220"/>
      <c r="D499" s="200" t="s">
        <v>205</v>
      </c>
      <c r="E499" s="221" t="s">
        <v>1</v>
      </c>
      <c r="F499" s="222" t="s">
        <v>608</v>
      </c>
      <c r="G499" s="220"/>
      <c r="H499" s="223">
        <v>-41.6</v>
      </c>
      <c r="I499" s="224"/>
      <c r="J499" s="220"/>
      <c r="K499" s="220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205</v>
      </c>
      <c r="AU499" s="229" t="s">
        <v>132</v>
      </c>
      <c r="AV499" s="14" t="s">
        <v>132</v>
      </c>
      <c r="AW499" s="14" t="s">
        <v>32</v>
      </c>
      <c r="AX499" s="14" t="s">
        <v>76</v>
      </c>
      <c r="AY499" s="229" t="s">
        <v>123</v>
      </c>
    </row>
    <row r="500" spans="2:51" s="14" customFormat="1" ht="11.25">
      <c r="B500" s="219"/>
      <c r="C500" s="220"/>
      <c r="D500" s="200" t="s">
        <v>205</v>
      </c>
      <c r="E500" s="221" t="s">
        <v>1</v>
      </c>
      <c r="F500" s="222" t="s">
        <v>609</v>
      </c>
      <c r="G500" s="220"/>
      <c r="H500" s="223">
        <v>12.88</v>
      </c>
      <c r="I500" s="224"/>
      <c r="J500" s="220"/>
      <c r="K500" s="220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205</v>
      </c>
      <c r="AU500" s="229" t="s">
        <v>132</v>
      </c>
      <c r="AV500" s="14" t="s">
        <v>132</v>
      </c>
      <c r="AW500" s="14" t="s">
        <v>32</v>
      </c>
      <c r="AX500" s="14" t="s">
        <v>76</v>
      </c>
      <c r="AY500" s="229" t="s">
        <v>123</v>
      </c>
    </row>
    <row r="501" spans="2:51" s="14" customFormat="1" ht="11.25">
      <c r="B501" s="219"/>
      <c r="C501" s="220"/>
      <c r="D501" s="200" t="s">
        <v>205</v>
      </c>
      <c r="E501" s="221" t="s">
        <v>1</v>
      </c>
      <c r="F501" s="222" t="s">
        <v>610</v>
      </c>
      <c r="G501" s="220"/>
      <c r="H501" s="223">
        <v>-11.88</v>
      </c>
      <c r="I501" s="224"/>
      <c r="J501" s="220"/>
      <c r="K501" s="220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205</v>
      </c>
      <c r="AU501" s="229" t="s">
        <v>132</v>
      </c>
      <c r="AV501" s="14" t="s">
        <v>132</v>
      </c>
      <c r="AW501" s="14" t="s">
        <v>32</v>
      </c>
      <c r="AX501" s="14" t="s">
        <v>76</v>
      </c>
      <c r="AY501" s="229" t="s">
        <v>123</v>
      </c>
    </row>
    <row r="502" spans="2:51" s="14" customFormat="1" ht="11.25">
      <c r="B502" s="219"/>
      <c r="C502" s="220"/>
      <c r="D502" s="200" t="s">
        <v>205</v>
      </c>
      <c r="E502" s="221" t="s">
        <v>1</v>
      </c>
      <c r="F502" s="222" t="s">
        <v>611</v>
      </c>
      <c r="G502" s="220"/>
      <c r="H502" s="223">
        <v>4.97</v>
      </c>
      <c r="I502" s="224"/>
      <c r="J502" s="220"/>
      <c r="K502" s="220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205</v>
      </c>
      <c r="AU502" s="229" t="s">
        <v>132</v>
      </c>
      <c r="AV502" s="14" t="s">
        <v>132</v>
      </c>
      <c r="AW502" s="14" t="s">
        <v>32</v>
      </c>
      <c r="AX502" s="14" t="s">
        <v>76</v>
      </c>
      <c r="AY502" s="229" t="s">
        <v>123</v>
      </c>
    </row>
    <row r="503" spans="2:51" s="14" customFormat="1" ht="11.25">
      <c r="B503" s="219"/>
      <c r="C503" s="220"/>
      <c r="D503" s="200" t="s">
        <v>205</v>
      </c>
      <c r="E503" s="221" t="s">
        <v>1</v>
      </c>
      <c r="F503" s="222" t="s">
        <v>612</v>
      </c>
      <c r="G503" s="220"/>
      <c r="H503" s="223">
        <v>-5.28</v>
      </c>
      <c r="I503" s="224"/>
      <c r="J503" s="220"/>
      <c r="K503" s="220"/>
      <c r="L503" s="225"/>
      <c r="M503" s="226"/>
      <c r="N503" s="227"/>
      <c r="O503" s="227"/>
      <c r="P503" s="227"/>
      <c r="Q503" s="227"/>
      <c r="R503" s="227"/>
      <c r="S503" s="227"/>
      <c r="T503" s="228"/>
      <c r="AT503" s="229" t="s">
        <v>205</v>
      </c>
      <c r="AU503" s="229" t="s">
        <v>132</v>
      </c>
      <c r="AV503" s="14" t="s">
        <v>132</v>
      </c>
      <c r="AW503" s="14" t="s">
        <v>32</v>
      </c>
      <c r="AX503" s="14" t="s">
        <v>76</v>
      </c>
      <c r="AY503" s="229" t="s">
        <v>123</v>
      </c>
    </row>
    <row r="504" spans="2:51" s="14" customFormat="1" ht="11.25">
      <c r="B504" s="219"/>
      <c r="C504" s="220"/>
      <c r="D504" s="200" t="s">
        <v>205</v>
      </c>
      <c r="E504" s="221" t="s">
        <v>1</v>
      </c>
      <c r="F504" s="222" t="s">
        <v>613</v>
      </c>
      <c r="G504" s="220"/>
      <c r="H504" s="223">
        <v>3.92</v>
      </c>
      <c r="I504" s="224"/>
      <c r="J504" s="220"/>
      <c r="K504" s="220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205</v>
      </c>
      <c r="AU504" s="229" t="s">
        <v>132</v>
      </c>
      <c r="AV504" s="14" t="s">
        <v>132</v>
      </c>
      <c r="AW504" s="14" t="s">
        <v>32</v>
      </c>
      <c r="AX504" s="14" t="s">
        <v>76</v>
      </c>
      <c r="AY504" s="229" t="s">
        <v>123</v>
      </c>
    </row>
    <row r="505" spans="2:51" s="14" customFormat="1" ht="11.25">
      <c r="B505" s="219"/>
      <c r="C505" s="220"/>
      <c r="D505" s="200" t="s">
        <v>205</v>
      </c>
      <c r="E505" s="221" t="s">
        <v>1</v>
      </c>
      <c r="F505" s="222" t="s">
        <v>614</v>
      </c>
      <c r="G505" s="220"/>
      <c r="H505" s="223">
        <v>24.4</v>
      </c>
      <c r="I505" s="224"/>
      <c r="J505" s="220"/>
      <c r="K505" s="220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205</v>
      </c>
      <c r="AU505" s="229" t="s">
        <v>132</v>
      </c>
      <c r="AV505" s="14" t="s">
        <v>132</v>
      </c>
      <c r="AW505" s="14" t="s">
        <v>32</v>
      </c>
      <c r="AX505" s="14" t="s">
        <v>76</v>
      </c>
      <c r="AY505" s="229" t="s">
        <v>123</v>
      </c>
    </row>
    <row r="506" spans="2:51" s="14" customFormat="1" ht="11.25">
      <c r="B506" s="219"/>
      <c r="C506" s="220"/>
      <c r="D506" s="200" t="s">
        <v>205</v>
      </c>
      <c r="E506" s="221" t="s">
        <v>1</v>
      </c>
      <c r="F506" s="222" t="s">
        <v>615</v>
      </c>
      <c r="G506" s="220"/>
      <c r="H506" s="223">
        <v>20.495999999999999</v>
      </c>
      <c r="I506" s="224"/>
      <c r="J506" s="220"/>
      <c r="K506" s="220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205</v>
      </c>
      <c r="AU506" s="229" t="s">
        <v>132</v>
      </c>
      <c r="AV506" s="14" t="s">
        <v>132</v>
      </c>
      <c r="AW506" s="14" t="s">
        <v>32</v>
      </c>
      <c r="AX506" s="14" t="s">
        <v>76</v>
      </c>
      <c r="AY506" s="229" t="s">
        <v>123</v>
      </c>
    </row>
    <row r="507" spans="2:51" s="14" customFormat="1" ht="11.25">
      <c r="B507" s="219"/>
      <c r="C507" s="220"/>
      <c r="D507" s="200" t="s">
        <v>205</v>
      </c>
      <c r="E507" s="221" t="s">
        <v>1</v>
      </c>
      <c r="F507" s="222" t="s">
        <v>616</v>
      </c>
      <c r="G507" s="220"/>
      <c r="H507" s="223">
        <v>-0.72</v>
      </c>
      <c r="I507" s="224"/>
      <c r="J507" s="220"/>
      <c r="K507" s="220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205</v>
      </c>
      <c r="AU507" s="229" t="s">
        <v>132</v>
      </c>
      <c r="AV507" s="14" t="s">
        <v>132</v>
      </c>
      <c r="AW507" s="14" t="s">
        <v>32</v>
      </c>
      <c r="AX507" s="14" t="s">
        <v>76</v>
      </c>
      <c r="AY507" s="229" t="s">
        <v>123</v>
      </c>
    </row>
    <row r="508" spans="2:51" s="14" customFormat="1" ht="11.25">
      <c r="B508" s="219"/>
      <c r="C508" s="220"/>
      <c r="D508" s="200" t="s">
        <v>205</v>
      </c>
      <c r="E508" s="221" t="s">
        <v>1</v>
      </c>
      <c r="F508" s="222" t="s">
        <v>617</v>
      </c>
      <c r="G508" s="220"/>
      <c r="H508" s="223">
        <v>1.26</v>
      </c>
      <c r="I508" s="224"/>
      <c r="J508" s="220"/>
      <c r="K508" s="220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205</v>
      </c>
      <c r="AU508" s="229" t="s">
        <v>132</v>
      </c>
      <c r="AV508" s="14" t="s">
        <v>132</v>
      </c>
      <c r="AW508" s="14" t="s">
        <v>32</v>
      </c>
      <c r="AX508" s="14" t="s">
        <v>76</v>
      </c>
      <c r="AY508" s="229" t="s">
        <v>123</v>
      </c>
    </row>
    <row r="509" spans="2:51" s="16" customFormat="1" ht="11.25">
      <c r="B509" s="251"/>
      <c r="C509" s="252"/>
      <c r="D509" s="200" t="s">
        <v>205</v>
      </c>
      <c r="E509" s="253" t="s">
        <v>1</v>
      </c>
      <c r="F509" s="254" t="s">
        <v>507</v>
      </c>
      <c r="G509" s="252"/>
      <c r="H509" s="255">
        <v>1088.3640000000005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AT509" s="261" t="s">
        <v>205</v>
      </c>
      <c r="AU509" s="261" t="s">
        <v>132</v>
      </c>
      <c r="AV509" s="16" t="s">
        <v>139</v>
      </c>
      <c r="AW509" s="16" t="s">
        <v>32</v>
      </c>
      <c r="AX509" s="16" t="s">
        <v>76</v>
      </c>
      <c r="AY509" s="261" t="s">
        <v>123</v>
      </c>
    </row>
    <row r="510" spans="2:51" s="13" customFormat="1" ht="11.25">
      <c r="B510" s="209"/>
      <c r="C510" s="210"/>
      <c r="D510" s="200" t="s">
        <v>205</v>
      </c>
      <c r="E510" s="211" t="s">
        <v>1</v>
      </c>
      <c r="F510" s="212" t="s">
        <v>367</v>
      </c>
      <c r="G510" s="210"/>
      <c r="H510" s="211" t="s">
        <v>1</v>
      </c>
      <c r="I510" s="213"/>
      <c r="J510" s="210"/>
      <c r="K510" s="210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205</v>
      </c>
      <c r="AU510" s="218" t="s">
        <v>132</v>
      </c>
      <c r="AV510" s="13" t="s">
        <v>83</v>
      </c>
      <c r="AW510" s="13" t="s">
        <v>32</v>
      </c>
      <c r="AX510" s="13" t="s">
        <v>76</v>
      </c>
      <c r="AY510" s="218" t="s">
        <v>123</v>
      </c>
    </row>
    <row r="511" spans="2:51" s="14" customFormat="1" ht="11.25">
      <c r="B511" s="219"/>
      <c r="C511" s="220"/>
      <c r="D511" s="200" t="s">
        <v>205</v>
      </c>
      <c r="E511" s="221" t="s">
        <v>1</v>
      </c>
      <c r="F511" s="222" t="s">
        <v>618</v>
      </c>
      <c r="G511" s="220"/>
      <c r="H511" s="223">
        <v>530.4</v>
      </c>
      <c r="I511" s="224"/>
      <c r="J511" s="220"/>
      <c r="K511" s="220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205</v>
      </c>
      <c r="AU511" s="229" t="s">
        <v>132</v>
      </c>
      <c r="AV511" s="14" t="s">
        <v>132</v>
      </c>
      <c r="AW511" s="14" t="s">
        <v>32</v>
      </c>
      <c r="AX511" s="14" t="s">
        <v>76</v>
      </c>
      <c r="AY511" s="229" t="s">
        <v>123</v>
      </c>
    </row>
    <row r="512" spans="2:51" s="16" customFormat="1" ht="11.25">
      <c r="B512" s="251"/>
      <c r="C512" s="252"/>
      <c r="D512" s="200" t="s">
        <v>205</v>
      </c>
      <c r="E512" s="253" t="s">
        <v>1</v>
      </c>
      <c r="F512" s="254" t="s">
        <v>507</v>
      </c>
      <c r="G512" s="252"/>
      <c r="H512" s="255">
        <v>530.4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AT512" s="261" t="s">
        <v>205</v>
      </c>
      <c r="AU512" s="261" t="s">
        <v>132</v>
      </c>
      <c r="AV512" s="16" t="s">
        <v>139</v>
      </c>
      <c r="AW512" s="16" t="s">
        <v>32</v>
      </c>
      <c r="AX512" s="16" t="s">
        <v>76</v>
      </c>
      <c r="AY512" s="261" t="s">
        <v>123</v>
      </c>
    </row>
    <row r="513" spans="1:65" s="15" customFormat="1" ht="11.25">
      <c r="B513" s="230"/>
      <c r="C513" s="231"/>
      <c r="D513" s="200" t="s">
        <v>205</v>
      </c>
      <c r="E513" s="232" t="s">
        <v>1</v>
      </c>
      <c r="F513" s="233" t="s">
        <v>214</v>
      </c>
      <c r="G513" s="231"/>
      <c r="H513" s="234">
        <v>2215.8630000000007</v>
      </c>
      <c r="I513" s="235"/>
      <c r="J513" s="231"/>
      <c r="K513" s="231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205</v>
      </c>
      <c r="AU513" s="240" t="s">
        <v>132</v>
      </c>
      <c r="AV513" s="15" t="s">
        <v>144</v>
      </c>
      <c r="AW513" s="15" t="s">
        <v>32</v>
      </c>
      <c r="AX513" s="15" t="s">
        <v>83</v>
      </c>
      <c r="AY513" s="240" t="s">
        <v>123</v>
      </c>
    </row>
    <row r="514" spans="1:65" s="2" customFormat="1" ht="24.2" customHeight="1">
      <c r="A514" s="35"/>
      <c r="B514" s="36"/>
      <c r="C514" s="187" t="s">
        <v>619</v>
      </c>
      <c r="D514" s="187" t="s">
        <v>126</v>
      </c>
      <c r="E514" s="188" t="s">
        <v>620</v>
      </c>
      <c r="F514" s="189" t="s">
        <v>621</v>
      </c>
      <c r="G514" s="190" t="s">
        <v>202</v>
      </c>
      <c r="H514" s="191">
        <v>2215.8629999999998</v>
      </c>
      <c r="I514" s="192"/>
      <c r="J514" s="193">
        <f>ROUND(I514*H514,2)</f>
        <v>0</v>
      </c>
      <c r="K514" s="189" t="s">
        <v>130</v>
      </c>
      <c r="L514" s="40"/>
      <c r="M514" s="194" t="s">
        <v>1</v>
      </c>
      <c r="N514" s="195" t="s">
        <v>42</v>
      </c>
      <c r="O514" s="72"/>
      <c r="P514" s="196">
        <f>O514*H514</f>
        <v>0</v>
      </c>
      <c r="Q514" s="196">
        <v>3.0000000000000001E-3</v>
      </c>
      <c r="R514" s="196">
        <f>Q514*H514</f>
        <v>6.647589</v>
      </c>
      <c r="S514" s="196">
        <v>0</v>
      </c>
      <c r="T514" s="197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8" t="s">
        <v>144</v>
      </c>
      <c r="AT514" s="198" t="s">
        <v>126</v>
      </c>
      <c r="AU514" s="198" t="s">
        <v>132</v>
      </c>
      <c r="AY514" s="18" t="s">
        <v>123</v>
      </c>
      <c r="BE514" s="199">
        <f>IF(N514="základní",J514,0)</f>
        <v>0</v>
      </c>
      <c r="BF514" s="199">
        <f>IF(N514="snížená",J514,0)</f>
        <v>0</v>
      </c>
      <c r="BG514" s="199">
        <f>IF(N514="zákl. přenesená",J514,0)</f>
        <v>0</v>
      </c>
      <c r="BH514" s="199">
        <f>IF(N514="sníž. přenesená",J514,0)</f>
        <v>0</v>
      </c>
      <c r="BI514" s="199">
        <f>IF(N514="nulová",J514,0)</f>
        <v>0</v>
      </c>
      <c r="BJ514" s="18" t="s">
        <v>132</v>
      </c>
      <c r="BK514" s="199">
        <f>ROUND(I514*H514,2)</f>
        <v>0</v>
      </c>
      <c r="BL514" s="18" t="s">
        <v>144</v>
      </c>
      <c r="BM514" s="198" t="s">
        <v>622</v>
      </c>
    </row>
    <row r="515" spans="1:65" s="2" customFormat="1" ht="19.5">
      <c r="A515" s="35"/>
      <c r="B515" s="36"/>
      <c r="C515" s="37"/>
      <c r="D515" s="200" t="s">
        <v>134</v>
      </c>
      <c r="E515" s="37"/>
      <c r="F515" s="201" t="s">
        <v>623</v>
      </c>
      <c r="G515" s="37"/>
      <c r="H515" s="37"/>
      <c r="I515" s="202"/>
      <c r="J515" s="37"/>
      <c r="K515" s="37"/>
      <c r="L515" s="40"/>
      <c r="M515" s="203"/>
      <c r="N515" s="204"/>
      <c r="O515" s="72"/>
      <c r="P515" s="72"/>
      <c r="Q515" s="72"/>
      <c r="R515" s="72"/>
      <c r="S515" s="72"/>
      <c r="T515" s="73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134</v>
      </c>
      <c r="AU515" s="18" t="s">
        <v>132</v>
      </c>
    </row>
    <row r="516" spans="1:65" s="2" customFormat="1" ht="14.45" customHeight="1">
      <c r="A516" s="35"/>
      <c r="B516" s="36"/>
      <c r="C516" s="187" t="s">
        <v>624</v>
      </c>
      <c r="D516" s="187" t="s">
        <v>126</v>
      </c>
      <c r="E516" s="188" t="s">
        <v>625</v>
      </c>
      <c r="F516" s="189" t="s">
        <v>626</v>
      </c>
      <c r="G516" s="190" t="s">
        <v>202</v>
      </c>
      <c r="H516" s="191">
        <v>857.97</v>
      </c>
      <c r="I516" s="192"/>
      <c r="J516" s="193">
        <f>ROUND(I516*H516,2)</f>
        <v>0</v>
      </c>
      <c r="K516" s="189" t="s">
        <v>130</v>
      </c>
      <c r="L516" s="40"/>
      <c r="M516" s="194" t="s">
        <v>1</v>
      </c>
      <c r="N516" s="195" t="s">
        <v>42</v>
      </c>
      <c r="O516" s="72"/>
      <c r="P516" s="196">
        <f>O516*H516</f>
        <v>0</v>
      </c>
      <c r="Q516" s="196">
        <v>0</v>
      </c>
      <c r="R516" s="196">
        <f>Q516*H516</f>
        <v>0</v>
      </c>
      <c r="S516" s="196">
        <v>0</v>
      </c>
      <c r="T516" s="197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8" t="s">
        <v>144</v>
      </c>
      <c r="AT516" s="198" t="s">
        <v>126</v>
      </c>
      <c r="AU516" s="198" t="s">
        <v>132</v>
      </c>
      <c r="AY516" s="18" t="s">
        <v>123</v>
      </c>
      <c r="BE516" s="199">
        <f>IF(N516="základní",J516,0)</f>
        <v>0</v>
      </c>
      <c r="BF516" s="199">
        <f>IF(N516="snížená",J516,0)</f>
        <v>0</v>
      </c>
      <c r="BG516" s="199">
        <f>IF(N516="zákl. přenesená",J516,0)</f>
        <v>0</v>
      </c>
      <c r="BH516" s="199">
        <f>IF(N516="sníž. přenesená",J516,0)</f>
        <v>0</v>
      </c>
      <c r="BI516" s="199">
        <f>IF(N516="nulová",J516,0)</f>
        <v>0</v>
      </c>
      <c r="BJ516" s="18" t="s">
        <v>132</v>
      </c>
      <c r="BK516" s="199">
        <f>ROUND(I516*H516,2)</f>
        <v>0</v>
      </c>
      <c r="BL516" s="18" t="s">
        <v>144</v>
      </c>
      <c r="BM516" s="198" t="s">
        <v>627</v>
      </c>
    </row>
    <row r="517" spans="1:65" s="2" customFormat="1" ht="11.25">
      <c r="A517" s="35"/>
      <c r="B517" s="36"/>
      <c r="C517" s="37"/>
      <c r="D517" s="200" t="s">
        <v>134</v>
      </c>
      <c r="E517" s="37"/>
      <c r="F517" s="201" t="s">
        <v>628</v>
      </c>
      <c r="G517" s="37"/>
      <c r="H517" s="37"/>
      <c r="I517" s="202"/>
      <c r="J517" s="37"/>
      <c r="K517" s="37"/>
      <c r="L517" s="40"/>
      <c r="M517" s="203"/>
      <c r="N517" s="204"/>
      <c r="O517" s="72"/>
      <c r="P517" s="72"/>
      <c r="Q517" s="72"/>
      <c r="R517" s="72"/>
      <c r="S517" s="72"/>
      <c r="T517" s="73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134</v>
      </c>
      <c r="AU517" s="18" t="s">
        <v>132</v>
      </c>
    </row>
    <row r="518" spans="1:65" s="13" customFormat="1" ht="11.25">
      <c r="B518" s="209"/>
      <c r="C518" s="210"/>
      <c r="D518" s="200" t="s">
        <v>205</v>
      </c>
      <c r="E518" s="211" t="s">
        <v>1</v>
      </c>
      <c r="F518" s="212" t="s">
        <v>629</v>
      </c>
      <c r="G518" s="210"/>
      <c r="H518" s="211" t="s">
        <v>1</v>
      </c>
      <c r="I518" s="213"/>
      <c r="J518" s="210"/>
      <c r="K518" s="210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205</v>
      </c>
      <c r="AU518" s="218" t="s">
        <v>132</v>
      </c>
      <c r="AV518" s="13" t="s">
        <v>83</v>
      </c>
      <c r="AW518" s="13" t="s">
        <v>32</v>
      </c>
      <c r="AX518" s="13" t="s">
        <v>76</v>
      </c>
      <c r="AY518" s="218" t="s">
        <v>123</v>
      </c>
    </row>
    <row r="519" spans="1:65" s="14" customFormat="1" ht="11.25">
      <c r="B519" s="219"/>
      <c r="C519" s="220"/>
      <c r="D519" s="200" t="s">
        <v>205</v>
      </c>
      <c r="E519" s="221" t="s">
        <v>1</v>
      </c>
      <c r="F519" s="222" t="s">
        <v>630</v>
      </c>
      <c r="G519" s="220"/>
      <c r="H519" s="223">
        <v>900.48</v>
      </c>
      <c r="I519" s="224"/>
      <c r="J519" s="220"/>
      <c r="K519" s="220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205</v>
      </c>
      <c r="AU519" s="229" t="s">
        <v>132</v>
      </c>
      <c r="AV519" s="14" t="s">
        <v>132</v>
      </c>
      <c r="AW519" s="14" t="s">
        <v>32</v>
      </c>
      <c r="AX519" s="14" t="s">
        <v>76</v>
      </c>
      <c r="AY519" s="229" t="s">
        <v>123</v>
      </c>
    </row>
    <row r="520" spans="1:65" s="14" customFormat="1" ht="11.25">
      <c r="B520" s="219"/>
      <c r="C520" s="220"/>
      <c r="D520" s="200" t="s">
        <v>205</v>
      </c>
      <c r="E520" s="221" t="s">
        <v>1</v>
      </c>
      <c r="F520" s="222" t="s">
        <v>631</v>
      </c>
      <c r="G520" s="220"/>
      <c r="H520" s="223">
        <v>-14.04</v>
      </c>
      <c r="I520" s="224"/>
      <c r="J520" s="220"/>
      <c r="K520" s="220"/>
      <c r="L520" s="225"/>
      <c r="M520" s="226"/>
      <c r="N520" s="227"/>
      <c r="O520" s="227"/>
      <c r="P520" s="227"/>
      <c r="Q520" s="227"/>
      <c r="R520" s="227"/>
      <c r="S520" s="227"/>
      <c r="T520" s="228"/>
      <c r="AT520" s="229" t="s">
        <v>205</v>
      </c>
      <c r="AU520" s="229" t="s">
        <v>132</v>
      </c>
      <c r="AV520" s="14" t="s">
        <v>132</v>
      </c>
      <c r="AW520" s="14" t="s">
        <v>32</v>
      </c>
      <c r="AX520" s="14" t="s">
        <v>76</v>
      </c>
      <c r="AY520" s="229" t="s">
        <v>123</v>
      </c>
    </row>
    <row r="521" spans="1:65" s="14" customFormat="1" ht="11.25">
      <c r="B521" s="219"/>
      <c r="C521" s="220"/>
      <c r="D521" s="200" t="s">
        <v>205</v>
      </c>
      <c r="E521" s="221" t="s">
        <v>1</v>
      </c>
      <c r="F521" s="222" t="s">
        <v>632</v>
      </c>
      <c r="G521" s="220"/>
      <c r="H521" s="223">
        <v>7.875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205</v>
      </c>
      <c r="AU521" s="229" t="s">
        <v>132</v>
      </c>
      <c r="AV521" s="14" t="s">
        <v>132</v>
      </c>
      <c r="AW521" s="14" t="s">
        <v>32</v>
      </c>
      <c r="AX521" s="14" t="s">
        <v>76</v>
      </c>
      <c r="AY521" s="229" t="s">
        <v>123</v>
      </c>
    </row>
    <row r="522" spans="1:65" s="14" customFormat="1" ht="11.25">
      <c r="B522" s="219"/>
      <c r="C522" s="220"/>
      <c r="D522" s="200" t="s">
        <v>205</v>
      </c>
      <c r="E522" s="221" t="s">
        <v>1</v>
      </c>
      <c r="F522" s="222" t="s">
        <v>539</v>
      </c>
      <c r="G522" s="220"/>
      <c r="H522" s="223">
        <v>-7.68</v>
      </c>
      <c r="I522" s="224"/>
      <c r="J522" s="220"/>
      <c r="K522" s="220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205</v>
      </c>
      <c r="AU522" s="229" t="s">
        <v>132</v>
      </c>
      <c r="AV522" s="14" t="s">
        <v>132</v>
      </c>
      <c r="AW522" s="14" t="s">
        <v>32</v>
      </c>
      <c r="AX522" s="14" t="s">
        <v>76</v>
      </c>
      <c r="AY522" s="229" t="s">
        <v>123</v>
      </c>
    </row>
    <row r="523" spans="1:65" s="14" customFormat="1" ht="11.25">
      <c r="B523" s="219"/>
      <c r="C523" s="220"/>
      <c r="D523" s="200" t="s">
        <v>205</v>
      </c>
      <c r="E523" s="221" t="s">
        <v>1</v>
      </c>
      <c r="F523" s="222" t="s">
        <v>633</v>
      </c>
      <c r="G523" s="220"/>
      <c r="H523" s="223">
        <v>-20.8</v>
      </c>
      <c r="I523" s="224"/>
      <c r="J523" s="220"/>
      <c r="K523" s="220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205</v>
      </c>
      <c r="AU523" s="229" t="s">
        <v>132</v>
      </c>
      <c r="AV523" s="14" t="s">
        <v>132</v>
      </c>
      <c r="AW523" s="14" t="s">
        <v>32</v>
      </c>
      <c r="AX523" s="14" t="s">
        <v>76</v>
      </c>
      <c r="AY523" s="229" t="s">
        <v>123</v>
      </c>
    </row>
    <row r="524" spans="1:65" s="14" customFormat="1" ht="11.25">
      <c r="B524" s="219"/>
      <c r="C524" s="220"/>
      <c r="D524" s="200" t="s">
        <v>205</v>
      </c>
      <c r="E524" s="221" t="s">
        <v>1</v>
      </c>
      <c r="F524" s="222" t="s">
        <v>634</v>
      </c>
      <c r="G524" s="220"/>
      <c r="H524" s="223">
        <v>6.44</v>
      </c>
      <c r="I524" s="224"/>
      <c r="J524" s="220"/>
      <c r="K524" s="220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205</v>
      </c>
      <c r="AU524" s="229" t="s">
        <v>132</v>
      </c>
      <c r="AV524" s="14" t="s">
        <v>132</v>
      </c>
      <c r="AW524" s="14" t="s">
        <v>32</v>
      </c>
      <c r="AX524" s="14" t="s">
        <v>76</v>
      </c>
      <c r="AY524" s="229" t="s">
        <v>123</v>
      </c>
    </row>
    <row r="525" spans="1:65" s="14" customFormat="1" ht="11.25">
      <c r="B525" s="219"/>
      <c r="C525" s="220"/>
      <c r="D525" s="200" t="s">
        <v>205</v>
      </c>
      <c r="E525" s="221" t="s">
        <v>1</v>
      </c>
      <c r="F525" s="222" t="s">
        <v>610</v>
      </c>
      <c r="G525" s="220"/>
      <c r="H525" s="223">
        <v>-11.88</v>
      </c>
      <c r="I525" s="224"/>
      <c r="J525" s="220"/>
      <c r="K525" s="220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205</v>
      </c>
      <c r="AU525" s="229" t="s">
        <v>132</v>
      </c>
      <c r="AV525" s="14" t="s">
        <v>132</v>
      </c>
      <c r="AW525" s="14" t="s">
        <v>32</v>
      </c>
      <c r="AX525" s="14" t="s">
        <v>76</v>
      </c>
      <c r="AY525" s="229" t="s">
        <v>123</v>
      </c>
    </row>
    <row r="526" spans="1:65" s="14" customFormat="1" ht="11.25">
      <c r="B526" s="219"/>
      <c r="C526" s="220"/>
      <c r="D526" s="200" t="s">
        <v>205</v>
      </c>
      <c r="E526" s="221" t="s">
        <v>1</v>
      </c>
      <c r="F526" s="222" t="s">
        <v>635</v>
      </c>
      <c r="G526" s="220"/>
      <c r="H526" s="223">
        <v>4.97</v>
      </c>
      <c r="I526" s="224"/>
      <c r="J526" s="220"/>
      <c r="K526" s="220"/>
      <c r="L526" s="225"/>
      <c r="M526" s="226"/>
      <c r="N526" s="227"/>
      <c r="O526" s="227"/>
      <c r="P526" s="227"/>
      <c r="Q526" s="227"/>
      <c r="R526" s="227"/>
      <c r="S526" s="227"/>
      <c r="T526" s="228"/>
      <c r="AT526" s="229" t="s">
        <v>205</v>
      </c>
      <c r="AU526" s="229" t="s">
        <v>132</v>
      </c>
      <c r="AV526" s="14" t="s">
        <v>132</v>
      </c>
      <c r="AW526" s="14" t="s">
        <v>32</v>
      </c>
      <c r="AX526" s="14" t="s">
        <v>76</v>
      </c>
      <c r="AY526" s="229" t="s">
        <v>123</v>
      </c>
    </row>
    <row r="527" spans="1:65" s="14" customFormat="1" ht="11.25">
      <c r="B527" s="219"/>
      <c r="C527" s="220"/>
      <c r="D527" s="200" t="s">
        <v>205</v>
      </c>
      <c r="E527" s="221" t="s">
        <v>1</v>
      </c>
      <c r="F527" s="222" t="s">
        <v>266</v>
      </c>
      <c r="G527" s="220"/>
      <c r="H527" s="223">
        <v>-24</v>
      </c>
      <c r="I527" s="224"/>
      <c r="J527" s="220"/>
      <c r="K527" s="220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205</v>
      </c>
      <c r="AU527" s="229" t="s">
        <v>132</v>
      </c>
      <c r="AV527" s="14" t="s">
        <v>132</v>
      </c>
      <c r="AW527" s="14" t="s">
        <v>32</v>
      </c>
      <c r="AX527" s="14" t="s">
        <v>76</v>
      </c>
      <c r="AY527" s="229" t="s">
        <v>123</v>
      </c>
    </row>
    <row r="528" spans="1:65" s="14" customFormat="1" ht="11.25">
      <c r="B528" s="219"/>
      <c r="C528" s="220"/>
      <c r="D528" s="200" t="s">
        <v>205</v>
      </c>
      <c r="E528" s="221" t="s">
        <v>1</v>
      </c>
      <c r="F528" s="222" t="s">
        <v>563</v>
      </c>
      <c r="G528" s="220"/>
      <c r="H528" s="223">
        <v>7</v>
      </c>
      <c r="I528" s="224"/>
      <c r="J528" s="220"/>
      <c r="K528" s="220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205</v>
      </c>
      <c r="AU528" s="229" t="s">
        <v>132</v>
      </c>
      <c r="AV528" s="14" t="s">
        <v>132</v>
      </c>
      <c r="AW528" s="14" t="s">
        <v>32</v>
      </c>
      <c r="AX528" s="14" t="s">
        <v>76</v>
      </c>
      <c r="AY528" s="229" t="s">
        <v>123</v>
      </c>
    </row>
    <row r="529" spans="1:65" s="14" customFormat="1" ht="11.25">
      <c r="B529" s="219"/>
      <c r="C529" s="220"/>
      <c r="D529" s="200" t="s">
        <v>205</v>
      </c>
      <c r="E529" s="221" t="s">
        <v>1</v>
      </c>
      <c r="F529" s="222" t="s">
        <v>636</v>
      </c>
      <c r="G529" s="220"/>
      <c r="H529" s="223">
        <v>-13.52</v>
      </c>
      <c r="I529" s="224"/>
      <c r="J529" s="220"/>
      <c r="K529" s="220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205</v>
      </c>
      <c r="AU529" s="229" t="s">
        <v>132</v>
      </c>
      <c r="AV529" s="14" t="s">
        <v>132</v>
      </c>
      <c r="AW529" s="14" t="s">
        <v>32</v>
      </c>
      <c r="AX529" s="14" t="s">
        <v>76</v>
      </c>
      <c r="AY529" s="229" t="s">
        <v>123</v>
      </c>
    </row>
    <row r="530" spans="1:65" s="14" customFormat="1" ht="11.25">
      <c r="B530" s="219"/>
      <c r="C530" s="220"/>
      <c r="D530" s="200" t="s">
        <v>205</v>
      </c>
      <c r="E530" s="221" t="s">
        <v>1</v>
      </c>
      <c r="F530" s="222" t="s">
        <v>637</v>
      </c>
      <c r="G530" s="220"/>
      <c r="H530" s="223">
        <v>9.1</v>
      </c>
      <c r="I530" s="224"/>
      <c r="J530" s="220"/>
      <c r="K530" s="220"/>
      <c r="L530" s="225"/>
      <c r="M530" s="226"/>
      <c r="N530" s="227"/>
      <c r="O530" s="227"/>
      <c r="P530" s="227"/>
      <c r="Q530" s="227"/>
      <c r="R530" s="227"/>
      <c r="S530" s="227"/>
      <c r="T530" s="228"/>
      <c r="AT530" s="229" t="s">
        <v>205</v>
      </c>
      <c r="AU530" s="229" t="s">
        <v>132</v>
      </c>
      <c r="AV530" s="14" t="s">
        <v>132</v>
      </c>
      <c r="AW530" s="14" t="s">
        <v>32</v>
      </c>
      <c r="AX530" s="14" t="s">
        <v>76</v>
      </c>
      <c r="AY530" s="229" t="s">
        <v>123</v>
      </c>
    </row>
    <row r="531" spans="1:65" s="14" customFormat="1" ht="11.25">
      <c r="B531" s="219"/>
      <c r="C531" s="220"/>
      <c r="D531" s="200" t="s">
        <v>205</v>
      </c>
      <c r="E531" s="221" t="s">
        <v>1</v>
      </c>
      <c r="F531" s="222" t="s">
        <v>638</v>
      </c>
      <c r="G531" s="220"/>
      <c r="H531" s="223">
        <v>-11.76</v>
      </c>
      <c r="I531" s="224"/>
      <c r="J531" s="220"/>
      <c r="K531" s="220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205</v>
      </c>
      <c r="AU531" s="229" t="s">
        <v>132</v>
      </c>
      <c r="AV531" s="14" t="s">
        <v>132</v>
      </c>
      <c r="AW531" s="14" t="s">
        <v>32</v>
      </c>
      <c r="AX531" s="14" t="s">
        <v>76</v>
      </c>
      <c r="AY531" s="229" t="s">
        <v>123</v>
      </c>
    </row>
    <row r="532" spans="1:65" s="14" customFormat="1" ht="11.25">
      <c r="B532" s="219"/>
      <c r="C532" s="220"/>
      <c r="D532" s="200" t="s">
        <v>205</v>
      </c>
      <c r="E532" s="221" t="s">
        <v>1</v>
      </c>
      <c r="F532" s="222" t="s">
        <v>639</v>
      </c>
      <c r="G532" s="220"/>
      <c r="H532" s="223">
        <v>6.86</v>
      </c>
      <c r="I532" s="224"/>
      <c r="J532" s="220"/>
      <c r="K532" s="220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205</v>
      </c>
      <c r="AU532" s="229" t="s">
        <v>132</v>
      </c>
      <c r="AV532" s="14" t="s">
        <v>132</v>
      </c>
      <c r="AW532" s="14" t="s">
        <v>32</v>
      </c>
      <c r="AX532" s="14" t="s">
        <v>76</v>
      </c>
      <c r="AY532" s="229" t="s">
        <v>123</v>
      </c>
    </row>
    <row r="533" spans="1:65" s="14" customFormat="1" ht="11.25">
      <c r="B533" s="219"/>
      <c r="C533" s="220"/>
      <c r="D533" s="200" t="s">
        <v>205</v>
      </c>
      <c r="E533" s="221" t="s">
        <v>1</v>
      </c>
      <c r="F533" s="222" t="s">
        <v>640</v>
      </c>
      <c r="G533" s="220"/>
      <c r="H533" s="223">
        <v>-32.4</v>
      </c>
      <c r="I533" s="224"/>
      <c r="J533" s="220"/>
      <c r="K533" s="220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205</v>
      </c>
      <c r="AU533" s="229" t="s">
        <v>132</v>
      </c>
      <c r="AV533" s="14" t="s">
        <v>132</v>
      </c>
      <c r="AW533" s="14" t="s">
        <v>32</v>
      </c>
      <c r="AX533" s="14" t="s">
        <v>76</v>
      </c>
      <c r="AY533" s="229" t="s">
        <v>123</v>
      </c>
    </row>
    <row r="534" spans="1:65" s="14" customFormat="1" ht="11.25">
      <c r="B534" s="219"/>
      <c r="C534" s="220"/>
      <c r="D534" s="200" t="s">
        <v>205</v>
      </c>
      <c r="E534" s="221" t="s">
        <v>1</v>
      </c>
      <c r="F534" s="222" t="s">
        <v>641</v>
      </c>
      <c r="G534" s="220"/>
      <c r="H534" s="223">
        <v>12.18</v>
      </c>
      <c r="I534" s="224"/>
      <c r="J534" s="220"/>
      <c r="K534" s="220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205</v>
      </c>
      <c r="AU534" s="229" t="s">
        <v>132</v>
      </c>
      <c r="AV534" s="14" t="s">
        <v>132</v>
      </c>
      <c r="AW534" s="14" t="s">
        <v>32</v>
      </c>
      <c r="AX534" s="14" t="s">
        <v>76</v>
      </c>
      <c r="AY534" s="229" t="s">
        <v>123</v>
      </c>
    </row>
    <row r="535" spans="1:65" s="14" customFormat="1" ht="11.25">
      <c r="B535" s="219"/>
      <c r="C535" s="220"/>
      <c r="D535" s="200" t="s">
        <v>205</v>
      </c>
      <c r="E535" s="221" t="s">
        <v>1</v>
      </c>
      <c r="F535" s="222" t="s">
        <v>544</v>
      </c>
      <c r="G535" s="220"/>
      <c r="H535" s="223">
        <v>-8.64</v>
      </c>
      <c r="I535" s="224"/>
      <c r="J535" s="220"/>
      <c r="K535" s="220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205</v>
      </c>
      <c r="AU535" s="229" t="s">
        <v>132</v>
      </c>
      <c r="AV535" s="14" t="s">
        <v>132</v>
      </c>
      <c r="AW535" s="14" t="s">
        <v>32</v>
      </c>
      <c r="AX535" s="14" t="s">
        <v>76</v>
      </c>
      <c r="AY535" s="229" t="s">
        <v>123</v>
      </c>
    </row>
    <row r="536" spans="1:65" s="14" customFormat="1" ht="11.25">
      <c r="B536" s="219"/>
      <c r="C536" s="220"/>
      <c r="D536" s="200" t="s">
        <v>205</v>
      </c>
      <c r="E536" s="221" t="s">
        <v>1</v>
      </c>
      <c r="F536" s="222" t="s">
        <v>642</v>
      </c>
      <c r="G536" s="220"/>
      <c r="H536" s="223">
        <v>3.1850000000000001</v>
      </c>
      <c r="I536" s="224"/>
      <c r="J536" s="220"/>
      <c r="K536" s="220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205</v>
      </c>
      <c r="AU536" s="229" t="s">
        <v>132</v>
      </c>
      <c r="AV536" s="14" t="s">
        <v>132</v>
      </c>
      <c r="AW536" s="14" t="s">
        <v>32</v>
      </c>
      <c r="AX536" s="14" t="s">
        <v>76</v>
      </c>
      <c r="AY536" s="229" t="s">
        <v>123</v>
      </c>
    </row>
    <row r="537" spans="1:65" s="14" customFormat="1" ht="11.25">
      <c r="B537" s="219"/>
      <c r="C537" s="220"/>
      <c r="D537" s="200" t="s">
        <v>205</v>
      </c>
      <c r="E537" s="221" t="s">
        <v>1</v>
      </c>
      <c r="F537" s="222" t="s">
        <v>643</v>
      </c>
      <c r="G537" s="220"/>
      <c r="H537" s="223">
        <v>44.6</v>
      </c>
      <c r="I537" s="224"/>
      <c r="J537" s="220"/>
      <c r="K537" s="220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205</v>
      </c>
      <c r="AU537" s="229" t="s">
        <v>132</v>
      </c>
      <c r="AV537" s="14" t="s">
        <v>132</v>
      </c>
      <c r="AW537" s="14" t="s">
        <v>32</v>
      </c>
      <c r="AX537" s="14" t="s">
        <v>76</v>
      </c>
      <c r="AY537" s="229" t="s">
        <v>123</v>
      </c>
    </row>
    <row r="538" spans="1:65" s="15" customFormat="1" ht="11.25">
      <c r="B538" s="230"/>
      <c r="C538" s="231"/>
      <c r="D538" s="200" t="s">
        <v>205</v>
      </c>
      <c r="E538" s="232" t="s">
        <v>1</v>
      </c>
      <c r="F538" s="233" t="s">
        <v>214</v>
      </c>
      <c r="G538" s="231"/>
      <c r="H538" s="234">
        <v>857.97000000000025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205</v>
      </c>
      <c r="AU538" s="240" t="s">
        <v>132</v>
      </c>
      <c r="AV538" s="15" t="s">
        <v>144</v>
      </c>
      <c r="AW538" s="15" t="s">
        <v>32</v>
      </c>
      <c r="AX538" s="15" t="s">
        <v>83</v>
      </c>
      <c r="AY538" s="240" t="s">
        <v>123</v>
      </c>
    </row>
    <row r="539" spans="1:65" s="2" customFormat="1" ht="24.2" customHeight="1">
      <c r="A539" s="35"/>
      <c r="B539" s="36"/>
      <c r="C539" s="187" t="s">
        <v>644</v>
      </c>
      <c r="D539" s="187" t="s">
        <v>126</v>
      </c>
      <c r="E539" s="188" t="s">
        <v>645</v>
      </c>
      <c r="F539" s="189" t="s">
        <v>646</v>
      </c>
      <c r="G539" s="190" t="s">
        <v>202</v>
      </c>
      <c r="H539" s="191">
        <v>44.6</v>
      </c>
      <c r="I539" s="192"/>
      <c r="J539" s="193">
        <f>ROUND(I539*H539,2)</f>
        <v>0</v>
      </c>
      <c r="K539" s="189" t="s">
        <v>130</v>
      </c>
      <c r="L539" s="40"/>
      <c r="M539" s="194" t="s">
        <v>1</v>
      </c>
      <c r="N539" s="195" t="s">
        <v>42</v>
      </c>
      <c r="O539" s="72"/>
      <c r="P539" s="196">
        <f>O539*H539</f>
        <v>0</v>
      </c>
      <c r="Q539" s="196">
        <v>2.5999999999999998E-4</v>
      </c>
      <c r="R539" s="196">
        <f>Q539*H539</f>
        <v>1.1595999999999999E-2</v>
      </c>
      <c r="S539" s="196">
        <v>0</v>
      </c>
      <c r="T539" s="197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8" t="s">
        <v>144</v>
      </c>
      <c r="AT539" s="198" t="s">
        <v>126</v>
      </c>
      <c r="AU539" s="198" t="s">
        <v>132</v>
      </c>
      <c r="AY539" s="18" t="s">
        <v>123</v>
      </c>
      <c r="BE539" s="199">
        <f>IF(N539="základní",J539,0)</f>
        <v>0</v>
      </c>
      <c r="BF539" s="199">
        <f>IF(N539="snížená",J539,0)</f>
        <v>0</v>
      </c>
      <c r="BG539" s="199">
        <f>IF(N539="zákl. přenesená",J539,0)</f>
        <v>0</v>
      </c>
      <c r="BH539" s="199">
        <f>IF(N539="sníž. přenesená",J539,0)</f>
        <v>0</v>
      </c>
      <c r="BI539" s="199">
        <f>IF(N539="nulová",J539,0)</f>
        <v>0</v>
      </c>
      <c r="BJ539" s="18" t="s">
        <v>132</v>
      </c>
      <c r="BK539" s="199">
        <f>ROUND(I539*H539,2)</f>
        <v>0</v>
      </c>
      <c r="BL539" s="18" t="s">
        <v>144</v>
      </c>
      <c r="BM539" s="198" t="s">
        <v>647</v>
      </c>
    </row>
    <row r="540" spans="1:65" s="2" customFormat="1" ht="19.5">
      <c r="A540" s="35"/>
      <c r="B540" s="36"/>
      <c r="C540" s="37"/>
      <c r="D540" s="200" t="s">
        <v>134</v>
      </c>
      <c r="E540" s="37"/>
      <c r="F540" s="201" t="s">
        <v>648</v>
      </c>
      <c r="G540" s="37"/>
      <c r="H540" s="37"/>
      <c r="I540" s="202"/>
      <c r="J540" s="37"/>
      <c r="K540" s="37"/>
      <c r="L540" s="40"/>
      <c r="M540" s="203"/>
      <c r="N540" s="204"/>
      <c r="O540" s="72"/>
      <c r="P540" s="72"/>
      <c r="Q540" s="72"/>
      <c r="R540" s="72"/>
      <c r="S540" s="72"/>
      <c r="T540" s="73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8" t="s">
        <v>134</v>
      </c>
      <c r="AU540" s="18" t="s">
        <v>132</v>
      </c>
    </row>
    <row r="541" spans="1:65" s="14" customFormat="1" ht="11.25">
      <c r="B541" s="219"/>
      <c r="C541" s="220"/>
      <c r="D541" s="200" t="s">
        <v>205</v>
      </c>
      <c r="E541" s="221" t="s">
        <v>1</v>
      </c>
      <c r="F541" s="222" t="s">
        <v>643</v>
      </c>
      <c r="G541" s="220"/>
      <c r="H541" s="223">
        <v>44.6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205</v>
      </c>
      <c r="AU541" s="229" t="s">
        <v>132</v>
      </c>
      <c r="AV541" s="14" t="s">
        <v>132</v>
      </c>
      <c r="AW541" s="14" t="s">
        <v>32</v>
      </c>
      <c r="AX541" s="14" t="s">
        <v>83</v>
      </c>
      <c r="AY541" s="229" t="s">
        <v>123</v>
      </c>
    </row>
    <row r="542" spans="1:65" s="2" customFormat="1" ht="37.9" customHeight="1">
      <c r="A542" s="35"/>
      <c r="B542" s="36"/>
      <c r="C542" s="187" t="s">
        <v>649</v>
      </c>
      <c r="D542" s="187" t="s">
        <v>126</v>
      </c>
      <c r="E542" s="188" t="s">
        <v>650</v>
      </c>
      <c r="F542" s="189" t="s">
        <v>651</v>
      </c>
      <c r="G542" s="190" t="s">
        <v>202</v>
      </c>
      <c r="H542" s="191">
        <v>44.6</v>
      </c>
      <c r="I542" s="192"/>
      <c r="J542" s="193">
        <f>ROUND(I542*H542,2)</f>
        <v>0</v>
      </c>
      <c r="K542" s="189" t="s">
        <v>130</v>
      </c>
      <c r="L542" s="40"/>
      <c r="M542" s="194" t="s">
        <v>1</v>
      </c>
      <c r="N542" s="195" t="s">
        <v>42</v>
      </c>
      <c r="O542" s="72"/>
      <c r="P542" s="196">
        <f>O542*H542</f>
        <v>0</v>
      </c>
      <c r="Q542" s="196">
        <v>9.7000000000000003E-3</v>
      </c>
      <c r="R542" s="196">
        <f>Q542*H542</f>
        <v>0.43262</v>
      </c>
      <c r="S542" s="196">
        <v>0</v>
      </c>
      <c r="T542" s="197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98" t="s">
        <v>144</v>
      </c>
      <c r="AT542" s="198" t="s">
        <v>126</v>
      </c>
      <c r="AU542" s="198" t="s">
        <v>132</v>
      </c>
      <c r="AY542" s="18" t="s">
        <v>123</v>
      </c>
      <c r="BE542" s="199">
        <f>IF(N542="základní",J542,0)</f>
        <v>0</v>
      </c>
      <c r="BF542" s="199">
        <f>IF(N542="snížená",J542,0)</f>
        <v>0</v>
      </c>
      <c r="BG542" s="199">
        <f>IF(N542="zákl. přenesená",J542,0)</f>
        <v>0</v>
      </c>
      <c r="BH542" s="199">
        <f>IF(N542="sníž. přenesená",J542,0)</f>
        <v>0</v>
      </c>
      <c r="BI542" s="199">
        <f>IF(N542="nulová",J542,0)</f>
        <v>0</v>
      </c>
      <c r="BJ542" s="18" t="s">
        <v>132</v>
      </c>
      <c r="BK542" s="199">
        <f>ROUND(I542*H542,2)</f>
        <v>0</v>
      </c>
      <c r="BL542" s="18" t="s">
        <v>144</v>
      </c>
      <c r="BM542" s="198" t="s">
        <v>652</v>
      </c>
    </row>
    <row r="543" spans="1:65" s="2" customFormat="1" ht="29.25">
      <c r="A543" s="35"/>
      <c r="B543" s="36"/>
      <c r="C543" s="37"/>
      <c r="D543" s="200" t="s">
        <v>134</v>
      </c>
      <c r="E543" s="37"/>
      <c r="F543" s="201" t="s">
        <v>653</v>
      </c>
      <c r="G543" s="37"/>
      <c r="H543" s="37"/>
      <c r="I543" s="202"/>
      <c r="J543" s="37"/>
      <c r="K543" s="37"/>
      <c r="L543" s="40"/>
      <c r="M543" s="203"/>
      <c r="N543" s="204"/>
      <c r="O543" s="72"/>
      <c r="P543" s="72"/>
      <c r="Q543" s="72"/>
      <c r="R543" s="72"/>
      <c r="S543" s="72"/>
      <c r="T543" s="73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134</v>
      </c>
      <c r="AU543" s="18" t="s">
        <v>132</v>
      </c>
    </row>
    <row r="544" spans="1:65" s="13" customFormat="1" ht="11.25">
      <c r="B544" s="209"/>
      <c r="C544" s="210"/>
      <c r="D544" s="200" t="s">
        <v>205</v>
      </c>
      <c r="E544" s="211" t="s">
        <v>1</v>
      </c>
      <c r="F544" s="212" t="s">
        <v>654</v>
      </c>
      <c r="G544" s="210"/>
      <c r="H544" s="211" t="s">
        <v>1</v>
      </c>
      <c r="I544" s="213"/>
      <c r="J544" s="210"/>
      <c r="K544" s="210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205</v>
      </c>
      <c r="AU544" s="218" t="s">
        <v>132</v>
      </c>
      <c r="AV544" s="13" t="s">
        <v>83</v>
      </c>
      <c r="AW544" s="13" t="s">
        <v>32</v>
      </c>
      <c r="AX544" s="13" t="s">
        <v>76</v>
      </c>
      <c r="AY544" s="218" t="s">
        <v>123</v>
      </c>
    </row>
    <row r="545" spans="1:65" s="14" customFormat="1" ht="11.25">
      <c r="B545" s="219"/>
      <c r="C545" s="220"/>
      <c r="D545" s="200" t="s">
        <v>205</v>
      </c>
      <c r="E545" s="221" t="s">
        <v>1</v>
      </c>
      <c r="F545" s="222" t="s">
        <v>643</v>
      </c>
      <c r="G545" s="220"/>
      <c r="H545" s="223">
        <v>44.6</v>
      </c>
      <c r="I545" s="224"/>
      <c r="J545" s="220"/>
      <c r="K545" s="220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205</v>
      </c>
      <c r="AU545" s="229" t="s">
        <v>132</v>
      </c>
      <c r="AV545" s="14" t="s">
        <v>132</v>
      </c>
      <c r="AW545" s="14" t="s">
        <v>32</v>
      </c>
      <c r="AX545" s="14" t="s">
        <v>83</v>
      </c>
      <c r="AY545" s="229" t="s">
        <v>123</v>
      </c>
    </row>
    <row r="546" spans="1:65" s="2" customFormat="1" ht="24.2" customHeight="1">
      <c r="A546" s="35"/>
      <c r="B546" s="36"/>
      <c r="C546" s="241" t="s">
        <v>655</v>
      </c>
      <c r="D546" s="241" t="s">
        <v>335</v>
      </c>
      <c r="E546" s="242" t="s">
        <v>656</v>
      </c>
      <c r="F546" s="243" t="s">
        <v>657</v>
      </c>
      <c r="G546" s="244" t="s">
        <v>202</v>
      </c>
      <c r="H546" s="245">
        <v>46.83</v>
      </c>
      <c r="I546" s="246"/>
      <c r="J546" s="247">
        <f>ROUND(I546*H546,2)</f>
        <v>0</v>
      </c>
      <c r="K546" s="243" t="s">
        <v>130</v>
      </c>
      <c r="L546" s="248"/>
      <c r="M546" s="249" t="s">
        <v>1</v>
      </c>
      <c r="N546" s="250" t="s">
        <v>42</v>
      </c>
      <c r="O546" s="72"/>
      <c r="P546" s="196">
        <f>O546*H546</f>
        <v>0</v>
      </c>
      <c r="Q546" s="196">
        <v>1.6500000000000001E-2</v>
      </c>
      <c r="R546" s="196">
        <f>Q546*H546</f>
        <v>0.77269500000000002</v>
      </c>
      <c r="S546" s="196">
        <v>0</v>
      </c>
      <c r="T546" s="197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8" t="s">
        <v>167</v>
      </c>
      <c r="AT546" s="198" t="s">
        <v>335</v>
      </c>
      <c r="AU546" s="198" t="s">
        <v>132</v>
      </c>
      <c r="AY546" s="18" t="s">
        <v>123</v>
      </c>
      <c r="BE546" s="199">
        <f>IF(N546="základní",J546,0)</f>
        <v>0</v>
      </c>
      <c r="BF546" s="199">
        <f>IF(N546="snížená",J546,0)</f>
        <v>0</v>
      </c>
      <c r="BG546" s="199">
        <f>IF(N546="zákl. přenesená",J546,0)</f>
        <v>0</v>
      </c>
      <c r="BH546" s="199">
        <f>IF(N546="sníž. přenesená",J546,0)</f>
        <v>0</v>
      </c>
      <c r="BI546" s="199">
        <f>IF(N546="nulová",J546,0)</f>
        <v>0</v>
      </c>
      <c r="BJ546" s="18" t="s">
        <v>132</v>
      </c>
      <c r="BK546" s="199">
        <f>ROUND(I546*H546,2)</f>
        <v>0</v>
      </c>
      <c r="BL546" s="18" t="s">
        <v>144</v>
      </c>
      <c r="BM546" s="198" t="s">
        <v>658</v>
      </c>
    </row>
    <row r="547" spans="1:65" s="2" customFormat="1" ht="19.5">
      <c r="A547" s="35"/>
      <c r="B547" s="36"/>
      <c r="C547" s="37"/>
      <c r="D547" s="200" t="s">
        <v>134</v>
      </c>
      <c r="E547" s="37"/>
      <c r="F547" s="201" t="s">
        <v>657</v>
      </c>
      <c r="G547" s="37"/>
      <c r="H547" s="37"/>
      <c r="I547" s="202"/>
      <c r="J547" s="37"/>
      <c r="K547" s="37"/>
      <c r="L547" s="40"/>
      <c r="M547" s="203"/>
      <c r="N547" s="204"/>
      <c r="O547" s="72"/>
      <c r="P547" s="72"/>
      <c r="Q547" s="72"/>
      <c r="R547" s="72"/>
      <c r="S547" s="72"/>
      <c r="T547" s="73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134</v>
      </c>
      <c r="AU547" s="18" t="s">
        <v>132</v>
      </c>
    </row>
    <row r="548" spans="1:65" s="14" customFormat="1" ht="11.25">
      <c r="B548" s="219"/>
      <c r="C548" s="220"/>
      <c r="D548" s="200" t="s">
        <v>205</v>
      </c>
      <c r="E548" s="220"/>
      <c r="F548" s="222" t="s">
        <v>659</v>
      </c>
      <c r="G548" s="220"/>
      <c r="H548" s="223">
        <v>46.83</v>
      </c>
      <c r="I548" s="224"/>
      <c r="J548" s="220"/>
      <c r="K548" s="220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205</v>
      </c>
      <c r="AU548" s="229" t="s">
        <v>132</v>
      </c>
      <c r="AV548" s="14" t="s">
        <v>132</v>
      </c>
      <c r="AW548" s="14" t="s">
        <v>4</v>
      </c>
      <c r="AX548" s="14" t="s">
        <v>83</v>
      </c>
      <c r="AY548" s="229" t="s">
        <v>123</v>
      </c>
    </row>
    <row r="549" spans="1:65" s="2" customFormat="1" ht="24.2" customHeight="1">
      <c r="A549" s="35"/>
      <c r="B549" s="36"/>
      <c r="C549" s="187" t="s">
        <v>660</v>
      </c>
      <c r="D549" s="187" t="s">
        <v>126</v>
      </c>
      <c r="E549" s="188" t="s">
        <v>661</v>
      </c>
      <c r="F549" s="189" t="s">
        <v>662</v>
      </c>
      <c r="G549" s="190" t="s">
        <v>202</v>
      </c>
      <c r="H549" s="191">
        <v>44.6</v>
      </c>
      <c r="I549" s="192"/>
      <c r="J549" s="193">
        <f>ROUND(I549*H549,2)</f>
        <v>0</v>
      </c>
      <c r="K549" s="189" t="s">
        <v>130</v>
      </c>
      <c r="L549" s="40"/>
      <c r="M549" s="194" t="s">
        <v>1</v>
      </c>
      <c r="N549" s="195" t="s">
        <v>42</v>
      </c>
      <c r="O549" s="72"/>
      <c r="P549" s="196">
        <f>O549*H549</f>
        <v>0</v>
      </c>
      <c r="Q549" s="196">
        <v>9.0000000000000006E-5</v>
      </c>
      <c r="R549" s="196">
        <f>Q549*H549</f>
        <v>4.0140000000000002E-3</v>
      </c>
      <c r="S549" s="196">
        <v>0</v>
      </c>
      <c r="T549" s="197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198" t="s">
        <v>144</v>
      </c>
      <c r="AT549" s="198" t="s">
        <v>126</v>
      </c>
      <c r="AU549" s="198" t="s">
        <v>132</v>
      </c>
      <c r="AY549" s="18" t="s">
        <v>123</v>
      </c>
      <c r="BE549" s="199">
        <f>IF(N549="základní",J549,0)</f>
        <v>0</v>
      </c>
      <c r="BF549" s="199">
        <f>IF(N549="snížená",J549,0)</f>
        <v>0</v>
      </c>
      <c r="BG549" s="199">
        <f>IF(N549="zákl. přenesená",J549,0)</f>
        <v>0</v>
      </c>
      <c r="BH549" s="199">
        <f>IF(N549="sníž. přenesená",J549,0)</f>
        <v>0</v>
      </c>
      <c r="BI549" s="199">
        <f>IF(N549="nulová",J549,0)</f>
        <v>0</v>
      </c>
      <c r="BJ549" s="18" t="s">
        <v>132</v>
      </c>
      <c r="BK549" s="199">
        <f>ROUND(I549*H549,2)</f>
        <v>0</v>
      </c>
      <c r="BL549" s="18" t="s">
        <v>144</v>
      </c>
      <c r="BM549" s="198" t="s">
        <v>663</v>
      </c>
    </row>
    <row r="550" spans="1:65" s="2" customFormat="1" ht="29.25">
      <c r="A550" s="35"/>
      <c r="B550" s="36"/>
      <c r="C550" s="37"/>
      <c r="D550" s="200" t="s">
        <v>134</v>
      </c>
      <c r="E550" s="37"/>
      <c r="F550" s="201" t="s">
        <v>664</v>
      </c>
      <c r="G550" s="37"/>
      <c r="H550" s="37"/>
      <c r="I550" s="202"/>
      <c r="J550" s="37"/>
      <c r="K550" s="37"/>
      <c r="L550" s="40"/>
      <c r="M550" s="203"/>
      <c r="N550" s="204"/>
      <c r="O550" s="72"/>
      <c r="P550" s="72"/>
      <c r="Q550" s="72"/>
      <c r="R550" s="72"/>
      <c r="S550" s="72"/>
      <c r="T550" s="73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134</v>
      </c>
      <c r="AU550" s="18" t="s">
        <v>132</v>
      </c>
    </row>
    <row r="551" spans="1:65" s="2" customFormat="1" ht="24.2" customHeight="1">
      <c r="A551" s="35"/>
      <c r="B551" s="36"/>
      <c r="C551" s="187" t="s">
        <v>665</v>
      </c>
      <c r="D551" s="187" t="s">
        <v>126</v>
      </c>
      <c r="E551" s="188" t="s">
        <v>666</v>
      </c>
      <c r="F551" s="189" t="s">
        <v>667</v>
      </c>
      <c r="G551" s="190" t="s">
        <v>202</v>
      </c>
      <c r="H551" s="191">
        <v>44.6</v>
      </c>
      <c r="I551" s="192"/>
      <c r="J551" s="193">
        <f>ROUND(I551*H551,2)</f>
        <v>0</v>
      </c>
      <c r="K551" s="189" t="s">
        <v>130</v>
      </c>
      <c r="L551" s="40"/>
      <c r="M551" s="194" t="s">
        <v>1</v>
      </c>
      <c r="N551" s="195" t="s">
        <v>42</v>
      </c>
      <c r="O551" s="72"/>
      <c r="P551" s="196">
        <f>O551*H551</f>
        <v>0</v>
      </c>
      <c r="Q551" s="196">
        <v>2.6800000000000001E-3</v>
      </c>
      <c r="R551" s="196">
        <f>Q551*H551</f>
        <v>0.11952800000000001</v>
      </c>
      <c r="S551" s="196">
        <v>0</v>
      </c>
      <c r="T551" s="197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98" t="s">
        <v>144</v>
      </c>
      <c r="AT551" s="198" t="s">
        <v>126</v>
      </c>
      <c r="AU551" s="198" t="s">
        <v>132</v>
      </c>
      <c r="AY551" s="18" t="s">
        <v>123</v>
      </c>
      <c r="BE551" s="199">
        <f>IF(N551="základní",J551,0)</f>
        <v>0</v>
      </c>
      <c r="BF551" s="199">
        <f>IF(N551="snížená",J551,0)</f>
        <v>0</v>
      </c>
      <c r="BG551" s="199">
        <f>IF(N551="zákl. přenesená",J551,0)</f>
        <v>0</v>
      </c>
      <c r="BH551" s="199">
        <f>IF(N551="sníž. přenesená",J551,0)</f>
        <v>0</v>
      </c>
      <c r="BI551" s="199">
        <f>IF(N551="nulová",J551,0)</f>
        <v>0</v>
      </c>
      <c r="BJ551" s="18" t="s">
        <v>132</v>
      </c>
      <c r="BK551" s="199">
        <f>ROUND(I551*H551,2)</f>
        <v>0</v>
      </c>
      <c r="BL551" s="18" t="s">
        <v>144</v>
      </c>
      <c r="BM551" s="198" t="s">
        <v>668</v>
      </c>
    </row>
    <row r="552" spans="1:65" s="2" customFormat="1" ht="19.5">
      <c r="A552" s="35"/>
      <c r="B552" s="36"/>
      <c r="C552" s="37"/>
      <c r="D552" s="200" t="s">
        <v>134</v>
      </c>
      <c r="E552" s="37"/>
      <c r="F552" s="201" t="s">
        <v>669</v>
      </c>
      <c r="G552" s="37"/>
      <c r="H552" s="37"/>
      <c r="I552" s="202"/>
      <c r="J552" s="37"/>
      <c r="K552" s="37"/>
      <c r="L552" s="40"/>
      <c r="M552" s="203"/>
      <c r="N552" s="204"/>
      <c r="O552" s="72"/>
      <c r="P552" s="72"/>
      <c r="Q552" s="72"/>
      <c r="R552" s="72"/>
      <c r="S552" s="72"/>
      <c r="T552" s="73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134</v>
      </c>
      <c r="AU552" s="18" t="s">
        <v>132</v>
      </c>
    </row>
    <row r="553" spans="1:65" s="2" customFormat="1" ht="24.2" customHeight="1">
      <c r="A553" s="35"/>
      <c r="B553" s="36"/>
      <c r="C553" s="187" t="s">
        <v>670</v>
      </c>
      <c r="D553" s="187" t="s">
        <v>126</v>
      </c>
      <c r="E553" s="188" t="s">
        <v>671</v>
      </c>
      <c r="F553" s="189" t="s">
        <v>672</v>
      </c>
      <c r="G553" s="190" t="s">
        <v>202</v>
      </c>
      <c r="H553" s="191">
        <v>857.97</v>
      </c>
      <c r="I553" s="192"/>
      <c r="J553" s="193">
        <f>ROUND(I553*H553,2)</f>
        <v>0</v>
      </c>
      <c r="K553" s="189" t="s">
        <v>130</v>
      </c>
      <c r="L553" s="40"/>
      <c r="M553" s="194" t="s">
        <v>1</v>
      </c>
      <c r="N553" s="195" t="s">
        <v>42</v>
      </c>
      <c r="O553" s="72"/>
      <c r="P553" s="196">
        <f>O553*H553</f>
        <v>0</v>
      </c>
      <c r="Q553" s="196">
        <v>1.146E-2</v>
      </c>
      <c r="R553" s="196">
        <f>Q553*H553</f>
        <v>9.8323362000000003</v>
      </c>
      <c r="S553" s="196">
        <v>0</v>
      </c>
      <c r="T553" s="19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8" t="s">
        <v>144</v>
      </c>
      <c r="AT553" s="198" t="s">
        <v>126</v>
      </c>
      <c r="AU553" s="198" t="s">
        <v>132</v>
      </c>
      <c r="AY553" s="18" t="s">
        <v>123</v>
      </c>
      <c r="BE553" s="199">
        <f>IF(N553="základní",J553,0)</f>
        <v>0</v>
      </c>
      <c r="BF553" s="199">
        <f>IF(N553="snížená",J553,0)</f>
        <v>0</v>
      </c>
      <c r="BG553" s="199">
        <f>IF(N553="zákl. přenesená",J553,0)</f>
        <v>0</v>
      </c>
      <c r="BH553" s="199">
        <f>IF(N553="sníž. přenesená",J553,0)</f>
        <v>0</v>
      </c>
      <c r="BI553" s="199">
        <f>IF(N553="nulová",J553,0)</f>
        <v>0</v>
      </c>
      <c r="BJ553" s="18" t="s">
        <v>132</v>
      </c>
      <c r="BK553" s="199">
        <f>ROUND(I553*H553,2)</f>
        <v>0</v>
      </c>
      <c r="BL553" s="18" t="s">
        <v>144</v>
      </c>
      <c r="BM553" s="198" t="s">
        <v>673</v>
      </c>
    </row>
    <row r="554" spans="1:65" s="2" customFormat="1" ht="19.5">
      <c r="A554" s="35"/>
      <c r="B554" s="36"/>
      <c r="C554" s="37"/>
      <c r="D554" s="200" t="s">
        <v>134</v>
      </c>
      <c r="E554" s="37"/>
      <c r="F554" s="201" t="s">
        <v>674</v>
      </c>
      <c r="G554" s="37"/>
      <c r="H554" s="37"/>
      <c r="I554" s="202"/>
      <c r="J554" s="37"/>
      <c r="K554" s="37"/>
      <c r="L554" s="40"/>
      <c r="M554" s="203"/>
      <c r="N554" s="204"/>
      <c r="O554" s="72"/>
      <c r="P554" s="72"/>
      <c r="Q554" s="72"/>
      <c r="R554" s="72"/>
      <c r="S554" s="72"/>
      <c r="T554" s="73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134</v>
      </c>
      <c r="AU554" s="18" t="s">
        <v>132</v>
      </c>
    </row>
    <row r="555" spans="1:65" s="13" customFormat="1" ht="11.25">
      <c r="B555" s="209"/>
      <c r="C555" s="210"/>
      <c r="D555" s="200" t="s">
        <v>205</v>
      </c>
      <c r="E555" s="211" t="s">
        <v>1</v>
      </c>
      <c r="F555" s="212" t="s">
        <v>675</v>
      </c>
      <c r="G555" s="210"/>
      <c r="H555" s="211" t="s">
        <v>1</v>
      </c>
      <c r="I555" s="213"/>
      <c r="J555" s="210"/>
      <c r="K555" s="210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205</v>
      </c>
      <c r="AU555" s="218" t="s">
        <v>132</v>
      </c>
      <c r="AV555" s="13" t="s">
        <v>83</v>
      </c>
      <c r="AW555" s="13" t="s">
        <v>32</v>
      </c>
      <c r="AX555" s="13" t="s">
        <v>76</v>
      </c>
      <c r="AY555" s="218" t="s">
        <v>123</v>
      </c>
    </row>
    <row r="556" spans="1:65" s="14" customFormat="1" ht="11.25">
      <c r="B556" s="219"/>
      <c r="C556" s="220"/>
      <c r="D556" s="200" t="s">
        <v>205</v>
      </c>
      <c r="E556" s="221" t="s">
        <v>1</v>
      </c>
      <c r="F556" s="222" t="s">
        <v>676</v>
      </c>
      <c r="G556" s="220"/>
      <c r="H556" s="223">
        <v>857.97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205</v>
      </c>
      <c r="AU556" s="229" t="s">
        <v>132</v>
      </c>
      <c r="AV556" s="14" t="s">
        <v>132</v>
      </c>
      <c r="AW556" s="14" t="s">
        <v>32</v>
      </c>
      <c r="AX556" s="14" t="s">
        <v>83</v>
      </c>
      <c r="AY556" s="229" t="s">
        <v>123</v>
      </c>
    </row>
    <row r="557" spans="1:65" s="2" customFormat="1" ht="24.2" customHeight="1">
      <c r="A557" s="35"/>
      <c r="B557" s="36"/>
      <c r="C557" s="187" t="s">
        <v>677</v>
      </c>
      <c r="D557" s="187" t="s">
        <v>126</v>
      </c>
      <c r="E557" s="188" t="s">
        <v>678</v>
      </c>
      <c r="F557" s="189" t="s">
        <v>679</v>
      </c>
      <c r="G557" s="190" t="s">
        <v>202</v>
      </c>
      <c r="H557" s="191">
        <v>70.268000000000001</v>
      </c>
      <c r="I557" s="192"/>
      <c r="J557" s="193">
        <f>ROUND(I557*H557,2)</f>
        <v>0</v>
      </c>
      <c r="K557" s="189" t="s">
        <v>130</v>
      </c>
      <c r="L557" s="40"/>
      <c r="M557" s="194" t="s">
        <v>1</v>
      </c>
      <c r="N557" s="195" t="s">
        <v>42</v>
      </c>
      <c r="O557" s="72"/>
      <c r="P557" s="196">
        <f>O557*H557</f>
        <v>0</v>
      </c>
      <c r="Q557" s="196">
        <v>6.4999999999999997E-3</v>
      </c>
      <c r="R557" s="196">
        <f>Q557*H557</f>
        <v>0.45674199999999998</v>
      </c>
      <c r="S557" s="196">
        <v>0</v>
      </c>
      <c r="T557" s="197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8" t="s">
        <v>144</v>
      </c>
      <c r="AT557" s="198" t="s">
        <v>126</v>
      </c>
      <c r="AU557" s="198" t="s">
        <v>132</v>
      </c>
      <c r="AY557" s="18" t="s">
        <v>123</v>
      </c>
      <c r="BE557" s="199">
        <f>IF(N557="základní",J557,0)</f>
        <v>0</v>
      </c>
      <c r="BF557" s="199">
        <f>IF(N557="snížená",J557,0)</f>
        <v>0</v>
      </c>
      <c r="BG557" s="199">
        <f>IF(N557="zákl. přenesená",J557,0)</f>
        <v>0</v>
      </c>
      <c r="BH557" s="199">
        <f>IF(N557="sníž. přenesená",J557,0)</f>
        <v>0</v>
      </c>
      <c r="BI557" s="199">
        <f>IF(N557="nulová",J557,0)</f>
        <v>0</v>
      </c>
      <c r="BJ557" s="18" t="s">
        <v>132</v>
      </c>
      <c r="BK557" s="199">
        <f>ROUND(I557*H557,2)</f>
        <v>0</v>
      </c>
      <c r="BL557" s="18" t="s">
        <v>144</v>
      </c>
      <c r="BM557" s="198" t="s">
        <v>680</v>
      </c>
    </row>
    <row r="558" spans="1:65" s="2" customFormat="1" ht="19.5">
      <c r="A558" s="35"/>
      <c r="B558" s="36"/>
      <c r="C558" s="37"/>
      <c r="D558" s="200" t="s">
        <v>134</v>
      </c>
      <c r="E558" s="37"/>
      <c r="F558" s="201" t="s">
        <v>681</v>
      </c>
      <c r="G558" s="37"/>
      <c r="H558" s="37"/>
      <c r="I558" s="202"/>
      <c r="J558" s="37"/>
      <c r="K558" s="37"/>
      <c r="L558" s="40"/>
      <c r="M558" s="203"/>
      <c r="N558" s="204"/>
      <c r="O558" s="72"/>
      <c r="P558" s="72"/>
      <c r="Q558" s="72"/>
      <c r="R558" s="72"/>
      <c r="S558" s="72"/>
      <c r="T558" s="73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8" t="s">
        <v>134</v>
      </c>
      <c r="AU558" s="18" t="s">
        <v>132</v>
      </c>
    </row>
    <row r="559" spans="1:65" s="14" customFormat="1" ht="11.25">
      <c r="B559" s="219"/>
      <c r="C559" s="220"/>
      <c r="D559" s="200" t="s">
        <v>205</v>
      </c>
      <c r="E559" s="221" t="s">
        <v>1</v>
      </c>
      <c r="F559" s="222" t="s">
        <v>682</v>
      </c>
      <c r="G559" s="220"/>
      <c r="H559" s="223">
        <v>36.847999999999999</v>
      </c>
      <c r="I559" s="224"/>
      <c r="J559" s="220"/>
      <c r="K559" s="220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205</v>
      </c>
      <c r="AU559" s="229" t="s">
        <v>132</v>
      </c>
      <c r="AV559" s="14" t="s">
        <v>132</v>
      </c>
      <c r="AW559" s="14" t="s">
        <v>32</v>
      </c>
      <c r="AX559" s="14" t="s">
        <v>76</v>
      </c>
      <c r="AY559" s="229" t="s">
        <v>123</v>
      </c>
    </row>
    <row r="560" spans="1:65" s="14" customFormat="1" ht="11.25">
      <c r="B560" s="219"/>
      <c r="C560" s="220"/>
      <c r="D560" s="200" t="s">
        <v>205</v>
      </c>
      <c r="E560" s="221" t="s">
        <v>1</v>
      </c>
      <c r="F560" s="222" t="s">
        <v>683</v>
      </c>
      <c r="G560" s="220"/>
      <c r="H560" s="223">
        <v>11.417</v>
      </c>
      <c r="I560" s="224"/>
      <c r="J560" s="220"/>
      <c r="K560" s="220"/>
      <c r="L560" s="225"/>
      <c r="M560" s="226"/>
      <c r="N560" s="227"/>
      <c r="O560" s="227"/>
      <c r="P560" s="227"/>
      <c r="Q560" s="227"/>
      <c r="R560" s="227"/>
      <c r="S560" s="227"/>
      <c r="T560" s="228"/>
      <c r="AT560" s="229" t="s">
        <v>205</v>
      </c>
      <c r="AU560" s="229" t="s">
        <v>132</v>
      </c>
      <c r="AV560" s="14" t="s">
        <v>132</v>
      </c>
      <c r="AW560" s="14" t="s">
        <v>32</v>
      </c>
      <c r="AX560" s="14" t="s">
        <v>76</v>
      </c>
      <c r="AY560" s="229" t="s">
        <v>123</v>
      </c>
    </row>
    <row r="561" spans="1:65" s="14" customFormat="1" ht="11.25">
      <c r="B561" s="219"/>
      <c r="C561" s="220"/>
      <c r="D561" s="200" t="s">
        <v>205</v>
      </c>
      <c r="E561" s="221" t="s">
        <v>1</v>
      </c>
      <c r="F561" s="222" t="s">
        <v>684</v>
      </c>
      <c r="G561" s="220"/>
      <c r="H561" s="223">
        <v>50.84</v>
      </c>
      <c r="I561" s="224"/>
      <c r="J561" s="220"/>
      <c r="K561" s="220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205</v>
      </c>
      <c r="AU561" s="229" t="s">
        <v>132</v>
      </c>
      <c r="AV561" s="14" t="s">
        <v>132</v>
      </c>
      <c r="AW561" s="14" t="s">
        <v>32</v>
      </c>
      <c r="AX561" s="14" t="s">
        <v>76</v>
      </c>
      <c r="AY561" s="229" t="s">
        <v>123</v>
      </c>
    </row>
    <row r="562" spans="1:65" s="14" customFormat="1" ht="11.25">
      <c r="B562" s="219"/>
      <c r="C562" s="220"/>
      <c r="D562" s="200" t="s">
        <v>205</v>
      </c>
      <c r="E562" s="221" t="s">
        <v>1</v>
      </c>
      <c r="F562" s="222" t="s">
        <v>266</v>
      </c>
      <c r="G562" s="220"/>
      <c r="H562" s="223">
        <v>-24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205</v>
      </c>
      <c r="AU562" s="229" t="s">
        <v>132</v>
      </c>
      <c r="AV562" s="14" t="s">
        <v>132</v>
      </c>
      <c r="AW562" s="14" t="s">
        <v>32</v>
      </c>
      <c r="AX562" s="14" t="s">
        <v>76</v>
      </c>
      <c r="AY562" s="229" t="s">
        <v>123</v>
      </c>
    </row>
    <row r="563" spans="1:65" s="14" customFormat="1" ht="11.25">
      <c r="B563" s="219"/>
      <c r="C563" s="220"/>
      <c r="D563" s="200" t="s">
        <v>205</v>
      </c>
      <c r="E563" s="221" t="s">
        <v>1</v>
      </c>
      <c r="F563" s="222" t="s">
        <v>685</v>
      </c>
      <c r="G563" s="220"/>
      <c r="H563" s="223">
        <v>-12.15</v>
      </c>
      <c r="I563" s="224"/>
      <c r="J563" s="220"/>
      <c r="K563" s="220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205</v>
      </c>
      <c r="AU563" s="229" t="s">
        <v>132</v>
      </c>
      <c r="AV563" s="14" t="s">
        <v>132</v>
      </c>
      <c r="AW563" s="14" t="s">
        <v>32</v>
      </c>
      <c r="AX563" s="14" t="s">
        <v>76</v>
      </c>
      <c r="AY563" s="229" t="s">
        <v>123</v>
      </c>
    </row>
    <row r="564" spans="1:65" s="14" customFormat="1" ht="11.25">
      <c r="B564" s="219"/>
      <c r="C564" s="220"/>
      <c r="D564" s="200" t="s">
        <v>205</v>
      </c>
      <c r="E564" s="221" t="s">
        <v>1</v>
      </c>
      <c r="F564" s="222" t="s">
        <v>265</v>
      </c>
      <c r="G564" s="220"/>
      <c r="H564" s="223">
        <v>-7.02</v>
      </c>
      <c r="I564" s="224"/>
      <c r="J564" s="220"/>
      <c r="K564" s="220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205</v>
      </c>
      <c r="AU564" s="229" t="s">
        <v>132</v>
      </c>
      <c r="AV564" s="14" t="s">
        <v>132</v>
      </c>
      <c r="AW564" s="14" t="s">
        <v>32</v>
      </c>
      <c r="AX564" s="14" t="s">
        <v>76</v>
      </c>
      <c r="AY564" s="229" t="s">
        <v>123</v>
      </c>
    </row>
    <row r="565" spans="1:65" s="14" customFormat="1" ht="11.25">
      <c r="B565" s="219"/>
      <c r="C565" s="220"/>
      <c r="D565" s="200" t="s">
        <v>205</v>
      </c>
      <c r="E565" s="221" t="s">
        <v>1</v>
      </c>
      <c r="F565" s="222" t="s">
        <v>686</v>
      </c>
      <c r="G565" s="220"/>
      <c r="H565" s="223">
        <v>7</v>
      </c>
      <c r="I565" s="224"/>
      <c r="J565" s="220"/>
      <c r="K565" s="220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205</v>
      </c>
      <c r="AU565" s="229" t="s">
        <v>132</v>
      </c>
      <c r="AV565" s="14" t="s">
        <v>132</v>
      </c>
      <c r="AW565" s="14" t="s">
        <v>32</v>
      </c>
      <c r="AX565" s="14" t="s">
        <v>76</v>
      </c>
      <c r="AY565" s="229" t="s">
        <v>123</v>
      </c>
    </row>
    <row r="566" spans="1:65" s="14" customFormat="1" ht="11.25">
      <c r="B566" s="219"/>
      <c r="C566" s="220"/>
      <c r="D566" s="200" t="s">
        <v>205</v>
      </c>
      <c r="E566" s="221" t="s">
        <v>1</v>
      </c>
      <c r="F566" s="222" t="s">
        <v>687</v>
      </c>
      <c r="G566" s="220"/>
      <c r="H566" s="223">
        <v>4.5679999999999996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205</v>
      </c>
      <c r="AU566" s="229" t="s">
        <v>132</v>
      </c>
      <c r="AV566" s="14" t="s">
        <v>132</v>
      </c>
      <c r="AW566" s="14" t="s">
        <v>32</v>
      </c>
      <c r="AX566" s="14" t="s">
        <v>76</v>
      </c>
      <c r="AY566" s="229" t="s">
        <v>123</v>
      </c>
    </row>
    <row r="567" spans="1:65" s="14" customFormat="1" ht="11.25">
      <c r="B567" s="219"/>
      <c r="C567" s="220"/>
      <c r="D567" s="200" t="s">
        <v>205</v>
      </c>
      <c r="E567" s="221" t="s">
        <v>1</v>
      </c>
      <c r="F567" s="222" t="s">
        <v>688</v>
      </c>
      <c r="G567" s="220"/>
      <c r="H567" s="223">
        <v>2.7650000000000001</v>
      </c>
      <c r="I567" s="224"/>
      <c r="J567" s="220"/>
      <c r="K567" s="220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205</v>
      </c>
      <c r="AU567" s="229" t="s">
        <v>132</v>
      </c>
      <c r="AV567" s="14" t="s">
        <v>132</v>
      </c>
      <c r="AW567" s="14" t="s">
        <v>32</v>
      </c>
      <c r="AX567" s="14" t="s">
        <v>76</v>
      </c>
      <c r="AY567" s="229" t="s">
        <v>123</v>
      </c>
    </row>
    <row r="568" spans="1:65" s="15" customFormat="1" ht="11.25">
      <c r="B568" s="230"/>
      <c r="C568" s="231"/>
      <c r="D568" s="200" t="s">
        <v>205</v>
      </c>
      <c r="E568" s="232" t="s">
        <v>1</v>
      </c>
      <c r="F568" s="233" t="s">
        <v>214</v>
      </c>
      <c r="G568" s="231"/>
      <c r="H568" s="234">
        <v>70.268000000000001</v>
      </c>
      <c r="I568" s="235"/>
      <c r="J568" s="231"/>
      <c r="K568" s="231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205</v>
      </c>
      <c r="AU568" s="240" t="s">
        <v>132</v>
      </c>
      <c r="AV568" s="15" t="s">
        <v>144</v>
      </c>
      <c r="AW568" s="15" t="s">
        <v>32</v>
      </c>
      <c r="AX568" s="15" t="s">
        <v>83</v>
      </c>
      <c r="AY568" s="240" t="s">
        <v>123</v>
      </c>
    </row>
    <row r="569" spans="1:65" s="2" customFormat="1" ht="24.2" customHeight="1">
      <c r="A569" s="35"/>
      <c r="B569" s="36"/>
      <c r="C569" s="187" t="s">
        <v>689</v>
      </c>
      <c r="D569" s="187" t="s">
        <v>126</v>
      </c>
      <c r="E569" s="188" t="s">
        <v>690</v>
      </c>
      <c r="F569" s="189" t="s">
        <v>691</v>
      </c>
      <c r="G569" s="190" t="s">
        <v>202</v>
      </c>
      <c r="H569" s="191">
        <v>70.268000000000001</v>
      </c>
      <c r="I569" s="192"/>
      <c r="J569" s="193">
        <f>ROUND(I569*H569,2)</f>
        <v>0</v>
      </c>
      <c r="K569" s="189" t="s">
        <v>130</v>
      </c>
      <c r="L569" s="40"/>
      <c r="M569" s="194" t="s">
        <v>1</v>
      </c>
      <c r="N569" s="195" t="s">
        <v>42</v>
      </c>
      <c r="O569" s="72"/>
      <c r="P569" s="196">
        <f>O569*H569</f>
        <v>0</v>
      </c>
      <c r="Q569" s="196">
        <v>0.01</v>
      </c>
      <c r="R569" s="196">
        <f>Q569*H569</f>
        <v>0.70267999999999997</v>
      </c>
      <c r="S569" s="196">
        <v>0</v>
      </c>
      <c r="T569" s="197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98" t="s">
        <v>144</v>
      </c>
      <c r="AT569" s="198" t="s">
        <v>126</v>
      </c>
      <c r="AU569" s="198" t="s">
        <v>132</v>
      </c>
      <c r="AY569" s="18" t="s">
        <v>123</v>
      </c>
      <c r="BE569" s="199">
        <f>IF(N569="základní",J569,0)</f>
        <v>0</v>
      </c>
      <c r="BF569" s="199">
        <f>IF(N569="snížená",J569,0)</f>
        <v>0</v>
      </c>
      <c r="BG569" s="199">
        <f>IF(N569="zákl. přenesená",J569,0)</f>
        <v>0</v>
      </c>
      <c r="BH569" s="199">
        <f>IF(N569="sníž. přenesená",J569,0)</f>
        <v>0</v>
      </c>
      <c r="BI569" s="199">
        <f>IF(N569="nulová",J569,0)</f>
        <v>0</v>
      </c>
      <c r="BJ569" s="18" t="s">
        <v>132</v>
      </c>
      <c r="BK569" s="199">
        <f>ROUND(I569*H569,2)</f>
        <v>0</v>
      </c>
      <c r="BL569" s="18" t="s">
        <v>144</v>
      </c>
      <c r="BM569" s="198" t="s">
        <v>692</v>
      </c>
    </row>
    <row r="570" spans="1:65" s="2" customFormat="1" ht="19.5">
      <c r="A570" s="35"/>
      <c r="B570" s="36"/>
      <c r="C570" s="37"/>
      <c r="D570" s="200" t="s">
        <v>134</v>
      </c>
      <c r="E570" s="37"/>
      <c r="F570" s="201" t="s">
        <v>693</v>
      </c>
      <c r="G570" s="37"/>
      <c r="H570" s="37"/>
      <c r="I570" s="202"/>
      <c r="J570" s="37"/>
      <c r="K570" s="37"/>
      <c r="L570" s="40"/>
      <c r="M570" s="203"/>
      <c r="N570" s="204"/>
      <c r="O570" s="72"/>
      <c r="P570" s="72"/>
      <c r="Q570" s="72"/>
      <c r="R570" s="72"/>
      <c r="S570" s="72"/>
      <c r="T570" s="73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134</v>
      </c>
      <c r="AU570" s="18" t="s">
        <v>132</v>
      </c>
    </row>
    <row r="571" spans="1:65" s="2" customFormat="1" ht="24.2" customHeight="1">
      <c r="A571" s="35"/>
      <c r="B571" s="36"/>
      <c r="C571" s="187" t="s">
        <v>694</v>
      </c>
      <c r="D571" s="187" t="s">
        <v>126</v>
      </c>
      <c r="E571" s="188" t="s">
        <v>695</v>
      </c>
      <c r="F571" s="189" t="s">
        <v>696</v>
      </c>
      <c r="G571" s="190" t="s">
        <v>202</v>
      </c>
      <c r="H571" s="191">
        <v>813.37</v>
      </c>
      <c r="I571" s="192"/>
      <c r="J571" s="193">
        <f>ROUND(I571*H571,2)</f>
        <v>0</v>
      </c>
      <c r="K571" s="189" t="s">
        <v>130</v>
      </c>
      <c r="L571" s="40"/>
      <c r="M571" s="194" t="s">
        <v>1</v>
      </c>
      <c r="N571" s="195" t="s">
        <v>42</v>
      </c>
      <c r="O571" s="72"/>
      <c r="P571" s="196">
        <f>O571*H571</f>
        <v>0</v>
      </c>
      <c r="Q571" s="196">
        <v>2.5999999999999998E-4</v>
      </c>
      <c r="R571" s="196">
        <f>Q571*H571</f>
        <v>0.21147619999999998</v>
      </c>
      <c r="S571" s="196">
        <v>0</v>
      </c>
      <c r="T571" s="197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8" t="s">
        <v>144</v>
      </c>
      <c r="AT571" s="198" t="s">
        <v>126</v>
      </c>
      <c r="AU571" s="198" t="s">
        <v>132</v>
      </c>
      <c r="AY571" s="18" t="s">
        <v>123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18" t="s">
        <v>132</v>
      </c>
      <c r="BK571" s="199">
        <f>ROUND(I571*H571,2)</f>
        <v>0</v>
      </c>
      <c r="BL571" s="18" t="s">
        <v>144</v>
      </c>
      <c r="BM571" s="198" t="s">
        <v>697</v>
      </c>
    </row>
    <row r="572" spans="1:65" s="2" customFormat="1" ht="19.5">
      <c r="A572" s="35"/>
      <c r="B572" s="36"/>
      <c r="C572" s="37"/>
      <c r="D572" s="200" t="s">
        <v>134</v>
      </c>
      <c r="E572" s="37"/>
      <c r="F572" s="201" t="s">
        <v>698</v>
      </c>
      <c r="G572" s="37"/>
      <c r="H572" s="37"/>
      <c r="I572" s="202"/>
      <c r="J572" s="37"/>
      <c r="K572" s="37"/>
      <c r="L572" s="40"/>
      <c r="M572" s="203"/>
      <c r="N572" s="204"/>
      <c r="O572" s="72"/>
      <c r="P572" s="72"/>
      <c r="Q572" s="72"/>
      <c r="R572" s="72"/>
      <c r="S572" s="72"/>
      <c r="T572" s="73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134</v>
      </c>
      <c r="AU572" s="18" t="s">
        <v>132</v>
      </c>
    </row>
    <row r="573" spans="1:65" s="13" customFormat="1" ht="11.25">
      <c r="B573" s="209"/>
      <c r="C573" s="210"/>
      <c r="D573" s="200" t="s">
        <v>205</v>
      </c>
      <c r="E573" s="211" t="s">
        <v>1</v>
      </c>
      <c r="F573" s="212" t="s">
        <v>629</v>
      </c>
      <c r="G573" s="210"/>
      <c r="H573" s="211" t="s">
        <v>1</v>
      </c>
      <c r="I573" s="213"/>
      <c r="J573" s="210"/>
      <c r="K573" s="210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205</v>
      </c>
      <c r="AU573" s="218" t="s">
        <v>132</v>
      </c>
      <c r="AV573" s="13" t="s">
        <v>83</v>
      </c>
      <c r="AW573" s="13" t="s">
        <v>32</v>
      </c>
      <c r="AX573" s="13" t="s">
        <v>76</v>
      </c>
      <c r="AY573" s="218" t="s">
        <v>123</v>
      </c>
    </row>
    <row r="574" spans="1:65" s="14" customFormat="1" ht="11.25">
      <c r="B574" s="219"/>
      <c r="C574" s="220"/>
      <c r="D574" s="200" t="s">
        <v>205</v>
      </c>
      <c r="E574" s="221" t="s">
        <v>1</v>
      </c>
      <c r="F574" s="222" t="s">
        <v>630</v>
      </c>
      <c r="G574" s="220"/>
      <c r="H574" s="223">
        <v>900.48</v>
      </c>
      <c r="I574" s="224"/>
      <c r="J574" s="220"/>
      <c r="K574" s="220"/>
      <c r="L574" s="225"/>
      <c r="M574" s="226"/>
      <c r="N574" s="227"/>
      <c r="O574" s="227"/>
      <c r="P574" s="227"/>
      <c r="Q574" s="227"/>
      <c r="R574" s="227"/>
      <c r="S574" s="227"/>
      <c r="T574" s="228"/>
      <c r="AT574" s="229" t="s">
        <v>205</v>
      </c>
      <c r="AU574" s="229" t="s">
        <v>132</v>
      </c>
      <c r="AV574" s="14" t="s">
        <v>132</v>
      </c>
      <c r="AW574" s="14" t="s">
        <v>32</v>
      </c>
      <c r="AX574" s="14" t="s">
        <v>76</v>
      </c>
      <c r="AY574" s="229" t="s">
        <v>123</v>
      </c>
    </row>
    <row r="575" spans="1:65" s="14" customFormat="1" ht="11.25">
      <c r="B575" s="219"/>
      <c r="C575" s="220"/>
      <c r="D575" s="200" t="s">
        <v>205</v>
      </c>
      <c r="E575" s="221" t="s">
        <v>1</v>
      </c>
      <c r="F575" s="222" t="s">
        <v>631</v>
      </c>
      <c r="G575" s="220"/>
      <c r="H575" s="223">
        <v>-14.04</v>
      </c>
      <c r="I575" s="224"/>
      <c r="J575" s="220"/>
      <c r="K575" s="220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205</v>
      </c>
      <c r="AU575" s="229" t="s">
        <v>132</v>
      </c>
      <c r="AV575" s="14" t="s">
        <v>132</v>
      </c>
      <c r="AW575" s="14" t="s">
        <v>32</v>
      </c>
      <c r="AX575" s="14" t="s">
        <v>76</v>
      </c>
      <c r="AY575" s="229" t="s">
        <v>123</v>
      </c>
    </row>
    <row r="576" spans="1:65" s="14" customFormat="1" ht="11.25">
      <c r="B576" s="219"/>
      <c r="C576" s="220"/>
      <c r="D576" s="200" t="s">
        <v>205</v>
      </c>
      <c r="E576" s="221" t="s">
        <v>1</v>
      </c>
      <c r="F576" s="222" t="s">
        <v>632</v>
      </c>
      <c r="G576" s="220"/>
      <c r="H576" s="223">
        <v>7.875</v>
      </c>
      <c r="I576" s="224"/>
      <c r="J576" s="220"/>
      <c r="K576" s="220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205</v>
      </c>
      <c r="AU576" s="229" t="s">
        <v>132</v>
      </c>
      <c r="AV576" s="14" t="s">
        <v>132</v>
      </c>
      <c r="AW576" s="14" t="s">
        <v>32</v>
      </c>
      <c r="AX576" s="14" t="s">
        <v>76</v>
      </c>
      <c r="AY576" s="229" t="s">
        <v>123</v>
      </c>
    </row>
    <row r="577" spans="2:51" s="14" customFormat="1" ht="11.25">
      <c r="B577" s="219"/>
      <c r="C577" s="220"/>
      <c r="D577" s="200" t="s">
        <v>205</v>
      </c>
      <c r="E577" s="221" t="s">
        <v>1</v>
      </c>
      <c r="F577" s="222" t="s">
        <v>539</v>
      </c>
      <c r="G577" s="220"/>
      <c r="H577" s="223">
        <v>-7.68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205</v>
      </c>
      <c r="AU577" s="229" t="s">
        <v>132</v>
      </c>
      <c r="AV577" s="14" t="s">
        <v>132</v>
      </c>
      <c r="AW577" s="14" t="s">
        <v>32</v>
      </c>
      <c r="AX577" s="14" t="s">
        <v>76</v>
      </c>
      <c r="AY577" s="229" t="s">
        <v>123</v>
      </c>
    </row>
    <row r="578" spans="2:51" s="14" customFormat="1" ht="11.25">
      <c r="B578" s="219"/>
      <c r="C578" s="220"/>
      <c r="D578" s="200" t="s">
        <v>205</v>
      </c>
      <c r="E578" s="221" t="s">
        <v>1</v>
      </c>
      <c r="F578" s="222" t="s">
        <v>633</v>
      </c>
      <c r="G578" s="220"/>
      <c r="H578" s="223">
        <v>-20.8</v>
      </c>
      <c r="I578" s="224"/>
      <c r="J578" s="220"/>
      <c r="K578" s="220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205</v>
      </c>
      <c r="AU578" s="229" t="s">
        <v>132</v>
      </c>
      <c r="AV578" s="14" t="s">
        <v>132</v>
      </c>
      <c r="AW578" s="14" t="s">
        <v>32</v>
      </c>
      <c r="AX578" s="14" t="s">
        <v>76</v>
      </c>
      <c r="AY578" s="229" t="s">
        <v>123</v>
      </c>
    </row>
    <row r="579" spans="2:51" s="14" customFormat="1" ht="11.25">
      <c r="B579" s="219"/>
      <c r="C579" s="220"/>
      <c r="D579" s="200" t="s">
        <v>205</v>
      </c>
      <c r="E579" s="221" t="s">
        <v>1</v>
      </c>
      <c r="F579" s="222" t="s">
        <v>634</v>
      </c>
      <c r="G579" s="220"/>
      <c r="H579" s="223">
        <v>6.44</v>
      </c>
      <c r="I579" s="224"/>
      <c r="J579" s="220"/>
      <c r="K579" s="220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205</v>
      </c>
      <c r="AU579" s="229" t="s">
        <v>132</v>
      </c>
      <c r="AV579" s="14" t="s">
        <v>132</v>
      </c>
      <c r="AW579" s="14" t="s">
        <v>32</v>
      </c>
      <c r="AX579" s="14" t="s">
        <v>76</v>
      </c>
      <c r="AY579" s="229" t="s">
        <v>123</v>
      </c>
    </row>
    <row r="580" spans="2:51" s="14" customFormat="1" ht="11.25">
      <c r="B580" s="219"/>
      <c r="C580" s="220"/>
      <c r="D580" s="200" t="s">
        <v>205</v>
      </c>
      <c r="E580" s="221" t="s">
        <v>1</v>
      </c>
      <c r="F580" s="222" t="s">
        <v>610</v>
      </c>
      <c r="G580" s="220"/>
      <c r="H580" s="223">
        <v>-11.88</v>
      </c>
      <c r="I580" s="224"/>
      <c r="J580" s="220"/>
      <c r="K580" s="220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205</v>
      </c>
      <c r="AU580" s="229" t="s">
        <v>132</v>
      </c>
      <c r="AV580" s="14" t="s">
        <v>132</v>
      </c>
      <c r="AW580" s="14" t="s">
        <v>32</v>
      </c>
      <c r="AX580" s="14" t="s">
        <v>76</v>
      </c>
      <c r="AY580" s="229" t="s">
        <v>123</v>
      </c>
    </row>
    <row r="581" spans="2:51" s="14" customFormat="1" ht="11.25">
      <c r="B581" s="219"/>
      <c r="C581" s="220"/>
      <c r="D581" s="200" t="s">
        <v>205</v>
      </c>
      <c r="E581" s="221" t="s">
        <v>1</v>
      </c>
      <c r="F581" s="222" t="s">
        <v>635</v>
      </c>
      <c r="G581" s="220"/>
      <c r="H581" s="223">
        <v>4.97</v>
      </c>
      <c r="I581" s="224"/>
      <c r="J581" s="220"/>
      <c r="K581" s="220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205</v>
      </c>
      <c r="AU581" s="229" t="s">
        <v>132</v>
      </c>
      <c r="AV581" s="14" t="s">
        <v>132</v>
      </c>
      <c r="AW581" s="14" t="s">
        <v>32</v>
      </c>
      <c r="AX581" s="14" t="s">
        <v>76</v>
      </c>
      <c r="AY581" s="229" t="s">
        <v>123</v>
      </c>
    </row>
    <row r="582" spans="2:51" s="14" customFormat="1" ht="11.25">
      <c r="B582" s="219"/>
      <c r="C582" s="220"/>
      <c r="D582" s="200" t="s">
        <v>205</v>
      </c>
      <c r="E582" s="221" t="s">
        <v>1</v>
      </c>
      <c r="F582" s="222" t="s">
        <v>266</v>
      </c>
      <c r="G582" s="220"/>
      <c r="H582" s="223">
        <v>-24</v>
      </c>
      <c r="I582" s="224"/>
      <c r="J582" s="220"/>
      <c r="K582" s="220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205</v>
      </c>
      <c r="AU582" s="229" t="s">
        <v>132</v>
      </c>
      <c r="AV582" s="14" t="s">
        <v>132</v>
      </c>
      <c r="AW582" s="14" t="s">
        <v>32</v>
      </c>
      <c r="AX582" s="14" t="s">
        <v>76</v>
      </c>
      <c r="AY582" s="229" t="s">
        <v>123</v>
      </c>
    </row>
    <row r="583" spans="2:51" s="14" customFormat="1" ht="11.25">
      <c r="B583" s="219"/>
      <c r="C583" s="220"/>
      <c r="D583" s="200" t="s">
        <v>205</v>
      </c>
      <c r="E583" s="221" t="s">
        <v>1</v>
      </c>
      <c r="F583" s="222" t="s">
        <v>563</v>
      </c>
      <c r="G583" s="220"/>
      <c r="H583" s="223">
        <v>7</v>
      </c>
      <c r="I583" s="224"/>
      <c r="J583" s="220"/>
      <c r="K583" s="220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205</v>
      </c>
      <c r="AU583" s="229" t="s">
        <v>132</v>
      </c>
      <c r="AV583" s="14" t="s">
        <v>132</v>
      </c>
      <c r="AW583" s="14" t="s">
        <v>32</v>
      </c>
      <c r="AX583" s="14" t="s">
        <v>76</v>
      </c>
      <c r="AY583" s="229" t="s">
        <v>123</v>
      </c>
    </row>
    <row r="584" spans="2:51" s="14" customFormat="1" ht="11.25">
      <c r="B584" s="219"/>
      <c r="C584" s="220"/>
      <c r="D584" s="200" t="s">
        <v>205</v>
      </c>
      <c r="E584" s="221" t="s">
        <v>1</v>
      </c>
      <c r="F584" s="222" t="s">
        <v>636</v>
      </c>
      <c r="G584" s="220"/>
      <c r="H584" s="223">
        <v>-13.52</v>
      </c>
      <c r="I584" s="224"/>
      <c r="J584" s="220"/>
      <c r="K584" s="220"/>
      <c r="L584" s="225"/>
      <c r="M584" s="226"/>
      <c r="N584" s="227"/>
      <c r="O584" s="227"/>
      <c r="P584" s="227"/>
      <c r="Q584" s="227"/>
      <c r="R584" s="227"/>
      <c r="S584" s="227"/>
      <c r="T584" s="228"/>
      <c r="AT584" s="229" t="s">
        <v>205</v>
      </c>
      <c r="AU584" s="229" t="s">
        <v>132</v>
      </c>
      <c r="AV584" s="14" t="s">
        <v>132</v>
      </c>
      <c r="AW584" s="14" t="s">
        <v>32</v>
      </c>
      <c r="AX584" s="14" t="s">
        <v>76</v>
      </c>
      <c r="AY584" s="229" t="s">
        <v>123</v>
      </c>
    </row>
    <row r="585" spans="2:51" s="14" customFormat="1" ht="11.25">
      <c r="B585" s="219"/>
      <c r="C585" s="220"/>
      <c r="D585" s="200" t="s">
        <v>205</v>
      </c>
      <c r="E585" s="221" t="s">
        <v>1</v>
      </c>
      <c r="F585" s="222" t="s">
        <v>637</v>
      </c>
      <c r="G585" s="220"/>
      <c r="H585" s="223">
        <v>9.1</v>
      </c>
      <c r="I585" s="224"/>
      <c r="J585" s="220"/>
      <c r="K585" s="220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205</v>
      </c>
      <c r="AU585" s="229" t="s">
        <v>132</v>
      </c>
      <c r="AV585" s="14" t="s">
        <v>132</v>
      </c>
      <c r="AW585" s="14" t="s">
        <v>32</v>
      </c>
      <c r="AX585" s="14" t="s">
        <v>76</v>
      </c>
      <c r="AY585" s="229" t="s">
        <v>123</v>
      </c>
    </row>
    <row r="586" spans="2:51" s="14" customFormat="1" ht="11.25">
      <c r="B586" s="219"/>
      <c r="C586" s="220"/>
      <c r="D586" s="200" t="s">
        <v>205</v>
      </c>
      <c r="E586" s="221" t="s">
        <v>1</v>
      </c>
      <c r="F586" s="222" t="s">
        <v>638</v>
      </c>
      <c r="G586" s="220"/>
      <c r="H586" s="223">
        <v>-11.76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205</v>
      </c>
      <c r="AU586" s="229" t="s">
        <v>132</v>
      </c>
      <c r="AV586" s="14" t="s">
        <v>132</v>
      </c>
      <c r="AW586" s="14" t="s">
        <v>32</v>
      </c>
      <c r="AX586" s="14" t="s">
        <v>76</v>
      </c>
      <c r="AY586" s="229" t="s">
        <v>123</v>
      </c>
    </row>
    <row r="587" spans="2:51" s="14" customFormat="1" ht="11.25">
      <c r="B587" s="219"/>
      <c r="C587" s="220"/>
      <c r="D587" s="200" t="s">
        <v>205</v>
      </c>
      <c r="E587" s="221" t="s">
        <v>1</v>
      </c>
      <c r="F587" s="222" t="s">
        <v>639</v>
      </c>
      <c r="G587" s="220"/>
      <c r="H587" s="223">
        <v>6.86</v>
      </c>
      <c r="I587" s="224"/>
      <c r="J587" s="220"/>
      <c r="K587" s="220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205</v>
      </c>
      <c r="AU587" s="229" t="s">
        <v>132</v>
      </c>
      <c r="AV587" s="14" t="s">
        <v>132</v>
      </c>
      <c r="AW587" s="14" t="s">
        <v>32</v>
      </c>
      <c r="AX587" s="14" t="s">
        <v>76</v>
      </c>
      <c r="AY587" s="229" t="s">
        <v>123</v>
      </c>
    </row>
    <row r="588" spans="2:51" s="14" customFormat="1" ht="11.25">
      <c r="B588" s="219"/>
      <c r="C588" s="220"/>
      <c r="D588" s="200" t="s">
        <v>205</v>
      </c>
      <c r="E588" s="221" t="s">
        <v>1</v>
      </c>
      <c r="F588" s="222" t="s">
        <v>640</v>
      </c>
      <c r="G588" s="220"/>
      <c r="H588" s="223">
        <v>-32.4</v>
      </c>
      <c r="I588" s="224"/>
      <c r="J588" s="220"/>
      <c r="K588" s="220"/>
      <c r="L588" s="225"/>
      <c r="M588" s="226"/>
      <c r="N588" s="227"/>
      <c r="O588" s="227"/>
      <c r="P588" s="227"/>
      <c r="Q588" s="227"/>
      <c r="R588" s="227"/>
      <c r="S588" s="227"/>
      <c r="T588" s="228"/>
      <c r="AT588" s="229" t="s">
        <v>205</v>
      </c>
      <c r="AU588" s="229" t="s">
        <v>132</v>
      </c>
      <c r="AV588" s="14" t="s">
        <v>132</v>
      </c>
      <c r="AW588" s="14" t="s">
        <v>32</v>
      </c>
      <c r="AX588" s="14" t="s">
        <v>76</v>
      </c>
      <c r="AY588" s="229" t="s">
        <v>123</v>
      </c>
    </row>
    <row r="589" spans="2:51" s="14" customFormat="1" ht="11.25">
      <c r="B589" s="219"/>
      <c r="C589" s="220"/>
      <c r="D589" s="200" t="s">
        <v>205</v>
      </c>
      <c r="E589" s="221" t="s">
        <v>1</v>
      </c>
      <c r="F589" s="222" t="s">
        <v>641</v>
      </c>
      <c r="G589" s="220"/>
      <c r="H589" s="223">
        <v>12.18</v>
      </c>
      <c r="I589" s="224"/>
      <c r="J589" s="220"/>
      <c r="K589" s="220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205</v>
      </c>
      <c r="AU589" s="229" t="s">
        <v>132</v>
      </c>
      <c r="AV589" s="14" t="s">
        <v>132</v>
      </c>
      <c r="AW589" s="14" t="s">
        <v>32</v>
      </c>
      <c r="AX589" s="14" t="s">
        <v>76</v>
      </c>
      <c r="AY589" s="229" t="s">
        <v>123</v>
      </c>
    </row>
    <row r="590" spans="2:51" s="14" customFormat="1" ht="11.25">
      <c r="B590" s="219"/>
      <c r="C590" s="220"/>
      <c r="D590" s="200" t="s">
        <v>205</v>
      </c>
      <c r="E590" s="221" t="s">
        <v>1</v>
      </c>
      <c r="F590" s="222" t="s">
        <v>544</v>
      </c>
      <c r="G590" s="220"/>
      <c r="H590" s="223">
        <v>-8.64</v>
      </c>
      <c r="I590" s="224"/>
      <c r="J590" s="220"/>
      <c r="K590" s="220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205</v>
      </c>
      <c r="AU590" s="229" t="s">
        <v>132</v>
      </c>
      <c r="AV590" s="14" t="s">
        <v>132</v>
      </c>
      <c r="AW590" s="14" t="s">
        <v>32</v>
      </c>
      <c r="AX590" s="14" t="s">
        <v>76</v>
      </c>
      <c r="AY590" s="229" t="s">
        <v>123</v>
      </c>
    </row>
    <row r="591" spans="2:51" s="14" customFormat="1" ht="11.25">
      <c r="B591" s="219"/>
      <c r="C591" s="220"/>
      <c r="D591" s="200" t="s">
        <v>205</v>
      </c>
      <c r="E591" s="221" t="s">
        <v>1</v>
      </c>
      <c r="F591" s="222" t="s">
        <v>642</v>
      </c>
      <c r="G591" s="220"/>
      <c r="H591" s="223">
        <v>3.1850000000000001</v>
      </c>
      <c r="I591" s="224"/>
      <c r="J591" s="220"/>
      <c r="K591" s="220"/>
      <c r="L591" s="225"/>
      <c r="M591" s="226"/>
      <c r="N591" s="227"/>
      <c r="O591" s="227"/>
      <c r="P591" s="227"/>
      <c r="Q591" s="227"/>
      <c r="R591" s="227"/>
      <c r="S591" s="227"/>
      <c r="T591" s="228"/>
      <c r="AT591" s="229" t="s">
        <v>205</v>
      </c>
      <c r="AU591" s="229" t="s">
        <v>132</v>
      </c>
      <c r="AV591" s="14" t="s">
        <v>132</v>
      </c>
      <c r="AW591" s="14" t="s">
        <v>32</v>
      </c>
      <c r="AX591" s="14" t="s">
        <v>76</v>
      </c>
      <c r="AY591" s="229" t="s">
        <v>123</v>
      </c>
    </row>
    <row r="592" spans="2:51" s="15" customFormat="1" ht="11.25">
      <c r="B592" s="230"/>
      <c r="C592" s="231"/>
      <c r="D592" s="200" t="s">
        <v>205</v>
      </c>
      <c r="E592" s="232" t="s">
        <v>1</v>
      </c>
      <c r="F592" s="233" t="s">
        <v>214</v>
      </c>
      <c r="G592" s="231"/>
      <c r="H592" s="234">
        <v>813.37000000000023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205</v>
      </c>
      <c r="AU592" s="240" t="s">
        <v>132</v>
      </c>
      <c r="AV592" s="15" t="s">
        <v>144</v>
      </c>
      <c r="AW592" s="15" t="s">
        <v>32</v>
      </c>
      <c r="AX592" s="15" t="s">
        <v>83</v>
      </c>
      <c r="AY592" s="240" t="s">
        <v>123</v>
      </c>
    </row>
    <row r="593" spans="1:65" s="2" customFormat="1" ht="37.9" customHeight="1">
      <c r="A593" s="35"/>
      <c r="B593" s="36"/>
      <c r="C593" s="187" t="s">
        <v>699</v>
      </c>
      <c r="D593" s="187" t="s">
        <v>126</v>
      </c>
      <c r="E593" s="188" t="s">
        <v>700</v>
      </c>
      <c r="F593" s="189" t="s">
        <v>701</v>
      </c>
      <c r="G593" s="190" t="s">
        <v>202</v>
      </c>
      <c r="H593" s="191">
        <v>76.680000000000007</v>
      </c>
      <c r="I593" s="192"/>
      <c r="J593" s="193">
        <f>ROUND(I593*H593,2)</f>
        <v>0</v>
      </c>
      <c r="K593" s="189" t="s">
        <v>130</v>
      </c>
      <c r="L593" s="40"/>
      <c r="M593" s="194" t="s">
        <v>1</v>
      </c>
      <c r="N593" s="195" t="s">
        <v>42</v>
      </c>
      <c r="O593" s="72"/>
      <c r="P593" s="196">
        <f>O593*H593</f>
        <v>0</v>
      </c>
      <c r="Q593" s="196">
        <v>8.5199999999999998E-3</v>
      </c>
      <c r="R593" s="196">
        <f>Q593*H593</f>
        <v>0.65331360000000005</v>
      </c>
      <c r="S593" s="196">
        <v>0</v>
      </c>
      <c r="T593" s="197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8" t="s">
        <v>144</v>
      </c>
      <c r="AT593" s="198" t="s">
        <v>126</v>
      </c>
      <c r="AU593" s="198" t="s">
        <v>132</v>
      </c>
      <c r="AY593" s="18" t="s">
        <v>123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8" t="s">
        <v>132</v>
      </c>
      <c r="BK593" s="199">
        <f>ROUND(I593*H593,2)</f>
        <v>0</v>
      </c>
      <c r="BL593" s="18" t="s">
        <v>144</v>
      </c>
      <c r="BM593" s="198" t="s">
        <v>702</v>
      </c>
    </row>
    <row r="594" spans="1:65" s="2" customFormat="1" ht="29.25">
      <c r="A594" s="35"/>
      <c r="B594" s="36"/>
      <c r="C594" s="37"/>
      <c r="D594" s="200" t="s">
        <v>134</v>
      </c>
      <c r="E594" s="37"/>
      <c r="F594" s="201" t="s">
        <v>703</v>
      </c>
      <c r="G594" s="37"/>
      <c r="H594" s="37"/>
      <c r="I594" s="202"/>
      <c r="J594" s="37"/>
      <c r="K594" s="37"/>
      <c r="L594" s="40"/>
      <c r="M594" s="203"/>
      <c r="N594" s="204"/>
      <c r="O594" s="72"/>
      <c r="P594" s="72"/>
      <c r="Q594" s="72"/>
      <c r="R594" s="72"/>
      <c r="S594" s="72"/>
      <c r="T594" s="73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134</v>
      </c>
      <c r="AU594" s="18" t="s">
        <v>132</v>
      </c>
    </row>
    <row r="595" spans="1:65" s="14" customFormat="1" ht="11.25">
      <c r="B595" s="219"/>
      <c r="C595" s="220"/>
      <c r="D595" s="200" t="s">
        <v>205</v>
      </c>
      <c r="E595" s="221" t="s">
        <v>1</v>
      </c>
      <c r="F595" s="222" t="s">
        <v>704</v>
      </c>
      <c r="G595" s="220"/>
      <c r="H595" s="223">
        <v>76.680000000000007</v>
      </c>
      <c r="I595" s="224"/>
      <c r="J595" s="220"/>
      <c r="K595" s="220"/>
      <c r="L595" s="225"/>
      <c r="M595" s="226"/>
      <c r="N595" s="227"/>
      <c r="O595" s="227"/>
      <c r="P595" s="227"/>
      <c r="Q595" s="227"/>
      <c r="R595" s="227"/>
      <c r="S595" s="227"/>
      <c r="T595" s="228"/>
      <c r="AT595" s="229" t="s">
        <v>205</v>
      </c>
      <c r="AU595" s="229" t="s">
        <v>132</v>
      </c>
      <c r="AV595" s="14" t="s">
        <v>132</v>
      </c>
      <c r="AW595" s="14" t="s">
        <v>32</v>
      </c>
      <c r="AX595" s="14" t="s">
        <v>83</v>
      </c>
      <c r="AY595" s="229" t="s">
        <v>123</v>
      </c>
    </row>
    <row r="596" spans="1:65" s="2" customFormat="1" ht="24.2" customHeight="1">
      <c r="A596" s="35"/>
      <c r="B596" s="36"/>
      <c r="C596" s="241" t="s">
        <v>705</v>
      </c>
      <c r="D596" s="241" t="s">
        <v>335</v>
      </c>
      <c r="E596" s="242" t="s">
        <v>706</v>
      </c>
      <c r="F596" s="243" t="s">
        <v>707</v>
      </c>
      <c r="G596" s="244" t="s">
        <v>202</v>
      </c>
      <c r="H596" s="245">
        <v>80.513999999999996</v>
      </c>
      <c r="I596" s="246"/>
      <c r="J596" s="247">
        <f>ROUND(I596*H596,2)</f>
        <v>0</v>
      </c>
      <c r="K596" s="243" t="s">
        <v>130</v>
      </c>
      <c r="L596" s="248"/>
      <c r="M596" s="249" t="s">
        <v>1</v>
      </c>
      <c r="N596" s="250" t="s">
        <v>42</v>
      </c>
      <c r="O596" s="72"/>
      <c r="P596" s="196">
        <f>O596*H596</f>
        <v>0</v>
      </c>
      <c r="Q596" s="196">
        <v>3.5999999999999999E-3</v>
      </c>
      <c r="R596" s="196">
        <f>Q596*H596</f>
        <v>0.28985039999999995</v>
      </c>
      <c r="S596" s="196">
        <v>0</v>
      </c>
      <c r="T596" s="197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8" t="s">
        <v>167</v>
      </c>
      <c r="AT596" s="198" t="s">
        <v>335</v>
      </c>
      <c r="AU596" s="198" t="s">
        <v>132</v>
      </c>
      <c r="AY596" s="18" t="s">
        <v>123</v>
      </c>
      <c r="BE596" s="199">
        <f>IF(N596="základní",J596,0)</f>
        <v>0</v>
      </c>
      <c r="BF596" s="199">
        <f>IF(N596="snížená",J596,0)</f>
        <v>0</v>
      </c>
      <c r="BG596" s="199">
        <f>IF(N596="zákl. přenesená",J596,0)</f>
        <v>0</v>
      </c>
      <c r="BH596" s="199">
        <f>IF(N596="sníž. přenesená",J596,0)</f>
        <v>0</v>
      </c>
      <c r="BI596" s="199">
        <f>IF(N596="nulová",J596,0)</f>
        <v>0</v>
      </c>
      <c r="BJ596" s="18" t="s">
        <v>132</v>
      </c>
      <c r="BK596" s="199">
        <f>ROUND(I596*H596,2)</f>
        <v>0</v>
      </c>
      <c r="BL596" s="18" t="s">
        <v>144</v>
      </c>
      <c r="BM596" s="198" t="s">
        <v>708</v>
      </c>
    </row>
    <row r="597" spans="1:65" s="2" customFormat="1" ht="19.5">
      <c r="A597" s="35"/>
      <c r="B597" s="36"/>
      <c r="C597" s="37"/>
      <c r="D597" s="200" t="s">
        <v>134</v>
      </c>
      <c r="E597" s="37"/>
      <c r="F597" s="201" t="s">
        <v>707</v>
      </c>
      <c r="G597" s="37"/>
      <c r="H597" s="37"/>
      <c r="I597" s="202"/>
      <c r="J597" s="37"/>
      <c r="K597" s="37"/>
      <c r="L597" s="40"/>
      <c r="M597" s="203"/>
      <c r="N597" s="204"/>
      <c r="O597" s="72"/>
      <c r="P597" s="72"/>
      <c r="Q597" s="72"/>
      <c r="R597" s="72"/>
      <c r="S597" s="72"/>
      <c r="T597" s="73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134</v>
      </c>
      <c r="AU597" s="18" t="s">
        <v>132</v>
      </c>
    </row>
    <row r="598" spans="1:65" s="14" customFormat="1" ht="11.25">
      <c r="B598" s="219"/>
      <c r="C598" s="220"/>
      <c r="D598" s="200" t="s">
        <v>205</v>
      </c>
      <c r="E598" s="220"/>
      <c r="F598" s="222" t="s">
        <v>709</v>
      </c>
      <c r="G598" s="220"/>
      <c r="H598" s="223">
        <v>80.513999999999996</v>
      </c>
      <c r="I598" s="224"/>
      <c r="J598" s="220"/>
      <c r="K598" s="220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205</v>
      </c>
      <c r="AU598" s="229" t="s">
        <v>132</v>
      </c>
      <c r="AV598" s="14" t="s">
        <v>132</v>
      </c>
      <c r="AW598" s="14" t="s">
        <v>4</v>
      </c>
      <c r="AX598" s="14" t="s">
        <v>83</v>
      </c>
      <c r="AY598" s="229" t="s">
        <v>123</v>
      </c>
    </row>
    <row r="599" spans="1:65" s="2" customFormat="1" ht="37.9" customHeight="1">
      <c r="A599" s="35"/>
      <c r="B599" s="36"/>
      <c r="C599" s="187" t="s">
        <v>710</v>
      </c>
      <c r="D599" s="187" t="s">
        <v>126</v>
      </c>
      <c r="E599" s="188" t="s">
        <v>711</v>
      </c>
      <c r="F599" s="189" t="s">
        <v>712</v>
      </c>
      <c r="G599" s="190" t="s">
        <v>202</v>
      </c>
      <c r="H599" s="191">
        <v>715.8</v>
      </c>
      <c r="I599" s="192"/>
      <c r="J599" s="193">
        <f>ROUND(I599*H599,2)</f>
        <v>0</v>
      </c>
      <c r="K599" s="189" t="s">
        <v>130</v>
      </c>
      <c r="L599" s="40"/>
      <c r="M599" s="194" t="s">
        <v>1</v>
      </c>
      <c r="N599" s="195" t="s">
        <v>42</v>
      </c>
      <c r="O599" s="72"/>
      <c r="P599" s="196">
        <f>O599*H599</f>
        <v>0</v>
      </c>
      <c r="Q599" s="196">
        <v>8.6E-3</v>
      </c>
      <c r="R599" s="196">
        <f>Q599*H599</f>
        <v>6.1558799999999998</v>
      </c>
      <c r="S599" s="196">
        <v>0</v>
      </c>
      <c r="T599" s="197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98" t="s">
        <v>144</v>
      </c>
      <c r="AT599" s="198" t="s">
        <v>126</v>
      </c>
      <c r="AU599" s="198" t="s">
        <v>132</v>
      </c>
      <c r="AY599" s="18" t="s">
        <v>123</v>
      </c>
      <c r="BE599" s="199">
        <f>IF(N599="základní",J599,0)</f>
        <v>0</v>
      </c>
      <c r="BF599" s="199">
        <f>IF(N599="snížená",J599,0)</f>
        <v>0</v>
      </c>
      <c r="BG599" s="199">
        <f>IF(N599="zákl. přenesená",J599,0)</f>
        <v>0</v>
      </c>
      <c r="BH599" s="199">
        <f>IF(N599="sníž. přenesená",J599,0)</f>
        <v>0</v>
      </c>
      <c r="BI599" s="199">
        <f>IF(N599="nulová",J599,0)</f>
        <v>0</v>
      </c>
      <c r="BJ599" s="18" t="s">
        <v>132</v>
      </c>
      <c r="BK599" s="199">
        <f>ROUND(I599*H599,2)</f>
        <v>0</v>
      </c>
      <c r="BL599" s="18" t="s">
        <v>144</v>
      </c>
      <c r="BM599" s="198" t="s">
        <v>713</v>
      </c>
    </row>
    <row r="600" spans="1:65" s="2" customFormat="1" ht="29.25">
      <c r="A600" s="35"/>
      <c r="B600" s="36"/>
      <c r="C600" s="37"/>
      <c r="D600" s="200" t="s">
        <v>134</v>
      </c>
      <c r="E600" s="37"/>
      <c r="F600" s="201" t="s">
        <v>714</v>
      </c>
      <c r="G600" s="37"/>
      <c r="H600" s="37"/>
      <c r="I600" s="202"/>
      <c r="J600" s="37"/>
      <c r="K600" s="37"/>
      <c r="L600" s="40"/>
      <c r="M600" s="203"/>
      <c r="N600" s="204"/>
      <c r="O600" s="72"/>
      <c r="P600" s="72"/>
      <c r="Q600" s="72"/>
      <c r="R600" s="72"/>
      <c r="S600" s="72"/>
      <c r="T600" s="73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134</v>
      </c>
      <c r="AU600" s="18" t="s">
        <v>132</v>
      </c>
    </row>
    <row r="601" spans="1:65" s="14" customFormat="1" ht="11.25">
      <c r="B601" s="219"/>
      <c r="C601" s="220"/>
      <c r="D601" s="200" t="s">
        <v>205</v>
      </c>
      <c r="E601" s="221" t="s">
        <v>1</v>
      </c>
      <c r="F601" s="222" t="s">
        <v>715</v>
      </c>
      <c r="G601" s="220"/>
      <c r="H601" s="223">
        <v>860.52</v>
      </c>
      <c r="I601" s="224"/>
      <c r="J601" s="220"/>
      <c r="K601" s="220"/>
      <c r="L601" s="225"/>
      <c r="M601" s="226"/>
      <c r="N601" s="227"/>
      <c r="O601" s="227"/>
      <c r="P601" s="227"/>
      <c r="Q601" s="227"/>
      <c r="R601" s="227"/>
      <c r="S601" s="227"/>
      <c r="T601" s="228"/>
      <c r="AT601" s="229" t="s">
        <v>205</v>
      </c>
      <c r="AU601" s="229" t="s">
        <v>132</v>
      </c>
      <c r="AV601" s="14" t="s">
        <v>132</v>
      </c>
      <c r="AW601" s="14" t="s">
        <v>32</v>
      </c>
      <c r="AX601" s="14" t="s">
        <v>76</v>
      </c>
      <c r="AY601" s="229" t="s">
        <v>123</v>
      </c>
    </row>
    <row r="602" spans="1:65" s="14" customFormat="1" ht="11.25">
      <c r="B602" s="219"/>
      <c r="C602" s="220"/>
      <c r="D602" s="200" t="s">
        <v>205</v>
      </c>
      <c r="E602" s="221" t="s">
        <v>1</v>
      </c>
      <c r="F602" s="222" t="s">
        <v>539</v>
      </c>
      <c r="G602" s="220"/>
      <c r="H602" s="223">
        <v>-7.68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205</v>
      </c>
      <c r="AU602" s="229" t="s">
        <v>132</v>
      </c>
      <c r="AV602" s="14" t="s">
        <v>132</v>
      </c>
      <c r="AW602" s="14" t="s">
        <v>32</v>
      </c>
      <c r="AX602" s="14" t="s">
        <v>76</v>
      </c>
      <c r="AY602" s="229" t="s">
        <v>123</v>
      </c>
    </row>
    <row r="603" spans="1:65" s="14" customFormat="1" ht="11.25">
      <c r="B603" s="219"/>
      <c r="C603" s="220"/>
      <c r="D603" s="200" t="s">
        <v>205</v>
      </c>
      <c r="E603" s="221" t="s">
        <v>1</v>
      </c>
      <c r="F603" s="222" t="s">
        <v>633</v>
      </c>
      <c r="G603" s="220"/>
      <c r="H603" s="223">
        <v>-20.8</v>
      </c>
      <c r="I603" s="224"/>
      <c r="J603" s="220"/>
      <c r="K603" s="220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205</v>
      </c>
      <c r="AU603" s="229" t="s">
        <v>132</v>
      </c>
      <c r="AV603" s="14" t="s">
        <v>132</v>
      </c>
      <c r="AW603" s="14" t="s">
        <v>32</v>
      </c>
      <c r="AX603" s="14" t="s">
        <v>76</v>
      </c>
      <c r="AY603" s="229" t="s">
        <v>123</v>
      </c>
    </row>
    <row r="604" spans="1:65" s="14" customFormat="1" ht="11.25">
      <c r="B604" s="219"/>
      <c r="C604" s="220"/>
      <c r="D604" s="200" t="s">
        <v>205</v>
      </c>
      <c r="E604" s="221" t="s">
        <v>1</v>
      </c>
      <c r="F604" s="222" t="s">
        <v>610</v>
      </c>
      <c r="G604" s="220"/>
      <c r="H604" s="223">
        <v>-11.88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205</v>
      </c>
      <c r="AU604" s="229" t="s">
        <v>132</v>
      </c>
      <c r="AV604" s="14" t="s">
        <v>132</v>
      </c>
      <c r="AW604" s="14" t="s">
        <v>32</v>
      </c>
      <c r="AX604" s="14" t="s">
        <v>76</v>
      </c>
      <c r="AY604" s="229" t="s">
        <v>123</v>
      </c>
    </row>
    <row r="605" spans="1:65" s="14" customFormat="1" ht="11.25">
      <c r="B605" s="219"/>
      <c r="C605" s="220"/>
      <c r="D605" s="200" t="s">
        <v>205</v>
      </c>
      <c r="E605" s="221" t="s">
        <v>1</v>
      </c>
      <c r="F605" s="222" t="s">
        <v>266</v>
      </c>
      <c r="G605" s="220"/>
      <c r="H605" s="223">
        <v>-24</v>
      </c>
      <c r="I605" s="224"/>
      <c r="J605" s="220"/>
      <c r="K605" s="220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205</v>
      </c>
      <c r="AU605" s="229" t="s">
        <v>132</v>
      </c>
      <c r="AV605" s="14" t="s">
        <v>132</v>
      </c>
      <c r="AW605" s="14" t="s">
        <v>32</v>
      </c>
      <c r="AX605" s="14" t="s">
        <v>76</v>
      </c>
      <c r="AY605" s="229" t="s">
        <v>123</v>
      </c>
    </row>
    <row r="606" spans="1:65" s="14" customFormat="1" ht="11.25">
      <c r="B606" s="219"/>
      <c r="C606" s="220"/>
      <c r="D606" s="200" t="s">
        <v>205</v>
      </c>
      <c r="E606" s="221" t="s">
        <v>1</v>
      </c>
      <c r="F606" s="222" t="s">
        <v>636</v>
      </c>
      <c r="G606" s="220"/>
      <c r="H606" s="223">
        <v>-13.52</v>
      </c>
      <c r="I606" s="224"/>
      <c r="J606" s="220"/>
      <c r="K606" s="220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205</v>
      </c>
      <c r="AU606" s="229" t="s">
        <v>132</v>
      </c>
      <c r="AV606" s="14" t="s">
        <v>132</v>
      </c>
      <c r="AW606" s="14" t="s">
        <v>32</v>
      </c>
      <c r="AX606" s="14" t="s">
        <v>76</v>
      </c>
      <c r="AY606" s="229" t="s">
        <v>123</v>
      </c>
    </row>
    <row r="607" spans="1:65" s="14" customFormat="1" ht="11.25">
      <c r="B607" s="219"/>
      <c r="C607" s="220"/>
      <c r="D607" s="200" t="s">
        <v>205</v>
      </c>
      <c r="E607" s="221" t="s">
        <v>1</v>
      </c>
      <c r="F607" s="222" t="s">
        <v>638</v>
      </c>
      <c r="G607" s="220"/>
      <c r="H607" s="223">
        <v>-11.76</v>
      </c>
      <c r="I607" s="224"/>
      <c r="J607" s="220"/>
      <c r="K607" s="220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205</v>
      </c>
      <c r="AU607" s="229" t="s">
        <v>132</v>
      </c>
      <c r="AV607" s="14" t="s">
        <v>132</v>
      </c>
      <c r="AW607" s="14" t="s">
        <v>32</v>
      </c>
      <c r="AX607" s="14" t="s">
        <v>76</v>
      </c>
      <c r="AY607" s="229" t="s">
        <v>123</v>
      </c>
    </row>
    <row r="608" spans="1:65" s="14" customFormat="1" ht="11.25">
      <c r="B608" s="219"/>
      <c r="C608" s="220"/>
      <c r="D608" s="200" t="s">
        <v>205</v>
      </c>
      <c r="E608" s="221" t="s">
        <v>1</v>
      </c>
      <c r="F608" s="222" t="s">
        <v>640</v>
      </c>
      <c r="G608" s="220"/>
      <c r="H608" s="223">
        <v>-32.4</v>
      </c>
      <c r="I608" s="224"/>
      <c r="J608" s="220"/>
      <c r="K608" s="220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205</v>
      </c>
      <c r="AU608" s="229" t="s">
        <v>132</v>
      </c>
      <c r="AV608" s="14" t="s">
        <v>132</v>
      </c>
      <c r="AW608" s="14" t="s">
        <v>32</v>
      </c>
      <c r="AX608" s="14" t="s">
        <v>76</v>
      </c>
      <c r="AY608" s="229" t="s">
        <v>123</v>
      </c>
    </row>
    <row r="609" spans="1:65" s="14" customFormat="1" ht="11.25">
      <c r="B609" s="219"/>
      <c r="C609" s="220"/>
      <c r="D609" s="200" t="s">
        <v>205</v>
      </c>
      <c r="E609" s="221" t="s">
        <v>1</v>
      </c>
      <c r="F609" s="222" t="s">
        <v>544</v>
      </c>
      <c r="G609" s="220"/>
      <c r="H609" s="223">
        <v>-8.64</v>
      </c>
      <c r="I609" s="224"/>
      <c r="J609" s="220"/>
      <c r="K609" s="220"/>
      <c r="L609" s="225"/>
      <c r="M609" s="226"/>
      <c r="N609" s="227"/>
      <c r="O609" s="227"/>
      <c r="P609" s="227"/>
      <c r="Q609" s="227"/>
      <c r="R609" s="227"/>
      <c r="S609" s="227"/>
      <c r="T609" s="228"/>
      <c r="AT609" s="229" t="s">
        <v>205</v>
      </c>
      <c r="AU609" s="229" t="s">
        <v>132</v>
      </c>
      <c r="AV609" s="14" t="s">
        <v>132</v>
      </c>
      <c r="AW609" s="14" t="s">
        <v>32</v>
      </c>
      <c r="AX609" s="14" t="s">
        <v>76</v>
      </c>
      <c r="AY609" s="229" t="s">
        <v>123</v>
      </c>
    </row>
    <row r="610" spans="1:65" s="14" customFormat="1" ht="11.25">
      <c r="B610" s="219"/>
      <c r="C610" s="220"/>
      <c r="D610" s="200" t="s">
        <v>205</v>
      </c>
      <c r="E610" s="221" t="s">
        <v>1</v>
      </c>
      <c r="F610" s="222" t="s">
        <v>631</v>
      </c>
      <c r="G610" s="220"/>
      <c r="H610" s="223">
        <v>-14.04</v>
      </c>
      <c r="I610" s="224"/>
      <c r="J610" s="220"/>
      <c r="K610" s="220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205</v>
      </c>
      <c r="AU610" s="229" t="s">
        <v>132</v>
      </c>
      <c r="AV610" s="14" t="s">
        <v>132</v>
      </c>
      <c r="AW610" s="14" t="s">
        <v>32</v>
      </c>
      <c r="AX610" s="14" t="s">
        <v>76</v>
      </c>
      <c r="AY610" s="229" t="s">
        <v>123</v>
      </c>
    </row>
    <row r="611" spans="1:65" s="15" customFormat="1" ht="11.25">
      <c r="B611" s="230"/>
      <c r="C611" s="231"/>
      <c r="D611" s="200" t="s">
        <v>205</v>
      </c>
      <c r="E611" s="232" t="s">
        <v>1</v>
      </c>
      <c r="F611" s="233" t="s">
        <v>214</v>
      </c>
      <c r="G611" s="231"/>
      <c r="H611" s="234">
        <v>715.80000000000018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AT611" s="240" t="s">
        <v>205</v>
      </c>
      <c r="AU611" s="240" t="s">
        <v>132</v>
      </c>
      <c r="AV611" s="15" t="s">
        <v>144</v>
      </c>
      <c r="AW611" s="15" t="s">
        <v>32</v>
      </c>
      <c r="AX611" s="15" t="s">
        <v>83</v>
      </c>
      <c r="AY611" s="240" t="s">
        <v>123</v>
      </c>
    </row>
    <row r="612" spans="1:65" s="2" customFormat="1" ht="14.45" customHeight="1">
      <c r="A612" s="35"/>
      <c r="B612" s="36"/>
      <c r="C612" s="241" t="s">
        <v>716</v>
      </c>
      <c r="D612" s="241" t="s">
        <v>335</v>
      </c>
      <c r="E612" s="242" t="s">
        <v>717</v>
      </c>
      <c r="F612" s="243" t="s">
        <v>718</v>
      </c>
      <c r="G612" s="244" t="s">
        <v>202</v>
      </c>
      <c r="H612" s="245">
        <v>751.59</v>
      </c>
      <c r="I612" s="246"/>
      <c r="J612" s="247">
        <f>ROUND(I612*H612,2)</f>
        <v>0</v>
      </c>
      <c r="K612" s="243" t="s">
        <v>130</v>
      </c>
      <c r="L612" s="248"/>
      <c r="M612" s="249" t="s">
        <v>1</v>
      </c>
      <c r="N612" s="250" t="s">
        <v>42</v>
      </c>
      <c r="O612" s="72"/>
      <c r="P612" s="196">
        <f>O612*H612</f>
        <v>0</v>
      </c>
      <c r="Q612" s="196">
        <v>2.0999999999999999E-3</v>
      </c>
      <c r="R612" s="196">
        <f>Q612*H612</f>
        <v>1.5783389999999999</v>
      </c>
      <c r="S612" s="196">
        <v>0</v>
      </c>
      <c r="T612" s="197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8" t="s">
        <v>167</v>
      </c>
      <c r="AT612" s="198" t="s">
        <v>335</v>
      </c>
      <c r="AU612" s="198" t="s">
        <v>132</v>
      </c>
      <c r="AY612" s="18" t="s">
        <v>123</v>
      </c>
      <c r="BE612" s="199">
        <f>IF(N612="základní",J612,0)</f>
        <v>0</v>
      </c>
      <c r="BF612" s="199">
        <f>IF(N612="snížená",J612,0)</f>
        <v>0</v>
      </c>
      <c r="BG612" s="199">
        <f>IF(N612="zákl. přenesená",J612,0)</f>
        <v>0</v>
      </c>
      <c r="BH612" s="199">
        <f>IF(N612="sníž. přenesená",J612,0)</f>
        <v>0</v>
      </c>
      <c r="BI612" s="199">
        <f>IF(N612="nulová",J612,0)</f>
        <v>0</v>
      </c>
      <c r="BJ612" s="18" t="s">
        <v>132</v>
      </c>
      <c r="BK612" s="199">
        <f>ROUND(I612*H612,2)</f>
        <v>0</v>
      </c>
      <c r="BL612" s="18" t="s">
        <v>144</v>
      </c>
      <c r="BM612" s="198" t="s">
        <v>719</v>
      </c>
    </row>
    <row r="613" spans="1:65" s="2" customFormat="1" ht="11.25">
      <c r="A613" s="35"/>
      <c r="B613" s="36"/>
      <c r="C613" s="37"/>
      <c r="D613" s="200" t="s">
        <v>134</v>
      </c>
      <c r="E613" s="37"/>
      <c r="F613" s="201" t="s">
        <v>720</v>
      </c>
      <c r="G613" s="37"/>
      <c r="H613" s="37"/>
      <c r="I613" s="202"/>
      <c r="J613" s="37"/>
      <c r="K613" s="37"/>
      <c r="L613" s="40"/>
      <c r="M613" s="203"/>
      <c r="N613" s="204"/>
      <c r="O613" s="72"/>
      <c r="P613" s="72"/>
      <c r="Q613" s="72"/>
      <c r="R613" s="72"/>
      <c r="S613" s="72"/>
      <c r="T613" s="73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T613" s="18" t="s">
        <v>134</v>
      </c>
      <c r="AU613" s="18" t="s">
        <v>132</v>
      </c>
    </row>
    <row r="614" spans="1:65" s="14" customFormat="1" ht="11.25">
      <c r="B614" s="219"/>
      <c r="C614" s="220"/>
      <c r="D614" s="200" t="s">
        <v>205</v>
      </c>
      <c r="E614" s="220"/>
      <c r="F614" s="222" t="s">
        <v>721</v>
      </c>
      <c r="G614" s="220"/>
      <c r="H614" s="223">
        <v>751.59</v>
      </c>
      <c r="I614" s="224"/>
      <c r="J614" s="220"/>
      <c r="K614" s="220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205</v>
      </c>
      <c r="AU614" s="229" t="s">
        <v>132</v>
      </c>
      <c r="AV614" s="14" t="s">
        <v>132</v>
      </c>
      <c r="AW614" s="14" t="s">
        <v>4</v>
      </c>
      <c r="AX614" s="14" t="s">
        <v>83</v>
      </c>
      <c r="AY614" s="229" t="s">
        <v>123</v>
      </c>
    </row>
    <row r="615" spans="1:65" s="2" customFormat="1" ht="24.2" customHeight="1">
      <c r="A615" s="35"/>
      <c r="B615" s="36"/>
      <c r="C615" s="187" t="s">
        <v>722</v>
      </c>
      <c r="D615" s="187" t="s">
        <v>126</v>
      </c>
      <c r="E615" s="188" t="s">
        <v>723</v>
      </c>
      <c r="F615" s="189" t="s">
        <v>724</v>
      </c>
      <c r="G615" s="190" t="s">
        <v>202</v>
      </c>
      <c r="H615" s="191">
        <v>792.48</v>
      </c>
      <c r="I615" s="192"/>
      <c r="J615" s="193">
        <f>ROUND(I615*H615,2)</f>
        <v>0</v>
      </c>
      <c r="K615" s="189" t="s">
        <v>130</v>
      </c>
      <c r="L615" s="40"/>
      <c r="M615" s="194" t="s">
        <v>1</v>
      </c>
      <c r="N615" s="195" t="s">
        <v>42</v>
      </c>
      <c r="O615" s="72"/>
      <c r="P615" s="196">
        <f>O615*H615</f>
        <v>0</v>
      </c>
      <c r="Q615" s="196">
        <v>6.0000000000000002E-5</v>
      </c>
      <c r="R615" s="196">
        <f>Q615*H615</f>
        <v>4.7548800000000002E-2</v>
      </c>
      <c r="S615" s="196">
        <v>0</v>
      </c>
      <c r="T615" s="197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98" t="s">
        <v>144</v>
      </c>
      <c r="AT615" s="198" t="s">
        <v>126</v>
      </c>
      <c r="AU615" s="198" t="s">
        <v>132</v>
      </c>
      <c r="AY615" s="18" t="s">
        <v>123</v>
      </c>
      <c r="BE615" s="199">
        <f>IF(N615="základní",J615,0)</f>
        <v>0</v>
      </c>
      <c r="BF615" s="199">
        <f>IF(N615="snížená",J615,0)</f>
        <v>0</v>
      </c>
      <c r="BG615" s="199">
        <f>IF(N615="zákl. přenesená",J615,0)</f>
        <v>0</v>
      </c>
      <c r="BH615" s="199">
        <f>IF(N615="sníž. přenesená",J615,0)</f>
        <v>0</v>
      </c>
      <c r="BI615" s="199">
        <f>IF(N615="nulová",J615,0)</f>
        <v>0</v>
      </c>
      <c r="BJ615" s="18" t="s">
        <v>132</v>
      </c>
      <c r="BK615" s="199">
        <f>ROUND(I615*H615,2)</f>
        <v>0</v>
      </c>
      <c r="BL615" s="18" t="s">
        <v>144</v>
      </c>
      <c r="BM615" s="198" t="s">
        <v>725</v>
      </c>
    </row>
    <row r="616" spans="1:65" s="2" customFormat="1" ht="29.25">
      <c r="A616" s="35"/>
      <c r="B616" s="36"/>
      <c r="C616" s="37"/>
      <c r="D616" s="200" t="s">
        <v>134</v>
      </c>
      <c r="E616" s="37"/>
      <c r="F616" s="201" t="s">
        <v>726</v>
      </c>
      <c r="G616" s="37"/>
      <c r="H616" s="37"/>
      <c r="I616" s="202"/>
      <c r="J616" s="37"/>
      <c r="K616" s="37"/>
      <c r="L616" s="40"/>
      <c r="M616" s="203"/>
      <c r="N616" s="204"/>
      <c r="O616" s="72"/>
      <c r="P616" s="72"/>
      <c r="Q616" s="72"/>
      <c r="R616" s="72"/>
      <c r="S616" s="72"/>
      <c r="T616" s="73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18" t="s">
        <v>134</v>
      </c>
      <c r="AU616" s="18" t="s">
        <v>132</v>
      </c>
    </row>
    <row r="617" spans="1:65" s="14" customFormat="1" ht="11.25">
      <c r="B617" s="219"/>
      <c r="C617" s="220"/>
      <c r="D617" s="200" t="s">
        <v>205</v>
      </c>
      <c r="E617" s="221" t="s">
        <v>1</v>
      </c>
      <c r="F617" s="222" t="s">
        <v>727</v>
      </c>
      <c r="G617" s="220"/>
      <c r="H617" s="223">
        <v>792.48</v>
      </c>
      <c r="I617" s="224"/>
      <c r="J617" s="220"/>
      <c r="K617" s="220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205</v>
      </c>
      <c r="AU617" s="229" t="s">
        <v>132</v>
      </c>
      <c r="AV617" s="14" t="s">
        <v>132</v>
      </c>
      <c r="AW617" s="14" t="s">
        <v>32</v>
      </c>
      <c r="AX617" s="14" t="s">
        <v>83</v>
      </c>
      <c r="AY617" s="229" t="s">
        <v>123</v>
      </c>
    </row>
    <row r="618" spans="1:65" s="2" customFormat="1" ht="37.9" customHeight="1">
      <c r="A618" s="35"/>
      <c r="B618" s="36"/>
      <c r="C618" s="187" t="s">
        <v>728</v>
      </c>
      <c r="D618" s="187" t="s">
        <v>126</v>
      </c>
      <c r="E618" s="188" t="s">
        <v>729</v>
      </c>
      <c r="F618" s="189" t="s">
        <v>730</v>
      </c>
      <c r="G618" s="190" t="s">
        <v>217</v>
      </c>
      <c r="H618" s="191">
        <v>384.4</v>
      </c>
      <c r="I618" s="192"/>
      <c r="J618" s="193">
        <f>ROUND(I618*H618,2)</f>
        <v>0</v>
      </c>
      <c r="K618" s="189" t="s">
        <v>130</v>
      </c>
      <c r="L618" s="40"/>
      <c r="M618" s="194" t="s">
        <v>1</v>
      </c>
      <c r="N618" s="195" t="s">
        <v>42</v>
      </c>
      <c r="O618" s="72"/>
      <c r="P618" s="196">
        <f>O618*H618</f>
        <v>0</v>
      </c>
      <c r="Q618" s="196">
        <v>1.7600000000000001E-3</v>
      </c>
      <c r="R618" s="196">
        <f>Q618*H618</f>
        <v>0.67654400000000003</v>
      </c>
      <c r="S618" s="196">
        <v>0</v>
      </c>
      <c r="T618" s="197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8" t="s">
        <v>144</v>
      </c>
      <c r="AT618" s="198" t="s">
        <v>126</v>
      </c>
      <c r="AU618" s="198" t="s">
        <v>132</v>
      </c>
      <c r="AY618" s="18" t="s">
        <v>123</v>
      </c>
      <c r="BE618" s="199">
        <f>IF(N618="základní",J618,0)</f>
        <v>0</v>
      </c>
      <c r="BF618" s="199">
        <f>IF(N618="snížená",J618,0)</f>
        <v>0</v>
      </c>
      <c r="BG618" s="199">
        <f>IF(N618="zákl. přenesená",J618,0)</f>
        <v>0</v>
      </c>
      <c r="BH618" s="199">
        <f>IF(N618="sníž. přenesená",J618,0)</f>
        <v>0</v>
      </c>
      <c r="BI618" s="199">
        <f>IF(N618="nulová",J618,0)</f>
        <v>0</v>
      </c>
      <c r="BJ618" s="18" t="s">
        <v>132</v>
      </c>
      <c r="BK618" s="199">
        <f>ROUND(I618*H618,2)</f>
        <v>0</v>
      </c>
      <c r="BL618" s="18" t="s">
        <v>144</v>
      </c>
      <c r="BM618" s="198" t="s">
        <v>731</v>
      </c>
    </row>
    <row r="619" spans="1:65" s="2" customFormat="1" ht="29.25">
      <c r="A619" s="35"/>
      <c r="B619" s="36"/>
      <c r="C619" s="37"/>
      <c r="D619" s="200" t="s">
        <v>134</v>
      </c>
      <c r="E619" s="37"/>
      <c r="F619" s="201" t="s">
        <v>732</v>
      </c>
      <c r="G619" s="37"/>
      <c r="H619" s="37"/>
      <c r="I619" s="202"/>
      <c r="J619" s="37"/>
      <c r="K619" s="37"/>
      <c r="L619" s="40"/>
      <c r="M619" s="203"/>
      <c r="N619" s="204"/>
      <c r="O619" s="72"/>
      <c r="P619" s="72"/>
      <c r="Q619" s="72"/>
      <c r="R619" s="72"/>
      <c r="S619" s="72"/>
      <c r="T619" s="73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8" t="s">
        <v>134</v>
      </c>
      <c r="AU619" s="18" t="s">
        <v>132</v>
      </c>
    </row>
    <row r="620" spans="1:65" s="13" customFormat="1" ht="11.25">
      <c r="B620" s="209"/>
      <c r="C620" s="210"/>
      <c r="D620" s="200" t="s">
        <v>205</v>
      </c>
      <c r="E620" s="211" t="s">
        <v>1</v>
      </c>
      <c r="F620" s="212" t="s">
        <v>733</v>
      </c>
      <c r="G620" s="210"/>
      <c r="H620" s="211" t="s">
        <v>1</v>
      </c>
      <c r="I620" s="213"/>
      <c r="J620" s="210"/>
      <c r="K620" s="210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205</v>
      </c>
      <c r="AU620" s="218" t="s">
        <v>132</v>
      </c>
      <c r="AV620" s="13" t="s">
        <v>83</v>
      </c>
      <c r="AW620" s="13" t="s">
        <v>32</v>
      </c>
      <c r="AX620" s="13" t="s">
        <v>76</v>
      </c>
      <c r="AY620" s="218" t="s">
        <v>123</v>
      </c>
    </row>
    <row r="621" spans="1:65" s="14" customFormat="1" ht="11.25">
      <c r="B621" s="219"/>
      <c r="C621" s="220"/>
      <c r="D621" s="200" t="s">
        <v>205</v>
      </c>
      <c r="E621" s="221" t="s">
        <v>1</v>
      </c>
      <c r="F621" s="222" t="s">
        <v>734</v>
      </c>
      <c r="G621" s="220"/>
      <c r="H621" s="223">
        <v>45</v>
      </c>
      <c r="I621" s="224"/>
      <c r="J621" s="220"/>
      <c r="K621" s="220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205</v>
      </c>
      <c r="AU621" s="229" t="s">
        <v>132</v>
      </c>
      <c r="AV621" s="14" t="s">
        <v>132</v>
      </c>
      <c r="AW621" s="14" t="s">
        <v>32</v>
      </c>
      <c r="AX621" s="14" t="s">
        <v>76</v>
      </c>
      <c r="AY621" s="229" t="s">
        <v>123</v>
      </c>
    </row>
    <row r="622" spans="1:65" s="14" customFormat="1" ht="11.25">
      <c r="B622" s="219"/>
      <c r="C622" s="220"/>
      <c r="D622" s="200" t="s">
        <v>205</v>
      </c>
      <c r="E622" s="221" t="s">
        <v>1</v>
      </c>
      <c r="F622" s="222" t="s">
        <v>735</v>
      </c>
      <c r="G622" s="220"/>
      <c r="H622" s="223">
        <v>36.799999999999997</v>
      </c>
      <c r="I622" s="224"/>
      <c r="J622" s="220"/>
      <c r="K622" s="220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205</v>
      </c>
      <c r="AU622" s="229" t="s">
        <v>132</v>
      </c>
      <c r="AV622" s="14" t="s">
        <v>132</v>
      </c>
      <c r="AW622" s="14" t="s">
        <v>32</v>
      </c>
      <c r="AX622" s="14" t="s">
        <v>76</v>
      </c>
      <c r="AY622" s="229" t="s">
        <v>123</v>
      </c>
    </row>
    <row r="623" spans="1:65" s="14" customFormat="1" ht="11.25">
      <c r="B623" s="219"/>
      <c r="C623" s="220"/>
      <c r="D623" s="200" t="s">
        <v>205</v>
      </c>
      <c r="E623" s="221" t="s">
        <v>1</v>
      </c>
      <c r="F623" s="222" t="s">
        <v>736</v>
      </c>
      <c r="G623" s="220"/>
      <c r="H623" s="223">
        <v>28.4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205</v>
      </c>
      <c r="AU623" s="229" t="s">
        <v>132</v>
      </c>
      <c r="AV623" s="14" t="s">
        <v>132</v>
      </c>
      <c r="AW623" s="14" t="s">
        <v>32</v>
      </c>
      <c r="AX623" s="14" t="s">
        <v>76</v>
      </c>
      <c r="AY623" s="229" t="s">
        <v>123</v>
      </c>
    </row>
    <row r="624" spans="1:65" s="14" customFormat="1" ht="11.25">
      <c r="B624" s="219"/>
      <c r="C624" s="220"/>
      <c r="D624" s="200" t="s">
        <v>205</v>
      </c>
      <c r="E624" s="221" t="s">
        <v>1</v>
      </c>
      <c r="F624" s="222" t="s">
        <v>737</v>
      </c>
      <c r="G624" s="220"/>
      <c r="H624" s="223">
        <v>53.6</v>
      </c>
      <c r="I624" s="224"/>
      <c r="J624" s="220"/>
      <c r="K624" s="220"/>
      <c r="L624" s="225"/>
      <c r="M624" s="226"/>
      <c r="N624" s="227"/>
      <c r="O624" s="227"/>
      <c r="P624" s="227"/>
      <c r="Q624" s="227"/>
      <c r="R624" s="227"/>
      <c r="S624" s="227"/>
      <c r="T624" s="228"/>
      <c r="AT624" s="229" t="s">
        <v>205</v>
      </c>
      <c r="AU624" s="229" t="s">
        <v>132</v>
      </c>
      <c r="AV624" s="14" t="s">
        <v>132</v>
      </c>
      <c r="AW624" s="14" t="s">
        <v>32</v>
      </c>
      <c r="AX624" s="14" t="s">
        <v>76</v>
      </c>
      <c r="AY624" s="229" t="s">
        <v>123</v>
      </c>
    </row>
    <row r="625" spans="1:65" s="14" customFormat="1" ht="11.25">
      <c r="B625" s="219"/>
      <c r="C625" s="220"/>
      <c r="D625" s="200" t="s">
        <v>205</v>
      </c>
      <c r="E625" s="221" t="s">
        <v>1</v>
      </c>
      <c r="F625" s="222" t="s">
        <v>738</v>
      </c>
      <c r="G625" s="220"/>
      <c r="H625" s="223">
        <v>40</v>
      </c>
      <c r="I625" s="224"/>
      <c r="J625" s="220"/>
      <c r="K625" s="220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205</v>
      </c>
      <c r="AU625" s="229" t="s">
        <v>132</v>
      </c>
      <c r="AV625" s="14" t="s">
        <v>132</v>
      </c>
      <c r="AW625" s="14" t="s">
        <v>32</v>
      </c>
      <c r="AX625" s="14" t="s">
        <v>76</v>
      </c>
      <c r="AY625" s="229" t="s">
        <v>123</v>
      </c>
    </row>
    <row r="626" spans="1:65" s="14" customFormat="1" ht="11.25">
      <c r="B626" s="219"/>
      <c r="C626" s="220"/>
      <c r="D626" s="200" t="s">
        <v>205</v>
      </c>
      <c r="E626" s="221" t="s">
        <v>1</v>
      </c>
      <c r="F626" s="222" t="s">
        <v>739</v>
      </c>
      <c r="G626" s="220"/>
      <c r="H626" s="223">
        <v>69.599999999999994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205</v>
      </c>
      <c r="AU626" s="229" t="s">
        <v>132</v>
      </c>
      <c r="AV626" s="14" t="s">
        <v>132</v>
      </c>
      <c r="AW626" s="14" t="s">
        <v>32</v>
      </c>
      <c r="AX626" s="14" t="s">
        <v>76</v>
      </c>
      <c r="AY626" s="229" t="s">
        <v>123</v>
      </c>
    </row>
    <row r="627" spans="1:65" s="14" customFormat="1" ht="11.25">
      <c r="B627" s="219"/>
      <c r="C627" s="220"/>
      <c r="D627" s="200" t="s">
        <v>205</v>
      </c>
      <c r="E627" s="221" t="s">
        <v>1</v>
      </c>
      <c r="F627" s="222" t="s">
        <v>740</v>
      </c>
      <c r="G627" s="220"/>
      <c r="H627" s="223">
        <v>18.2</v>
      </c>
      <c r="I627" s="224"/>
      <c r="J627" s="220"/>
      <c r="K627" s="220"/>
      <c r="L627" s="225"/>
      <c r="M627" s="226"/>
      <c r="N627" s="227"/>
      <c r="O627" s="227"/>
      <c r="P627" s="227"/>
      <c r="Q627" s="227"/>
      <c r="R627" s="227"/>
      <c r="S627" s="227"/>
      <c r="T627" s="228"/>
      <c r="AT627" s="229" t="s">
        <v>205</v>
      </c>
      <c r="AU627" s="229" t="s">
        <v>132</v>
      </c>
      <c r="AV627" s="14" t="s">
        <v>132</v>
      </c>
      <c r="AW627" s="14" t="s">
        <v>32</v>
      </c>
      <c r="AX627" s="14" t="s">
        <v>76</v>
      </c>
      <c r="AY627" s="229" t="s">
        <v>123</v>
      </c>
    </row>
    <row r="628" spans="1:65" s="16" customFormat="1" ht="11.25">
      <c r="B628" s="251"/>
      <c r="C628" s="252"/>
      <c r="D628" s="200" t="s">
        <v>205</v>
      </c>
      <c r="E628" s="253" t="s">
        <v>1</v>
      </c>
      <c r="F628" s="254" t="s">
        <v>507</v>
      </c>
      <c r="G628" s="252"/>
      <c r="H628" s="255">
        <v>291.59999999999997</v>
      </c>
      <c r="I628" s="256"/>
      <c r="J628" s="252"/>
      <c r="K628" s="252"/>
      <c r="L628" s="257"/>
      <c r="M628" s="258"/>
      <c r="N628" s="259"/>
      <c r="O628" s="259"/>
      <c r="P628" s="259"/>
      <c r="Q628" s="259"/>
      <c r="R628" s="259"/>
      <c r="S628" s="259"/>
      <c r="T628" s="260"/>
      <c r="AT628" s="261" t="s">
        <v>205</v>
      </c>
      <c r="AU628" s="261" t="s">
        <v>132</v>
      </c>
      <c r="AV628" s="16" t="s">
        <v>139</v>
      </c>
      <c r="AW628" s="16" t="s">
        <v>32</v>
      </c>
      <c r="AX628" s="16" t="s">
        <v>76</v>
      </c>
      <c r="AY628" s="261" t="s">
        <v>123</v>
      </c>
    </row>
    <row r="629" spans="1:65" s="13" customFormat="1" ht="11.25">
      <c r="B629" s="209"/>
      <c r="C629" s="210"/>
      <c r="D629" s="200" t="s">
        <v>205</v>
      </c>
      <c r="E629" s="211" t="s">
        <v>1</v>
      </c>
      <c r="F629" s="212" t="s">
        <v>741</v>
      </c>
      <c r="G629" s="210"/>
      <c r="H629" s="211" t="s">
        <v>1</v>
      </c>
      <c r="I629" s="213"/>
      <c r="J629" s="210"/>
      <c r="K629" s="210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205</v>
      </c>
      <c r="AU629" s="218" t="s">
        <v>132</v>
      </c>
      <c r="AV629" s="13" t="s">
        <v>83</v>
      </c>
      <c r="AW629" s="13" t="s">
        <v>32</v>
      </c>
      <c r="AX629" s="13" t="s">
        <v>76</v>
      </c>
      <c r="AY629" s="218" t="s">
        <v>123</v>
      </c>
    </row>
    <row r="630" spans="1:65" s="14" customFormat="1" ht="11.25">
      <c r="B630" s="219"/>
      <c r="C630" s="220"/>
      <c r="D630" s="200" t="s">
        <v>205</v>
      </c>
      <c r="E630" s="221" t="s">
        <v>1</v>
      </c>
      <c r="F630" s="222" t="s">
        <v>742</v>
      </c>
      <c r="G630" s="220"/>
      <c r="H630" s="223">
        <v>23.4</v>
      </c>
      <c r="I630" s="224"/>
      <c r="J630" s="220"/>
      <c r="K630" s="220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205</v>
      </c>
      <c r="AU630" s="229" t="s">
        <v>132</v>
      </c>
      <c r="AV630" s="14" t="s">
        <v>132</v>
      </c>
      <c r="AW630" s="14" t="s">
        <v>32</v>
      </c>
      <c r="AX630" s="14" t="s">
        <v>76</v>
      </c>
      <c r="AY630" s="229" t="s">
        <v>123</v>
      </c>
    </row>
    <row r="631" spans="1:65" s="14" customFormat="1" ht="11.25">
      <c r="B631" s="219"/>
      <c r="C631" s="220"/>
      <c r="D631" s="200" t="s">
        <v>205</v>
      </c>
      <c r="E631" s="221" t="s">
        <v>1</v>
      </c>
      <c r="F631" s="222" t="s">
        <v>743</v>
      </c>
      <c r="G631" s="220"/>
      <c r="H631" s="223">
        <v>16</v>
      </c>
      <c r="I631" s="224"/>
      <c r="J631" s="220"/>
      <c r="K631" s="220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205</v>
      </c>
      <c r="AU631" s="229" t="s">
        <v>132</v>
      </c>
      <c r="AV631" s="14" t="s">
        <v>132</v>
      </c>
      <c r="AW631" s="14" t="s">
        <v>32</v>
      </c>
      <c r="AX631" s="14" t="s">
        <v>76</v>
      </c>
      <c r="AY631" s="229" t="s">
        <v>123</v>
      </c>
    </row>
    <row r="632" spans="1:65" s="14" customFormat="1" ht="11.25">
      <c r="B632" s="219"/>
      <c r="C632" s="220"/>
      <c r="D632" s="200" t="s">
        <v>205</v>
      </c>
      <c r="E632" s="221" t="s">
        <v>1</v>
      </c>
      <c r="F632" s="222" t="s">
        <v>744</v>
      </c>
      <c r="G632" s="220"/>
      <c r="H632" s="223">
        <v>10.4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205</v>
      </c>
      <c r="AU632" s="229" t="s">
        <v>132</v>
      </c>
      <c r="AV632" s="14" t="s">
        <v>132</v>
      </c>
      <c r="AW632" s="14" t="s">
        <v>32</v>
      </c>
      <c r="AX632" s="14" t="s">
        <v>76</v>
      </c>
      <c r="AY632" s="229" t="s">
        <v>123</v>
      </c>
    </row>
    <row r="633" spans="1:65" s="14" customFormat="1" ht="11.25">
      <c r="B633" s="219"/>
      <c r="C633" s="220"/>
      <c r="D633" s="200" t="s">
        <v>205</v>
      </c>
      <c r="E633" s="221" t="s">
        <v>1</v>
      </c>
      <c r="F633" s="222" t="s">
        <v>743</v>
      </c>
      <c r="G633" s="220"/>
      <c r="H633" s="223">
        <v>16</v>
      </c>
      <c r="I633" s="224"/>
      <c r="J633" s="220"/>
      <c r="K633" s="220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205</v>
      </c>
      <c r="AU633" s="229" t="s">
        <v>132</v>
      </c>
      <c r="AV633" s="14" t="s">
        <v>132</v>
      </c>
      <c r="AW633" s="14" t="s">
        <v>32</v>
      </c>
      <c r="AX633" s="14" t="s">
        <v>76</v>
      </c>
      <c r="AY633" s="229" t="s">
        <v>123</v>
      </c>
    </row>
    <row r="634" spans="1:65" s="14" customFormat="1" ht="11.25">
      <c r="B634" s="219"/>
      <c r="C634" s="220"/>
      <c r="D634" s="200" t="s">
        <v>205</v>
      </c>
      <c r="E634" s="221" t="s">
        <v>1</v>
      </c>
      <c r="F634" s="222" t="s">
        <v>745</v>
      </c>
      <c r="G634" s="220"/>
      <c r="H634" s="223">
        <v>21.6</v>
      </c>
      <c r="I634" s="224"/>
      <c r="J634" s="220"/>
      <c r="K634" s="220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205</v>
      </c>
      <c r="AU634" s="229" t="s">
        <v>132</v>
      </c>
      <c r="AV634" s="14" t="s">
        <v>132</v>
      </c>
      <c r="AW634" s="14" t="s">
        <v>32</v>
      </c>
      <c r="AX634" s="14" t="s">
        <v>76</v>
      </c>
      <c r="AY634" s="229" t="s">
        <v>123</v>
      </c>
    </row>
    <row r="635" spans="1:65" s="14" customFormat="1" ht="11.25">
      <c r="B635" s="219"/>
      <c r="C635" s="220"/>
      <c r="D635" s="200" t="s">
        <v>205</v>
      </c>
      <c r="E635" s="221" t="s">
        <v>1</v>
      </c>
      <c r="F635" s="222" t="s">
        <v>746</v>
      </c>
      <c r="G635" s="220"/>
      <c r="H635" s="223">
        <v>5.4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205</v>
      </c>
      <c r="AU635" s="229" t="s">
        <v>132</v>
      </c>
      <c r="AV635" s="14" t="s">
        <v>132</v>
      </c>
      <c r="AW635" s="14" t="s">
        <v>32</v>
      </c>
      <c r="AX635" s="14" t="s">
        <v>76</v>
      </c>
      <c r="AY635" s="229" t="s">
        <v>123</v>
      </c>
    </row>
    <row r="636" spans="1:65" s="16" customFormat="1" ht="11.25">
      <c r="B636" s="251"/>
      <c r="C636" s="252"/>
      <c r="D636" s="200" t="s">
        <v>205</v>
      </c>
      <c r="E636" s="253" t="s">
        <v>1</v>
      </c>
      <c r="F636" s="254" t="s">
        <v>507</v>
      </c>
      <c r="G636" s="252"/>
      <c r="H636" s="255">
        <v>92.800000000000011</v>
      </c>
      <c r="I636" s="256"/>
      <c r="J636" s="252"/>
      <c r="K636" s="252"/>
      <c r="L636" s="257"/>
      <c r="M636" s="258"/>
      <c r="N636" s="259"/>
      <c r="O636" s="259"/>
      <c r="P636" s="259"/>
      <c r="Q636" s="259"/>
      <c r="R636" s="259"/>
      <c r="S636" s="259"/>
      <c r="T636" s="260"/>
      <c r="AT636" s="261" t="s">
        <v>205</v>
      </c>
      <c r="AU636" s="261" t="s">
        <v>132</v>
      </c>
      <c r="AV636" s="16" t="s">
        <v>139</v>
      </c>
      <c r="AW636" s="16" t="s">
        <v>32</v>
      </c>
      <c r="AX636" s="16" t="s">
        <v>76</v>
      </c>
      <c r="AY636" s="261" t="s">
        <v>123</v>
      </c>
    </row>
    <row r="637" spans="1:65" s="15" customFormat="1" ht="11.25">
      <c r="B637" s="230"/>
      <c r="C637" s="231"/>
      <c r="D637" s="200" t="s">
        <v>205</v>
      </c>
      <c r="E637" s="232" t="s">
        <v>1</v>
      </c>
      <c r="F637" s="233" t="s">
        <v>214</v>
      </c>
      <c r="G637" s="231"/>
      <c r="H637" s="234">
        <v>384.39999999999992</v>
      </c>
      <c r="I637" s="235"/>
      <c r="J637" s="231"/>
      <c r="K637" s="231"/>
      <c r="L637" s="236"/>
      <c r="M637" s="237"/>
      <c r="N637" s="238"/>
      <c r="O637" s="238"/>
      <c r="P637" s="238"/>
      <c r="Q637" s="238"/>
      <c r="R637" s="238"/>
      <c r="S637" s="238"/>
      <c r="T637" s="239"/>
      <c r="AT637" s="240" t="s">
        <v>205</v>
      </c>
      <c r="AU637" s="240" t="s">
        <v>132</v>
      </c>
      <c r="AV637" s="15" t="s">
        <v>144</v>
      </c>
      <c r="AW637" s="15" t="s">
        <v>32</v>
      </c>
      <c r="AX637" s="15" t="s">
        <v>83</v>
      </c>
      <c r="AY637" s="240" t="s">
        <v>123</v>
      </c>
    </row>
    <row r="638" spans="1:65" s="2" customFormat="1" ht="14.45" customHeight="1">
      <c r="A638" s="35"/>
      <c r="B638" s="36"/>
      <c r="C638" s="241" t="s">
        <v>747</v>
      </c>
      <c r="D638" s="241" t="s">
        <v>335</v>
      </c>
      <c r="E638" s="242" t="s">
        <v>748</v>
      </c>
      <c r="F638" s="243" t="s">
        <v>749</v>
      </c>
      <c r="G638" s="244" t="s">
        <v>202</v>
      </c>
      <c r="H638" s="245">
        <v>64.152000000000001</v>
      </c>
      <c r="I638" s="246"/>
      <c r="J638" s="247">
        <f>ROUND(I638*H638,2)</f>
        <v>0</v>
      </c>
      <c r="K638" s="243" t="s">
        <v>130</v>
      </c>
      <c r="L638" s="248"/>
      <c r="M638" s="249" t="s">
        <v>1</v>
      </c>
      <c r="N638" s="250" t="s">
        <v>42</v>
      </c>
      <c r="O638" s="72"/>
      <c r="P638" s="196">
        <f>O638*H638</f>
        <v>0</v>
      </c>
      <c r="Q638" s="196">
        <v>4.4999999999999999E-4</v>
      </c>
      <c r="R638" s="196">
        <f>Q638*H638</f>
        <v>2.8868399999999999E-2</v>
      </c>
      <c r="S638" s="196">
        <v>0</v>
      </c>
      <c r="T638" s="197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8" t="s">
        <v>167</v>
      </c>
      <c r="AT638" s="198" t="s">
        <v>335</v>
      </c>
      <c r="AU638" s="198" t="s">
        <v>132</v>
      </c>
      <c r="AY638" s="18" t="s">
        <v>123</v>
      </c>
      <c r="BE638" s="199">
        <f>IF(N638="základní",J638,0)</f>
        <v>0</v>
      </c>
      <c r="BF638" s="199">
        <f>IF(N638="snížená",J638,0)</f>
        <v>0</v>
      </c>
      <c r="BG638" s="199">
        <f>IF(N638="zákl. přenesená",J638,0)</f>
        <v>0</v>
      </c>
      <c r="BH638" s="199">
        <f>IF(N638="sníž. přenesená",J638,0)</f>
        <v>0</v>
      </c>
      <c r="BI638" s="199">
        <f>IF(N638="nulová",J638,0)</f>
        <v>0</v>
      </c>
      <c r="BJ638" s="18" t="s">
        <v>132</v>
      </c>
      <c r="BK638" s="199">
        <f>ROUND(I638*H638,2)</f>
        <v>0</v>
      </c>
      <c r="BL638" s="18" t="s">
        <v>144</v>
      </c>
      <c r="BM638" s="198" t="s">
        <v>750</v>
      </c>
    </row>
    <row r="639" spans="1:65" s="2" customFormat="1" ht="11.25">
      <c r="A639" s="35"/>
      <c r="B639" s="36"/>
      <c r="C639" s="37"/>
      <c r="D639" s="200" t="s">
        <v>134</v>
      </c>
      <c r="E639" s="37"/>
      <c r="F639" s="201" t="s">
        <v>751</v>
      </c>
      <c r="G639" s="37"/>
      <c r="H639" s="37"/>
      <c r="I639" s="202"/>
      <c r="J639" s="37"/>
      <c r="K639" s="37"/>
      <c r="L639" s="40"/>
      <c r="M639" s="203"/>
      <c r="N639" s="204"/>
      <c r="O639" s="72"/>
      <c r="P639" s="72"/>
      <c r="Q639" s="72"/>
      <c r="R639" s="72"/>
      <c r="S639" s="72"/>
      <c r="T639" s="73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134</v>
      </c>
      <c r="AU639" s="18" t="s">
        <v>132</v>
      </c>
    </row>
    <row r="640" spans="1:65" s="14" customFormat="1" ht="11.25">
      <c r="B640" s="219"/>
      <c r="C640" s="220"/>
      <c r="D640" s="200" t="s">
        <v>205</v>
      </c>
      <c r="E640" s="221" t="s">
        <v>1</v>
      </c>
      <c r="F640" s="222" t="s">
        <v>752</v>
      </c>
      <c r="G640" s="220"/>
      <c r="H640" s="223">
        <v>58.32</v>
      </c>
      <c r="I640" s="224"/>
      <c r="J640" s="220"/>
      <c r="K640" s="220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205</v>
      </c>
      <c r="AU640" s="229" t="s">
        <v>132</v>
      </c>
      <c r="AV640" s="14" t="s">
        <v>132</v>
      </c>
      <c r="AW640" s="14" t="s">
        <v>32</v>
      </c>
      <c r="AX640" s="14" t="s">
        <v>83</v>
      </c>
      <c r="AY640" s="229" t="s">
        <v>123</v>
      </c>
    </row>
    <row r="641" spans="1:65" s="14" customFormat="1" ht="11.25">
      <c r="B641" s="219"/>
      <c r="C641" s="220"/>
      <c r="D641" s="200" t="s">
        <v>205</v>
      </c>
      <c r="E641" s="220"/>
      <c r="F641" s="222" t="s">
        <v>753</v>
      </c>
      <c r="G641" s="220"/>
      <c r="H641" s="223">
        <v>64.152000000000001</v>
      </c>
      <c r="I641" s="224"/>
      <c r="J641" s="220"/>
      <c r="K641" s="220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205</v>
      </c>
      <c r="AU641" s="229" t="s">
        <v>132</v>
      </c>
      <c r="AV641" s="14" t="s">
        <v>132</v>
      </c>
      <c r="AW641" s="14" t="s">
        <v>4</v>
      </c>
      <c r="AX641" s="14" t="s">
        <v>83</v>
      </c>
      <c r="AY641" s="229" t="s">
        <v>123</v>
      </c>
    </row>
    <row r="642" spans="1:65" s="2" customFormat="1" ht="14.45" customHeight="1">
      <c r="A642" s="35"/>
      <c r="B642" s="36"/>
      <c r="C642" s="241" t="s">
        <v>754</v>
      </c>
      <c r="D642" s="241" t="s">
        <v>335</v>
      </c>
      <c r="E642" s="242" t="s">
        <v>755</v>
      </c>
      <c r="F642" s="243" t="s">
        <v>756</v>
      </c>
      <c r="G642" s="244" t="s">
        <v>223</v>
      </c>
      <c r="H642" s="245">
        <v>0.64100000000000001</v>
      </c>
      <c r="I642" s="246"/>
      <c r="J642" s="247">
        <f>ROUND(I642*H642,2)</f>
        <v>0</v>
      </c>
      <c r="K642" s="243" t="s">
        <v>130</v>
      </c>
      <c r="L642" s="248"/>
      <c r="M642" s="249" t="s">
        <v>1</v>
      </c>
      <c r="N642" s="250" t="s">
        <v>42</v>
      </c>
      <c r="O642" s="72"/>
      <c r="P642" s="196">
        <f>O642*H642</f>
        <v>0</v>
      </c>
      <c r="Q642" s="196">
        <v>0.03</v>
      </c>
      <c r="R642" s="196">
        <f>Q642*H642</f>
        <v>1.9230000000000001E-2</v>
      </c>
      <c r="S642" s="196">
        <v>0</v>
      </c>
      <c r="T642" s="197">
        <f>S642*H642</f>
        <v>0</v>
      </c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R642" s="198" t="s">
        <v>167</v>
      </c>
      <c r="AT642" s="198" t="s">
        <v>335</v>
      </c>
      <c r="AU642" s="198" t="s">
        <v>132</v>
      </c>
      <c r="AY642" s="18" t="s">
        <v>123</v>
      </c>
      <c r="BE642" s="199">
        <f>IF(N642="základní",J642,0)</f>
        <v>0</v>
      </c>
      <c r="BF642" s="199">
        <f>IF(N642="snížená",J642,0)</f>
        <v>0</v>
      </c>
      <c r="BG642" s="199">
        <f>IF(N642="zákl. přenesená",J642,0)</f>
        <v>0</v>
      </c>
      <c r="BH642" s="199">
        <f>IF(N642="sníž. přenesená",J642,0)</f>
        <v>0</v>
      </c>
      <c r="BI642" s="199">
        <f>IF(N642="nulová",J642,0)</f>
        <v>0</v>
      </c>
      <c r="BJ642" s="18" t="s">
        <v>132</v>
      </c>
      <c r="BK642" s="199">
        <f>ROUND(I642*H642,2)</f>
        <v>0</v>
      </c>
      <c r="BL642" s="18" t="s">
        <v>144</v>
      </c>
      <c r="BM642" s="198" t="s">
        <v>757</v>
      </c>
    </row>
    <row r="643" spans="1:65" s="2" customFormat="1" ht="11.25">
      <c r="A643" s="35"/>
      <c r="B643" s="36"/>
      <c r="C643" s="37"/>
      <c r="D643" s="200" t="s">
        <v>134</v>
      </c>
      <c r="E643" s="37"/>
      <c r="F643" s="201" t="s">
        <v>756</v>
      </c>
      <c r="G643" s="37"/>
      <c r="H643" s="37"/>
      <c r="I643" s="202"/>
      <c r="J643" s="37"/>
      <c r="K643" s="37"/>
      <c r="L643" s="40"/>
      <c r="M643" s="203"/>
      <c r="N643" s="204"/>
      <c r="O643" s="72"/>
      <c r="P643" s="72"/>
      <c r="Q643" s="72"/>
      <c r="R643" s="72"/>
      <c r="S643" s="72"/>
      <c r="T643" s="73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T643" s="18" t="s">
        <v>134</v>
      </c>
      <c r="AU643" s="18" t="s">
        <v>132</v>
      </c>
    </row>
    <row r="644" spans="1:65" s="14" customFormat="1" ht="11.25">
      <c r="B644" s="219"/>
      <c r="C644" s="220"/>
      <c r="D644" s="200" t="s">
        <v>205</v>
      </c>
      <c r="E644" s="221" t="s">
        <v>1</v>
      </c>
      <c r="F644" s="222" t="s">
        <v>758</v>
      </c>
      <c r="G644" s="220"/>
      <c r="H644" s="223">
        <v>0.55700000000000005</v>
      </c>
      <c r="I644" s="224"/>
      <c r="J644" s="220"/>
      <c r="K644" s="220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205</v>
      </c>
      <c r="AU644" s="229" t="s">
        <v>132</v>
      </c>
      <c r="AV644" s="14" t="s">
        <v>132</v>
      </c>
      <c r="AW644" s="14" t="s">
        <v>32</v>
      </c>
      <c r="AX644" s="14" t="s">
        <v>83</v>
      </c>
      <c r="AY644" s="229" t="s">
        <v>123</v>
      </c>
    </row>
    <row r="645" spans="1:65" s="14" customFormat="1" ht="11.25">
      <c r="B645" s="219"/>
      <c r="C645" s="220"/>
      <c r="D645" s="200" t="s">
        <v>205</v>
      </c>
      <c r="E645" s="220"/>
      <c r="F645" s="222" t="s">
        <v>759</v>
      </c>
      <c r="G645" s="220"/>
      <c r="H645" s="223">
        <v>0.64100000000000001</v>
      </c>
      <c r="I645" s="224"/>
      <c r="J645" s="220"/>
      <c r="K645" s="220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205</v>
      </c>
      <c r="AU645" s="229" t="s">
        <v>132</v>
      </c>
      <c r="AV645" s="14" t="s">
        <v>132</v>
      </c>
      <c r="AW645" s="14" t="s">
        <v>4</v>
      </c>
      <c r="AX645" s="14" t="s">
        <v>83</v>
      </c>
      <c r="AY645" s="229" t="s">
        <v>123</v>
      </c>
    </row>
    <row r="646" spans="1:65" s="2" customFormat="1" ht="24.2" customHeight="1">
      <c r="A646" s="35"/>
      <c r="B646" s="36"/>
      <c r="C646" s="187" t="s">
        <v>760</v>
      </c>
      <c r="D646" s="187" t="s">
        <v>126</v>
      </c>
      <c r="E646" s="188" t="s">
        <v>761</v>
      </c>
      <c r="F646" s="189" t="s">
        <v>762</v>
      </c>
      <c r="G646" s="190" t="s">
        <v>202</v>
      </c>
      <c r="H646" s="191">
        <v>70.268000000000001</v>
      </c>
      <c r="I646" s="192"/>
      <c r="J646" s="193">
        <f>ROUND(I646*H646,2)</f>
        <v>0</v>
      </c>
      <c r="K646" s="189" t="s">
        <v>130</v>
      </c>
      <c r="L646" s="40"/>
      <c r="M646" s="194" t="s">
        <v>1</v>
      </c>
      <c r="N646" s="195" t="s">
        <v>42</v>
      </c>
      <c r="O646" s="72"/>
      <c r="P646" s="196">
        <f>O646*H646</f>
        <v>0</v>
      </c>
      <c r="Q646" s="196">
        <v>4.3800000000000002E-3</v>
      </c>
      <c r="R646" s="196">
        <f>Q646*H646</f>
        <v>0.30777384000000002</v>
      </c>
      <c r="S646" s="196">
        <v>0</v>
      </c>
      <c r="T646" s="197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98" t="s">
        <v>144</v>
      </c>
      <c r="AT646" s="198" t="s">
        <v>126</v>
      </c>
      <c r="AU646" s="198" t="s">
        <v>132</v>
      </c>
      <c r="AY646" s="18" t="s">
        <v>123</v>
      </c>
      <c r="BE646" s="199">
        <f>IF(N646="základní",J646,0)</f>
        <v>0</v>
      </c>
      <c r="BF646" s="199">
        <f>IF(N646="snížená",J646,0)</f>
        <v>0</v>
      </c>
      <c r="BG646" s="199">
        <f>IF(N646="zákl. přenesená",J646,0)</f>
        <v>0</v>
      </c>
      <c r="BH646" s="199">
        <f>IF(N646="sníž. přenesená",J646,0)</f>
        <v>0</v>
      </c>
      <c r="BI646" s="199">
        <f>IF(N646="nulová",J646,0)</f>
        <v>0</v>
      </c>
      <c r="BJ646" s="18" t="s">
        <v>132</v>
      </c>
      <c r="BK646" s="199">
        <f>ROUND(I646*H646,2)</f>
        <v>0</v>
      </c>
      <c r="BL646" s="18" t="s">
        <v>144</v>
      </c>
      <c r="BM646" s="198" t="s">
        <v>763</v>
      </c>
    </row>
    <row r="647" spans="1:65" s="2" customFormat="1" ht="19.5">
      <c r="A647" s="35"/>
      <c r="B647" s="36"/>
      <c r="C647" s="37"/>
      <c r="D647" s="200" t="s">
        <v>134</v>
      </c>
      <c r="E647" s="37"/>
      <c r="F647" s="201" t="s">
        <v>764</v>
      </c>
      <c r="G647" s="37"/>
      <c r="H647" s="37"/>
      <c r="I647" s="202"/>
      <c r="J647" s="37"/>
      <c r="K647" s="37"/>
      <c r="L647" s="40"/>
      <c r="M647" s="203"/>
      <c r="N647" s="204"/>
      <c r="O647" s="72"/>
      <c r="P647" s="72"/>
      <c r="Q647" s="72"/>
      <c r="R647" s="72"/>
      <c r="S647" s="72"/>
      <c r="T647" s="73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T647" s="18" t="s">
        <v>134</v>
      </c>
      <c r="AU647" s="18" t="s">
        <v>132</v>
      </c>
    </row>
    <row r="648" spans="1:65" s="2" customFormat="1" ht="24.2" customHeight="1">
      <c r="A648" s="35"/>
      <c r="B648" s="36"/>
      <c r="C648" s="187" t="s">
        <v>765</v>
      </c>
      <c r="D648" s="187" t="s">
        <v>126</v>
      </c>
      <c r="E648" s="188" t="s">
        <v>766</v>
      </c>
      <c r="F648" s="189" t="s">
        <v>767</v>
      </c>
      <c r="G648" s="190" t="s">
        <v>217</v>
      </c>
      <c r="H648" s="191">
        <v>465.5</v>
      </c>
      <c r="I648" s="192"/>
      <c r="J648" s="193">
        <f>ROUND(I648*H648,2)</f>
        <v>0</v>
      </c>
      <c r="K648" s="189" t="s">
        <v>130</v>
      </c>
      <c r="L648" s="40"/>
      <c r="M648" s="194" t="s">
        <v>1</v>
      </c>
      <c r="N648" s="195" t="s">
        <v>42</v>
      </c>
      <c r="O648" s="72"/>
      <c r="P648" s="196">
        <f>O648*H648</f>
        <v>0</v>
      </c>
      <c r="Q648" s="196">
        <v>0</v>
      </c>
      <c r="R648" s="196">
        <f>Q648*H648</f>
        <v>0</v>
      </c>
      <c r="S648" s="196">
        <v>0</v>
      </c>
      <c r="T648" s="197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8" t="s">
        <v>144</v>
      </c>
      <c r="AT648" s="198" t="s">
        <v>126</v>
      </c>
      <c r="AU648" s="198" t="s">
        <v>132</v>
      </c>
      <c r="AY648" s="18" t="s">
        <v>123</v>
      </c>
      <c r="BE648" s="199">
        <f>IF(N648="základní",J648,0)</f>
        <v>0</v>
      </c>
      <c r="BF648" s="199">
        <f>IF(N648="snížená",J648,0)</f>
        <v>0</v>
      </c>
      <c r="BG648" s="199">
        <f>IF(N648="zákl. přenesená",J648,0)</f>
        <v>0</v>
      </c>
      <c r="BH648" s="199">
        <f>IF(N648="sníž. přenesená",J648,0)</f>
        <v>0</v>
      </c>
      <c r="BI648" s="199">
        <f>IF(N648="nulová",J648,0)</f>
        <v>0</v>
      </c>
      <c r="BJ648" s="18" t="s">
        <v>132</v>
      </c>
      <c r="BK648" s="199">
        <f>ROUND(I648*H648,2)</f>
        <v>0</v>
      </c>
      <c r="BL648" s="18" t="s">
        <v>144</v>
      </c>
      <c r="BM648" s="198" t="s">
        <v>768</v>
      </c>
    </row>
    <row r="649" spans="1:65" s="2" customFormat="1" ht="29.25">
      <c r="A649" s="35"/>
      <c r="B649" s="36"/>
      <c r="C649" s="37"/>
      <c r="D649" s="200" t="s">
        <v>134</v>
      </c>
      <c r="E649" s="37"/>
      <c r="F649" s="201" t="s">
        <v>769</v>
      </c>
      <c r="G649" s="37"/>
      <c r="H649" s="37"/>
      <c r="I649" s="202"/>
      <c r="J649" s="37"/>
      <c r="K649" s="37"/>
      <c r="L649" s="40"/>
      <c r="M649" s="203"/>
      <c r="N649" s="204"/>
      <c r="O649" s="72"/>
      <c r="P649" s="72"/>
      <c r="Q649" s="72"/>
      <c r="R649" s="72"/>
      <c r="S649" s="72"/>
      <c r="T649" s="73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T649" s="18" t="s">
        <v>134</v>
      </c>
      <c r="AU649" s="18" t="s">
        <v>132</v>
      </c>
    </row>
    <row r="650" spans="1:65" s="14" customFormat="1" ht="11.25">
      <c r="B650" s="219"/>
      <c r="C650" s="220"/>
      <c r="D650" s="200" t="s">
        <v>205</v>
      </c>
      <c r="E650" s="221" t="s">
        <v>1</v>
      </c>
      <c r="F650" s="222" t="s">
        <v>734</v>
      </c>
      <c r="G650" s="220"/>
      <c r="H650" s="223">
        <v>45</v>
      </c>
      <c r="I650" s="224"/>
      <c r="J650" s="220"/>
      <c r="K650" s="220"/>
      <c r="L650" s="225"/>
      <c r="M650" s="226"/>
      <c r="N650" s="227"/>
      <c r="O650" s="227"/>
      <c r="P650" s="227"/>
      <c r="Q650" s="227"/>
      <c r="R650" s="227"/>
      <c r="S650" s="227"/>
      <c r="T650" s="228"/>
      <c r="AT650" s="229" t="s">
        <v>205</v>
      </c>
      <c r="AU650" s="229" t="s">
        <v>132</v>
      </c>
      <c r="AV650" s="14" t="s">
        <v>132</v>
      </c>
      <c r="AW650" s="14" t="s">
        <v>32</v>
      </c>
      <c r="AX650" s="14" t="s">
        <v>76</v>
      </c>
      <c r="AY650" s="229" t="s">
        <v>123</v>
      </c>
    </row>
    <row r="651" spans="1:65" s="14" customFormat="1" ht="11.25">
      <c r="B651" s="219"/>
      <c r="C651" s="220"/>
      <c r="D651" s="200" t="s">
        <v>205</v>
      </c>
      <c r="E651" s="221" t="s">
        <v>1</v>
      </c>
      <c r="F651" s="222" t="s">
        <v>735</v>
      </c>
      <c r="G651" s="220"/>
      <c r="H651" s="223">
        <v>36.799999999999997</v>
      </c>
      <c r="I651" s="224"/>
      <c r="J651" s="220"/>
      <c r="K651" s="220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205</v>
      </c>
      <c r="AU651" s="229" t="s">
        <v>132</v>
      </c>
      <c r="AV651" s="14" t="s">
        <v>132</v>
      </c>
      <c r="AW651" s="14" t="s">
        <v>32</v>
      </c>
      <c r="AX651" s="14" t="s">
        <v>76</v>
      </c>
      <c r="AY651" s="229" t="s">
        <v>123</v>
      </c>
    </row>
    <row r="652" spans="1:65" s="14" customFormat="1" ht="11.25">
      <c r="B652" s="219"/>
      <c r="C652" s="220"/>
      <c r="D652" s="200" t="s">
        <v>205</v>
      </c>
      <c r="E652" s="221" t="s">
        <v>1</v>
      </c>
      <c r="F652" s="222" t="s">
        <v>736</v>
      </c>
      <c r="G652" s="220"/>
      <c r="H652" s="223">
        <v>28.4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205</v>
      </c>
      <c r="AU652" s="229" t="s">
        <v>132</v>
      </c>
      <c r="AV652" s="14" t="s">
        <v>132</v>
      </c>
      <c r="AW652" s="14" t="s">
        <v>32</v>
      </c>
      <c r="AX652" s="14" t="s">
        <v>76</v>
      </c>
      <c r="AY652" s="229" t="s">
        <v>123</v>
      </c>
    </row>
    <row r="653" spans="1:65" s="14" customFormat="1" ht="11.25">
      <c r="B653" s="219"/>
      <c r="C653" s="220"/>
      <c r="D653" s="200" t="s">
        <v>205</v>
      </c>
      <c r="E653" s="221" t="s">
        <v>1</v>
      </c>
      <c r="F653" s="222" t="s">
        <v>770</v>
      </c>
      <c r="G653" s="220"/>
      <c r="H653" s="223">
        <v>12.8</v>
      </c>
      <c r="I653" s="224"/>
      <c r="J653" s="220"/>
      <c r="K653" s="220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205</v>
      </c>
      <c r="AU653" s="229" t="s">
        <v>132</v>
      </c>
      <c r="AV653" s="14" t="s">
        <v>132</v>
      </c>
      <c r="AW653" s="14" t="s">
        <v>32</v>
      </c>
      <c r="AX653" s="14" t="s">
        <v>76</v>
      </c>
      <c r="AY653" s="229" t="s">
        <v>123</v>
      </c>
    </row>
    <row r="654" spans="1:65" s="14" customFormat="1" ht="11.25">
      <c r="B654" s="219"/>
      <c r="C654" s="220"/>
      <c r="D654" s="200" t="s">
        <v>205</v>
      </c>
      <c r="E654" s="221" t="s">
        <v>1</v>
      </c>
      <c r="F654" s="222" t="s">
        <v>771</v>
      </c>
      <c r="G654" s="220"/>
      <c r="H654" s="223">
        <v>80</v>
      </c>
      <c r="I654" s="224"/>
      <c r="J654" s="220"/>
      <c r="K654" s="220"/>
      <c r="L654" s="225"/>
      <c r="M654" s="226"/>
      <c r="N654" s="227"/>
      <c r="O654" s="227"/>
      <c r="P654" s="227"/>
      <c r="Q654" s="227"/>
      <c r="R654" s="227"/>
      <c r="S654" s="227"/>
      <c r="T654" s="228"/>
      <c r="AT654" s="229" t="s">
        <v>205</v>
      </c>
      <c r="AU654" s="229" t="s">
        <v>132</v>
      </c>
      <c r="AV654" s="14" t="s">
        <v>132</v>
      </c>
      <c r="AW654" s="14" t="s">
        <v>32</v>
      </c>
      <c r="AX654" s="14" t="s">
        <v>76</v>
      </c>
      <c r="AY654" s="229" t="s">
        <v>123</v>
      </c>
    </row>
    <row r="655" spans="1:65" s="14" customFormat="1" ht="11.25">
      <c r="B655" s="219"/>
      <c r="C655" s="220"/>
      <c r="D655" s="200" t="s">
        <v>205</v>
      </c>
      <c r="E655" s="221" t="s">
        <v>1</v>
      </c>
      <c r="F655" s="222" t="s">
        <v>737</v>
      </c>
      <c r="G655" s="220"/>
      <c r="H655" s="223">
        <v>53.6</v>
      </c>
      <c r="I655" s="224"/>
      <c r="J655" s="220"/>
      <c r="K655" s="220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205</v>
      </c>
      <c r="AU655" s="229" t="s">
        <v>132</v>
      </c>
      <c r="AV655" s="14" t="s">
        <v>132</v>
      </c>
      <c r="AW655" s="14" t="s">
        <v>32</v>
      </c>
      <c r="AX655" s="14" t="s">
        <v>76</v>
      </c>
      <c r="AY655" s="229" t="s">
        <v>123</v>
      </c>
    </row>
    <row r="656" spans="1:65" s="14" customFormat="1" ht="11.25">
      <c r="B656" s="219"/>
      <c r="C656" s="220"/>
      <c r="D656" s="200" t="s">
        <v>205</v>
      </c>
      <c r="E656" s="221" t="s">
        <v>1</v>
      </c>
      <c r="F656" s="222" t="s">
        <v>739</v>
      </c>
      <c r="G656" s="220"/>
      <c r="H656" s="223">
        <v>69.599999999999994</v>
      </c>
      <c r="I656" s="224"/>
      <c r="J656" s="220"/>
      <c r="K656" s="220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205</v>
      </c>
      <c r="AU656" s="229" t="s">
        <v>132</v>
      </c>
      <c r="AV656" s="14" t="s">
        <v>132</v>
      </c>
      <c r="AW656" s="14" t="s">
        <v>32</v>
      </c>
      <c r="AX656" s="14" t="s">
        <v>76</v>
      </c>
      <c r="AY656" s="229" t="s">
        <v>123</v>
      </c>
    </row>
    <row r="657" spans="1:65" s="14" customFormat="1" ht="11.25">
      <c r="B657" s="219"/>
      <c r="C657" s="220"/>
      <c r="D657" s="200" t="s">
        <v>205</v>
      </c>
      <c r="E657" s="221" t="s">
        <v>1</v>
      </c>
      <c r="F657" s="222" t="s">
        <v>772</v>
      </c>
      <c r="G657" s="220"/>
      <c r="H657" s="223">
        <v>45.5</v>
      </c>
      <c r="I657" s="224"/>
      <c r="J657" s="220"/>
      <c r="K657" s="220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205</v>
      </c>
      <c r="AU657" s="229" t="s">
        <v>132</v>
      </c>
      <c r="AV657" s="14" t="s">
        <v>132</v>
      </c>
      <c r="AW657" s="14" t="s">
        <v>32</v>
      </c>
      <c r="AX657" s="14" t="s">
        <v>76</v>
      </c>
      <c r="AY657" s="229" t="s">
        <v>123</v>
      </c>
    </row>
    <row r="658" spans="1:65" s="14" customFormat="1" ht="11.25">
      <c r="B658" s="219"/>
      <c r="C658" s="220"/>
      <c r="D658" s="200" t="s">
        <v>205</v>
      </c>
      <c r="E658" s="221" t="s">
        <v>1</v>
      </c>
      <c r="F658" s="222" t="s">
        <v>773</v>
      </c>
      <c r="G658" s="220"/>
      <c r="H658" s="223">
        <v>15.8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205</v>
      </c>
      <c r="AU658" s="229" t="s">
        <v>132</v>
      </c>
      <c r="AV658" s="14" t="s">
        <v>132</v>
      </c>
      <c r="AW658" s="14" t="s">
        <v>32</v>
      </c>
      <c r="AX658" s="14" t="s">
        <v>76</v>
      </c>
      <c r="AY658" s="229" t="s">
        <v>123</v>
      </c>
    </row>
    <row r="659" spans="1:65" s="14" customFormat="1" ht="11.25">
      <c r="B659" s="219"/>
      <c r="C659" s="220"/>
      <c r="D659" s="200" t="s">
        <v>205</v>
      </c>
      <c r="E659" s="221" t="s">
        <v>1</v>
      </c>
      <c r="F659" s="222" t="s">
        <v>774</v>
      </c>
      <c r="G659" s="220"/>
      <c r="H659" s="223">
        <v>42</v>
      </c>
      <c r="I659" s="224"/>
      <c r="J659" s="220"/>
      <c r="K659" s="220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205</v>
      </c>
      <c r="AU659" s="229" t="s">
        <v>132</v>
      </c>
      <c r="AV659" s="14" t="s">
        <v>132</v>
      </c>
      <c r="AW659" s="14" t="s">
        <v>32</v>
      </c>
      <c r="AX659" s="14" t="s">
        <v>76</v>
      </c>
      <c r="AY659" s="229" t="s">
        <v>123</v>
      </c>
    </row>
    <row r="660" spans="1:65" s="14" customFormat="1" ht="11.25">
      <c r="B660" s="219"/>
      <c r="C660" s="220"/>
      <c r="D660" s="200" t="s">
        <v>205</v>
      </c>
      <c r="E660" s="221" t="s">
        <v>1</v>
      </c>
      <c r="F660" s="222" t="s">
        <v>775</v>
      </c>
      <c r="G660" s="220"/>
      <c r="H660" s="223">
        <v>36</v>
      </c>
      <c r="I660" s="224"/>
      <c r="J660" s="220"/>
      <c r="K660" s="220"/>
      <c r="L660" s="225"/>
      <c r="M660" s="226"/>
      <c r="N660" s="227"/>
      <c r="O660" s="227"/>
      <c r="P660" s="227"/>
      <c r="Q660" s="227"/>
      <c r="R660" s="227"/>
      <c r="S660" s="227"/>
      <c r="T660" s="228"/>
      <c r="AT660" s="229" t="s">
        <v>205</v>
      </c>
      <c r="AU660" s="229" t="s">
        <v>132</v>
      </c>
      <c r="AV660" s="14" t="s">
        <v>132</v>
      </c>
      <c r="AW660" s="14" t="s">
        <v>32</v>
      </c>
      <c r="AX660" s="14" t="s">
        <v>76</v>
      </c>
      <c r="AY660" s="229" t="s">
        <v>123</v>
      </c>
    </row>
    <row r="661" spans="1:65" s="15" customFormat="1" ht="11.25">
      <c r="B661" s="230"/>
      <c r="C661" s="231"/>
      <c r="D661" s="200" t="s">
        <v>205</v>
      </c>
      <c r="E661" s="232" t="s">
        <v>1</v>
      </c>
      <c r="F661" s="233" t="s">
        <v>214</v>
      </c>
      <c r="G661" s="231"/>
      <c r="H661" s="234">
        <v>465.50000000000006</v>
      </c>
      <c r="I661" s="235"/>
      <c r="J661" s="231"/>
      <c r="K661" s="231"/>
      <c r="L661" s="236"/>
      <c r="M661" s="237"/>
      <c r="N661" s="238"/>
      <c r="O661" s="238"/>
      <c r="P661" s="238"/>
      <c r="Q661" s="238"/>
      <c r="R661" s="238"/>
      <c r="S661" s="238"/>
      <c r="T661" s="239"/>
      <c r="AT661" s="240" t="s">
        <v>205</v>
      </c>
      <c r="AU661" s="240" t="s">
        <v>132</v>
      </c>
      <c r="AV661" s="15" t="s">
        <v>144</v>
      </c>
      <c r="AW661" s="15" t="s">
        <v>32</v>
      </c>
      <c r="AX661" s="15" t="s">
        <v>83</v>
      </c>
      <c r="AY661" s="240" t="s">
        <v>123</v>
      </c>
    </row>
    <row r="662" spans="1:65" s="2" customFormat="1" ht="14.45" customHeight="1">
      <c r="A662" s="35"/>
      <c r="B662" s="36"/>
      <c r="C662" s="241" t="s">
        <v>776</v>
      </c>
      <c r="D662" s="241" t="s">
        <v>335</v>
      </c>
      <c r="E662" s="242" t="s">
        <v>777</v>
      </c>
      <c r="F662" s="243" t="s">
        <v>778</v>
      </c>
      <c r="G662" s="244" t="s">
        <v>217</v>
      </c>
      <c r="H662" s="245">
        <v>535.32500000000005</v>
      </c>
      <c r="I662" s="246"/>
      <c r="J662" s="247">
        <f>ROUND(I662*H662,2)</f>
        <v>0</v>
      </c>
      <c r="K662" s="243" t="s">
        <v>130</v>
      </c>
      <c r="L662" s="248"/>
      <c r="M662" s="249" t="s">
        <v>1</v>
      </c>
      <c r="N662" s="250" t="s">
        <v>42</v>
      </c>
      <c r="O662" s="72"/>
      <c r="P662" s="196">
        <f>O662*H662</f>
        <v>0</v>
      </c>
      <c r="Q662" s="196">
        <v>3.0000000000000001E-5</v>
      </c>
      <c r="R662" s="196">
        <f>Q662*H662</f>
        <v>1.6059750000000001E-2</v>
      </c>
      <c r="S662" s="196">
        <v>0</v>
      </c>
      <c r="T662" s="197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8" t="s">
        <v>167</v>
      </c>
      <c r="AT662" s="198" t="s">
        <v>335</v>
      </c>
      <c r="AU662" s="198" t="s">
        <v>132</v>
      </c>
      <c r="AY662" s="18" t="s">
        <v>123</v>
      </c>
      <c r="BE662" s="199">
        <f>IF(N662="základní",J662,0)</f>
        <v>0</v>
      </c>
      <c r="BF662" s="199">
        <f>IF(N662="snížená",J662,0)</f>
        <v>0</v>
      </c>
      <c r="BG662" s="199">
        <f>IF(N662="zákl. přenesená",J662,0)</f>
        <v>0</v>
      </c>
      <c r="BH662" s="199">
        <f>IF(N662="sníž. přenesená",J662,0)</f>
        <v>0</v>
      </c>
      <c r="BI662" s="199">
        <f>IF(N662="nulová",J662,0)</f>
        <v>0</v>
      </c>
      <c r="BJ662" s="18" t="s">
        <v>132</v>
      </c>
      <c r="BK662" s="199">
        <f>ROUND(I662*H662,2)</f>
        <v>0</v>
      </c>
      <c r="BL662" s="18" t="s">
        <v>144</v>
      </c>
      <c r="BM662" s="198" t="s">
        <v>779</v>
      </c>
    </row>
    <row r="663" spans="1:65" s="2" customFormat="1" ht="11.25">
      <c r="A663" s="35"/>
      <c r="B663" s="36"/>
      <c r="C663" s="37"/>
      <c r="D663" s="200" t="s">
        <v>134</v>
      </c>
      <c r="E663" s="37"/>
      <c r="F663" s="201" t="s">
        <v>778</v>
      </c>
      <c r="G663" s="37"/>
      <c r="H663" s="37"/>
      <c r="I663" s="202"/>
      <c r="J663" s="37"/>
      <c r="K663" s="37"/>
      <c r="L663" s="40"/>
      <c r="M663" s="203"/>
      <c r="N663" s="204"/>
      <c r="O663" s="72"/>
      <c r="P663" s="72"/>
      <c r="Q663" s="72"/>
      <c r="R663" s="72"/>
      <c r="S663" s="72"/>
      <c r="T663" s="73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134</v>
      </c>
      <c r="AU663" s="18" t="s">
        <v>132</v>
      </c>
    </row>
    <row r="664" spans="1:65" s="14" customFormat="1" ht="11.25">
      <c r="B664" s="219"/>
      <c r="C664" s="220"/>
      <c r="D664" s="200" t="s">
        <v>205</v>
      </c>
      <c r="E664" s="220"/>
      <c r="F664" s="222" t="s">
        <v>780</v>
      </c>
      <c r="G664" s="220"/>
      <c r="H664" s="223">
        <v>535.32500000000005</v>
      </c>
      <c r="I664" s="224"/>
      <c r="J664" s="220"/>
      <c r="K664" s="220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205</v>
      </c>
      <c r="AU664" s="229" t="s">
        <v>132</v>
      </c>
      <c r="AV664" s="14" t="s">
        <v>132</v>
      </c>
      <c r="AW664" s="14" t="s">
        <v>4</v>
      </c>
      <c r="AX664" s="14" t="s">
        <v>83</v>
      </c>
      <c r="AY664" s="229" t="s">
        <v>123</v>
      </c>
    </row>
    <row r="665" spans="1:65" s="2" customFormat="1" ht="24.2" customHeight="1">
      <c r="A665" s="35"/>
      <c r="B665" s="36"/>
      <c r="C665" s="187" t="s">
        <v>781</v>
      </c>
      <c r="D665" s="187" t="s">
        <v>126</v>
      </c>
      <c r="E665" s="188" t="s">
        <v>782</v>
      </c>
      <c r="F665" s="189" t="s">
        <v>783</v>
      </c>
      <c r="G665" s="190" t="s">
        <v>217</v>
      </c>
      <c r="H665" s="191">
        <v>387.5</v>
      </c>
      <c r="I665" s="192"/>
      <c r="J665" s="193">
        <f>ROUND(I665*H665,2)</f>
        <v>0</v>
      </c>
      <c r="K665" s="189" t="s">
        <v>130</v>
      </c>
      <c r="L665" s="40"/>
      <c r="M665" s="194" t="s">
        <v>1</v>
      </c>
      <c r="N665" s="195" t="s">
        <v>42</v>
      </c>
      <c r="O665" s="72"/>
      <c r="P665" s="196">
        <f>O665*H665</f>
        <v>0</v>
      </c>
      <c r="Q665" s="196">
        <v>0</v>
      </c>
      <c r="R665" s="196">
        <f>Q665*H665</f>
        <v>0</v>
      </c>
      <c r="S665" s="196">
        <v>0</v>
      </c>
      <c r="T665" s="197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98" t="s">
        <v>144</v>
      </c>
      <c r="AT665" s="198" t="s">
        <v>126</v>
      </c>
      <c r="AU665" s="198" t="s">
        <v>132</v>
      </c>
      <c r="AY665" s="18" t="s">
        <v>123</v>
      </c>
      <c r="BE665" s="199">
        <f>IF(N665="základní",J665,0)</f>
        <v>0</v>
      </c>
      <c r="BF665" s="199">
        <f>IF(N665="snížená",J665,0)</f>
        <v>0</v>
      </c>
      <c r="BG665" s="199">
        <f>IF(N665="zákl. přenesená",J665,0)</f>
        <v>0</v>
      </c>
      <c r="BH665" s="199">
        <f>IF(N665="sníž. přenesená",J665,0)</f>
        <v>0</v>
      </c>
      <c r="BI665" s="199">
        <f>IF(N665="nulová",J665,0)</f>
        <v>0</v>
      </c>
      <c r="BJ665" s="18" t="s">
        <v>132</v>
      </c>
      <c r="BK665" s="199">
        <f>ROUND(I665*H665,2)</f>
        <v>0</v>
      </c>
      <c r="BL665" s="18" t="s">
        <v>144</v>
      </c>
      <c r="BM665" s="198" t="s">
        <v>784</v>
      </c>
    </row>
    <row r="666" spans="1:65" s="2" customFormat="1" ht="39">
      <c r="A666" s="35"/>
      <c r="B666" s="36"/>
      <c r="C666" s="37"/>
      <c r="D666" s="200" t="s">
        <v>134</v>
      </c>
      <c r="E666" s="37"/>
      <c r="F666" s="201" t="s">
        <v>785</v>
      </c>
      <c r="G666" s="37"/>
      <c r="H666" s="37"/>
      <c r="I666" s="202"/>
      <c r="J666" s="37"/>
      <c r="K666" s="37"/>
      <c r="L666" s="40"/>
      <c r="M666" s="203"/>
      <c r="N666" s="204"/>
      <c r="O666" s="72"/>
      <c r="P666" s="72"/>
      <c r="Q666" s="72"/>
      <c r="R666" s="72"/>
      <c r="S666" s="72"/>
      <c r="T666" s="73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8" t="s">
        <v>134</v>
      </c>
      <c r="AU666" s="18" t="s">
        <v>132</v>
      </c>
    </row>
    <row r="667" spans="1:65" s="14" customFormat="1" ht="11.25">
      <c r="B667" s="219"/>
      <c r="C667" s="220"/>
      <c r="D667" s="200" t="s">
        <v>205</v>
      </c>
      <c r="E667" s="221" t="s">
        <v>1</v>
      </c>
      <c r="F667" s="222" t="s">
        <v>734</v>
      </c>
      <c r="G667" s="220"/>
      <c r="H667" s="223">
        <v>45</v>
      </c>
      <c r="I667" s="224"/>
      <c r="J667" s="220"/>
      <c r="K667" s="220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205</v>
      </c>
      <c r="AU667" s="229" t="s">
        <v>132</v>
      </c>
      <c r="AV667" s="14" t="s">
        <v>132</v>
      </c>
      <c r="AW667" s="14" t="s">
        <v>32</v>
      </c>
      <c r="AX667" s="14" t="s">
        <v>76</v>
      </c>
      <c r="AY667" s="229" t="s">
        <v>123</v>
      </c>
    </row>
    <row r="668" spans="1:65" s="14" customFormat="1" ht="11.25">
      <c r="B668" s="219"/>
      <c r="C668" s="220"/>
      <c r="D668" s="200" t="s">
        <v>205</v>
      </c>
      <c r="E668" s="221" t="s">
        <v>1</v>
      </c>
      <c r="F668" s="222" t="s">
        <v>735</v>
      </c>
      <c r="G668" s="220"/>
      <c r="H668" s="223">
        <v>36.799999999999997</v>
      </c>
      <c r="I668" s="224"/>
      <c r="J668" s="220"/>
      <c r="K668" s="220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205</v>
      </c>
      <c r="AU668" s="229" t="s">
        <v>132</v>
      </c>
      <c r="AV668" s="14" t="s">
        <v>132</v>
      </c>
      <c r="AW668" s="14" t="s">
        <v>32</v>
      </c>
      <c r="AX668" s="14" t="s">
        <v>76</v>
      </c>
      <c r="AY668" s="229" t="s">
        <v>123</v>
      </c>
    </row>
    <row r="669" spans="1:65" s="14" customFormat="1" ht="11.25">
      <c r="B669" s="219"/>
      <c r="C669" s="220"/>
      <c r="D669" s="200" t="s">
        <v>205</v>
      </c>
      <c r="E669" s="221" t="s">
        <v>1</v>
      </c>
      <c r="F669" s="222" t="s">
        <v>736</v>
      </c>
      <c r="G669" s="220"/>
      <c r="H669" s="223">
        <v>28.4</v>
      </c>
      <c r="I669" s="224"/>
      <c r="J669" s="220"/>
      <c r="K669" s="220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205</v>
      </c>
      <c r="AU669" s="229" t="s">
        <v>132</v>
      </c>
      <c r="AV669" s="14" t="s">
        <v>132</v>
      </c>
      <c r="AW669" s="14" t="s">
        <v>32</v>
      </c>
      <c r="AX669" s="14" t="s">
        <v>76</v>
      </c>
      <c r="AY669" s="229" t="s">
        <v>123</v>
      </c>
    </row>
    <row r="670" spans="1:65" s="14" customFormat="1" ht="11.25">
      <c r="B670" s="219"/>
      <c r="C670" s="220"/>
      <c r="D670" s="200" t="s">
        <v>205</v>
      </c>
      <c r="E670" s="221" t="s">
        <v>1</v>
      </c>
      <c r="F670" s="222" t="s">
        <v>770</v>
      </c>
      <c r="G670" s="220"/>
      <c r="H670" s="223">
        <v>12.8</v>
      </c>
      <c r="I670" s="224"/>
      <c r="J670" s="220"/>
      <c r="K670" s="220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205</v>
      </c>
      <c r="AU670" s="229" t="s">
        <v>132</v>
      </c>
      <c r="AV670" s="14" t="s">
        <v>132</v>
      </c>
      <c r="AW670" s="14" t="s">
        <v>32</v>
      </c>
      <c r="AX670" s="14" t="s">
        <v>76</v>
      </c>
      <c r="AY670" s="229" t="s">
        <v>123</v>
      </c>
    </row>
    <row r="671" spans="1:65" s="14" customFormat="1" ht="11.25">
      <c r="B671" s="219"/>
      <c r="C671" s="220"/>
      <c r="D671" s="200" t="s">
        <v>205</v>
      </c>
      <c r="E671" s="221" t="s">
        <v>1</v>
      </c>
      <c r="F671" s="222" t="s">
        <v>771</v>
      </c>
      <c r="G671" s="220"/>
      <c r="H671" s="223">
        <v>80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205</v>
      </c>
      <c r="AU671" s="229" t="s">
        <v>132</v>
      </c>
      <c r="AV671" s="14" t="s">
        <v>132</v>
      </c>
      <c r="AW671" s="14" t="s">
        <v>32</v>
      </c>
      <c r="AX671" s="14" t="s">
        <v>76</v>
      </c>
      <c r="AY671" s="229" t="s">
        <v>123</v>
      </c>
    </row>
    <row r="672" spans="1:65" s="14" customFormat="1" ht="11.25">
      <c r="B672" s="219"/>
      <c r="C672" s="220"/>
      <c r="D672" s="200" t="s">
        <v>205</v>
      </c>
      <c r="E672" s="221" t="s">
        <v>1</v>
      </c>
      <c r="F672" s="222" t="s">
        <v>737</v>
      </c>
      <c r="G672" s="220"/>
      <c r="H672" s="223">
        <v>53.6</v>
      </c>
      <c r="I672" s="224"/>
      <c r="J672" s="220"/>
      <c r="K672" s="220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205</v>
      </c>
      <c r="AU672" s="229" t="s">
        <v>132</v>
      </c>
      <c r="AV672" s="14" t="s">
        <v>132</v>
      </c>
      <c r="AW672" s="14" t="s">
        <v>32</v>
      </c>
      <c r="AX672" s="14" t="s">
        <v>76</v>
      </c>
      <c r="AY672" s="229" t="s">
        <v>123</v>
      </c>
    </row>
    <row r="673" spans="1:65" s="14" customFormat="1" ht="11.25">
      <c r="B673" s="219"/>
      <c r="C673" s="220"/>
      <c r="D673" s="200" t="s">
        <v>205</v>
      </c>
      <c r="E673" s="221" t="s">
        <v>1</v>
      </c>
      <c r="F673" s="222" t="s">
        <v>739</v>
      </c>
      <c r="G673" s="220"/>
      <c r="H673" s="223">
        <v>69.599999999999994</v>
      </c>
      <c r="I673" s="224"/>
      <c r="J673" s="220"/>
      <c r="K673" s="220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205</v>
      </c>
      <c r="AU673" s="229" t="s">
        <v>132</v>
      </c>
      <c r="AV673" s="14" t="s">
        <v>132</v>
      </c>
      <c r="AW673" s="14" t="s">
        <v>32</v>
      </c>
      <c r="AX673" s="14" t="s">
        <v>76</v>
      </c>
      <c r="AY673" s="229" t="s">
        <v>123</v>
      </c>
    </row>
    <row r="674" spans="1:65" s="14" customFormat="1" ht="11.25">
      <c r="B674" s="219"/>
      <c r="C674" s="220"/>
      <c r="D674" s="200" t="s">
        <v>205</v>
      </c>
      <c r="E674" s="221" t="s">
        <v>1</v>
      </c>
      <c r="F674" s="222" t="s">
        <v>772</v>
      </c>
      <c r="G674" s="220"/>
      <c r="H674" s="223">
        <v>45.5</v>
      </c>
      <c r="I674" s="224"/>
      <c r="J674" s="220"/>
      <c r="K674" s="220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205</v>
      </c>
      <c r="AU674" s="229" t="s">
        <v>132</v>
      </c>
      <c r="AV674" s="14" t="s">
        <v>132</v>
      </c>
      <c r="AW674" s="14" t="s">
        <v>32</v>
      </c>
      <c r="AX674" s="14" t="s">
        <v>76</v>
      </c>
      <c r="AY674" s="229" t="s">
        <v>123</v>
      </c>
    </row>
    <row r="675" spans="1:65" s="14" customFormat="1" ht="11.25">
      <c r="B675" s="219"/>
      <c r="C675" s="220"/>
      <c r="D675" s="200" t="s">
        <v>205</v>
      </c>
      <c r="E675" s="221" t="s">
        <v>1</v>
      </c>
      <c r="F675" s="222" t="s">
        <v>773</v>
      </c>
      <c r="G675" s="220"/>
      <c r="H675" s="223">
        <v>15.8</v>
      </c>
      <c r="I675" s="224"/>
      <c r="J675" s="220"/>
      <c r="K675" s="220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205</v>
      </c>
      <c r="AU675" s="229" t="s">
        <v>132</v>
      </c>
      <c r="AV675" s="14" t="s">
        <v>132</v>
      </c>
      <c r="AW675" s="14" t="s">
        <v>32</v>
      </c>
      <c r="AX675" s="14" t="s">
        <v>76</v>
      </c>
      <c r="AY675" s="229" t="s">
        <v>123</v>
      </c>
    </row>
    <row r="676" spans="1:65" s="15" customFormat="1" ht="11.25">
      <c r="B676" s="230"/>
      <c r="C676" s="231"/>
      <c r="D676" s="200" t="s">
        <v>205</v>
      </c>
      <c r="E676" s="232" t="s">
        <v>1</v>
      </c>
      <c r="F676" s="233" t="s">
        <v>214</v>
      </c>
      <c r="G676" s="231"/>
      <c r="H676" s="234">
        <v>387.50000000000006</v>
      </c>
      <c r="I676" s="235"/>
      <c r="J676" s="231"/>
      <c r="K676" s="231"/>
      <c r="L676" s="236"/>
      <c r="M676" s="237"/>
      <c r="N676" s="238"/>
      <c r="O676" s="238"/>
      <c r="P676" s="238"/>
      <c r="Q676" s="238"/>
      <c r="R676" s="238"/>
      <c r="S676" s="238"/>
      <c r="T676" s="239"/>
      <c r="AT676" s="240" t="s">
        <v>205</v>
      </c>
      <c r="AU676" s="240" t="s">
        <v>132</v>
      </c>
      <c r="AV676" s="15" t="s">
        <v>144</v>
      </c>
      <c r="AW676" s="15" t="s">
        <v>32</v>
      </c>
      <c r="AX676" s="15" t="s">
        <v>83</v>
      </c>
      <c r="AY676" s="240" t="s">
        <v>123</v>
      </c>
    </row>
    <row r="677" spans="1:65" s="2" customFormat="1" ht="24.2" customHeight="1">
      <c r="A677" s="35"/>
      <c r="B677" s="36"/>
      <c r="C677" s="241" t="s">
        <v>786</v>
      </c>
      <c r="D677" s="241" t="s">
        <v>335</v>
      </c>
      <c r="E677" s="242" t="s">
        <v>787</v>
      </c>
      <c r="F677" s="243" t="s">
        <v>788</v>
      </c>
      <c r="G677" s="244" t="s">
        <v>217</v>
      </c>
      <c r="H677" s="245">
        <v>445.625</v>
      </c>
      <c r="I677" s="246"/>
      <c r="J677" s="247">
        <f>ROUND(I677*H677,2)</f>
        <v>0</v>
      </c>
      <c r="K677" s="243" t="s">
        <v>130</v>
      </c>
      <c r="L677" s="248"/>
      <c r="M677" s="249" t="s">
        <v>1</v>
      </c>
      <c r="N677" s="250" t="s">
        <v>42</v>
      </c>
      <c r="O677" s="72"/>
      <c r="P677" s="196">
        <f>O677*H677</f>
        <v>0</v>
      </c>
      <c r="Q677" s="196">
        <v>4.0000000000000003E-5</v>
      </c>
      <c r="R677" s="196">
        <f>Q677*H677</f>
        <v>1.7825000000000001E-2</v>
      </c>
      <c r="S677" s="196">
        <v>0</v>
      </c>
      <c r="T677" s="197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98" t="s">
        <v>167</v>
      </c>
      <c r="AT677" s="198" t="s">
        <v>335</v>
      </c>
      <c r="AU677" s="198" t="s">
        <v>132</v>
      </c>
      <c r="AY677" s="18" t="s">
        <v>123</v>
      </c>
      <c r="BE677" s="199">
        <f>IF(N677="základní",J677,0)</f>
        <v>0</v>
      </c>
      <c r="BF677" s="199">
        <f>IF(N677="snížená",J677,0)</f>
        <v>0</v>
      </c>
      <c r="BG677" s="199">
        <f>IF(N677="zákl. přenesená",J677,0)</f>
        <v>0</v>
      </c>
      <c r="BH677" s="199">
        <f>IF(N677="sníž. přenesená",J677,0)</f>
        <v>0</v>
      </c>
      <c r="BI677" s="199">
        <f>IF(N677="nulová",J677,0)</f>
        <v>0</v>
      </c>
      <c r="BJ677" s="18" t="s">
        <v>132</v>
      </c>
      <c r="BK677" s="199">
        <f>ROUND(I677*H677,2)</f>
        <v>0</v>
      </c>
      <c r="BL677" s="18" t="s">
        <v>144</v>
      </c>
      <c r="BM677" s="198" t="s">
        <v>789</v>
      </c>
    </row>
    <row r="678" spans="1:65" s="2" customFormat="1" ht="19.5">
      <c r="A678" s="35"/>
      <c r="B678" s="36"/>
      <c r="C678" s="37"/>
      <c r="D678" s="200" t="s">
        <v>134</v>
      </c>
      <c r="E678" s="37"/>
      <c r="F678" s="201" t="s">
        <v>788</v>
      </c>
      <c r="G678" s="37"/>
      <c r="H678" s="37"/>
      <c r="I678" s="202"/>
      <c r="J678" s="37"/>
      <c r="K678" s="37"/>
      <c r="L678" s="40"/>
      <c r="M678" s="203"/>
      <c r="N678" s="204"/>
      <c r="O678" s="72"/>
      <c r="P678" s="72"/>
      <c r="Q678" s="72"/>
      <c r="R678" s="72"/>
      <c r="S678" s="72"/>
      <c r="T678" s="73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T678" s="18" t="s">
        <v>134</v>
      </c>
      <c r="AU678" s="18" t="s">
        <v>132</v>
      </c>
    </row>
    <row r="679" spans="1:65" s="14" customFormat="1" ht="11.25">
      <c r="B679" s="219"/>
      <c r="C679" s="220"/>
      <c r="D679" s="200" t="s">
        <v>205</v>
      </c>
      <c r="E679" s="220"/>
      <c r="F679" s="222" t="s">
        <v>790</v>
      </c>
      <c r="G679" s="220"/>
      <c r="H679" s="223">
        <v>445.625</v>
      </c>
      <c r="I679" s="224"/>
      <c r="J679" s="220"/>
      <c r="K679" s="220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205</v>
      </c>
      <c r="AU679" s="229" t="s">
        <v>132</v>
      </c>
      <c r="AV679" s="14" t="s">
        <v>132</v>
      </c>
      <c r="AW679" s="14" t="s">
        <v>4</v>
      </c>
      <c r="AX679" s="14" t="s">
        <v>83</v>
      </c>
      <c r="AY679" s="229" t="s">
        <v>123</v>
      </c>
    </row>
    <row r="680" spans="1:65" s="2" customFormat="1" ht="24.2" customHeight="1">
      <c r="A680" s="35"/>
      <c r="B680" s="36"/>
      <c r="C680" s="187" t="s">
        <v>791</v>
      </c>
      <c r="D680" s="187" t="s">
        <v>126</v>
      </c>
      <c r="E680" s="188" t="s">
        <v>792</v>
      </c>
      <c r="F680" s="189" t="s">
        <v>793</v>
      </c>
      <c r="G680" s="190" t="s">
        <v>217</v>
      </c>
      <c r="H680" s="191">
        <v>84</v>
      </c>
      <c r="I680" s="192"/>
      <c r="J680" s="193">
        <f>ROUND(I680*H680,2)</f>
        <v>0</v>
      </c>
      <c r="K680" s="189" t="s">
        <v>130</v>
      </c>
      <c r="L680" s="40"/>
      <c r="M680" s="194" t="s">
        <v>1</v>
      </c>
      <c r="N680" s="195" t="s">
        <v>42</v>
      </c>
      <c r="O680" s="72"/>
      <c r="P680" s="196">
        <f>O680*H680</f>
        <v>0</v>
      </c>
      <c r="Q680" s="196">
        <v>3.0000000000000001E-5</v>
      </c>
      <c r="R680" s="196">
        <f>Q680*H680</f>
        <v>2.5200000000000001E-3</v>
      </c>
      <c r="S680" s="196">
        <v>0</v>
      </c>
      <c r="T680" s="197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98" t="s">
        <v>144</v>
      </c>
      <c r="AT680" s="198" t="s">
        <v>126</v>
      </c>
      <c r="AU680" s="198" t="s">
        <v>132</v>
      </c>
      <c r="AY680" s="18" t="s">
        <v>123</v>
      </c>
      <c r="BE680" s="199">
        <f>IF(N680="základní",J680,0)</f>
        <v>0</v>
      </c>
      <c r="BF680" s="199">
        <f>IF(N680="snížená",J680,0)</f>
        <v>0</v>
      </c>
      <c r="BG680" s="199">
        <f>IF(N680="zákl. přenesená",J680,0)</f>
        <v>0</v>
      </c>
      <c r="BH680" s="199">
        <f>IF(N680="sníž. přenesená",J680,0)</f>
        <v>0</v>
      </c>
      <c r="BI680" s="199">
        <f>IF(N680="nulová",J680,0)</f>
        <v>0</v>
      </c>
      <c r="BJ680" s="18" t="s">
        <v>132</v>
      </c>
      <c r="BK680" s="199">
        <f>ROUND(I680*H680,2)</f>
        <v>0</v>
      </c>
      <c r="BL680" s="18" t="s">
        <v>144</v>
      </c>
      <c r="BM680" s="198" t="s">
        <v>794</v>
      </c>
    </row>
    <row r="681" spans="1:65" s="2" customFormat="1" ht="19.5">
      <c r="A681" s="35"/>
      <c r="B681" s="36"/>
      <c r="C681" s="37"/>
      <c r="D681" s="200" t="s">
        <v>134</v>
      </c>
      <c r="E681" s="37"/>
      <c r="F681" s="201" t="s">
        <v>795</v>
      </c>
      <c r="G681" s="37"/>
      <c r="H681" s="37"/>
      <c r="I681" s="202"/>
      <c r="J681" s="37"/>
      <c r="K681" s="37"/>
      <c r="L681" s="40"/>
      <c r="M681" s="203"/>
      <c r="N681" s="204"/>
      <c r="O681" s="72"/>
      <c r="P681" s="72"/>
      <c r="Q681" s="72"/>
      <c r="R681" s="72"/>
      <c r="S681" s="72"/>
      <c r="T681" s="73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T681" s="18" t="s">
        <v>134</v>
      </c>
      <c r="AU681" s="18" t="s">
        <v>132</v>
      </c>
    </row>
    <row r="682" spans="1:65" s="14" customFormat="1" ht="11.25">
      <c r="B682" s="219"/>
      <c r="C682" s="220"/>
      <c r="D682" s="200" t="s">
        <v>205</v>
      </c>
      <c r="E682" s="221" t="s">
        <v>1</v>
      </c>
      <c r="F682" s="222" t="s">
        <v>408</v>
      </c>
      <c r="G682" s="220"/>
      <c r="H682" s="223">
        <v>84</v>
      </c>
      <c r="I682" s="224"/>
      <c r="J682" s="220"/>
      <c r="K682" s="220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205</v>
      </c>
      <c r="AU682" s="229" t="s">
        <v>132</v>
      </c>
      <c r="AV682" s="14" t="s">
        <v>132</v>
      </c>
      <c r="AW682" s="14" t="s">
        <v>32</v>
      </c>
      <c r="AX682" s="14" t="s">
        <v>83</v>
      </c>
      <c r="AY682" s="229" t="s">
        <v>123</v>
      </c>
    </row>
    <row r="683" spans="1:65" s="2" customFormat="1" ht="24.2" customHeight="1">
      <c r="A683" s="35"/>
      <c r="B683" s="36"/>
      <c r="C683" s="241" t="s">
        <v>796</v>
      </c>
      <c r="D683" s="241" t="s">
        <v>335</v>
      </c>
      <c r="E683" s="242" t="s">
        <v>797</v>
      </c>
      <c r="F683" s="243" t="s">
        <v>798</v>
      </c>
      <c r="G683" s="244" t="s">
        <v>217</v>
      </c>
      <c r="H683" s="245">
        <v>84</v>
      </c>
      <c r="I683" s="246"/>
      <c r="J683" s="247">
        <f>ROUND(I683*H683,2)</f>
        <v>0</v>
      </c>
      <c r="K683" s="243" t="s">
        <v>130</v>
      </c>
      <c r="L683" s="248"/>
      <c r="M683" s="249" t="s">
        <v>1</v>
      </c>
      <c r="N683" s="250" t="s">
        <v>42</v>
      </c>
      <c r="O683" s="72"/>
      <c r="P683" s="196">
        <f>O683*H683</f>
        <v>0</v>
      </c>
      <c r="Q683" s="196">
        <v>5.0000000000000001E-4</v>
      </c>
      <c r="R683" s="196">
        <f>Q683*H683</f>
        <v>4.2000000000000003E-2</v>
      </c>
      <c r="S683" s="196">
        <v>0</v>
      </c>
      <c r="T683" s="197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98" t="s">
        <v>167</v>
      </c>
      <c r="AT683" s="198" t="s">
        <v>335</v>
      </c>
      <c r="AU683" s="198" t="s">
        <v>132</v>
      </c>
      <c r="AY683" s="18" t="s">
        <v>123</v>
      </c>
      <c r="BE683" s="199">
        <f>IF(N683="základní",J683,0)</f>
        <v>0</v>
      </c>
      <c r="BF683" s="199">
        <f>IF(N683="snížená",J683,0)</f>
        <v>0</v>
      </c>
      <c r="BG683" s="199">
        <f>IF(N683="zákl. přenesená",J683,0)</f>
        <v>0</v>
      </c>
      <c r="BH683" s="199">
        <f>IF(N683="sníž. přenesená",J683,0)</f>
        <v>0</v>
      </c>
      <c r="BI683" s="199">
        <f>IF(N683="nulová",J683,0)</f>
        <v>0</v>
      </c>
      <c r="BJ683" s="18" t="s">
        <v>132</v>
      </c>
      <c r="BK683" s="199">
        <f>ROUND(I683*H683,2)</f>
        <v>0</v>
      </c>
      <c r="BL683" s="18" t="s">
        <v>144</v>
      </c>
      <c r="BM683" s="198" t="s">
        <v>799</v>
      </c>
    </row>
    <row r="684" spans="1:65" s="2" customFormat="1" ht="11.25">
      <c r="A684" s="35"/>
      <c r="B684" s="36"/>
      <c r="C684" s="37"/>
      <c r="D684" s="200" t="s">
        <v>134</v>
      </c>
      <c r="E684" s="37"/>
      <c r="F684" s="201" t="s">
        <v>798</v>
      </c>
      <c r="G684" s="37"/>
      <c r="H684" s="37"/>
      <c r="I684" s="202"/>
      <c r="J684" s="37"/>
      <c r="K684" s="37"/>
      <c r="L684" s="40"/>
      <c r="M684" s="203"/>
      <c r="N684" s="204"/>
      <c r="O684" s="72"/>
      <c r="P684" s="72"/>
      <c r="Q684" s="72"/>
      <c r="R684" s="72"/>
      <c r="S684" s="72"/>
      <c r="T684" s="73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8" t="s">
        <v>134</v>
      </c>
      <c r="AU684" s="18" t="s">
        <v>132</v>
      </c>
    </row>
    <row r="685" spans="1:65" s="14" customFormat="1" ht="11.25">
      <c r="B685" s="219"/>
      <c r="C685" s="220"/>
      <c r="D685" s="200" t="s">
        <v>205</v>
      </c>
      <c r="E685" s="221" t="s">
        <v>1</v>
      </c>
      <c r="F685" s="222" t="s">
        <v>800</v>
      </c>
      <c r="G685" s="220"/>
      <c r="H685" s="223">
        <v>84</v>
      </c>
      <c r="I685" s="224"/>
      <c r="J685" s="220"/>
      <c r="K685" s="220"/>
      <c r="L685" s="225"/>
      <c r="M685" s="226"/>
      <c r="N685" s="227"/>
      <c r="O685" s="227"/>
      <c r="P685" s="227"/>
      <c r="Q685" s="227"/>
      <c r="R685" s="227"/>
      <c r="S685" s="227"/>
      <c r="T685" s="228"/>
      <c r="AT685" s="229" t="s">
        <v>205</v>
      </c>
      <c r="AU685" s="229" t="s">
        <v>132</v>
      </c>
      <c r="AV685" s="14" t="s">
        <v>132</v>
      </c>
      <c r="AW685" s="14" t="s">
        <v>32</v>
      </c>
      <c r="AX685" s="14" t="s">
        <v>83</v>
      </c>
      <c r="AY685" s="229" t="s">
        <v>123</v>
      </c>
    </row>
    <row r="686" spans="1:65" s="2" customFormat="1" ht="14.45" customHeight="1">
      <c r="A686" s="35"/>
      <c r="B686" s="36"/>
      <c r="C686" s="187" t="s">
        <v>801</v>
      </c>
      <c r="D686" s="187" t="s">
        <v>126</v>
      </c>
      <c r="E686" s="188" t="s">
        <v>802</v>
      </c>
      <c r="F686" s="189" t="s">
        <v>803</v>
      </c>
      <c r="G686" s="190" t="s">
        <v>217</v>
      </c>
      <c r="H686" s="191">
        <v>353.8</v>
      </c>
      <c r="I686" s="192"/>
      <c r="J686" s="193">
        <f>ROUND(I686*H686,2)</f>
        <v>0</v>
      </c>
      <c r="K686" s="189" t="s">
        <v>130</v>
      </c>
      <c r="L686" s="40"/>
      <c r="M686" s="194" t="s">
        <v>1</v>
      </c>
      <c r="N686" s="195" t="s">
        <v>42</v>
      </c>
      <c r="O686" s="72"/>
      <c r="P686" s="196">
        <f>O686*H686</f>
        <v>0</v>
      </c>
      <c r="Q686" s="196">
        <v>0</v>
      </c>
      <c r="R686" s="196">
        <f>Q686*H686</f>
        <v>0</v>
      </c>
      <c r="S686" s="196">
        <v>0</v>
      </c>
      <c r="T686" s="197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8" t="s">
        <v>144</v>
      </c>
      <c r="AT686" s="198" t="s">
        <v>126</v>
      </c>
      <c r="AU686" s="198" t="s">
        <v>132</v>
      </c>
      <c r="AY686" s="18" t="s">
        <v>123</v>
      </c>
      <c r="BE686" s="199">
        <f>IF(N686="základní",J686,0)</f>
        <v>0</v>
      </c>
      <c r="BF686" s="199">
        <f>IF(N686="snížená",J686,0)</f>
        <v>0</v>
      </c>
      <c r="BG686" s="199">
        <f>IF(N686="zákl. přenesená",J686,0)</f>
        <v>0</v>
      </c>
      <c r="BH686" s="199">
        <f>IF(N686="sníž. přenesená",J686,0)</f>
        <v>0</v>
      </c>
      <c r="BI686" s="199">
        <f>IF(N686="nulová",J686,0)</f>
        <v>0</v>
      </c>
      <c r="BJ686" s="18" t="s">
        <v>132</v>
      </c>
      <c r="BK686" s="199">
        <f>ROUND(I686*H686,2)</f>
        <v>0</v>
      </c>
      <c r="BL686" s="18" t="s">
        <v>144</v>
      </c>
      <c r="BM686" s="198" t="s">
        <v>804</v>
      </c>
    </row>
    <row r="687" spans="1:65" s="2" customFormat="1" ht="19.5">
      <c r="A687" s="35"/>
      <c r="B687" s="36"/>
      <c r="C687" s="37"/>
      <c r="D687" s="200" t="s">
        <v>134</v>
      </c>
      <c r="E687" s="37"/>
      <c r="F687" s="201" t="s">
        <v>805</v>
      </c>
      <c r="G687" s="37"/>
      <c r="H687" s="37"/>
      <c r="I687" s="202"/>
      <c r="J687" s="37"/>
      <c r="K687" s="37"/>
      <c r="L687" s="40"/>
      <c r="M687" s="203"/>
      <c r="N687" s="204"/>
      <c r="O687" s="72"/>
      <c r="P687" s="72"/>
      <c r="Q687" s="72"/>
      <c r="R687" s="72"/>
      <c r="S687" s="72"/>
      <c r="T687" s="73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T687" s="18" t="s">
        <v>134</v>
      </c>
      <c r="AU687" s="18" t="s">
        <v>132</v>
      </c>
    </row>
    <row r="688" spans="1:65" s="13" customFormat="1" ht="11.25">
      <c r="B688" s="209"/>
      <c r="C688" s="210"/>
      <c r="D688" s="200" t="s">
        <v>205</v>
      </c>
      <c r="E688" s="211" t="s">
        <v>1</v>
      </c>
      <c r="F688" s="212" t="s">
        <v>806</v>
      </c>
      <c r="G688" s="210"/>
      <c r="H688" s="211" t="s">
        <v>1</v>
      </c>
      <c r="I688" s="213"/>
      <c r="J688" s="210"/>
      <c r="K688" s="210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205</v>
      </c>
      <c r="AU688" s="218" t="s">
        <v>132</v>
      </c>
      <c r="AV688" s="13" t="s">
        <v>83</v>
      </c>
      <c r="AW688" s="13" t="s">
        <v>32</v>
      </c>
      <c r="AX688" s="13" t="s">
        <v>76</v>
      </c>
      <c r="AY688" s="218" t="s">
        <v>123</v>
      </c>
    </row>
    <row r="689" spans="1:65" s="14" customFormat="1" ht="11.25">
      <c r="B689" s="219"/>
      <c r="C689" s="220"/>
      <c r="D689" s="200" t="s">
        <v>205</v>
      </c>
      <c r="E689" s="221" t="s">
        <v>1</v>
      </c>
      <c r="F689" s="222" t="s">
        <v>742</v>
      </c>
      <c r="G689" s="220"/>
      <c r="H689" s="223">
        <v>23.4</v>
      </c>
      <c r="I689" s="224"/>
      <c r="J689" s="220"/>
      <c r="K689" s="220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205</v>
      </c>
      <c r="AU689" s="229" t="s">
        <v>132</v>
      </c>
      <c r="AV689" s="14" t="s">
        <v>132</v>
      </c>
      <c r="AW689" s="14" t="s">
        <v>32</v>
      </c>
      <c r="AX689" s="14" t="s">
        <v>76</v>
      </c>
      <c r="AY689" s="229" t="s">
        <v>123</v>
      </c>
    </row>
    <row r="690" spans="1:65" s="14" customFormat="1" ht="11.25">
      <c r="B690" s="219"/>
      <c r="C690" s="220"/>
      <c r="D690" s="200" t="s">
        <v>205</v>
      </c>
      <c r="E690" s="221" t="s">
        <v>1</v>
      </c>
      <c r="F690" s="222" t="s">
        <v>743</v>
      </c>
      <c r="G690" s="220"/>
      <c r="H690" s="223">
        <v>16</v>
      </c>
      <c r="I690" s="224"/>
      <c r="J690" s="220"/>
      <c r="K690" s="220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205</v>
      </c>
      <c r="AU690" s="229" t="s">
        <v>132</v>
      </c>
      <c r="AV690" s="14" t="s">
        <v>132</v>
      </c>
      <c r="AW690" s="14" t="s">
        <v>32</v>
      </c>
      <c r="AX690" s="14" t="s">
        <v>76</v>
      </c>
      <c r="AY690" s="229" t="s">
        <v>123</v>
      </c>
    </row>
    <row r="691" spans="1:65" s="14" customFormat="1" ht="11.25">
      <c r="B691" s="219"/>
      <c r="C691" s="220"/>
      <c r="D691" s="200" t="s">
        <v>205</v>
      </c>
      <c r="E691" s="221" t="s">
        <v>1</v>
      </c>
      <c r="F691" s="222" t="s">
        <v>807</v>
      </c>
      <c r="G691" s="220"/>
      <c r="H691" s="223">
        <v>10.8</v>
      </c>
      <c r="I691" s="224"/>
      <c r="J691" s="220"/>
      <c r="K691" s="220"/>
      <c r="L691" s="225"/>
      <c r="M691" s="226"/>
      <c r="N691" s="227"/>
      <c r="O691" s="227"/>
      <c r="P691" s="227"/>
      <c r="Q691" s="227"/>
      <c r="R691" s="227"/>
      <c r="S691" s="227"/>
      <c r="T691" s="228"/>
      <c r="AT691" s="229" t="s">
        <v>205</v>
      </c>
      <c r="AU691" s="229" t="s">
        <v>132</v>
      </c>
      <c r="AV691" s="14" t="s">
        <v>132</v>
      </c>
      <c r="AW691" s="14" t="s">
        <v>32</v>
      </c>
      <c r="AX691" s="14" t="s">
        <v>76</v>
      </c>
      <c r="AY691" s="229" t="s">
        <v>123</v>
      </c>
    </row>
    <row r="692" spans="1:65" s="14" customFormat="1" ht="11.25">
      <c r="B692" s="219"/>
      <c r="C692" s="220"/>
      <c r="D692" s="200" t="s">
        <v>205</v>
      </c>
      <c r="E692" s="221" t="s">
        <v>1</v>
      </c>
      <c r="F692" s="222" t="s">
        <v>808</v>
      </c>
      <c r="G692" s="220"/>
      <c r="H692" s="223">
        <v>3.2</v>
      </c>
      <c r="I692" s="224"/>
      <c r="J692" s="220"/>
      <c r="K692" s="220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205</v>
      </c>
      <c r="AU692" s="229" t="s">
        <v>132</v>
      </c>
      <c r="AV692" s="14" t="s">
        <v>132</v>
      </c>
      <c r="AW692" s="14" t="s">
        <v>32</v>
      </c>
      <c r="AX692" s="14" t="s">
        <v>76</v>
      </c>
      <c r="AY692" s="229" t="s">
        <v>123</v>
      </c>
    </row>
    <row r="693" spans="1:65" s="14" customFormat="1" ht="11.25">
      <c r="B693" s="219"/>
      <c r="C693" s="220"/>
      <c r="D693" s="200" t="s">
        <v>205</v>
      </c>
      <c r="E693" s="221" t="s">
        <v>1</v>
      </c>
      <c r="F693" s="222" t="s">
        <v>809</v>
      </c>
      <c r="G693" s="220"/>
      <c r="H693" s="223">
        <v>32</v>
      </c>
      <c r="I693" s="224"/>
      <c r="J693" s="220"/>
      <c r="K693" s="220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205</v>
      </c>
      <c r="AU693" s="229" t="s">
        <v>132</v>
      </c>
      <c r="AV693" s="14" t="s">
        <v>132</v>
      </c>
      <c r="AW693" s="14" t="s">
        <v>32</v>
      </c>
      <c r="AX693" s="14" t="s">
        <v>76</v>
      </c>
      <c r="AY693" s="229" t="s">
        <v>123</v>
      </c>
    </row>
    <row r="694" spans="1:65" s="14" customFormat="1" ht="11.25">
      <c r="B694" s="219"/>
      <c r="C694" s="220"/>
      <c r="D694" s="200" t="s">
        <v>205</v>
      </c>
      <c r="E694" s="221" t="s">
        <v>1</v>
      </c>
      <c r="F694" s="222" t="s">
        <v>743</v>
      </c>
      <c r="G694" s="220"/>
      <c r="H694" s="223">
        <v>16</v>
      </c>
      <c r="I694" s="224"/>
      <c r="J694" s="220"/>
      <c r="K694" s="220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205</v>
      </c>
      <c r="AU694" s="229" t="s">
        <v>132</v>
      </c>
      <c r="AV694" s="14" t="s">
        <v>132</v>
      </c>
      <c r="AW694" s="14" t="s">
        <v>32</v>
      </c>
      <c r="AX694" s="14" t="s">
        <v>76</v>
      </c>
      <c r="AY694" s="229" t="s">
        <v>123</v>
      </c>
    </row>
    <row r="695" spans="1:65" s="14" customFormat="1" ht="11.25">
      <c r="B695" s="219"/>
      <c r="C695" s="220"/>
      <c r="D695" s="200" t="s">
        <v>205</v>
      </c>
      <c r="E695" s="221" t="s">
        <v>1</v>
      </c>
      <c r="F695" s="222" t="s">
        <v>745</v>
      </c>
      <c r="G695" s="220"/>
      <c r="H695" s="223">
        <v>21.6</v>
      </c>
      <c r="I695" s="224"/>
      <c r="J695" s="220"/>
      <c r="K695" s="220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205</v>
      </c>
      <c r="AU695" s="229" t="s">
        <v>132</v>
      </c>
      <c r="AV695" s="14" t="s">
        <v>132</v>
      </c>
      <c r="AW695" s="14" t="s">
        <v>32</v>
      </c>
      <c r="AX695" s="14" t="s">
        <v>76</v>
      </c>
      <c r="AY695" s="229" t="s">
        <v>123</v>
      </c>
    </row>
    <row r="696" spans="1:65" s="14" customFormat="1" ht="11.25">
      <c r="B696" s="219"/>
      <c r="C696" s="220"/>
      <c r="D696" s="200" t="s">
        <v>205</v>
      </c>
      <c r="E696" s="221" t="s">
        <v>1</v>
      </c>
      <c r="F696" s="222" t="s">
        <v>810</v>
      </c>
      <c r="G696" s="220"/>
      <c r="H696" s="223">
        <v>13.5</v>
      </c>
      <c r="I696" s="224"/>
      <c r="J696" s="220"/>
      <c r="K696" s="220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205</v>
      </c>
      <c r="AU696" s="229" t="s">
        <v>132</v>
      </c>
      <c r="AV696" s="14" t="s">
        <v>132</v>
      </c>
      <c r="AW696" s="14" t="s">
        <v>32</v>
      </c>
      <c r="AX696" s="14" t="s">
        <v>76</v>
      </c>
      <c r="AY696" s="229" t="s">
        <v>123</v>
      </c>
    </row>
    <row r="697" spans="1:65" s="14" customFormat="1" ht="11.25">
      <c r="B697" s="219"/>
      <c r="C697" s="220"/>
      <c r="D697" s="200" t="s">
        <v>205</v>
      </c>
      <c r="E697" s="221" t="s">
        <v>1</v>
      </c>
      <c r="F697" s="222" t="s">
        <v>746</v>
      </c>
      <c r="G697" s="220"/>
      <c r="H697" s="223">
        <v>5.4</v>
      </c>
      <c r="I697" s="224"/>
      <c r="J697" s="220"/>
      <c r="K697" s="220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205</v>
      </c>
      <c r="AU697" s="229" t="s">
        <v>132</v>
      </c>
      <c r="AV697" s="14" t="s">
        <v>132</v>
      </c>
      <c r="AW697" s="14" t="s">
        <v>32</v>
      </c>
      <c r="AX697" s="14" t="s">
        <v>76</v>
      </c>
      <c r="AY697" s="229" t="s">
        <v>123</v>
      </c>
    </row>
    <row r="698" spans="1:65" s="14" customFormat="1" ht="11.25">
      <c r="B698" s="219"/>
      <c r="C698" s="220"/>
      <c r="D698" s="200" t="s">
        <v>205</v>
      </c>
      <c r="E698" s="221" t="s">
        <v>1</v>
      </c>
      <c r="F698" s="222" t="s">
        <v>811</v>
      </c>
      <c r="G698" s="220"/>
      <c r="H698" s="223">
        <v>89.2</v>
      </c>
      <c r="I698" s="224"/>
      <c r="J698" s="220"/>
      <c r="K698" s="220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205</v>
      </c>
      <c r="AU698" s="229" t="s">
        <v>132</v>
      </c>
      <c r="AV698" s="14" t="s">
        <v>132</v>
      </c>
      <c r="AW698" s="14" t="s">
        <v>32</v>
      </c>
      <c r="AX698" s="14" t="s">
        <v>76</v>
      </c>
      <c r="AY698" s="229" t="s">
        <v>123</v>
      </c>
    </row>
    <row r="699" spans="1:65" s="16" customFormat="1" ht="11.25">
      <c r="B699" s="251"/>
      <c r="C699" s="252"/>
      <c r="D699" s="200" t="s">
        <v>205</v>
      </c>
      <c r="E699" s="253" t="s">
        <v>1</v>
      </c>
      <c r="F699" s="254" t="s">
        <v>507</v>
      </c>
      <c r="G699" s="252"/>
      <c r="H699" s="255">
        <v>231.10000000000002</v>
      </c>
      <c r="I699" s="256"/>
      <c r="J699" s="252"/>
      <c r="K699" s="252"/>
      <c r="L699" s="257"/>
      <c r="M699" s="258"/>
      <c r="N699" s="259"/>
      <c r="O699" s="259"/>
      <c r="P699" s="259"/>
      <c r="Q699" s="259"/>
      <c r="R699" s="259"/>
      <c r="S699" s="259"/>
      <c r="T699" s="260"/>
      <c r="AT699" s="261" t="s">
        <v>205</v>
      </c>
      <c r="AU699" s="261" t="s">
        <v>132</v>
      </c>
      <c r="AV699" s="16" t="s">
        <v>139</v>
      </c>
      <c r="AW699" s="16" t="s">
        <v>32</v>
      </c>
      <c r="AX699" s="16" t="s">
        <v>76</v>
      </c>
      <c r="AY699" s="261" t="s">
        <v>123</v>
      </c>
    </row>
    <row r="700" spans="1:65" s="13" customFormat="1" ht="11.25">
      <c r="B700" s="209"/>
      <c r="C700" s="210"/>
      <c r="D700" s="200" t="s">
        <v>205</v>
      </c>
      <c r="E700" s="211" t="s">
        <v>1</v>
      </c>
      <c r="F700" s="212" t="s">
        <v>812</v>
      </c>
      <c r="G700" s="210"/>
      <c r="H700" s="211" t="s">
        <v>1</v>
      </c>
      <c r="I700" s="213"/>
      <c r="J700" s="210"/>
      <c r="K700" s="210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205</v>
      </c>
      <c r="AU700" s="218" t="s">
        <v>132</v>
      </c>
      <c r="AV700" s="13" t="s">
        <v>83</v>
      </c>
      <c r="AW700" s="13" t="s">
        <v>32</v>
      </c>
      <c r="AX700" s="13" t="s">
        <v>76</v>
      </c>
      <c r="AY700" s="218" t="s">
        <v>123</v>
      </c>
    </row>
    <row r="701" spans="1:65" s="14" customFormat="1" ht="11.25">
      <c r="B701" s="219"/>
      <c r="C701" s="220"/>
      <c r="D701" s="200" t="s">
        <v>205</v>
      </c>
      <c r="E701" s="221" t="s">
        <v>1</v>
      </c>
      <c r="F701" s="222" t="s">
        <v>813</v>
      </c>
      <c r="G701" s="220"/>
      <c r="H701" s="223">
        <v>122.7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205</v>
      </c>
      <c r="AU701" s="229" t="s">
        <v>132</v>
      </c>
      <c r="AV701" s="14" t="s">
        <v>132</v>
      </c>
      <c r="AW701" s="14" t="s">
        <v>32</v>
      </c>
      <c r="AX701" s="14" t="s">
        <v>76</v>
      </c>
      <c r="AY701" s="229" t="s">
        <v>123</v>
      </c>
    </row>
    <row r="702" spans="1:65" s="15" customFormat="1" ht="11.25">
      <c r="B702" s="230"/>
      <c r="C702" s="231"/>
      <c r="D702" s="200" t="s">
        <v>205</v>
      </c>
      <c r="E702" s="232" t="s">
        <v>1</v>
      </c>
      <c r="F702" s="233" t="s">
        <v>214</v>
      </c>
      <c r="G702" s="231"/>
      <c r="H702" s="234">
        <v>353.8</v>
      </c>
      <c r="I702" s="235"/>
      <c r="J702" s="231"/>
      <c r="K702" s="231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205</v>
      </c>
      <c r="AU702" s="240" t="s">
        <v>132</v>
      </c>
      <c r="AV702" s="15" t="s">
        <v>144</v>
      </c>
      <c r="AW702" s="15" t="s">
        <v>32</v>
      </c>
      <c r="AX702" s="15" t="s">
        <v>83</v>
      </c>
      <c r="AY702" s="240" t="s">
        <v>123</v>
      </c>
    </row>
    <row r="703" spans="1:65" s="2" customFormat="1" ht="24.2" customHeight="1">
      <c r="A703" s="35"/>
      <c r="B703" s="36"/>
      <c r="C703" s="241" t="s">
        <v>814</v>
      </c>
      <c r="D703" s="241" t="s">
        <v>335</v>
      </c>
      <c r="E703" s="242" t="s">
        <v>815</v>
      </c>
      <c r="F703" s="243" t="s">
        <v>816</v>
      </c>
      <c r="G703" s="244" t="s">
        <v>217</v>
      </c>
      <c r="H703" s="245">
        <v>265.76499999999999</v>
      </c>
      <c r="I703" s="246"/>
      <c r="J703" s="247">
        <f>ROUND(I703*H703,2)</f>
        <v>0</v>
      </c>
      <c r="K703" s="243" t="s">
        <v>130</v>
      </c>
      <c r="L703" s="248"/>
      <c r="M703" s="249" t="s">
        <v>1</v>
      </c>
      <c r="N703" s="250" t="s">
        <v>42</v>
      </c>
      <c r="O703" s="72"/>
      <c r="P703" s="196">
        <f>O703*H703</f>
        <v>0</v>
      </c>
      <c r="Q703" s="196">
        <v>2.9999999999999997E-4</v>
      </c>
      <c r="R703" s="196">
        <f>Q703*H703</f>
        <v>7.9729499999999995E-2</v>
      </c>
      <c r="S703" s="196">
        <v>0</v>
      </c>
      <c r="T703" s="197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98" t="s">
        <v>167</v>
      </c>
      <c r="AT703" s="198" t="s">
        <v>335</v>
      </c>
      <c r="AU703" s="198" t="s">
        <v>132</v>
      </c>
      <c r="AY703" s="18" t="s">
        <v>123</v>
      </c>
      <c r="BE703" s="199">
        <f>IF(N703="základní",J703,0)</f>
        <v>0</v>
      </c>
      <c r="BF703" s="199">
        <f>IF(N703="snížená",J703,0)</f>
        <v>0</v>
      </c>
      <c r="BG703" s="199">
        <f>IF(N703="zákl. přenesená",J703,0)</f>
        <v>0</v>
      </c>
      <c r="BH703" s="199">
        <f>IF(N703="sníž. přenesená",J703,0)</f>
        <v>0</v>
      </c>
      <c r="BI703" s="199">
        <f>IF(N703="nulová",J703,0)</f>
        <v>0</v>
      </c>
      <c r="BJ703" s="18" t="s">
        <v>132</v>
      </c>
      <c r="BK703" s="199">
        <f>ROUND(I703*H703,2)</f>
        <v>0</v>
      </c>
      <c r="BL703" s="18" t="s">
        <v>144</v>
      </c>
      <c r="BM703" s="198" t="s">
        <v>817</v>
      </c>
    </row>
    <row r="704" spans="1:65" s="2" customFormat="1" ht="19.5">
      <c r="A704" s="35"/>
      <c r="B704" s="36"/>
      <c r="C704" s="37"/>
      <c r="D704" s="200" t="s">
        <v>134</v>
      </c>
      <c r="E704" s="37"/>
      <c r="F704" s="201" t="s">
        <v>816</v>
      </c>
      <c r="G704" s="37"/>
      <c r="H704" s="37"/>
      <c r="I704" s="202"/>
      <c r="J704" s="37"/>
      <c r="K704" s="37"/>
      <c r="L704" s="40"/>
      <c r="M704" s="203"/>
      <c r="N704" s="204"/>
      <c r="O704" s="72"/>
      <c r="P704" s="72"/>
      <c r="Q704" s="72"/>
      <c r="R704" s="72"/>
      <c r="S704" s="72"/>
      <c r="T704" s="73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T704" s="18" t="s">
        <v>134</v>
      </c>
      <c r="AU704" s="18" t="s">
        <v>132</v>
      </c>
    </row>
    <row r="705" spans="1:65" s="14" customFormat="1" ht="11.25">
      <c r="B705" s="219"/>
      <c r="C705" s="220"/>
      <c r="D705" s="200" t="s">
        <v>205</v>
      </c>
      <c r="E705" s="220"/>
      <c r="F705" s="222" t="s">
        <v>818</v>
      </c>
      <c r="G705" s="220"/>
      <c r="H705" s="223">
        <v>265.76499999999999</v>
      </c>
      <c r="I705" s="224"/>
      <c r="J705" s="220"/>
      <c r="K705" s="220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205</v>
      </c>
      <c r="AU705" s="229" t="s">
        <v>132</v>
      </c>
      <c r="AV705" s="14" t="s">
        <v>132</v>
      </c>
      <c r="AW705" s="14" t="s">
        <v>4</v>
      </c>
      <c r="AX705" s="14" t="s">
        <v>83</v>
      </c>
      <c r="AY705" s="229" t="s">
        <v>123</v>
      </c>
    </row>
    <row r="706" spans="1:65" s="2" customFormat="1" ht="24.2" customHeight="1">
      <c r="A706" s="35"/>
      <c r="B706" s="36"/>
      <c r="C706" s="241" t="s">
        <v>819</v>
      </c>
      <c r="D706" s="241" t="s">
        <v>335</v>
      </c>
      <c r="E706" s="242" t="s">
        <v>820</v>
      </c>
      <c r="F706" s="243" t="s">
        <v>821</v>
      </c>
      <c r="G706" s="244" t="s">
        <v>217</v>
      </c>
      <c r="H706" s="245">
        <v>141.10499999999999</v>
      </c>
      <c r="I706" s="246"/>
      <c r="J706" s="247">
        <f>ROUND(I706*H706,2)</f>
        <v>0</v>
      </c>
      <c r="K706" s="243" t="s">
        <v>130</v>
      </c>
      <c r="L706" s="248"/>
      <c r="M706" s="249" t="s">
        <v>1</v>
      </c>
      <c r="N706" s="250" t="s">
        <v>42</v>
      </c>
      <c r="O706" s="72"/>
      <c r="P706" s="196">
        <f>O706*H706</f>
        <v>0</v>
      </c>
      <c r="Q706" s="196">
        <v>2.0000000000000001E-4</v>
      </c>
      <c r="R706" s="196">
        <f>Q706*H706</f>
        <v>2.8221E-2</v>
      </c>
      <c r="S706" s="196">
        <v>0</v>
      </c>
      <c r="T706" s="197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8" t="s">
        <v>167</v>
      </c>
      <c r="AT706" s="198" t="s">
        <v>335</v>
      </c>
      <c r="AU706" s="198" t="s">
        <v>132</v>
      </c>
      <c r="AY706" s="18" t="s">
        <v>123</v>
      </c>
      <c r="BE706" s="199">
        <f>IF(N706="základní",J706,0)</f>
        <v>0</v>
      </c>
      <c r="BF706" s="199">
        <f>IF(N706="snížená",J706,0)</f>
        <v>0</v>
      </c>
      <c r="BG706" s="199">
        <f>IF(N706="zákl. přenesená",J706,0)</f>
        <v>0</v>
      </c>
      <c r="BH706" s="199">
        <f>IF(N706="sníž. přenesená",J706,0)</f>
        <v>0</v>
      </c>
      <c r="BI706" s="199">
        <f>IF(N706="nulová",J706,0)</f>
        <v>0</v>
      </c>
      <c r="BJ706" s="18" t="s">
        <v>132</v>
      </c>
      <c r="BK706" s="199">
        <f>ROUND(I706*H706,2)</f>
        <v>0</v>
      </c>
      <c r="BL706" s="18" t="s">
        <v>144</v>
      </c>
      <c r="BM706" s="198" t="s">
        <v>822</v>
      </c>
    </row>
    <row r="707" spans="1:65" s="2" customFormat="1" ht="19.5">
      <c r="A707" s="35"/>
      <c r="B707" s="36"/>
      <c r="C707" s="37"/>
      <c r="D707" s="200" t="s">
        <v>134</v>
      </c>
      <c r="E707" s="37"/>
      <c r="F707" s="201" t="s">
        <v>821</v>
      </c>
      <c r="G707" s="37"/>
      <c r="H707" s="37"/>
      <c r="I707" s="202"/>
      <c r="J707" s="37"/>
      <c r="K707" s="37"/>
      <c r="L707" s="40"/>
      <c r="M707" s="203"/>
      <c r="N707" s="204"/>
      <c r="O707" s="72"/>
      <c r="P707" s="72"/>
      <c r="Q707" s="72"/>
      <c r="R707" s="72"/>
      <c r="S707" s="72"/>
      <c r="T707" s="73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T707" s="18" t="s">
        <v>134</v>
      </c>
      <c r="AU707" s="18" t="s">
        <v>132</v>
      </c>
    </row>
    <row r="708" spans="1:65" s="14" customFormat="1" ht="11.25">
      <c r="B708" s="219"/>
      <c r="C708" s="220"/>
      <c r="D708" s="200" t="s">
        <v>205</v>
      </c>
      <c r="E708" s="220"/>
      <c r="F708" s="222" t="s">
        <v>823</v>
      </c>
      <c r="G708" s="220"/>
      <c r="H708" s="223">
        <v>141.10499999999999</v>
      </c>
      <c r="I708" s="224"/>
      <c r="J708" s="220"/>
      <c r="K708" s="220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205</v>
      </c>
      <c r="AU708" s="229" t="s">
        <v>132</v>
      </c>
      <c r="AV708" s="14" t="s">
        <v>132</v>
      </c>
      <c r="AW708" s="14" t="s">
        <v>4</v>
      </c>
      <c r="AX708" s="14" t="s">
        <v>83</v>
      </c>
      <c r="AY708" s="229" t="s">
        <v>123</v>
      </c>
    </row>
    <row r="709" spans="1:65" s="2" customFormat="1" ht="24.2" customHeight="1">
      <c r="A709" s="35"/>
      <c r="B709" s="36"/>
      <c r="C709" s="187" t="s">
        <v>824</v>
      </c>
      <c r="D709" s="187" t="s">
        <v>126</v>
      </c>
      <c r="E709" s="188" t="s">
        <v>825</v>
      </c>
      <c r="F709" s="189" t="s">
        <v>826</v>
      </c>
      <c r="G709" s="190" t="s">
        <v>202</v>
      </c>
      <c r="H709" s="191">
        <v>29.82</v>
      </c>
      <c r="I709" s="192"/>
      <c r="J709" s="193">
        <f>ROUND(I709*H709,2)</f>
        <v>0</v>
      </c>
      <c r="K709" s="189" t="s">
        <v>130</v>
      </c>
      <c r="L709" s="40"/>
      <c r="M709" s="194" t="s">
        <v>1</v>
      </c>
      <c r="N709" s="195" t="s">
        <v>42</v>
      </c>
      <c r="O709" s="72"/>
      <c r="P709" s="196">
        <f>O709*H709</f>
        <v>0</v>
      </c>
      <c r="Q709" s="196">
        <v>3.6800000000000001E-3</v>
      </c>
      <c r="R709" s="196">
        <f>Q709*H709</f>
        <v>0.1097376</v>
      </c>
      <c r="S709" s="196">
        <v>0</v>
      </c>
      <c r="T709" s="197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98" t="s">
        <v>144</v>
      </c>
      <c r="AT709" s="198" t="s">
        <v>126</v>
      </c>
      <c r="AU709" s="198" t="s">
        <v>132</v>
      </c>
      <c r="AY709" s="18" t="s">
        <v>123</v>
      </c>
      <c r="BE709" s="199">
        <f>IF(N709="základní",J709,0)</f>
        <v>0</v>
      </c>
      <c r="BF709" s="199">
        <f>IF(N709="snížená",J709,0)</f>
        <v>0</v>
      </c>
      <c r="BG709" s="199">
        <f>IF(N709="zákl. přenesená",J709,0)</f>
        <v>0</v>
      </c>
      <c r="BH709" s="199">
        <f>IF(N709="sníž. přenesená",J709,0)</f>
        <v>0</v>
      </c>
      <c r="BI709" s="199">
        <f>IF(N709="nulová",J709,0)</f>
        <v>0</v>
      </c>
      <c r="BJ709" s="18" t="s">
        <v>132</v>
      </c>
      <c r="BK709" s="199">
        <f>ROUND(I709*H709,2)</f>
        <v>0</v>
      </c>
      <c r="BL709" s="18" t="s">
        <v>144</v>
      </c>
      <c r="BM709" s="198" t="s">
        <v>827</v>
      </c>
    </row>
    <row r="710" spans="1:65" s="2" customFormat="1" ht="19.5">
      <c r="A710" s="35"/>
      <c r="B710" s="36"/>
      <c r="C710" s="37"/>
      <c r="D710" s="200" t="s">
        <v>134</v>
      </c>
      <c r="E710" s="37"/>
      <c r="F710" s="201" t="s">
        <v>828</v>
      </c>
      <c r="G710" s="37"/>
      <c r="H710" s="37"/>
      <c r="I710" s="202"/>
      <c r="J710" s="37"/>
      <c r="K710" s="37"/>
      <c r="L710" s="40"/>
      <c r="M710" s="203"/>
      <c r="N710" s="204"/>
      <c r="O710" s="72"/>
      <c r="P710" s="72"/>
      <c r="Q710" s="72"/>
      <c r="R710" s="72"/>
      <c r="S710" s="72"/>
      <c r="T710" s="73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T710" s="18" t="s">
        <v>134</v>
      </c>
      <c r="AU710" s="18" t="s">
        <v>132</v>
      </c>
    </row>
    <row r="711" spans="1:65" s="14" customFormat="1" ht="11.25">
      <c r="B711" s="219"/>
      <c r="C711" s="220"/>
      <c r="D711" s="200" t="s">
        <v>205</v>
      </c>
      <c r="E711" s="221" t="s">
        <v>1</v>
      </c>
      <c r="F711" s="222" t="s">
        <v>829</v>
      </c>
      <c r="G711" s="220"/>
      <c r="H711" s="223">
        <v>29.82</v>
      </c>
      <c r="I711" s="224"/>
      <c r="J711" s="220"/>
      <c r="K711" s="220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205</v>
      </c>
      <c r="AU711" s="229" t="s">
        <v>132</v>
      </c>
      <c r="AV711" s="14" t="s">
        <v>132</v>
      </c>
      <c r="AW711" s="14" t="s">
        <v>32</v>
      </c>
      <c r="AX711" s="14" t="s">
        <v>83</v>
      </c>
      <c r="AY711" s="229" t="s">
        <v>123</v>
      </c>
    </row>
    <row r="712" spans="1:65" s="2" customFormat="1" ht="24.2" customHeight="1">
      <c r="A712" s="35"/>
      <c r="B712" s="36"/>
      <c r="C712" s="187" t="s">
        <v>830</v>
      </c>
      <c r="D712" s="187" t="s">
        <v>126</v>
      </c>
      <c r="E712" s="188" t="s">
        <v>831</v>
      </c>
      <c r="F712" s="189" t="s">
        <v>832</v>
      </c>
      <c r="G712" s="190" t="s">
        <v>202</v>
      </c>
      <c r="H712" s="191">
        <v>844.38800000000003</v>
      </c>
      <c r="I712" s="192"/>
      <c r="J712" s="193">
        <f>ROUND(I712*H712,2)</f>
        <v>0</v>
      </c>
      <c r="K712" s="189" t="s">
        <v>130</v>
      </c>
      <c r="L712" s="40"/>
      <c r="M712" s="194" t="s">
        <v>1</v>
      </c>
      <c r="N712" s="195" t="s">
        <v>42</v>
      </c>
      <c r="O712" s="72"/>
      <c r="P712" s="196">
        <f>O712*H712</f>
        <v>0</v>
      </c>
      <c r="Q712" s="196">
        <v>2.6800000000000001E-3</v>
      </c>
      <c r="R712" s="196">
        <f>Q712*H712</f>
        <v>2.2629598400000002</v>
      </c>
      <c r="S712" s="196">
        <v>0</v>
      </c>
      <c r="T712" s="197">
        <f>S712*H712</f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98" t="s">
        <v>144</v>
      </c>
      <c r="AT712" s="198" t="s">
        <v>126</v>
      </c>
      <c r="AU712" s="198" t="s">
        <v>132</v>
      </c>
      <c r="AY712" s="18" t="s">
        <v>123</v>
      </c>
      <c r="BE712" s="199">
        <f>IF(N712="základní",J712,0)</f>
        <v>0</v>
      </c>
      <c r="BF712" s="199">
        <f>IF(N712="snížená",J712,0)</f>
        <v>0</v>
      </c>
      <c r="BG712" s="199">
        <f>IF(N712="zákl. přenesená",J712,0)</f>
        <v>0</v>
      </c>
      <c r="BH712" s="199">
        <f>IF(N712="sníž. přenesená",J712,0)</f>
        <v>0</v>
      </c>
      <c r="BI712" s="199">
        <f>IF(N712="nulová",J712,0)</f>
        <v>0</v>
      </c>
      <c r="BJ712" s="18" t="s">
        <v>132</v>
      </c>
      <c r="BK712" s="199">
        <f>ROUND(I712*H712,2)</f>
        <v>0</v>
      </c>
      <c r="BL712" s="18" t="s">
        <v>144</v>
      </c>
      <c r="BM712" s="198" t="s">
        <v>833</v>
      </c>
    </row>
    <row r="713" spans="1:65" s="2" customFormat="1" ht="19.5">
      <c r="A713" s="35"/>
      <c r="B713" s="36"/>
      <c r="C713" s="37"/>
      <c r="D713" s="200" t="s">
        <v>134</v>
      </c>
      <c r="E713" s="37"/>
      <c r="F713" s="201" t="s">
        <v>834</v>
      </c>
      <c r="G713" s="37"/>
      <c r="H713" s="37"/>
      <c r="I713" s="202"/>
      <c r="J713" s="37"/>
      <c r="K713" s="37"/>
      <c r="L713" s="40"/>
      <c r="M713" s="203"/>
      <c r="N713" s="204"/>
      <c r="O713" s="72"/>
      <c r="P713" s="72"/>
      <c r="Q713" s="72"/>
      <c r="R713" s="72"/>
      <c r="S713" s="72"/>
      <c r="T713" s="73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T713" s="18" t="s">
        <v>134</v>
      </c>
      <c r="AU713" s="18" t="s">
        <v>132</v>
      </c>
    </row>
    <row r="714" spans="1:65" s="14" customFormat="1" ht="11.25">
      <c r="B714" s="219"/>
      <c r="C714" s="220"/>
      <c r="D714" s="200" t="s">
        <v>205</v>
      </c>
      <c r="E714" s="221" t="s">
        <v>1</v>
      </c>
      <c r="F714" s="222" t="s">
        <v>835</v>
      </c>
      <c r="G714" s="220"/>
      <c r="H714" s="223">
        <v>844.38800000000003</v>
      </c>
      <c r="I714" s="224"/>
      <c r="J714" s="220"/>
      <c r="K714" s="220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205</v>
      </c>
      <c r="AU714" s="229" t="s">
        <v>132</v>
      </c>
      <c r="AV714" s="14" t="s">
        <v>132</v>
      </c>
      <c r="AW714" s="14" t="s">
        <v>32</v>
      </c>
      <c r="AX714" s="14" t="s">
        <v>83</v>
      </c>
      <c r="AY714" s="229" t="s">
        <v>123</v>
      </c>
    </row>
    <row r="715" spans="1:65" s="2" customFormat="1" ht="24.2" customHeight="1">
      <c r="A715" s="35"/>
      <c r="B715" s="36"/>
      <c r="C715" s="187" t="s">
        <v>836</v>
      </c>
      <c r="D715" s="187" t="s">
        <v>126</v>
      </c>
      <c r="E715" s="188" t="s">
        <v>837</v>
      </c>
      <c r="F715" s="189" t="s">
        <v>838</v>
      </c>
      <c r="G715" s="190" t="s">
        <v>202</v>
      </c>
      <c r="H715" s="191">
        <v>911.45799999999997</v>
      </c>
      <c r="I715" s="192"/>
      <c r="J715" s="193">
        <f>ROUND(I715*H715,2)</f>
        <v>0</v>
      </c>
      <c r="K715" s="189" t="s">
        <v>130</v>
      </c>
      <c r="L715" s="40"/>
      <c r="M715" s="194" t="s">
        <v>1</v>
      </c>
      <c r="N715" s="195" t="s">
        <v>42</v>
      </c>
      <c r="O715" s="72"/>
      <c r="P715" s="196">
        <f>O715*H715</f>
        <v>0</v>
      </c>
      <c r="Q715" s="196">
        <v>2.0400000000000001E-2</v>
      </c>
      <c r="R715" s="196">
        <f>Q715*H715</f>
        <v>18.593743200000002</v>
      </c>
      <c r="S715" s="196">
        <v>0</v>
      </c>
      <c r="T715" s="197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98" t="s">
        <v>144</v>
      </c>
      <c r="AT715" s="198" t="s">
        <v>126</v>
      </c>
      <c r="AU715" s="198" t="s">
        <v>132</v>
      </c>
      <c r="AY715" s="18" t="s">
        <v>123</v>
      </c>
      <c r="BE715" s="199">
        <f>IF(N715="základní",J715,0)</f>
        <v>0</v>
      </c>
      <c r="BF715" s="199">
        <f>IF(N715="snížená",J715,0)</f>
        <v>0</v>
      </c>
      <c r="BG715" s="199">
        <f>IF(N715="zákl. přenesená",J715,0)</f>
        <v>0</v>
      </c>
      <c r="BH715" s="199">
        <f>IF(N715="sníž. přenesená",J715,0)</f>
        <v>0</v>
      </c>
      <c r="BI715" s="199">
        <f>IF(N715="nulová",J715,0)</f>
        <v>0</v>
      </c>
      <c r="BJ715" s="18" t="s">
        <v>132</v>
      </c>
      <c r="BK715" s="199">
        <f>ROUND(I715*H715,2)</f>
        <v>0</v>
      </c>
      <c r="BL715" s="18" t="s">
        <v>144</v>
      </c>
      <c r="BM715" s="198" t="s">
        <v>839</v>
      </c>
    </row>
    <row r="716" spans="1:65" s="2" customFormat="1" ht="19.5">
      <c r="A716" s="35"/>
      <c r="B716" s="36"/>
      <c r="C716" s="37"/>
      <c r="D716" s="200" t="s">
        <v>134</v>
      </c>
      <c r="E716" s="37"/>
      <c r="F716" s="201" t="s">
        <v>840</v>
      </c>
      <c r="G716" s="37"/>
      <c r="H716" s="37"/>
      <c r="I716" s="202"/>
      <c r="J716" s="37"/>
      <c r="K716" s="37"/>
      <c r="L716" s="40"/>
      <c r="M716" s="203"/>
      <c r="N716" s="204"/>
      <c r="O716" s="72"/>
      <c r="P716" s="72"/>
      <c r="Q716" s="72"/>
      <c r="R716" s="72"/>
      <c r="S716" s="72"/>
      <c r="T716" s="73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T716" s="18" t="s">
        <v>134</v>
      </c>
      <c r="AU716" s="18" t="s">
        <v>132</v>
      </c>
    </row>
    <row r="717" spans="1:65" s="14" customFormat="1" ht="11.25">
      <c r="B717" s="219"/>
      <c r="C717" s="220"/>
      <c r="D717" s="200" t="s">
        <v>205</v>
      </c>
      <c r="E717" s="221" t="s">
        <v>1</v>
      </c>
      <c r="F717" s="222" t="s">
        <v>841</v>
      </c>
      <c r="G717" s="220"/>
      <c r="H717" s="223">
        <v>911.45799999999997</v>
      </c>
      <c r="I717" s="224"/>
      <c r="J717" s="220"/>
      <c r="K717" s="220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205</v>
      </c>
      <c r="AU717" s="229" t="s">
        <v>132</v>
      </c>
      <c r="AV717" s="14" t="s">
        <v>132</v>
      </c>
      <c r="AW717" s="14" t="s">
        <v>32</v>
      </c>
      <c r="AX717" s="14" t="s">
        <v>83</v>
      </c>
      <c r="AY717" s="229" t="s">
        <v>123</v>
      </c>
    </row>
    <row r="718" spans="1:65" s="2" customFormat="1" ht="24.2" customHeight="1">
      <c r="A718" s="35"/>
      <c r="B718" s="36"/>
      <c r="C718" s="187" t="s">
        <v>842</v>
      </c>
      <c r="D718" s="187" t="s">
        <v>126</v>
      </c>
      <c r="E718" s="188" t="s">
        <v>843</v>
      </c>
      <c r="F718" s="189" t="s">
        <v>844</v>
      </c>
      <c r="G718" s="190" t="s">
        <v>298</v>
      </c>
      <c r="H718" s="191">
        <v>22</v>
      </c>
      <c r="I718" s="192"/>
      <c r="J718" s="193">
        <f>ROUND(I718*H718,2)</f>
        <v>0</v>
      </c>
      <c r="K718" s="189" t="s">
        <v>130</v>
      </c>
      <c r="L718" s="40"/>
      <c r="M718" s="194" t="s">
        <v>1</v>
      </c>
      <c r="N718" s="195" t="s">
        <v>42</v>
      </c>
      <c r="O718" s="72"/>
      <c r="P718" s="196">
        <f>O718*H718</f>
        <v>0</v>
      </c>
      <c r="Q718" s="196">
        <v>0.44169999999999998</v>
      </c>
      <c r="R718" s="196">
        <f>Q718*H718</f>
        <v>9.7173999999999996</v>
      </c>
      <c r="S718" s="196">
        <v>0</v>
      </c>
      <c r="T718" s="197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98" t="s">
        <v>144</v>
      </c>
      <c r="AT718" s="198" t="s">
        <v>126</v>
      </c>
      <c r="AU718" s="198" t="s">
        <v>132</v>
      </c>
      <c r="AY718" s="18" t="s">
        <v>123</v>
      </c>
      <c r="BE718" s="199">
        <f>IF(N718="základní",J718,0)</f>
        <v>0</v>
      </c>
      <c r="BF718" s="199">
        <f>IF(N718="snížená",J718,0)</f>
        <v>0</v>
      </c>
      <c r="BG718" s="199">
        <f>IF(N718="zákl. přenesená",J718,0)</f>
        <v>0</v>
      </c>
      <c r="BH718" s="199">
        <f>IF(N718="sníž. přenesená",J718,0)</f>
        <v>0</v>
      </c>
      <c r="BI718" s="199">
        <f>IF(N718="nulová",J718,0)</f>
        <v>0</v>
      </c>
      <c r="BJ718" s="18" t="s">
        <v>132</v>
      </c>
      <c r="BK718" s="199">
        <f>ROUND(I718*H718,2)</f>
        <v>0</v>
      </c>
      <c r="BL718" s="18" t="s">
        <v>144</v>
      </c>
      <c r="BM718" s="198" t="s">
        <v>845</v>
      </c>
    </row>
    <row r="719" spans="1:65" s="2" customFormat="1" ht="29.25">
      <c r="A719" s="35"/>
      <c r="B719" s="36"/>
      <c r="C719" s="37"/>
      <c r="D719" s="200" t="s">
        <v>134</v>
      </c>
      <c r="E719" s="37"/>
      <c r="F719" s="201" t="s">
        <v>846</v>
      </c>
      <c r="G719" s="37"/>
      <c r="H719" s="37"/>
      <c r="I719" s="202"/>
      <c r="J719" s="37"/>
      <c r="K719" s="37"/>
      <c r="L719" s="40"/>
      <c r="M719" s="203"/>
      <c r="N719" s="204"/>
      <c r="O719" s="72"/>
      <c r="P719" s="72"/>
      <c r="Q719" s="72"/>
      <c r="R719" s="72"/>
      <c r="S719" s="72"/>
      <c r="T719" s="73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8" t="s">
        <v>134</v>
      </c>
      <c r="AU719" s="18" t="s">
        <v>132</v>
      </c>
    </row>
    <row r="720" spans="1:65" s="13" customFormat="1" ht="11.25">
      <c r="B720" s="209"/>
      <c r="C720" s="210"/>
      <c r="D720" s="200" t="s">
        <v>205</v>
      </c>
      <c r="E720" s="211" t="s">
        <v>1</v>
      </c>
      <c r="F720" s="212" t="s">
        <v>386</v>
      </c>
      <c r="G720" s="210"/>
      <c r="H720" s="211" t="s">
        <v>1</v>
      </c>
      <c r="I720" s="213"/>
      <c r="J720" s="210"/>
      <c r="K720" s="210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205</v>
      </c>
      <c r="AU720" s="218" t="s">
        <v>132</v>
      </c>
      <c r="AV720" s="13" t="s">
        <v>83</v>
      </c>
      <c r="AW720" s="13" t="s">
        <v>32</v>
      </c>
      <c r="AX720" s="13" t="s">
        <v>76</v>
      </c>
      <c r="AY720" s="218" t="s">
        <v>123</v>
      </c>
    </row>
    <row r="721" spans="1:65" s="14" customFormat="1" ht="11.25">
      <c r="B721" s="219"/>
      <c r="C721" s="220"/>
      <c r="D721" s="200" t="s">
        <v>205</v>
      </c>
      <c r="E721" s="221" t="s">
        <v>1</v>
      </c>
      <c r="F721" s="222" t="s">
        <v>156</v>
      </c>
      <c r="G721" s="220"/>
      <c r="H721" s="223">
        <v>6</v>
      </c>
      <c r="I721" s="224"/>
      <c r="J721" s="220"/>
      <c r="K721" s="220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205</v>
      </c>
      <c r="AU721" s="229" t="s">
        <v>132</v>
      </c>
      <c r="AV721" s="14" t="s">
        <v>132</v>
      </c>
      <c r="AW721" s="14" t="s">
        <v>32</v>
      </c>
      <c r="AX721" s="14" t="s">
        <v>76</v>
      </c>
      <c r="AY721" s="229" t="s">
        <v>123</v>
      </c>
    </row>
    <row r="722" spans="1:65" s="13" customFormat="1" ht="11.25">
      <c r="B722" s="209"/>
      <c r="C722" s="210"/>
      <c r="D722" s="200" t="s">
        <v>205</v>
      </c>
      <c r="E722" s="211" t="s">
        <v>1</v>
      </c>
      <c r="F722" s="212" t="s">
        <v>345</v>
      </c>
      <c r="G722" s="210"/>
      <c r="H722" s="211" t="s">
        <v>1</v>
      </c>
      <c r="I722" s="213"/>
      <c r="J722" s="210"/>
      <c r="K722" s="210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205</v>
      </c>
      <c r="AU722" s="218" t="s">
        <v>132</v>
      </c>
      <c r="AV722" s="13" t="s">
        <v>83</v>
      </c>
      <c r="AW722" s="13" t="s">
        <v>32</v>
      </c>
      <c r="AX722" s="13" t="s">
        <v>76</v>
      </c>
      <c r="AY722" s="218" t="s">
        <v>123</v>
      </c>
    </row>
    <row r="723" spans="1:65" s="14" customFormat="1" ht="11.25">
      <c r="B723" s="219"/>
      <c r="C723" s="220"/>
      <c r="D723" s="200" t="s">
        <v>205</v>
      </c>
      <c r="E723" s="221" t="s">
        <v>1</v>
      </c>
      <c r="F723" s="222" t="s">
        <v>144</v>
      </c>
      <c r="G723" s="220"/>
      <c r="H723" s="223">
        <v>4</v>
      </c>
      <c r="I723" s="224"/>
      <c r="J723" s="220"/>
      <c r="K723" s="220"/>
      <c r="L723" s="225"/>
      <c r="M723" s="226"/>
      <c r="N723" s="227"/>
      <c r="O723" s="227"/>
      <c r="P723" s="227"/>
      <c r="Q723" s="227"/>
      <c r="R723" s="227"/>
      <c r="S723" s="227"/>
      <c r="T723" s="228"/>
      <c r="AT723" s="229" t="s">
        <v>205</v>
      </c>
      <c r="AU723" s="229" t="s">
        <v>132</v>
      </c>
      <c r="AV723" s="14" t="s">
        <v>132</v>
      </c>
      <c r="AW723" s="14" t="s">
        <v>32</v>
      </c>
      <c r="AX723" s="14" t="s">
        <v>76</v>
      </c>
      <c r="AY723" s="229" t="s">
        <v>123</v>
      </c>
    </row>
    <row r="724" spans="1:65" s="13" customFormat="1" ht="11.25">
      <c r="B724" s="209"/>
      <c r="C724" s="210"/>
      <c r="D724" s="200" t="s">
        <v>205</v>
      </c>
      <c r="E724" s="211" t="s">
        <v>1</v>
      </c>
      <c r="F724" s="212" t="s">
        <v>349</v>
      </c>
      <c r="G724" s="210"/>
      <c r="H724" s="211" t="s">
        <v>1</v>
      </c>
      <c r="I724" s="213"/>
      <c r="J724" s="210"/>
      <c r="K724" s="210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205</v>
      </c>
      <c r="AU724" s="218" t="s">
        <v>132</v>
      </c>
      <c r="AV724" s="13" t="s">
        <v>83</v>
      </c>
      <c r="AW724" s="13" t="s">
        <v>32</v>
      </c>
      <c r="AX724" s="13" t="s">
        <v>76</v>
      </c>
      <c r="AY724" s="218" t="s">
        <v>123</v>
      </c>
    </row>
    <row r="725" spans="1:65" s="14" customFormat="1" ht="11.25">
      <c r="B725" s="219"/>
      <c r="C725" s="220"/>
      <c r="D725" s="200" t="s">
        <v>205</v>
      </c>
      <c r="E725" s="221" t="s">
        <v>1</v>
      </c>
      <c r="F725" s="222" t="s">
        <v>167</v>
      </c>
      <c r="G725" s="220"/>
      <c r="H725" s="223">
        <v>8</v>
      </c>
      <c r="I725" s="224"/>
      <c r="J725" s="220"/>
      <c r="K725" s="220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205</v>
      </c>
      <c r="AU725" s="229" t="s">
        <v>132</v>
      </c>
      <c r="AV725" s="14" t="s">
        <v>132</v>
      </c>
      <c r="AW725" s="14" t="s">
        <v>32</v>
      </c>
      <c r="AX725" s="14" t="s">
        <v>76</v>
      </c>
      <c r="AY725" s="229" t="s">
        <v>123</v>
      </c>
    </row>
    <row r="726" spans="1:65" s="13" customFormat="1" ht="11.25">
      <c r="B726" s="209"/>
      <c r="C726" s="210"/>
      <c r="D726" s="200" t="s">
        <v>205</v>
      </c>
      <c r="E726" s="211" t="s">
        <v>1</v>
      </c>
      <c r="F726" s="212" t="s">
        <v>367</v>
      </c>
      <c r="G726" s="210"/>
      <c r="H726" s="211" t="s">
        <v>1</v>
      </c>
      <c r="I726" s="213"/>
      <c r="J726" s="210"/>
      <c r="K726" s="210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205</v>
      </c>
      <c r="AU726" s="218" t="s">
        <v>132</v>
      </c>
      <c r="AV726" s="13" t="s">
        <v>83</v>
      </c>
      <c r="AW726" s="13" t="s">
        <v>32</v>
      </c>
      <c r="AX726" s="13" t="s">
        <v>76</v>
      </c>
      <c r="AY726" s="218" t="s">
        <v>123</v>
      </c>
    </row>
    <row r="727" spans="1:65" s="14" customFormat="1" ht="11.25">
      <c r="B727" s="219"/>
      <c r="C727" s="220"/>
      <c r="D727" s="200" t="s">
        <v>205</v>
      </c>
      <c r="E727" s="221" t="s">
        <v>1</v>
      </c>
      <c r="F727" s="222" t="s">
        <v>144</v>
      </c>
      <c r="G727" s="220"/>
      <c r="H727" s="223">
        <v>4</v>
      </c>
      <c r="I727" s="224"/>
      <c r="J727" s="220"/>
      <c r="K727" s="220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205</v>
      </c>
      <c r="AU727" s="229" t="s">
        <v>132</v>
      </c>
      <c r="AV727" s="14" t="s">
        <v>132</v>
      </c>
      <c r="AW727" s="14" t="s">
        <v>32</v>
      </c>
      <c r="AX727" s="14" t="s">
        <v>76</v>
      </c>
      <c r="AY727" s="229" t="s">
        <v>123</v>
      </c>
    </row>
    <row r="728" spans="1:65" s="15" customFormat="1" ht="11.25">
      <c r="B728" s="230"/>
      <c r="C728" s="231"/>
      <c r="D728" s="200" t="s">
        <v>205</v>
      </c>
      <c r="E728" s="232" t="s">
        <v>1</v>
      </c>
      <c r="F728" s="233" t="s">
        <v>214</v>
      </c>
      <c r="G728" s="231"/>
      <c r="H728" s="234">
        <v>22</v>
      </c>
      <c r="I728" s="235"/>
      <c r="J728" s="231"/>
      <c r="K728" s="231"/>
      <c r="L728" s="236"/>
      <c r="M728" s="237"/>
      <c r="N728" s="238"/>
      <c r="O728" s="238"/>
      <c r="P728" s="238"/>
      <c r="Q728" s="238"/>
      <c r="R728" s="238"/>
      <c r="S728" s="238"/>
      <c r="T728" s="239"/>
      <c r="AT728" s="240" t="s">
        <v>205</v>
      </c>
      <c r="AU728" s="240" t="s">
        <v>132</v>
      </c>
      <c r="AV728" s="15" t="s">
        <v>144</v>
      </c>
      <c r="AW728" s="15" t="s">
        <v>32</v>
      </c>
      <c r="AX728" s="15" t="s">
        <v>83</v>
      </c>
      <c r="AY728" s="240" t="s">
        <v>123</v>
      </c>
    </row>
    <row r="729" spans="1:65" s="2" customFormat="1" ht="14.45" customHeight="1">
      <c r="A729" s="35"/>
      <c r="B729" s="36"/>
      <c r="C729" s="241" t="s">
        <v>847</v>
      </c>
      <c r="D729" s="241" t="s">
        <v>335</v>
      </c>
      <c r="E729" s="242" t="s">
        <v>848</v>
      </c>
      <c r="F729" s="243" t="s">
        <v>849</v>
      </c>
      <c r="G729" s="244" t="s">
        <v>298</v>
      </c>
      <c r="H729" s="245">
        <v>22</v>
      </c>
      <c r="I729" s="246"/>
      <c r="J729" s="247">
        <f>ROUND(I729*H729,2)</f>
        <v>0</v>
      </c>
      <c r="K729" s="243" t="s">
        <v>1</v>
      </c>
      <c r="L729" s="248"/>
      <c r="M729" s="249" t="s">
        <v>1</v>
      </c>
      <c r="N729" s="250" t="s">
        <v>42</v>
      </c>
      <c r="O729" s="72"/>
      <c r="P729" s="196">
        <f>O729*H729</f>
        <v>0</v>
      </c>
      <c r="Q729" s="196">
        <v>0</v>
      </c>
      <c r="R729" s="196">
        <f>Q729*H729</f>
        <v>0</v>
      </c>
      <c r="S729" s="196">
        <v>0</v>
      </c>
      <c r="T729" s="197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98" t="s">
        <v>167</v>
      </c>
      <c r="AT729" s="198" t="s">
        <v>335</v>
      </c>
      <c r="AU729" s="198" t="s">
        <v>132</v>
      </c>
      <c r="AY729" s="18" t="s">
        <v>123</v>
      </c>
      <c r="BE729" s="199">
        <f>IF(N729="základní",J729,0)</f>
        <v>0</v>
      </c>
      <c r="BF729" s="199">
        <f>IF(N729="snížená",J729,0)</f>
        <v>0</v>
      </c>
      <c r="BG729" s="199">
        <f>IF(N729="zákl. přenesená",J729,0)</f>
        <v>0</v>
      </c>
      <c r="BH729" s="199">
        <f>IF(N729="sníž. přenesená",J729,0)</f>
        <v>0</v>
      </c>
      <c r="BI729" s="199">
        <f>IF(N729="nulová",J729,0)</f>
        <v>0</v>
      </c>
      <c r="BJ729" s="18" t="s">
        <v>132</v>
      </c>
      <c r="BK729" s="199">
        <f>ROUND(I729*H729,2)</f>
        <v>0</v>
      </c>
      <c r="BL729" s="18" t="s">
        <v>144</v>
      </c>
      <c r="BM729" s="198" t="s">
        <v>850</v>
      </c>
    </row>
    <row r="730" spans="1:65" s="2" customFormat="1" ht="11.25">
      <c r="A730" s="35"/>
      <c r="B730" s="36"/>
      <c r="C730" s="37"/>
      <c r="D730" s="200" t="s">
        <v>134</v>
      </c>
      <c r="E730" s="37"/>
      <c r="F730" s="201" t="s">
        <v>849</v>
      </c>
      <c r="G730" s="37"/>
      <c r="H730" s="37"/>
      <c r="I730" s="202"/>
      <c r="J730" s="37"/>
      <c r="K730" s="37"/>
      <c r="L730" s="40"/>
      <c r="M730" s="203"/>
      <c r="N730" s="204"/>
      <c r="O730" s="72"/>
      <c r="P730" s="72"/>
      <c r="Q730" s="72"/>
      <c r="R730" s="72"/>
      <c r="S730" s="72"/>
      <c r="T730" s="73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T730" s="18" t="s">
        <v>134</v>
      </c>
      <c r="AU730" s="18" t="s">
        <v>132</v>
      </c>
    </row>
    <row r="731" spans="1:65" s="2" customFormat="1" ht="24.2" customHeight="1">
      <c r="A731" s="35"/>
      <c r="B731" s="36"/>
      <c r="C731" s="187" t="s">
        <v>851</v>
      </c>
      <c r="D731" s="187" t="s">
        <v>126</v>
      </c>
      <c r="E731" s="188" t="s">
        <v>852</v>
      </c>
      <c r="F731" s="189" t="s">
        <v>853</v>
      </c>
      <c r="G731" s="190" t="s">
        <v>202</v>
      </c>
      <c r="H731" s="191">
        <v>27.76</v>
      </c>
      <c r="I731" s="192"/>
      <c r="J731" s="193">
        <f>ROUND(I731*H731,2)</f>
        <v>0</v>
      </c>
      <c r="K731" s="189" t="s">
        <v>130</v>
      </c>
      <c r="L731" s="40"/>
      <c r="M731" s="194" t="s">
        <v>1</v>
      </c>
      <c r="N731" s="195" t="s">
        <v>42</v>
      </c>
      <c r="O731" s="72"/>
      <c r="P731" s="196">
        <f>O731*H731</f>
        <v>0</v>
      </c>
      <c r="Q731" s="196">
        <v>0.29311999999999999</v>
      </c>
      <c r="R731" s="196">
        <f>Q731*H731</f>
        <v>8.1370111999999999</v>
      </c>
      <c r="S731" s="196">
        <v>0</v>
      </c>
      <c r="T731" s="197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98" t="s">
        <v>144</v>
      </c>
      <c r="AT731" s="198" t="s">
        <v>126</v>
      </c>
      <c r="AU731" s="198" t="s">
        <v>132</v>
      </c>
      <c r="AY731" s="18" t="s">
        <v>123</v>
      </c>
      <c r="BE731" s="199">
        <f>IF(N731="základní",J731,0)</f>
        <v>0</v>
      </c>
      <c r="BF731" s="199">
        <f>IF(N731="snížená",J731,0)</f>
        <v>0</v>
      </c>
      <c r="BG731" s="199">
        <f>IF(N731="zákl. přenesená",J731,0)</f>
        <v>0</v>
      </c>
      <c r="BH731" s="199">
        <f>IF(N731="sníž. přenesená",J731,0)</f>
        <v>0</v>
      </c>
      <c r="BI731" s="199">
        <f>IF(N731="nulová",J731,0)</f>
        <v>0</v>
      </c>
      <c r="BJ731" s="18" t="s">
        <v>132</v>
      </c>
      <c r="BK731" s="199">
        <f>ROUND(I731*H731,2)</f>
        <v>0</v>
      </c>
      <c r="BL731" s="18" t="s">
        <v>144</v>
      </c>
      <c r="BM731" s="198" t="s">
        <v>854</v>
      </c>
    </row>
    <row r="732" spans="1:65" s="2" customFormat="1" ht="19.5">
      <c r="A732" s="35"/>
      <c r="B732" s="36"/>
      <c r="C732" s="37"/>
      <c r="D732" s="200" t="s">
        <v>134</v>
      </c>
      <c r="E732" s="37"/>
      <c r="F732" s="201" t="s">
        <v>855</v>
      </c>
      <c r="G732" s="37"/>
      <c r="H732" s="37"/>
      <c r="I732" s="202"/>
      <c r="J732" s="37"/>
      <c r="K732" s="37"/>
      <c r="L732" s="40"/>
      <c r="M732" s="203"/>
      <c r="N732" s="204"/>
      <c r="O732" s="72"/>
      <c r="P732" s="72"/>
      <c r="Q732" s="72"/>
      <c r="R732" s="72"/>
      <c r="S732" s="72"/>
      <c r="T732" s="73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T732" s="18" t="s">
        <v>134</v>
      </c>
      <c r="AU732" s="18" t="s">
        <v>132</v>
      </c>
    </row>
    <row r="733" spans="1:65" s="2" customFormat="1" ht="24.2" customHeight="1">
      <c r="A733" s="35"/>
      <c r="B733" s="36"/>
      <c r="C733" s="187" t="s">
        <v>800</v>
      </c>
      <c r="D733" s="187" t="s">
        <v>126</v>
      </c>
      <c r="E733" s="188" t="s">
        <v>856</v>
      </c>
      <c r="F733" s="189" t="s">
        <v>857</v>
      </c>
      <c r="G733" s="190" t="s">
        <v>129</v>
      </c>
      <c r="H733" s="191">
        <v>2</v>
      </c>
      <c r="I733" s="192"/>
      <c r="J733" s="193">
        <f>ROUND(I733*H733,2)</f>
        <v>0</v>
      </c>
      <c r="K733" s="189" t="s">
        <v>1</v>
      </c>
      <c r="L733" s="40"/>
      <c r="M733" s="194" t="s">
        <v>1</v>
      </c>
      <c r="N733" s="195" t="s">
        <v>42</v>
      </c>
      <c r="O733" s="72"/>
      <c r="P733" s="196">
        <f>O733*H733</f>
        <v>0</v>
      </c>
      <c r="Q733" s="196">
        <v>0</v>
      </c>
      <c r="R733" s="196">
        <f>Q733*H733</f>
        <v>0</v>
      </c>
      <c r="S733" s="196">
        <v>0</v>
      </c>
      <c r="T733" s="197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198" t="s">
        <v>144</v>
      </c>
      <c r="AT733" s="198" t="s">
        <v>126</v>
      </c>
      <c r="AU733" s="198" t="s">
        <v>132</v>
      </c>
      <c r="AY733" s="18" t="s">
        <v>123</v>
      </c>
      <c r="BE733" s="199">
        <f>IF(N733="základní",J733,0)</f>
        <v>0</v>
      </c>
      <c r="BF733" s="199">
        <f>IF(N733="snížená",J733,0)</f>
        <v>0</v>
      </c>
      <c r="BG733" s="199">
        <f>IF(N733="zákl. přenesená",J733,0)</f>
        <v>0</v>
      </c>
      <c r="BH733" s="199">
        <f>IF(N733="sníž. přenesená",J733,0)</f>
        <v>0</v>
      </c>
      <c r="BI733" s="199">
        <f>IF(N733="nulová",J733,0)</f>
        <v>0</v>
      </c>
      <c r="BJ733" s="18" t="s">
        <v>132</v>
      </c>
      <c r="BK733" s="199">
        <f>ROUND(I733*H733,2)</f>
        <v>0</v>
      </c>
      <c r="BL733" s="18" t="s">
        <v>144</v>
      </c>
      <c r="BM733" s="198" t="s">
        <v>858</v>
      </c>
    </row>
    <row r="734" spans="1:65" s="2" customFormat="1" ht="11.25">
      <c r="A734" s="35"/>
      <c r="B734" s="36"/>
      <c r="C734" s="37"/>
      <c r="D734" s="200" t="s">
        <v>134</v>
      </c>
      <c r="E734" s="37"/>
      <c r="F734" s="201" t="s">
        <v>859</v>
      </c>
      <c r="G734" s="37"/>
      <c r="H734" s="37"/>
      <c r="I734" s="202"/>
      <c r="J734" s="37"/>
      <c r="K734" s="37"/>
      <c r="L734" s="40"/>
      <c r="M734" s="203"/>
      <c r="N734" s="204"/>
      <c r="O734" s="72"/>
      <c r="P734" s="72"/>
      <c r="Q734" s="72"/>
      <c r="R734" s="72"/>
      <c r="S734" s="72"/>
      <c r="T734" s="73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T734" s="18" t="s">
        <v>134</v>
      </c>
      <c r="AU734" s="18" t="s">
        <v>132</v>
      </c>
    </row>
    <row r="735" spans="1:65" s="2" customFormat="1" ht="14.45" customHeight="1">
      <c r="A735" s="35"/>
      <c r="B735" s="36"/>
      <c r="C735" s="187" t="s">
        <v>860</v>
      </c>
      <c r="D735" s="187" t="s">
        <v>126</v>
      </c>
      <c r="E735" s="188" t="s">
        <v>861</v>
      </c>
      <c r="F735" s="189" t="s">
        <v>862</v>
      </c>
      <c r="G735" s="190" t="s">
        <v>129</v>
      </c>
      <c r="H735" s="191">
        <v>8</v>
      </c>
      <c r="I735" s="192"/>
      <c r="J735" s="193">
        <f>ROUND(I735*H735,2)</f>
        <v>0</v>
      </c>
      <c r="K735" s="189" t="s">
        <v>1</v>
      </c>
      <c r="L735" s="40"/>
      <c r="M735" s="194" t="s">
        <v>1</v>
      </c>
      <c r="N735" s="195" t="s">
        <v>42</v>
      </c>
      <c r="O735" s="72"/>
      <c r="P735" s="196">
        <f>O735*H735</f>
        <v>0</v>
      </c>
      <c r="Q735" s="196">
        <v>0</v>
      </c>
      <c r="R735" s="196">
        <f>Q735*H735</f>
        <v>0</v>
      </c>
      <c r="S735" s="196">
        <v>0</v>
      </c>
      <c r="T735" s="197">
        <f>S735*H735</f>
        <v>0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198" t="s">
        <v>144</v>
      </c>
      <c r="AT735" s="198" t="s">
        <v>126</v>
      </c>
      <c r="AU735" s="198" t="s">
        <v>132</v>
      </c>
      <c r="AY735" s="18" t="s">
        <v>123</v>
      </c>
      <c r="BE735" s="199">
        <f>IF(N735="základní",J735,0)</f>
        <v>0</v>
      </c>
      <c r="BF735" s="199">
        <f>IF(N735="snížená",J735,0)</f>
        <v>0</v>
      </c>
      <c r="BG735" s="199">
        <f>IF(N735="zákl. přenesená",J735,0)</f>
        <v>0</v>
      </c>
      <c r="BH735" s="199">
        <f>IF(N735="sníž. přenesená",J735,0)</f>
        <v>0</v>
      </c>
      <c r="BI735" s="199">
        <f>IF(N735="nulová",J735,0)</f>
        <v>0</v>
      </c>
      <c r="BJ735" s="18" t="s">
        <v>132</v>
      </c>
      <c r="BK735" s="199">
        <f>ROUND(I735*H735,2)</f>
        <v>0</v>
      </c>
      <c r="BL735" s="18" t="s">
        <v>144</v>
      </c>
      <c r="BM735" s="198" t="s">
        <v>863</v>
      </c>
    </row>
    <row r="736" spans="1:65" s="2" customFormat="1" ht="11.25">
      <c r="A736" s="35"/>
      <c r="B736" s="36"/>
      <c r="C736" s="37"/>
      <c r="D736" s="200" t="s">
        <v>134</v>
      </c>
      <c r="E736" s="37"/>
      <c r="F736" s="201" t="s">
        <v>862</v>
      </c>
      <c r="G736" s="37"/>
      <c r="H736" s="37"/>
      <c r="I736" s="202"/>
      <c r="J736" s="37"/>
      <c r="K736" s="37"/>
      <c r="L736" s="40"/>
      <c r="M736" s="203"/>
      <c r="N736" s="204"/>
      <c r="O736" s="72"/>
      <c r="P736" s="72"/>
      <c r="Q736" s="72"/>
      <c r="R736" s="72"/>
      <c r="S736" s="72"/>
      <c r="T736" s="73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T736" s="18" t="s">
        <v>134</v>
      </c>
      <c r="AU736" s="18" t="s">
        <v>132</v>
      </c>
    </row>
    <row r="737" spans="1:65" s="12" customFormat="1" ht="22.9" customHeight="1">
      <c r="B737" s="171"/>
      <c r="C737" s="172"/>
      <c r="D737" s="173" t="s">
        <v>75</v>
      </c>
      <c r="E737" s="185" t="s">
        <v>247</v>
      </c>
      <c r="F737" s="185" t="s">
        <v>864</v>
      </c>
      <c r="G737" s="172"/>
      <c r="H737" s="172"/>
      <c r="I737" s="175"/>
      <c r="J737" s="186">
        <f>BK737</f>
        <v>0</v>
      </c>
      <c r="K737" s="172"/>
      <c r="L737" s="177"/>
      <c r="M737" s="178"/>
      <c r="N737" s="179"/>
      <c r="O737" s="179"/>
      <c r="P737" s="180">
        <f>SUM(P738:P967)</f>
        <v>0</v>
      </c>
      <c r="Q737" s="179"/>
      <c r="R737" s="180">
        <f>SUM(R738:R967)</f>
        <v>12.796701860000001</v>
      </c>
      <c r="S737" s="179"/>
      <c r="T737" s="181">
        <f>SUM(T738:T967)</f>
        <v>190.91813300000001</v>
      </c>
      <c r="AR737" s="182" t="s">
        <v>83</v>
      </c>
      <c r="AT737" s="183" t="s">
        <v>75</v>
      </c>
      <c r="AU737" s="183" t="s">
        <v>83</v>
      </c>
      <c r="AY737" s="182" t="s">
        <v>123</v>
      </c>
      <c r="BK737" s="184">
        <f>SUM(BK738:BK967)</f>
        <v>0</v>
      </c>
    </row>
    <row r="738" spans="1:65" s="2" customFormat="1" ht="24.2" customHeight="1">
      <c r="A738" s="35"/>
      <c r="B738" s="36"/>
      <c r="C738" s="187" t="s">
        <v>865</v>
      </c>
      <c r="D738" s="187" t="s">
        <v>126</v>
      </c>
      <c r="E738" s="188" t="s">
        <v>866</v>
      </c>
      <c r="F738" s="189" t="s">
        <v>867</v>
      </c>
      <c r="G738" s="190" t="s">
        <v>223</v>
      </c>
      <c r="H738" s="191">
        <v>56.825000000000003</v>
      </c>
      <c r="I738" s="192"/>
      <c r="J738" s="193">
        <f>ROUND(I738*H738,2)</f>
        <v>0</v>
      </c>
      <c r="K738" s="189" t="s">
        <v>130</v>
      </c>
      <c r="L738" s="40"/>
      <c r="M738" s="194" t="s">
        <v>1</v>
      </c>
      <c r="N738" s="195" t="s">
        <v>42</v>
      </c>
      <c r="O738" s="72"/>
      <c r="P738" s="196">
        <f>O738*H738</f>
        <v>0</v>
      </c>
      <c r="Q738" s="196">
        <v>0</v>
      </c>
      <c r="R738" s="196">
        <f>Q738*H738</f>
        <v>0</v>
      </c>
      <c r="S738" s="196">
        <v>1.175</v>
      </c>
      <c r="T738" s="197">
        <f>S738*H738</f>
        <v>66.769375000000011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98" t="s">
        <v>144</v>
      </c>
      <c r="AT738" s="198" t="s">
        <v>126</v>
      </c>
      <c r="AU738" s="198" t="s">
        <v>132</v>
      </c>
      <c r="AY738" s="18" t="s">
        <v>123</v>
      </c>
      <c r="BE738" s="199">
        <f>IF(N738="základní",J738,0)</f>
        <v>0</v>
      </c>
      <c r="BF738" s="199">
        <f>IF(N738="snížená",J738,0)</f>
        <v>0</v>
      </c>
      <c r="BG738" s="199">
        <f>IF(N738="zákl. přenesená",J738,0)</f>
        <v>0</v>
      </c>
      <c r="BH738" s="199">
        <f>IF(N738="sníž. přenesená",J738,0)</f>
        <v>0</v>
      </c>
      <c r="BI738" s="199">
        <f>IF(N738="nulová",J738,0)</f>
        <v>0</v>
      </c>
      <c r="BJ738" s="18" t="s">
        <v>132</v>
      </c>
      <c r="BK738" s="199">
        <f>ROUND(I738*H738,2)</f>
        <v>0</v>
      </c>
      <c r="BL738" s="18" t="s">
        <v>144</v>
      </c>
      <c r="BM738" s="198" t="s">
        <v>868</v>
      </c>
    </row>
    <row r="739" spans="1:65" s="2" customFormat="1" ht="29.25">
      <c r="A739" s="35"/>
      <c r="B739" s="36"/>
      <c r="C739" s="37"/>
      <c r="D739" s="200" t="s">
        <v>134</v>
      </c>
      <c r="E739" s="37"/>
      <c r="F739" s="201" t="s">
        <v>869</v>
      </c>
      <c r="G739" s="37"/>
      <c r="H739" s="37"/>
      <c r="I739" s="202"/>
      <c r="J739" s="37"/>
      <c r="K739" s="37"/>
      <c r="L739" s="40"/>
      <c r="M739" s="203"/>
      <c r="N739" s="204"/>
      <c r="O739" s="72"/>
      <c r="P739" s="72"/>
      <c r="Q739" s="72"/>
      <c r="R739" s="72"/>
      <c r="S739" s="72"/>
      <c r="T739" s="73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18" t="s">
        <v>134</v>
      </c>
      <c r="AU739" s="18" t="s">
        <v>132</v>
      </c>
    </row>
    <row r="740" spans="1:65" s="13" customFormat="1" ht="11.25">
      <c r="B740" s="209"/>
      <c r="C740" s="210"/>
      <c r="D740" s="200" t="s">
        <v>205</v>
      </c>
      <c r="E740" s="211" t="s">
        <v>1</v>
      </c>
      <c r="F740" s="212" t="s">
        <v>367</v>
      </c>
      <c r="G740" s="210"/>
      <c r="H740" s="211" t="s">
        <v>1</v>
      </c>
      <c r="I740" s="213"/>
      <c r="J740" s="210"/>
      <c r="K740" s="210"/>
      <c r="L740" s="214"/>
      <c r="M740" s="215"/>
      <c r="N740" s="216"/>
      <c r="O740" s="216"/>
      <c r="P740" s="216"/>
      <c r="Q740" s="216"/>
      <c r="R740" s="216"/>
      <c r="S740" s="216"/>
      <c r="T740" s="217"/>
      <c r="AT740" s="218" t="s">
        <v>205</v>
      </c>
      <c r="AU740" s="218" t="s">
        <v>132</v>
      </c>
      <c r="AV740" s="13" t="s">
        <v>83</v>
      </c>
      <c r="AW740" s="13" t="s">
        <v>32</v>
      </c>
      <c r="AX740" s="13" t="s">
        <v>76</v>
      </c>
      <c r="AY740" s="218" t="s">
        <v>123</v>
      </c>
    </row>
    <row r="741" spans="1:65" s="14" customFormat="1" ht="11.25">
      <c r="B741" s="219"/>
      <c r="C741" s="220"/>
      <c r="D741" s="200" t="s">
        <v>205</v>
      </c>
      <c r="E741" s="221" t="s">
        <v>1</v>
      </c>
      <c r="F741" s="222" t="s">
        <v>870</v>
      </c>
      <c r="G741" s="220"/>
      <c r="H741" s="223">
        <v>11.16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205</v>
      </c>
      <c r="AU741" s="229" t="s">
        <v>132</v>
      </c>
      <c r="AV741" s="14" t="s">
        <v>132</v>
      </c>
      <c r="AW741" s="14" t="s">
        <v>32</v>
      </c>
      <c r="AX741" s="14" t="s">
        <v>76</v>
      </c>
      <c r="AY741" s="229" t="s">
        <v>123</v>
      </c>
    </row>
    <row r="742" spans="1:65" s="14" customFormat="1" ht="11.25">
      <c r="B742" s="219"/>
      <c r="C742" s="220"/>
      <c r="D742" s="200" t="s">
        <v>205</v>
      </c>
      <c r="E742" s="221" t="s">
        <v>1</v>
      </c>
      <c r="F742" s="222" t="s">
        <v>871</v>
      </c>
      <c r="G742" s="220"/>
      <c r="H742" s="223">
        <v>-1.891</v>
      </c>
      <c r="I742" s="224"/>
      <c r="J742" s="220"/>
      <c r="K742" s="220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205</v>
      </c>
      <c r="AU742" s="229" t="s">
        <v>132</v>
      </c>
      <c r="AV742" s="14" t="s">
        <v>132</v>
      </c>
      <c r="AW742" s="14" t="s">
        <v>32</v>
      </c>
      <c r="AX742" s="14" t="s">
        <v>76</v>
      </c>
      <c r="AY742" s="229" t="s">
        <v>123</v>
      </c>
    </row>
    <row r="743" spans="1:65" s="14" customFormat="1" ht="11.25">
      <c r="B743" s="219"/>
      <c r="C743" s="220"/>
      <c r="D743" s="200" t="s">
        <v>205</v>
      </c>
      <c r="E743" s="221" t="s">
        <v>1</v>
      </c>
      <c r="F743" s="222" t="s">
        <v>872</v>
      </c>
      <c r="G743" s="220"/>
      <c r="H743" s="223">
        <v>6.3719999999999999</v>
      </c>
      <c r="I743" s="224"/>
      <c r="J743" s="220"/>
      <c r="K743" s="220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205</v>
      </c>
      <c r="AU743" s="229" t="s">
        <v>132</v>
      </c>
      <c r="AV743" s="14" t="s">
        <v>132</v>
      </c>
      <c r="AW743" s="14" t="s">
        <v>32</v>
      </c>
      <c r="AX743" s="14" t="s">
        <v>76</v>
      </c>
      <c r="AY743" s="229" t="s">
        <v>123</v>
      </c>
    </row>
    <row r="744" spans="1:65" s="14" customFormat="1" ht="11.25">
      <c r="B744" s="219"/>
      <c r="C744" s="220"/>
      <c r="D744" s="200" t="s">
        <v>205</v>
      </c>
      <c r="E744" s="221" t="s">
        <v>1</v>
      </c>
      <c r="F744" s="222" t="s">
        <v>873</v>
      </c>
      <c r="G744" s="220"/>
      <c r="H744" s="223">
        <v>10.35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205</v>
      </c>
      <c r="AU744" s="229" t="s">
        <v>132</v>
      </c>
      <c r="AV744" s="14" t="s">
        <v>132</v>
      </c>
      <c r="AW744" s="14" t="s">
        <v>32</v>
      </c>
      <c r="AX744" s="14" t="s">
        <v>76</v>
      </c>
      <c r="AY744" s="229" t="s">
        <v>123</v>
      </c>
    </row>
    <row r="745" spans="1:65" s="14" customFormat="1" ht="11.25">
      <c r="B745" s="219"/>
      <c r="C745" s="220"/>
      <c r="D745" s="200" t="s">
        <v>205</v>
      </c>
      <c r="E745" s="221" t="s">
        <v>1</v>
      </c>
      <c r="F745" s="222" t="s">
        <v>874</v>
      </c>
      <c r="G745" s="220"/>
      <c r="H745" s="223">
        <v>-0.97199999999999998</v>
      </c>
      <c r="I745" s="224"/>
      <c r="J745" s="220"/>
      <c r="K745" s="220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205</v>
      </c>
      <c r="AU745" s="229" t="s">
        <v>132</v>
      </c>
      <c r="AV745" s="14" t="s">
        <v>132</v>
      </c>
      <c r="AW745" s="14" t="s">
        <v>32</v>
      </c>
      <c r="AX745" s="14" t="s">
        <v>76</v>
      </c>
      <c r="AY745" s="229" t="s">
        <v>123</v>
      </c>
    </row>
    <row r="746" spans="1:65" s="14" customFormat="1" ht="11.25">
      <c r="B746" s="219"/>
      <c r="C746" s="220"/>
      <c r="D746" s="200" t="s">
        <v>205</v>
      </c>
      <c r="E746" s="221" t="s">
        <v>1</v>
      </c>
      <c r="F746" s="222" t="s">
        <v>875</v>
      </c>
      <c r="G746" s="220"/>
      <c r="H746" s="223">
        <v>22.356000000000002</v>
      </c>
      <c r="I746" s="224"/>
      <c r="J746" s="220"/>
      <c r="K746" s="220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205</v>
      </c>
      <c r="AU746" s="229" t="s">
        <v>132</v>
      </c>
      <c r="AV746" s="14" t="s">
        <v>132</v>
      </c>
      <c r="AW746" s="14" t="s">
        <v>32</v>
      </c>
      <c r="AX746" s="14" t="s">
        <v>76</v>
      </c>
      <c r="AY746" s="229" t="s">
        <v>123</v>
      </c>
    </row>
    <row r="747" spans="1:65" s="14" customFormat="1" ht="11.25">
      <c r="B747" s="219"/>
      <c r="C747" s="220"/>
      <c r="D747" s="200" t="s">
        <v>205</v>
      </c>
      <c r="E747" s="221" t="s">
        <v>1</v>
      </c>
      <c r="F747" s="222" t="s">
        <v>876</v>
      </c>
      <c r="G747" s="220"/>
      <c r="H747" s="223">
        <v>-1.944</v>
      </c>
      <c r="I747" s="224"/>
      <c r="J747" s="220"/>
      <c r="K747" s="220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205</v>
      </c>
      <c r="AU747" s="229" t="s">
        <v>132</v>
      </c>
      <c r="AV747" s="14" t="s">
        <v>132</v>
      </c>
      <c r="AW747" s="14" t="s">
        <v>32</v>
      </c>
      <c r="AX747" s="14" t="s">
        <v>76</v>
      </c>
      <c r="AY747" s="229" t="s">
        <v>123</v>
      </c>
    </row>
    <row r="748" spans="1:65" s="14" customFormat="1" ht="11.25">
      <c r="B748" s="219"/>
      <c r="C748" s="220"/>
      <c r="D748" s="200" t="s">
        <v>205</v>
      </c>
      <c r="E748" s="221" t="s">
        <v>1</v>
      </c>
      <c r="F748" s="222" t="s">
        <v>877</v>
      </c>
      <c r="G748" s="220"/>
      <c r="H748" s="223">
        <v>10.53</v>
      </c>
      <c r="I748" s="224"/>
      <c r="J748" s="220"/>
      <c r="K748" s="220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205</v>
      </c>
      <c r="AU748" s="229" t="s">
        <v>132</v>
      </c>
      <c r="AV748" s="14" t="s">
        <v>132</v>
      </c>
      <c r="AW748" s="14" t="s">
        <v>32</v>
      </c>
      <c r="AX748" s="14" t="s">
        <v>76</v>
      </c>
      <c r="AY748" s="229" t="s">
        <v>123</v>
      </c>
    </row>
    <row r="749" spans="1:65" s="14" customFormat="1" ht="11.25">
      <c r="B749" s="219"/>
      <c r="C749" s="220"/>
      <c r="D749" s="200" t="s">
        <v>205</v>
      </c>
      <c r="E749" s="221" t="s">
        <v>1</v>
      </c>
      <c r="F749" s="222" t="s">
        <v>878</v>
      </c>
      <c r="G749" s="220"/>
      <c r="H749" s="223">
        <v>-0.54</v>
      </c>
      <c r="I749" s="224"/>
      <c r="J749" s="220"/>
      <c r="K749" s="220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205</v>
      </c>
      <c r="AU749" s="229" t="s">
        <v>132</v>
      </c>
      <c r="AV749" s="14" t="s">
        <v>132</v>
      </c>
      <c r="AW749" s="14" t="s">
        <v>32</v>
      </c>
      <c r="AX749" s="14" t="s">
        <v>76</v>
      </c>
      <c r="AY749" s="229" t="s">
        <v>123</v>
      </c>
    </row>
    <row r="750" spans="1:65" s="14" customFormat="1" ht="11.25">
      <c r="B750" s="219"/>
      <c r="C750" s="220"/>
      <c r="D750" s="200" t="s">
        <v>205</v>
      </c>
      <c r="E750" s="221" t="s">
        <v>1</v>
      </c>
      <c r="F750" s="222" t="s">
        <v>879</v>
      </c>
      <c r="G750" s="220"/>
      <c r="H750" s="223">
        <v>1.4039999999999999</v>
      </c>
      <c r="I750" s="224"/>
      <c r="J750" s="220"/>
      <c r="K750" s="220"/>
      <c r="L750" s="225"/>
      <c r="M750" s="226"/>
      <c r="N750" s="227"/>
      <c r="O750" s="227"/>
      <c r="P750" s="227"/>
      <c r="Q750" s="227"/>
      <c r="R750" s="227"/>
      <c r="S750" s="227"/>
      <c r="T750" s="228"/>
      <c r="AT750" s="229" t="s">
        <v>205</v>
      </c>
      <c r="AU750" s="229" t="s">
        <v>132</v>
      </c>
      <c r="AV750" s="14" t="s">
        <v>132</v>
      </c>
      <c r="AW750" s="14" t="s">
        <v>32</v>
      </c>
      <c r="AX750" s="14" t="s">
        <v>76</v>
      </c>
      <c r="AY750" s="229" t="s">
        <v>123</v>
      </c>
    </row>
    <row r="751" spans="1:65" s="15" customFormat="1" ht="11.25">
      <c r="B751" s="230"/>
      <c r="C751" s="231"/>
      <c r="D751" s="200" t="s">
        <v>205</v>
      </c>
      <c r="E751" s="232" t="s">
        <v>1</v>
      </c>
      <c r="F751" s="233" t="s">
        <v>214</v>
      </c>
      <c r="G751" s="231"/>
      <c r="H751" s="234">
        <v>56.825000000000003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205</v>
      </c>
      <c r="AU751" s="240" t="s">
        <v>132</v>
      </c>
      <c r="AV751" s="15" t="s">
        <v>144</v>
      </c>
      <c r="AW751" s="15" t="s">
        <v>32</v>
      </c>
      <c r="AX751" s="15" t="s">
        <v>83</v>
      </c>
      <c r="AY751" s="240" t="s">
        <v>123</v>
      </c>
    </row>
    <row r="752" spans="1:65" s="2" customFormat="1" ht="14.45" customHeight="1">
      <c r="A752" s="35"/>
      <c r="B752" s="36"/>
      <c r="C752" s="187" t="s">
        <v>880</v>
      </c>
      <c r="D752" s="187" t="s">
        <v>126</v>
      </c>
      <c r="E752" s="188" t="s">
        <v>881</v>
      </c>
      <c r="F752" s="189" t="s">
        <v>882</v>
      </c>
      <c r="G752" s="190" t="s">
        <v>202</v>
      </c>
      <c r="H752" s="191">
        <v>27</v>
      </c>
      <c r="I752" s="192"/>
      <c r="J752" s="193">
        <f>ROUND(I752*H752,2)</f>
        <v>0</v>
      </c>
      <c r="K752" s="189" t="s">
        <v>130</v>
      </c>
      <c r="L752" s="40"/>
      <c r="M752" s="194" t="s">
        <v>1</v>
      </c>
      <c r="N752" s="195" t="s">
        <v>42</v>
      </c>
      <c r="O752" s="72"/>
      <c r="P752" s="196">
        <f>O752*H752</f>
        <v>0</v>
      </c>
      <c r="Q752" s="196">
        <v>0</v>
      </c>
      <c r="R752" s="196">
        <f>Q752*H752</f>
        <v>0</v>
      </c>
      <c r="S752" s="196">
        <v>0.113</v>
      </c>
      <c r="T752" s="197">
        <f>S752*H752</f>
        <v>3.0510000000000002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8" t="s">
        <v>144</v>
      </c>
      <c r="AT752" s="198" t="s">
        <v>126</v>
      </c>
      <c r="AU752" s="198" t="s">
        <v>132</v>
      </c>
      <c r="AY752" s="18" t="s">
        <v>123</v>
      </c>
      <c r="BE752" s="199">
        <f>IF(N752="základní",J752,0)</f>
        <v>0</v>
      </c>
      <c r="BF752" s="199">
        <f>IF(N752="snížená",J752,0)</f>
        <v>0</v>
      </c>
      <c r="BG752" s="199">
        <f>IF(N752="zákl. přenesená",J752,0)</f>
        <v>0</v>
      </c>
      <c r="BH752" s="199">
        <f>IF(N752="sníž. přenesená",J752,0)</f>
        <v>0</v>
      </c>
      <c r="BI752" s="199">
        <f>IF(N752="nulová",J752,0)</f>
        <v>0</v>
      </c>
      <c r="BJ752" s="18" t="s">
        <v>132</v>
      </c>
      <c r="BK752" s="199">
        <f>ROUND(I752*H752,2)</f>
        <v>0</v>
      </c>
      <c r="BL752" s="18" t="s">
        <v>144</v>
      </c>
      <c r="BM752" s="198" t="s">
        <v>883</v>
      </c>
    </row>
    <row r="753" spans="1:65" s="2" customFormat="1" ht="29.25">
      <c r="A753" s="35"/>
      <c r="B753" s="36"/>
      <c r="C753" s="37"/>
      <c r="D753" s="200" t="s">
        <v>134</v>
      </c>
      <c r="E753" s="37"/>
      <c r="F753" s="201" t="s">
        <v>884</v>
      </c>
      <c r="G753" s="37"/>
      <c r="H753" s="37"/>
      <c r="I753" s="202"/>
      <c r="J753" s="37"/>
      <c r="K753" s="37"/>
      <c r="L753" s="40"/>
      <c r="M753" s="203"/>
      <c r="N753" s="204"/>
      <c r="O753" s="72"/>
      <c r="P753" s="72"/>
      <c r="Q753" s="72"/>
      <c r="R753" s="72"/>
      <c r="S753" s="72"/>
      <c r="T753" s="73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T753" s="18" t="s">
        <v>134</v>
      </c>
      <c r="AU753" s="18" t="s">
        <v>132</v>
      </c>
    </row>
    <row r="754" spans="1:65" s="13" customFormat="1" ht="11.25">
      <c r="B754" s="209"/>
      <c r="C754" s="210"/>
      <c r="D754" s="200" t="s">
        <v>205</v>
      </c>
      <c r="E754" s="211" t="s">
        <v>1</v>
      </c>
      <c r="F754" s="212" t="s">
        <v>367</v>
      </c>
      <c r="G754" s="210"/>
      <c r="H754" s="211" t="s">
        <v>1</v>
      </c>
      <c r="I754" s="213"/>
      <c r="J754" s="210"/>
      <c r="K754" s="210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205</v>
      </c>
      <c r="AU754" s="218" t="s">
        <v>132</v>
      </c>
      <c r="AV754" s="13" t="s">
        <v>83</v>
      </c>
      <c r="AW754" s="13" t="s">
        <v>32</v>
      </c>
      <c r="AX754" s="13" t="s">
        <v>76</v>
      </c>
      <c r="AY754" s="218" t="s">
        <v>123</v>
      </c>
    </row>
    <row r="755" spans="1:65" s="14" customFormat="1" ht="11.25">
      <c r="B755" s="219"/>
      <c r="C755" s="220"/>
      <c r="D755" s="200" t="s">
        <v>205</v>
      </c>
      <c r="E755" s="221" t="s">
        <v>1</v>
      </c>
      <c r="F755" s="222" t="s">
        <v>885</v>
      </c>
      <c r="G755" s="220"/>
      <c r="H755" s="223">
        <v>21</v>
      </c>
      <c r="I755" s="224"/>
      <c r="J755" s="220"/>
      <c r="K755" s="220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205</v>
      </c>
      <c r="AU755" s="229" t="s">
        <v>132</v>
      </c>
      <c r="AV755" s="14" t="s">
        <v>132</v>
      </c>
      <c r="AW755" s="14" t="s">
        <v>32</v>
      </c>
      <c r="AX755" s="14" t="s">
        <v>76</v>
      </c>
      <c r="AY755" s="229" t="s">
        <v>123</v>
      </c>
    </row>
    <row r="756" spans="1:65" s="14" customFormat="1" ht="11.25">
      <c r="B756" s="219"/>
      <c r="C756" s="220"/>
      <c r="D756" s="200" t="s">
        <v>205</v>
      </c>
      <c r="E756" s="221" t="s">
        <v>1</v>
      </c>
      <c r="F756" s="222" t="s">
        <v>886</v>
      </c>
      <c r="G756" s="220"/>
      <c r="H756" s="223">
        <v>6</v>
      </c>
      <c r="I756" s="224"/>
      <c r="J756" s="220"/>
      <c r="K756" s="220"/>
      <c r="L756" s="225"/>
      <c r="M756" s="226"/>
      <c r="N756" s="227"/>
      <c r="O756" s="227"/>
      <c r="P756" s="227"/>
      <c r="Q756" s="227"/>
      <c r="R756" s="227"/>
      <c r="S756" s="227"/>
      <c r="T756" s="228"/>
      <c r="AT756" s="229" t="s">
        <v>205</v>
      </c>
      <c r="AU756" s="229" t="s">
        <v>132</v>
      </c>
      <c r="AV756" s="14" t="s">
        <v>132</v>
      </c>
      <c r="AW756" s="14" t="s">
        <v>32</v>
      </c>
      <c r="AX756" s="14" t="s">
        <v>76</v>
      </c>
      <c r="AY756" s="229" t="s">
        <v>123</v>
      </c>
    </row>
    <row r="757" spans="1:65" s="15" customFormat="1" ht="11.25">
      <c r="B757" s="230"/>
      <c r="C757" s="231"/>
      <c r="D757" s="200" t="s">
        <v>205</v>
      </c>
      <c r="E757" s="232" t="s">
        <v>1</v>
      </c>
      <c r="F757" s="233" t="s">
        <v>214</v>
      </c>
      <c r="G757" s="231"/>
      <c r="H757" s="234">
        <v>27</v>
      </c>
      <c r="I757" s="235"/>
      <c r="J757" s="231"/>
      <c r="K757" s="231"/>
      <c r="L757" s="236"/>
      <c r="M757" s="237"/>
      <c r="N757" s="238"/>
      <c r="O757" s="238"/>
      <c r="P757" s="238"/>
      <c r="Q757" s="238"/>
      <c r="R757" s="238"/>
      <c r="S757" s="238"/>
      <c r="T757" s="239"/>
      <c r="AT757" s="240" t="s">
        <v>205</v>
      </c>
      <c r="AU757" s="240" t="s">
        <v>132</v>
      </c>
      <c r="AV757" s="15" t="s">
        <v>144</v>
      </c>
      <c r="AW757" s="15" t="s">
        <v>32</v>
      </c>
      <c r="AX757" s="15" t="s">
        <v>83</v>
      </c>
      <c r="AY757" s="240" t="s">
        <v>123</v>
      </c>
    </row>
    <row r="758" spans="1:65" s="2" customFormat="1" ht="14.45" customHeight="1">
      <c r="A758" s="35"/>
      <c r="B758" s="36"/>
      <c r="C758" s="187" t="s">
        <v>887</v>
      </c>
      <c r="D758" s="187" t="s">
        <v>126</v>
      </c>
      <c r="E758" s="188" t="s">
        <v>888</v>
      </c>
      <c r="F758" s="189" t="s">
        <v>889</v>
      </c>
      <c r="G758" s="190" t="s">
        <v>223</v>
      </c>
      <c r="H758" s="191">
        <v>4.8</v>
      </c>
      <c r="I758" s="192"/>
      <c r="J758" s="193">
        <f>ROUND(I758*H758,2)</f>
        <v>0</v>
      </c>
      <c r="K758" s="189" t="s">
        <v>130</v>
      </c>
      <c r="L758" s="40"/>
      <c r="M758" s="194" t="s">
        <v>1</v>
      </c>
      <c r="N758" s="195" t="s">
        <v>42</v>
      </c>
      <c r="O758" s="72"/>
      <c r="P758" s="196">
        <f>O758*H758</f>
        <v>0</v>
      </c>
      <c r="Q758" s="196">
        <v>0</v>
      </c>
      <c r="R758" s="196">
        <f>Q758*H758</f>
        <v>0</v>
      </c>
      <c r="S758" s="196">
        <v>2.4</v>
      </c>
      <c r="T758" s="197">
        <f>S758*H758</f>
        <v>11.52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98" t="s">
        <v>144</v>
      </c>
      <c r="AT758" s="198" t="s">
        <v>126</v>
      </c>
      <c r="AU758" s="198" t="s">
        <v>132</v>
      </c>
      <c r="AY758" s="18" t="s">
        <v>123</v>
      </c>
      <c r="BE758" s="199">
        <f>IF(N758="základní",J758,0)</f>
        <v>0</v>
      </c>
      <c r="BF758" s="199">
        <f>IF(N758="snížená",J758,0)</f>
        <v>0</v>
      </c>
      <c r="BG758" s="199">
        <f>IF(N758="zákl. přenesená",J758,0)</f>
        <v>0</v>
      </c>
      <c r="BH758" s="199">
        <f>IF(N758="sníž. přenesená",J758,0)</f>
        <v>0</v>
      </c>
      <c r="BI758" s="199">
        <f>IF(N758="nulová",J758,0)</f>
        <v>0</v>
      </c>
      <c r="BJ758" s="18" t="s">
        <v>132</v>
      </c>
      <c r="BK758" s="199">
        <f>ROUND(I758*H758,2)</f>
        <v>0</v>
      </c>
      <c r="BL758" s="18" t="s">
        <v>144</v>
      </c>
      <c r="BM758" s="198" t="s">
        <v>890</v>
      </c>
    </row>
    <row r="759" spans="1:65" s="2" customFormat="1" ht="11.25">
      <c r="A759" s="35"/>
      <c r="B759" s="36"/>
      <c r="C759" s="37"/>
      <c r="D759" s="200" t="s">
        <v>134</v>
      </c>
      <c r="E759" s="37"/>
      <c r="F759" s="201" t="s">
        <v>891</v>
      </c>
      <c r="G759" s="37"/>
      <c r="H759" s="37"/>
      <c r="I759" s="202"/>
      <c r="J759" s="37"/>
      <c r="K759" s="37"/>
      <c r="L759" s="40"/>
      <c r="M759" s="203"/>
      <c r="N759" s="204"/>
      <c r="O759" s="72"/>
      <c r="P759" s="72"/>
      <c r="Q759" s="72"/>
      <c r="R759" s="72"/>
      <c r="S759" s="72"/>
      <c r="T759" s="73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8" t="s">
        <v>134</v>
      </c>
      <c r="AU759" s="18" t="s">
        <v>132</v>
      </c>
    </row>
    <row r="760" spans="1:65" s="13" customFormat="1" ht="11.25">
      <c r="B760" s="209"/>
      <c r="C760" s="210"/>
      <c r="D760" s="200" t="s">
        <v>205</v>
      </c>
      <c r="E760" s="211" t="s">
        <v>1</v>
      </c>
      <c r="F760" s="212" t="s">
        <v>892</v>
      </c>
      <c r="G760" s="210"/>
      <c r="H760" s="211" t="s">
        <v>1</v>
      </c>
      <c r="I760" s="213"/>
      <c r="J760" s="210"/>
      <c r="K760" s="210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205</v>
      </c>
      <c r="AU760" s="218" t="s">
        <v>132</v>
      </c>
      <c r="AV760" s="13" t="s">
        <v>83</v>
      </c>
      <c r="AW760" s="13" t="s">
        <v>32</v>
      </c>
      <c r="AX760" s="13" t="s">
        <v>76</v>
      </c>
      <c r="AY760" s="218" t="s">
        <v>123</v>
      </c>
    </row>
    <row r="761" spans="1:65" s="14" customFormat="1" ht="11.25">
      <c r="B761" s="219"/>
      <c r="C761" s="220"/>
      <c r="D761" s="200" t="s">
        <v>205</v>
      </c>
      <c r="E761" s="221" t="s">
        <v>1</v>
      </c>
      <c r="F761" s="222" t="s">
        <v>893</v>
      </c>
      <c r="G761" s="220"/>
      <c r="H761" s="223">
        <v>4.8</v>
      </c>
      <c r="I761" s="224"/>
      <c r="J761" s="220"/>
      <c r="K761" s="220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205</v>
      </c>
      <c r="AU761" s="229" t="s">
        <v>132</v>
      </c>
      <c r="AV761" s="14" t="s">
        <v>132</v>
      </c>
      <c r="AW761" s="14" t="s">
        <v>32</v>
      </c>
      <c r="AX761" s="14" t="s">
        <v>83</v>
      </c>
      <c r="AY761" s="229" t="s">
        <v>123</v>
      </c>
    </row>
    <row r="762" spans="1:65" s="2" customFormat="1" ht="37.9" customHeight="1">
      <c r="A762" s="35"/>
      <c r="B762" s="36"/>
      <c r="C762" s="187" t="s">
        <v>894</v>
      </c>
      <c r="D762" s="187" t="s">
        <v>126</v>
      </c>
      <c r="E762" s="188" t="s">
        <v>895</v>
      </c>
      <c r="F762" s="189" t="s">
        <v>896</v>
      </c>
      <c r="G762" s="190" t="s">
        <v>223</v>
      </c>
      <c r="H762" s="191">
        <v>11.276999999999999</v>
      </c>
      <c r="I762" s="192"/>
      <c r="J762" s="193">
        <f>ROUND(I762*H762,2)</f>
        <v>0</v>
      </c>
      <c r="K762" s="189" t="s">
        <v>130</v>
      </c>
      <c r="L762" s="40"/>
      <c r="M762" s="194" t="s">
        <v>1</v>
      </c>
      <c r="N762" s="195" t="s">
        <v>42</v>
      </c>
      <c r="O762" s="72"/>
      <c r="P762" s="196">
        <f>O762*H762</f>
        <v>0</v>
      </c>
      <c r="Q762" s="196">
        <v>0</v>
      </c>
      <c r="R762" s="196">
        <f>Q762*H762</f>
        <v>0</v>
      </c>
      <c r="S762" s="196">
        <v>2.2000000000000002</v>
      </c>
      <c r="T762" s="197">
        <f>S762*H762</f>
        <v>24.8094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98" t="s">
        <v>144</v>
      </c>
      <c r="AT762" s="198" t="s">
        <v>126</v>
      </c>
      <c r="AU762" s="198" t="s">
        <v>132</v>
      </c>
      <c r="AY762" s="18" t="s">
        <v>123</v>
      </c>
      <c r="BE762" s="199">
        <f>IF(N762="základní",J762,0)</f>
        <v>0</v>
      </c>
      <c r="BF762" s="199">
        <f>IF(N762="snížená",J762,0)</f>
        <v>0</v>
      </c>
      <c r="BG762" s="199">
        <f>IF(N762="zákl. přenesená",J762,0)</f>
        <v>0</v>
      </c>
      <c r="BH762" s="199">
        <f>IF(N762="sníž. přenesená",J762,0)</f>
        <v>0</v>
      </c>
      <c r="BI762" s="199">
        <f>IF(N762="nulová",J762,0)</f>
        <v>0</v>
      </c>
      <c r="BJ762" s="18" t="s">
        <v>132</v>
      </c>
      <c r="BK762" s="199">
        <f>ROUND(I762*H762,2)</f>
        <v>0</v>
      </c>
      <c r="BL762" s="18" t="s">
        <v>144</v>
      </c>
      <c r="BM762" s="198" t="s">
        <v>897</v>
      </c>
    </row>
    <row r="763" spans="1:65" s="2" customFormat="1" ht="19.5">
      <c r="A763" s="35"/>
      <c r="B763" s="36"/>
      <c r="C763" s="37"/>
      <c r="D763" s="200" t="s">
        <v>134</v>
      </c>
      <c r="E763" s="37"/>
      <c r="F763" s="201" t="s">
        <v>898</v>
      </c>
      <c r="G763" s="37"/>
      <c r="H763" s="37"/>
      <c r="I763" s="202"/>
      <c r="J763" s="37"/>
      <c r="K763" s="37"/>
      <c r="L763" s="40"/>
      <c r="M763" s="203"/>
      <c r="N763" s="204"/>
      <c r="O763" s="72"/>
      <c r="P763" s="72"/>
      <c r="Q763" s="72"/>
      <c r="R763" s="72"/>
      <c r="S763" s="72"/>
      <c r="T763" s="73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8" t="s">
        <v>134</v>
      </c>
      <c r="AU763" s="18" t="s">
        <v>132</v>
      </c>
    </row>
    <row r="764" spans="1:65" s="13" customFormat="1" ht="11.25">
      <c r="B764" s="209"/>
      <c r="C764" s="210"/>
      <c r="D764" s="200" t="s">
        <v>205</v>
      </c>
      <c r="E764" s="211" t="s">
        <v>1</v>
      </c>
      <c r="F764" s="212" t="s">
        <v>367</v>
      </c>
      <c r="G764" s="210"/>
      <c r="H764" s="211" t="s">
        <v>1</v>
      </c>
      <c r="I764" s="213"/>
      <c r="J764" s="210"/>
      <c r="K764" s="210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205</v>
      </c>
      <c r="AU764" s="218" t="s">
        <v>132</v>
      </c>
      <c r="AV764" s="13" t="s">
        <v>83</v>
      </c>
      <c r="AW764" s="13" t="s">
        <v>32</v>
      </c>
      <c r="AX764" s="13" t="s">
        <v>76</v>
      </c>
      <c r="AY764" s="218" t="s">
        <v>123</v>
      </c>
    </row>
    <row r="765" spans="1:65" s="14" customFormat="1" ht="11.25">
      <c r="B765" s="219"/>
      <c r="C765" s="220"/>
      <c r="D765" s="200" t="s">
        <v>205</v>
      </c>
      <c r="E765" s="221" t="s">
        <v>1</v>
      </c>
      <c r="F765" s="222" t="s">
        <v>899</v>
      </c>
      <c r="G765" s="220"/>
      <c r="H765" s="223">
        <v>9.8989999999999991</v>
      </c>
      <c r="I765" s="224"/>
      <c r="J765" s="220"/>
      <c r="K765" s="220"/>
      <c r="L765" s="225"/>
      <c r="M765" s="226"/>
      <c r="N765" s="227"/>
      <c r="O765" s="227"/>
      <c r="P765" s="227"/>
      <c r="Q765" s="227"/>
      <c r="R765" s="227"/>
      <c r="S765" s="227"/>
      <c r="T765" s="228"/>
      <c r="AT765" s="229" t="s">
        <v>205</v>
      </c>
      <c r="AU765" s="229" t="s">
        <v>132</v>
      </c>
      <c r="AV765" s="14" t="s">
        <v>132</v>
      </c>
      <c r="AW765" s="14" t="s">
        <v>32</v>
      </c>
      <c r="AX765" s="14" t="s">
        <v>76</v>
      </c>
      <c r="AY765" s="229" t="s">
        <v>123</v>
      </c>
    </row>
    <row r="766" spans="1:65" s="13" customFormat="1" ht="11.25">
      <c r="B766" s="209"/>
      <c r="C766" s="210"/>
      <c r="D766" s="200" t="s">
        <v>205</v>
      </c>
      <c r="E766" s="211" t="s">
        <v>1</v>
      </c>
      <c r="F766" s="212" t="s">
        <v>900</v>
      </c>
      <c r="G766" s="210"/>
      <c r="H766" s="211" t="s">
        <v>1</v>
      </c>
      <c r="I766" s="213"/>
      <c r="J766" s="210"/>
      <c r="K766" s="210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205</v>
      </c>
      <c r="AU766" s="218" t="s">
        <v>132</v>
      </c>
      <c r="AV766" s="13" t="s">
        <v>83</v>
      </c>
      <c r="AW766" s="13" t="s">
        <v>32</v>
      </c>
      <c r="AX766" s="13" t="s">
        <v>76</v>
      </c>
      <c r="AY766" s="218" t="s">
        <v>123</v>
      </c>
    </row>
    <row r="767" spans="1:65" s="14" customFormat="1" ht="11.25">
      <c r="B767" s="219"/>
      <c r="C767" s="220"/>
      <c r="D767" s="200" t="s">
        <v>205</v>
      </c>
      <c r="E767" s="221" t="s">
        <v>1</v>
      </c>
      <c r="F767" s="222" t="s">
        <v>901</v>
      </c>
      <c r="G767" s="220"/>
      <c r="H767" s="223">
        <v>1.3779999999999999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205</v>
      </c>
      <c r="AU767" s="229" t="s">
        <v>132</v>
      </c>
      <c r="AV767" s="14" t="s">
        <v>132</v>
      </c>
      <c r="AW767" s="14" t="s">
        <v>32</v>
      </c>
      <c r="AX767" s="14" t="s">
        <v>76</v>
      </c>
      <c r="AY767" s="229" t="s">
        <v>123</v>
      </c>
    </row>
    <row r="768" spans="1:65" s="15" customFormat="1" ht="11.25">
      <c r="B768" s="230"/>
      <c r="C768" s="231"/>
      <c r="D768" s="200" t="s">
        <v>205</v>
      </c>
      <c r="E768" s="232" t="s">
        <v>1</v>
      </c>
      <c r="F768" s="233" t="s">
        <v>214</v>
      </c>
      <c r="G768" s="231"/>
      <c r="H768" s="234">
        <v>11.276999999999999</v>
      </c>
      <c r="I768" s="235"/>
      <c r="J768" s="231"/>
      <c r="K768" s="231"/>
      <c r="L768" s="236"/>
      <c r="M768" s="237"/>
      <c r="N768" s="238"/>
      <c r="O768" s="238"/>
      <c r="P768" s="238"/>
      <c r="Q768" s="238"/>
      <c r="R768" s="238"/>
      <c r="S768" s="238"/>
      <c r="T768" s="239"/>
      <c r="AT768" s="240" t="s">
        <v>205</v>
      </c>
      <c r="AU768" s="240" t="s">
        <v>132</v>
      </c>
      <c r="AV768" s="15" t="s">
        <v>144</v>
      </c>
      <c r="AW768" s="15" t="s">
        <v>32</v>
      </c>
      <c r="AX768" s="15" t="s">
        <v>83</v>
      </c>
      <c r="AY768" s="240" t="s">
        <v>123</v>
      </c>
    </row>
    <row r="769" spans="1:65" s="2" customFormat="1" ht="24.2" customHeight="1">
      <c r="A769" s="35"/>
      <c r="B769" s="36"/>
      <c r="C769" s="187" t="s">
        <v>902</v>
      </c>
      <c r="D769" s="187" t="s">
        <v>126</v>
      </c>
      <c r="E769" s="188" t="s">
        <v>903</v>
      </c>
      <c r="F769" s="189" t="s">
        <v>904</v>
      </c>
      <c r="G769" s="190" t="s">
        <v>223</v>
      </c>
      <c r="H769" s="191">
        <v>6.6</v>
      </c>
      <c r="I769" s="192"/>
      <c r="J769" s="193">
        <f>ROUND(I769*H769,2)</f>
        <v>0</v>
      </c>
      <c r="K769" s="189" t="s">
        <v>130</v>
      </c>
      <c r="L769" s="40"/>
      <c r="M769" s="194" t="s">
        <v>1</v>
      </c>
      <c r="N769" s="195" t="s">
        <v>42</v>
      </c>
      <c r="O769" s="72"/>
      <c r="P769" s="196">
        <f>O769*H769</f>
        <v>0</v>
      </c>
      <c r="Q769" s="196">
        <v>0</v>
      </c>
      <c r="R769" s="196">
        <f>Q769*H769</f>
        <v>0</v>
      </c>
      <c r="S769" s="196">
        <v>2.2000000000000002</v>
      </c>
      <c r="T769" s="197">
        <f>S769*H769</f>
        <v>14.52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98" t="s">
        <v>144</v>
      </c>
      <c r="AT769" s="198" t="s">
        <v>126</v>
      </c>
      <c r="AU769" s="198" t="s">
        <v>132</v>
      </c>
      <c r="AY769" s="18" t="s">
        <v>123</v>
      </c>
      <c r="BE769" s="199">
        <f>IF(N769="základní",J769,0)</f>
        <v>0</v>
      </c>
      <c r="BF769" s="199">
        <f>IF(N769="snížená",J769,0)</f>
        <v>0</v>
      </c>
      <c r="BG769" s="199">
        <f>IF(N769="zákl. přenesená",J769,0)</f>
        <v>0</v>
      </c>
      <c r="BH769" s="199">
        <f>IF(N769="sníž. přenesená",J769,0)</f>
        <v>0</v>
      </c>
      <c r="BI769" s="199">
        <f>IF(N769="nulová",J769,0)</f>
        <v>0</v>
      </c>
      <c r="BJ769" s="18" t="s">
        <v>132</v>
      </c>
      <c r="BK769" s="199">
        <f>ROUND(I769*H769,2)</f>
        <v>0</v>
      </c>
      <c r="BL769" s="18" t="s">
        <v>144</v>
      </c>
      <c r="BM769" s="198" t="s">
        <v>905</v>
      </c>
    </row>
    <row r="770" spans="1:65" s="2" customFormat="1" ht="19.5">
      <c r="A770" s="35"/>
      <c r="B770" s="36"/>
      <c r="C770" s="37"/>
      <c r="D770" s="200" t="s">
        <v>134</v>
      </c>
      <c r="E770" s="37"/>
      <c r="F770" s="201" t="s">
        <v>906</v>
      </c>
      <c r="G770" s="37"/>
      <c r="H770" s="37"/>
      <c r="I770" s="202"/>
      <c r="J770" s="37"/>
      <c r="K770" s="37"/>
      <c r="L770" s="40"/>
      <c r="M770" s="203"/>
      <c r="N770" s="204"/>
      <c r="O770" s="72"/>
      <c r="P770" s="72"/>
      <c r="Q770" s="72"/>
      <c r="R770" s="72"/>
      <c r="S770" s="72"/>
      <c r="T770" s="73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T770" s="18" t="s">
        <v>134</v>
      </c>
      <c r="AU770" s="18" t="s">
        <v>132</v>
      </c>
    </row>
    <row r="771" spans="1:65" s="13" customFormat="1" ht="11.25">
      <c r="B771" s="209"/>
      <c r="C771" s="210"/>
      <c r="D771" s="200" t="s">
        <v>205</v>
      </c>
      <c r="E771" s="211" t="s">
        <v>1</v>
      </c>
      <c r="F771" s="212" t="s">
        <v>367</v>
      </c>
      <c r="G771" s="210"/>
      <c r="H771" s="211" t="s">
        <v>1</v>
      </c>
      <c r="I771" s="213"/>
      <c r="J771" s="210"/>
      <c r="K771" s="210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205</v>
      </c>
      <c r="AU771" s="218" t="s">
        <v>132</v>
      </c>
      <c r="AV771" s="13" t="s">
        <v>83</v>
      </c>
      <c r="AW771" s="13" t="s">
        <v>32</v>
      </c>
      <c r="AX771" s="13" t="s">
        <v>76</v>
      </c>
      <c r="AY771" s="218" t="s">
        <v>123</v>
      </c>
    </row>
    <row r="772" spans="1:65" s="14" customFormat="1" ht="33.75">
      <c r="B772" s="219"/>
      <c r="C772" s="220"/>
      <c r="D772" s="200" t="s">
        <v>205</v>
      </c>
      <c r="E772" s="221" t="s">
        <v>1</v>
      </c>
      <c r="F772" s="222" t="s">
        <v>907</v>
      </c>
      <c r="G772" s="220"/>
      <c r="H772" s="223">
        <v>2.2000000000000002</v>
      </c>
      <c r="I772" s="224"/>
      <c r="J772" s="220"/>
      <c r="K772" s="220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205</v>
      </c>
      <c r="AU772" s="229" t="s">
        <v>132</v>
      </c>
      <c r="AV772" s="14" t="s">
        <v>132</v>
      </c>
      <c r="AW772" s="14" t="s">
        <v>32</v>
      </c>
      <c r="AX772" s="14" t="s">
        <v>76</v>
      </c>
      <c r="AY772" s="229" t="s">
        <v>123</v>
      </c>
    </row>
    <row r="773" spans="1:65" s="14" customFormat="1" ht="33.75">
      <c r="B773" s="219"/>
      <c r="C773" s="220"/>
      <c r="D773" s="200" t="s">
        <v>205</v>
      </c>
      <c r="E773" s="221" t="s">
        <v>1</v>
      </c>
      <c r="F773" s="222" t="s">
        <v>908</v>
      </c>
      <c r="G773" s="220"/>
      <c r="H773" s="223">
        <v>4.4000000000000004</v>
      </c>
      <c r="I773" s="224"/>
      <c r="J773" s="220"/>
      <c r="K773" s="220"/>
      <c r="L773" s="225"/>
      <c r="M773" s="226"/>
      <c r="N773" s="227"/>
      <c r="O773" s="227"/>
      <c r="P773" s="227"/>
      <c r="Q773" s="227"/>
      <c r="R773" s="227"/>
      <c r="S773" s="227"/>
      <c r="T773" s="228"/>
      <c r="AT773" s="229" t="s">
        <v>205</v>
      </c>
      <c r="AU773" s="229" t="s">
        <v>132</v>
      </c>
      <c r="AV773" s="14" t="s">
        <v>132</v>
      </c>
      <c r="AW773" s="14" t="s">
        <v>32</v>
      </c>
      <c r="AX773" s="14" t="s">
        <v>76</v>
      </c>
      <c r="AY773" s="229" t="s">
        <v>123</v>
      </c>
    </row>
    <row r="774" spans="1:65" s="15" customFormat="1" ht="11.25">
      <c r="B774" s="230"/>
      <c r="C774" s="231"/>
      <c r="D774" s="200" t="s">
        <v>205</v>
      </c>
      <c r="E774" s="232" t="s">
        <v>1</v>
      </c>
      <c r="F774" s="233" t="s">
        <v>214</v>
      </c>
      <c r="G774" s="231"/>
      <c r="H774" s="234">
        <v>6.6000000000000005</v>
      </c>
      <c r="I774" s="235"/>
      <c r="J774" s="231"/>
      <c r="K774" s="231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205</v>
      </c>
      <c r="AU774" s="240" t="s">
        <v>132</v>
      </c>
      <c r="AV774" s="15" t="s">
        <v>144</v>
      </c>
      <c r="AW774" s="15" t="s">
        <v>32</v>
      </c>
      <c r="AX774" s="15" t="s">
        <v>83</v>
      </c>
      <c r="AY774" s="240" t="s">
        <v>123</v>
      </c>
    </row>
    <row r="775" spans="1:65" s="2" customFormat="1" ht="14.45" customHeight="1">
      <c r="A775" s="35"/>
      <c r="B775" s="36"/>
      <c r="C775" s="187" t="s">
        <v>909</v>
      </c>
      <c r="D775" s="187" t="s">
        <v>126</v>
      </c>
      <c r="E775" s="188" t="s">
        <v>910</v>
      </c>
      <c r="F775" s="189" t="s">
        <v>911</v>
      </c>
      <c r="G775" s="190" t="s">
        <v>202</v>
      </c>
      <c r="H775" s="191">
        <v>911.45799999999997</v>
      </c>
      <c r="I775" s="192"/>
      <c r="J775" s="193">
        <f>ROUND(I775*H775,2)</f>
        <v>0</v>
      </c>
      <c r="K775" s="189" t="s">
        <v>130</v>
      </c>
      <c r="L775" s="40"/>
      <c r="M775" s="194" t="s">
        <v>1</v>
      </c>
      <c r="N775" s="195" t="s">
        <v>42</v>
      </c>
      <c r="O775" s="72"/>
      <c r="P775" s="196">
        <f>O775*H775</f>
        <v>0</v>
      </c>
      <c r="Q775" s="196">
        <v>0</v>
      </c>
      <c r="R775" s="196">
        <f>Q775*H775</f>
        <v>0</v>
      </c>
      <c r="S775" s="196">
        <v>0</v>
      </c>
      <c r="T775" s="197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98" t="s">
        <v>144</v>
      </c>
      <c r="AT775" s="198" t="s">
        <v>126</v>
      </c>
      <c r="AU775" s="198" t="s">
        <v>132</v>
      </c>
      <c r="AY775" s="18" t="s">
        <v>123</v>
      </c>
      <c r="BE775" s="199">
        <f>IF(N775="základní",J775,0)</f>
        <v>0</v>
      </c>
      <c r="BF775" s="199">
        <f>IF(N775="snížená",J775,0)</f>
        <v>0</v>
      </c>
      <c r="BG775" s="199">
        <f>IF(N775="zákl. přenesená",J775,0)</f>
        <v>0</v>
      </c>
      <c r="BH775" s="199">
        <f>IF(N775="sníž. přenesená",J775,0)</f>
        <v>0</v>
      </c>
      <c r="BI775" s="199">
        <f>IF(N775="nulová",J775,0)</f>
        <v>0</v>
      </c>
      <c r="BJ775" s="18" t="s">
        <v>132</v>
      </c>
      <c r="BK775" s="199">
        <f>ROUND(I775*H775,2)</f>
        <v>0</v>
      </c>
      <c r="BL775" s="18" t="s">
        <v>144</v>
      </c>
      <c r="BM775" s="198" t="s">
        <v>912</v>
      </c>
    </row>
    <row r="776" spans="1:65" s="2" customFormat="1" ht="11.25">
      <c r="A776" s="35"/>
      <c r="B776" s="36"/>
      <c r="C776" s="37"/>
      <c r="D776" s="200" t="s">
        <v>134</v>
      </c>
      <c r="E776" s="37"/>
      <c r="F776" s="201" t="s">
        <v>911</v>
      </c>
      <c r="G776" s="37"/>
      <c r="H776" s="37"/>
      <c r="I776" s="202"/>
      <c r="J776" s="37"/>
      <c r="K776" s="37"/>
      <c r="L776" s="40"/>
      <c r="M776" s="203"/>
      <c r="N776" s="204"/>
      <c r="O776" s="72"/>
      <c r="P776" s="72"/>
      <c r="Q776" s="72"/>
      <c r="R776" s="72"/>
      <c r="S776" s="72"/>
      <c r="T776" s="73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T776" s="18" t="s">
        <v>134</v>
      </c>
      <c r="AU776" s="18" t="s">
        <v>132</v>
      </c>
    </row>
    <row r="777" spans="1:65" s="13" customFormat="1" ht="11.25">
      <c r="B777" s="209"/>
      <c r="C777" s="210"/>
      <c r="D777" s="200" t="s">
        <v>205</v>
      </c>
      <c r="E777" s="211" t="s">
        <v>1</v>
      </c>
      <c r="F777" s="212" t="s">
        <v>345</v>
      </c>
      <c r="G777" s="210"/>
      <c r="H777" s="211" t="s">
        <v>1</v>
      </c>
      <c r="I777" s="213"/>
      <c r="J777" s="210"/>
      <c r="K777" s="210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205</v>
      </c>
      <c r="AU777" s="218" t="s">
        <v>132</v>
      </c>
      <c r="AV777" s="13" t="s">
        <v>83</v>
      </c>
      <c r="AW777" s="13" t="s">
        <v>32</v>
      </c>
      <c r="AX777" s="13" t="s">
        <v>76</v>
      </c>
      <c r="AY777" s="218" t="s">
        <v>123</v>
      </c>
    </row>
    <row r="778" spans="1:65" s="14" customFormat="1" ht="11.25">
      <c r="B778" s="219"/>
      <c r="C778" s="220"/>
      <c r="D778" s="200" t="s">
        <v>205</v>
      </c>
      <c r="E778" s="221" t="s">
        <v>1</v>
      </c>
      <c r="F778" s="222" t="s">
        <v>913</v>
      </c>
      <c r="G778" s="220"/>
      <c r="H778" s="223">
        <v>227.392</v>
      </c>
      <c r="I778" s="224"/>
      <c r="J778" s="220"/>
      <c r="K778" s="220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205</v>
      </c>
      <c r="AU778" s="229" t="s">
        <v>132</v>
      </c>
      <c r="AV778" s="14" t="s">
        <v>132</v>
      </c>
      <c r="AW778" s="14" t="s">
        <v>32</v>
      </c>
      <c r="AX778" s="14" t="s">
        <v>76</v>
      </c>
      <c r="AY778" s="229" t="s">
        <v>123</v>
      </c>
    </row>
    <row r="779" spans="1:65" s="13" customFormat="1" ht="11.25">
      <c r="B779" s="209"/>
      <c r="C779" s="210"/>
      <c r="D779" s="200" t="s">
        <v>205</v>
      </c>
      <c r="E779" s="211" t="s">
        <v>1</v>
      </c>
      <c r="F779" s="212" t="s">
        <v>349</v>
      </c>
      <c r="G779" s="210"/>
      <c r="H779" s="211" t="s">
        <v>1</v>
      </c>
      <c r="I779" s="213"/>
      <c r="J779" s="210"/>
      <c r="K779" s="210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205</v>
      </c>
      <c r="AU779" s="218" t="s">
        <v>132</v>
      </c>
      <c r="AV779" s="13" t="s">
        <v>83</v>
      </c>
      <c r="AW779" s="13" t="s">
        <v>32</v>
      </c>
      <c r="AX779" s="13" t="s">
        <v>76</v>
      </c>
      <c r="AY779" s="218" t="s">
        <v>123</v>
      </c>
    </row>
    <row r="780" spans="1:65" s="14" customFormat="1" ht="11.25">
      <c r="B780" s="219"/>
      <c r="C780" s="220"/>
      <c r="D780" s="200" t="s">
        <v>205</v>
      </c>
      <c r="E780" s="221" t="s">
        <v>1</v>
      </c>
      <c r="F780" s="222" t="s">
        <v>914</v>
      </c>
      <c r="G780" s="220"/>
      <c r="H780" s="223">
        <v>454.62400000000002</v>
      </c>
      <c r="I780" s="224"/>
      <c r="J780" s="220"/>
      <c r="K780" s="220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205</v>
      </c>
      <c r="AU780" s="229" t="s">
        <v>132</v>
      </c>
      <c r="AV780" s="14" t="s">
        <v>132</v>
      </c>
      <c r="AW780" s="14" t="s">
        <v>32</v>
      </c>
      <c r="AX780" s="14" t="s">
        <v>76</v>
      </c>
      <c r="AY780" s="229" t="s">
        <v>123</v>
      </c>
    </row>
    <row r="781" spans="1:65" s="13" customFormat="1" ht="11.25">
      <c r="B781" s="209"/>
      <c r="C781" s="210"/>
      <c r="D781" s="200" t="s">
        <v>205</v>
      </c>
      <c r="E781" s="211" t="s">
        <v>1</v>
      </c>
      <c r="F781" s="212" t="s">
        <v>367</v>
      </c>
      <c r="G781" s="210"/>
      <c r="H781" s="211" t="s">
        <v>1</v>
      </c>
      <c r="I781" s="213"/>
      <c r="J781" s="210"/>
      <c r="K781" s="210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205</v>
      </c>
      <c r="AU781" s="218" t="s">
        <v>132</v>
      </c>
      <c r="AV781" s="13" t="s">
        <v>83</v>
      </c>
      <c r="AW781" s="13" t="s">
        <v>32</v>
      </c>
      <c r="AX781" s="13" t="s">
        <v>76</v>
      </c>
      <c r="AY781" s="218" t="s">
        <v>123</v>
      </c>
    </row>
    <row r="782" spans="1:65" s="14" customFormat="1" ht="11.25">
      <c r="B782" s="219"/>
      <c r="C782" s="220"/>
      <c r="D782" s="200" t="s">
        <v>205</v>
      </c>
      <c r="E782" s="221" t="s">
        <v>1</v>
      </c>
      <c r="F782" s="222" t="s">
        <v>915</v>
      </c>
      <c r="G782" s="220"/>
      <c r="H782" s="223">
        <v>229.44200000000001</v>
      </c>
      <c r="I782" s="224"/>
      <c r="J782" s="220"/>
      <c r="K782" s="220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205</v>
      </c>
      <c r="AU782" s="229" t="s">
        <v>132</v>
      </c>
      <c r="AV782" s="14" t="s">
        <v>132</v>
      </c>
      <c r="AW782" s="14" t="s">
        <v>32</v>
      </c>
      <c r="AX782" s="14" t="s">
        <v>76</v>
      </c>
      <c r="AY782" s="229" t="s">
        <v>123</v>
      </c>
    </row>
    <row r="783" spans="1:65" s="15" customFormat="1" ht="11.25">
      <c r="B783" s="230"/>
      <c r="C783" s="231"/>
      <c r="D783" s="200" t="s">
        <v>205</v>
      </c>
      <c r="E783" s="232" t="s">
        <v>1</v>
      </c>
      <c r="F783" s="233" t="s">
        <v>214</v>
      </c>
      <c r="G783" s="231"/>
      <c r="H783" s="234">
        <v>911.45800000000008</v>
      </c>
      <c r="I783" s="235"/>
      <c r="J783" s="231"/>
      <c r="K783" s="231"/>
      <c r="L783" s="236"/>
      <c r="M783" s="237"/>
      <c r="N783" s="238"/>
      <c r="O783" s="238"/>
      <c r="P783" s="238"/>
      <c r="Q783" s="238"/>
      <c r="R783" s="238"/>
      <c r="S783" s="238"/>
      <c r="T783" s="239"/>
      <c r="AT783" s="240" t="s">
        <v>205</v>
      </c>
      <c r="AU783" s="240" t="s">
        <v>132</v>
      </c>
      <c r="AV783" s="15" t="s">
        <v>144</v>
      </c>
      <c r="AW783" s="15" t="s">
        <v>32</v>
      </c>
      <c r="AX783" s="15" t="s">
        <v>83</v>
      </c>
      <c r="AY783" s="240" t="s">
        <v>123</v>
      </c>
    </row>
    <row r="784" spans="1:65" s="2" customFormat="1" ht="24.2" customHeight="1">
      <c r="A784" s="35"/>
      <c r="B784" s="36"/>
      <c r="C784" s="187" t="s">
        <v>916</v>
      </c>
      <c r="D784" s="187" t="s">
        <v>126</v>
      </c>
      <c r="E784" s="188" t="s">
        <v>917</v>
      </c>
      <c r="F784" s="189" t="s">
        <v>918</v>
      </c>
      <c r="G784" s="190" t="s">
        <v>202</v>
      </c>
      <c r="H784" s="191">
        <v>1822.9159999999999</v>
      </c>
      <c r="I784" s="192"/>
      <c r="J784" s="193">
        <f>ROUND(I784*H784,2)</f>
        <v>0</v>
      </c>
      <c r="K784" s="189" t="s">
        <v>130</v>
      </c>
      <c r="L784" s="40"/>
      <c r="M784" s="194" t="s">
        <v>1</v>
      </c>
      <c r="N784" s="195" t="s">
        <v>42</v>
      </c>
      <c r="O784" s="72"/>
      <c r="P784" s="196">
        <f>O784*H784</f>
        <v>0</v>
      </c>
      <c r="Q784" s="196">
        <v>0</v>
      </c>
      <c r="R784" s="196">
        <f>Q784*H784</f>
        <v>0</v>
      </c>
      <c r="S784" s="196">
        <v>0</v>
      </c>
      <c r="T784" s="197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198" t="s">
        <v>144</v>
      </c>
      <c r="AT784" s="198" t="s">
        <v>126</v>
      </c>
      <c r="AU784" s="198" t="s">
        <v>132</v>
      </c>
      <c r="AY784" s="18" t="s">
        <v>123</v>
      </c>
      <c r="BE784" s="199">
        <f>IF(N784="základní",J784,0)</f>
        <v>0</v>
      </c>
      <c r="BF784" s="199">
        <f>IF(N784="snížená",J784,0)</f>
        <v>0</v>
      </c>
      <c r="BG784" s="199">
        <f>IF(N784="zákl. přenesená",J784,0)</f>
        <v>0</v>
      </c>
      <c r="BH784" s="199">
        <f>IF(N784="sníž. přenesená",J784,0)</f>
        <v>0</v>
      </c>
      <c r="BI784" s="199">
        <f>IF(N784="nulová",J784,0)</f>
        <v>0</v>
      </c>
      <c r="BJ784" s="18" t="s">
        <v>132</v>
      </c>
      <c r="BK784" s="199">
        <f>ROUND(I784*H784,2)</f>
        <v>0</v>
      </c>
      <c r="BL784" s="18" t="s">
        <v>144</v>
      </c>
      <c r="BM784" s="198" t="s">
        <v>919</v>
      </c>
    </row>
    <row r="785" spans="1:65" s="2" customFormat="1" ht="19.5">
      <c r="A785" s="35"/>
      <c r="B785" s="36"/>
      <c r="C785" s="37"/>
      <c r="D785" s="200" t="s">
        <v>134</v>
      </c>
      <c r="E785" s="37"/>
      <c r="F785" s="201" t="s">
        <v>920</v>
      </c>
      <c r="G785" s="37"/>
      <c r="H785" s="37"/>
      <c r="I785" s="202"/>
      <c r="J785" s="37"/>
      <c r="K785" s="37"/>
      <c r="L785" s="40"/>
      <c r="M785" s="203"/>
      <c r="N785" s="204"/>
      <c r="O785" s="72"/>
      <c r="P785" s="72"/>
      <c r="Q785" s="72"/>
      <c r="R785" s="72"/>
      <c r="S785" s="72"/>
      <c r="T785" s="73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T785" s="18" t="s">
        <v>134</v>
      </c>
      <c r="AU785" s="18" t="s">
        <v>132</v>
      </c>
    </row>
    <row r="786" spans="1:65" s="14" customFormat="1" ht="11.25">
      <c r="B786" s="219"/>
      <c r="C786" s="220"/>
      <c r="D786" s="200" t="s">
        <v>205</v>
      </c>
      <c r="E786" s="221" t="s">
        <v>1</v>
      </c>
      <c r="F786" s="222" t="s">
        <v>921</v>
      </c>
      <c r="G786" s="220"/>
      <c r="H786" s="223">
        <v>1822.9159999999999</v>
      </c>
      <c r="I786" s="224"/>
      <c r="J786" s="220"/>
      <c r="K786" s="220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205</v>
      </c>
      <c r="AU786" s="229" t="s">
        <v>132</v>
      </c>
      <c r="AV786" s="14" t="s">
        <v>132</v>
      </c>
      <c r="AW786" s="14" t="s">
        <v>32</v>
      </c>
      <c r="AX786" s="14" t="s">
        <v>83</v>
      </c>
      <c r="AY786" s="229" t="s">
        <v>123</v>
      </c>
    </row>
    <row r="787" spans="1:65" s="2" customFormat="1" ht="24.2" customHeight="1">
      <c r="A787" s="35"/>
      <c r="B787" s="36"/>
      <c r="C787" s="187" t="s">
        <v>922</v>
      </c>
      <c r="D787" s="187" t="s">
        <v>126</v>
      </c>
      <c r="E787" s="188" t="s">
        <v>923</v>
      </c>
      <c r="F787" s="189" t="s">
        <v>924</v>
      </c>
      <c r="G787" s="190" t="s">
        <v>202</v>
      </c>
      <c r="H787" s="191">
        <v>300.17</v>
      </c>
      <c r="I787" s="192"/>
      <c r="J787" s="193">
        <f>ROUND(I787*H787,2)</f>
        <v>0</v>
      </c>
      <c r="K787" s="189" t="s">
        <v>130</v>
      </c>
      <c r="L787" s="40"/>
      <c r="M787" s="194" t="s">
        <v>1</v>
      </c>
      <c r="N787" s="195" t="s">
        <v>42</v>
      </c>
      <c r="O787" s="72"/>
      <c r="P787" s="196">
        <f>O787*H787</f>
        <v>0</v>
      </c>
      <c r="Q787" s="196">
        <v>0</v>
      </c>
      <c r="R787" s="196">
        <f>Q787*H787</f>
        <v>0</v>
      </c>
      <c r="S787" s="196">
        <v>3.5000000000000003E-2</v>
      </c>
      <c r="T787" s="197">
        <f>S787*H787</f>
        <v>10.505950000000002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198" t="s">
        <v>144</v>
      </c>
      <c r="AT787" s="198" t="s">
        <v>126</v>
      </c>
      <c r="AU787" s="198" t="s">
        <v>132</v>
      </c>
      <c r="AY787" s="18" t="s">
        <v>123</v>
      </c>
      <c r="BE787" s="199">
        <f>IF(N787="základní",J787,0)</f>
        <v>0</v>
      </c>
      <c r="BF787" s="199">
        <f>IF(N787="snížená",J787,0)</f>
        <v>0</v>
      </c>
      <c r="BG787" s="199">
        <f>IF(N787="zákl. přenesená",J787,0)</f>
        <v>0</v>
      </c>
      <c r="BH787" s="199">
        <f>IF(N787="sníž. přenesená",J787,0)</f>
        <v>0</v>
      </c>
      <c r="BI787" s="199">
        <f>IF(N787="nulová",J787,0)</f>
        <v>0</v>
      </c>
      <c r="BJ787" s="18" t="s">
        <v>132</v>
      </c>
      <c r="BK787" s="199">
        <f>ROUND(I787*H787,2)</f>
        <v>0</v>
      </c>
      <c r="BL787" s="18" t="s">
        <v>144</v>
      </c>
      <c r="BM787" s="198" t="s">
        <v>925</v>
      </c>
    </row>
    <row r="788" spans="1:65" s="2" customFormat="1" ht="29.25">
      <c r="A788" s="35"/>
      <c r="B788" s="36"/>
      <c r="C788" s="37"/>
      <c r="D788" s="200" t="s">
        <v>134</v>
      </c>
      <c r="E788" s="37"/>
      <c r="F788" s="201" t="s">
        <v>926</v>
      </c>
      <c r="G788" s="37"/>
      <c r="H788" s="37"/>
      <c r="I788" s="202"/>
      <c r="J788" s="37"/>
      <c r="K788" s="37"/>
      <c r="L788" s="40"/>
      <c r="M788" s="203"/>
      <c r="N788" s="204"/>
      <c r="O788" s="72"/>
      <c r="P788" s="72"/>
      <c r="Q788" s="72"/>
      <c r="R788" s="72"/>
      <c r="S788" s="72"/>
      <c r="T788" s="73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T788" s="18" t="s">
        <v>134</v>
      </c>
      <c r="AU788" s="18" t="s">
        <v>132</v>
      </c>
    </row>
    <row r="789" spans="1:65" s="13" customFormat="1" ht="11.25">
      <c r="B789" s="209"/>
      <c r="C789" s="210"/>
      <c r="D789" s="200" t="s">
        <v>205</v>
      </c>
      <c r="E789" s="211" t="s">
        <v>1</v>
      </c>
      <c r="F789" s="212" t="s">
        <v>345</v>
      </c>
      <c r="G789" s="210"/>
      <c r="H789" s="211" t="s">
        <v>1</v>
      </c>
      <c r="I789" s="213"/>
      <c r="J789" s="210"/>
      <c r="K789" s="210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205</v>
      </c>
      <c r="AU789" s="218" t="s">
        <v>132</v>
      </c>
      <c r="AV789" s="13" t="s">
        <v>83</v>
      </c>
      <c r="AW789" s="13" t="s">
        <v>32</v>
      </c>
      <c r="AX789" s="13" t="s">
        <v>76</v>
      </c>
      <c r="AY789" s="218" t="s">
        <v>123</v>
      </c>
    </row>
    <row r="790" spans="1:65" s="14" customFormat="1" ht="11.25">
      <c r="B790" s="219"/>
      <c r="C790" s="220"/>
      <c r="D790" s="200" t="s">
        <v>205</v>
      </c>
      <c r="E790" s="221" t="s">
        <v>1</v>
      </c>
      <c r="F790" s="222" t="s">
        <v>514</v>
      </c>
      <c r="G790" s="220"/>
      <c r="H790" s="223">
        <v>13.26</v>
      </c>
      <c r="I790" s="224"/>
      <c r="J790" s="220"/>
      <c r="K790" s="220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205</v>
      </c>
      <c r="AU790" s="229" t="s">
        <v>132</v>
      </c>
      <c r="AV790" s="14" t="s">
        <v>132</v>
      </c>
      <c r="AW790" s="14" t="s">
        <v>32</v>
      </c>
      <c r="AX790" s="14" t="s">
        <v>76</v>
      </c>
      <c r="AY790" s="229" t="s">
        <v>123</v>
      </c>
    </row>
    <row r="791" spans="1:65" s="14" customFormat="1" ht="11.25">
      <c r="B791" s="219"/>
      <c r="C791" s="220"/>
      <c r="D791" s="200" t="s">
        <v>205</v>
      </c>
      <c r="E791" s="221" t="s">
        <v>1</v>
      </c>
      <c r="F791" s="222" t="s">
        <v>927</v>
      </c>
      <c r="G791" s="220"/>
      <c r="H791" s="223">
        <v>5.58</v>
      </c>
      <c r="I791" s="224"/>
      <c r="J791" s="220"/>
      <c r="K791" s="220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205</v>
      </c>
      <c r="AU791" s="229" t="s">
        <v>132</v>
      </c>
      <c r="AV791" s="14" t="s">
        <v>132</v>
      </c>
      <c r="AW791" s="14" t="s">
        <v>32</v>
      </c>
      <c r="AX791" s="14" t="s">
        <v>76</v>
      </c>
      <c r="AY791" s="229" t="s">
        <v>123</v>
      </c>
    </row>
    <row r="792" spans="1:65" s="14" customFormat="1" ht="11.25">
      <c r="B792" s="219"/>
      <c r="C792" s="220"/>
      <c r="D792" s="200" t="s">
        <v>205</v>
      </c>
      <c r="E792" s="221" t="s">
        <v>1</v>
      </c>
      <c r="F792" s="222" t="s">
        <v>928</v>
      </c>
      <c r="G792" s="220"/>
      <c r="H792" s="223">
        <v>0.48</v>
      </c>
      <c r="I792" s="224"/>
      <c r="J792" s="220"/>
      <c r="K792" s="220"/>
      <c r="L792" s="225"/>
      <c r="M792" s="226"/>
      <c r="N792" s="227"/>
      <c r="O792" s="227"/>
      <c r="P792" s="227"/>
      <c r="Q792" s="227"/>
      <c r="R792" s="227"/>
      <c r="S792" s="227"/>
      <c r="T792" s="228"/>
      <c r="AT792" s="229" t="s">
        <v>205</v>
      </c>
      <c r="AU792" s="229" t="s">
        <v>132</v>
      </c>
      <c r="AV792" s="14" t="s">
        <v>132</v>
      </c>
      <c r="AW792" s="14" t="s">
        <v>32</v>
      </c>
      <c r="AX792" s="14" t="s">
        <v>76</v>
      </c>
      <c r="AY792" s="229" t="s">
        <v>123</v>
      </c>
    </row>
    <row r="793" spans="1:65" s="14" customFormat="1" ht="11.25">
      <c r="B793" s="219"/>
      <c r="C793" s="220"/>
      <c r="D793" s="200" t="s">
        <v>205</v>
      </c>
      <c r="E793" s="221" t="s">
        <v>1</v>
      </c>
      <c r="F793" s="222" t="s">
        <v>929</v>
      </c>
      <c r="G793" s="220"/>
      <c r="H793" s="223">
        <v>17.25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205</v>
      </c>
      <c r="AU793" s="229" t="s">
        <v>132</v>
      </c>
      <c r="AV793" s="14" t="s">
        <v>132</v>
      </c>
      <c r="AW793" s="14" t="s">
        <v>32</v>
      </c>
      <c r="AX793" s="14" t="s">
        <v>76</v>
      </c>
      <c r="AY793" s="229" t="s">
        <v>123</v>
      </c>
    </row>
    <row r="794" spans="1:65" s="14" customFormat="1" ht="11.25">
      <c r="B794" s="219"/>
      <c r="C794" s="220"/>
      <c r="D794" s="200" t="s">
        <v>205</v>
      </c>
      <c r="E794" s="221" t="s">
        <v>1</v>
      </c>
      <c r="F794" s="222" t="s">
        <v>930</v>
      </c>
      <c r="G794" s="220"/>
      <c r="H794" s="223">
        <v>19.52</v>
      </c>
      <c r="I794" s="224"/>
      <c r="J794" s="220"/>
      <c r="K794" s="220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205</v>
      </c>
      <c r="AU794" s="229" t="s">
        <v>132</v>
      </c>
      <c r="AV794" s="14" t="s">
        <v>132</v>
      </c>
      <c r="AW794" s="14" t="s">
        <v>32</v>
      </c>
      <c r="AX794" s="14" t="s">
        <v>76</v>
      </c>
      <c r="AY794" s="229" t="s">
        <v>123</v>
      </c>
    </row>
    <row r="795" spans="1:65" s="14" customFormat="1" ht="11.25">
      <c r="B795" s="219"/>
      <c r="C795" s="220"/>
      <c r="D795" s="200" t="s">
        <v>205</v>
      </c>
      <c r="E795" s="221" t="s">
        <v>1</v>
      </c>
      <c r="F795" s="222" t="s">
        <v>931</v>
      </c>
      <c r="G795" s="220"/>
      <c r="H795" s="223">
        <v>0.8</v>
      </c>
      <c r="I795" s="224"/>
      <c r="J795" s="220"/>
      <c r="K795" s="220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205</v>
      </c>
      <c r="AU795" s="229" t="s">
        <v>132</v>
      </c>
      <c r="AV795" s="14" t="s">
        <v>132</v>
      </c>
      <c r="AW795" s="14" t="s">
        <v>32</v>
      </c>
      <c r="AX795" s="14" t="s">
        <v>76</v>
      </c>
      <c r="AY795" s="229" t="s">
        <v>123</v>
      </c>
    </row>
    <row r="796" spans="1:65" s="14" customFormat="1" ht="11.25">
      <c r="B796" s="219"/>
      <c r="C796" s="220"/>
      <c r="D796" s="200" t="s">
        <v>205</v>
      </c>
      <c r="E796" s="221" t="s">
        <v>1</v>
      </c>
      <c r="F796" s="222" t="s">
        <v>932</v>
      </c>
      <c r="G796" s="220"/>
      <c r="H796" s="223">
        <v>0.32</v>
      </c>
      <c r="I796" s="224"/>
      <c r="J796" s="220"/>
      <c r="K796" s="220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205</v>
      </c>
      <c r="AU796" s="229" t="s">
        <v>132</v>
      </c>
      <c r="AV796" s="14" t="s">
        <v>132</v>
      </c>
      <c r="AW796" s="14" t="s">
        <v>32</v>
      </c>
      <c r="AX796" s="14" t="s">
        <v>76</v>
      </c>
      <c r="AY796" s="229" t="s">
        <v>123</v>
      </c>
    </row>
    <row r="797" spans="1:65" s="16" customFormat="1" ht="11.25">
      <c r="B797" s="251"/>
      <c r="C797" s="252"/>
      <c r="D797" s="200" t="s">
        <v>205</v>
      </c>
      <c r="E797" s="253" t="s">
        <v>1</v>
      </c>
      <c r="F797" s="254" t="s">
        <v>507</v>
      </c>
      <c r="G797" s="252"/>
      <c r="H797" s="255">
        <v>57.21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AT797" s="261" t="s">
        <v>205</v>
      </c>
      <c r="AU797" s="261" t="s">
        <v>132</v>
      </c>
      <c r="AV797" s="16" t="s">
        <v>139</v>
      </c>
      <c r="AW797" s="16" t="s">
        <v>32</v>
      </c>
      <c r="AX797" s="16" t="s">
        <v>76</v>
      </c>
      <c r="AY797" s="261" t="s">
        <v>123</v>
      </c>
    </row>
    <row r="798" spans="1:65" s="13" customFormat="1" ht="11.25">
      <c r="B798" s="209"/>
      <c r="C798" s="210"/>
      <c r="D798" s="200" t="s">
        <v>205</v>
      </c>
      <c r="E798" s="211" t="s">
        <v>1</v>
      </c>
      <c r="F798" s="212" t="s">
        <v>349</v>
      </c>
      <c r="G798" s="210"/>
      <c r="H798" s="211" t="s">
        <v>1</v>
      </c>
      <c r="I798" s="213"/>
      <c r="J798" s="210"/>
      <c r="K798" s="210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205</v>
      </c>
      <c r="AU798" s="218" t="s">
        <v>132</v>
      </c>
      <c r="AV798" s="13" t="s">
        <v>83</v>
      </c>
      <c r="AW798" s="13" t="s">
        <v>32</v>
      </c>
      <c r="AX798" s="13" t="s">
        <v>76</v>
      </c>
      <c r="AY798" s="218" t="s">
        <v>123</v>
      </c>
    </row>
    <row r="799" spans="1:65" s="14" customFormat="1" ht="11.25">
      <c r="B799" s="219"/>
      <c r="C799" s="220"/>
      <c r="D799" s="200" t="s">
        <v>205</v>
      </c>
      <c r="E799" s="221" t="s">
        <v>1</v>
      </c>
      <c r="F799" s="222" t="s">
        <v>516</v>
      </c>
      <c r="G799" s="220"/>
      <c r="H799" s="223">
        <v>26.52</v>
      </c>
      <c r="I799" s="224"/>
      <c r="J799" s="220"/>
      <c r="K799" s="220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205</v>
      </c>
      <c r="AU799" s="229" t="s">
        <v>132</v>
      </c>
      <c r="AV799" s="14" t="s">
        <v>132</v>
      </c>
      <c r="AW799" s="14" t="s">
        <v>32</v>
      </c>
      <c r="AX799" s="14" t="s">
        <v>76</v>
      </c>
      <c r="AY799" s="229" t="s">
        <v>123</v>
      </c>
    </row>
    <row r="800" spans="1:65" s="14" customFormat="1" ht="11.25">
      <c r="B800" s="219"/>
      <c r="C800" s="220"/>
      <c r="D800" s="200" t="s">
        <v>205</v>
      </c>
      <c r="E800" s="221" t="s">
        <v>1</v>
      </c>
      <c r="F800" s="222" t="s">
        <v>517</v>
      </c>
      <c r="G800" s="220"/>
      <c r="H800" s="223">
        <v>11.16</v>
      </c>
      <c r="I800" s="224"/>
      <c r="J800" s="220"/>
      <c r="K800" s="220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205</v>
      </c>
      <c r="AU800" s="229" t="s">
        <v>132</v>
      </c>
      <c r="AV800" s="14" t="s">
        <v>132</v>
      </c>
      <c r="AW800" s="14" t="s">
        <v>32</v>
      </c>
      <c r="AX800" s="14" t="s">
        <v>76</v>
      </c>
      <c r="AY800" s="229" t="s">
        <v>123</v>
      </c>
    </row>
    <row r="801" spans="2:51" s="14" customFormat="1" ht="11.25">
      <c r="B801" s="219"/>
      <c r="C801" s="220"/>
      <c r="D801" s="200" t="s">
        <v>205</v>
      </c>
      <c r="E801" s="221" t="s">
        <v>1</v>
      </c>
      <c r="F801" s="222" t="s">
        <v>933</v>
      </c>
      <c r="G801" s="220"/>
      <c r="H801" s="223">
        <v>0.96</v>
      </c>
      <c r="I801" s="224"/>
      <c r="J801" s="220"/>
      <c r="K801" s="220"/>
      <c r="L801" s="225"/>
      <c r="M801" s="226"/>
      <c r="N801" s="227"/>
      <c r="O801" s="227"/>
      <c r="P801" s="227"/>
      <c r="Q801" s="227"/>
      <c r="R801" s="227"/>
      <c r="S801" s="227"/>
      <c r="T801" s="228"/>
      <c r="AT801" s="229" t="s">
        <v>205</v>
      </c>
      <c r="AU801" s="229" t="s">
        <v>132</v>
      </c>
      <c r="AV801" s="14" t="s">
        <v>132</v>
      </c>
      <c r="AW801" s="14" t="s">
        <v>32</v>
      </c>
      <c r="AX801" s="14" t="s">
        <v>76</v>
      </c>
      <c r="AY801" s="229" t="s">
        <v>123</v>
      </c>
    </row>
    <row r="802" spans="2:51" s="14" customFormat="1" ht="11.25">
      <c r="B802" s="219"/>
      <c r="C802" s="220"/>
      <c r="D802" s="200" t="s">
        <v>205</v>
      </c>
      <c r="E802" s="221" t="s">
        <v>1</v>
      </c>
      <c r="F802" s="222" t="s">
        <v>934</v>
      </c>
      <c r="G802" s="220"/>
      <c r="H802" s="223">
        <v>34.5</v>
      </c>
      <c r="I802" s="224"/>
      <c r="J802" s="220"/>
      <c r="K802" s="220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205</v>
      </c>
      <c r="AU802" s="229" t="s">
        <v>132</v>
      </c>
      <c r="AV802" s="14" t="s">
        <v>132</v>
      </c>
      <c r="AW802" s="14" t="s">
        <v>32</v>
      </c>
      <c r="AX802" s="14" t="s">
        <v>76</v>
      </c>
      <c r="AY802" s="229" t="s">
        <v>123</v>
      </c>
    </row>
    <row r="803" spans="2:51" s="14" customFormat="1" ht="11.25">
      <c r="B803" s="219"/>
      <c r="C803" s="220"/>
      <c r="D803" s="200" t="s">
        <v>205</v>
      </c>
      <c r="E803" s="221" t="s">
        <v>1</v>
      </c>
      <c r="F803" s="222" t="s">
        <v>935</v>
      </c>
      <c r="G803" s="220"/>
      <c r="H803" s="223">
        <v>39.04</v>
      </c>
      <c r="I803" s="224"/>
      <c r="J803" s="220"/>
      <c r="K803" s="220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205</v>
      </c>
      <c r="AU803" s="229" t="s">
        <v>132</v>
      </c>
      <c r="AV803" s="14" t="s">
        <v>132</v>
      </c>
      <c r="AW803" s="14" t="s">
        <v>32</v>
      </c>
      <c r="AX803" s="14" t="s">
        <v>76</v>
      </c>
      <c r="AY803" s="229" t="s">
        <v>123</v>
      </c>
    </row>
    <row r="804" spans="2:51" s="14" customFormat="1" ht="11.25">
      <c r="B804" s="219"/>
      <c r="C804" s="220"/>
      <c r="D804" s="200" t="s">
        <v>205</v>
      </c>
      <c r="E804" s="221" t="s">
        <v>1</v>
      </c>
      <c r="F804" s="222" t="s">
        <v>936</v>
      </c>
      <c r="G804" s="220"/>
      <c r="H804" s="223">
        <v>1.6</v>
      </c>
      <c r="I804" s="224"/>
      <c r="J804" s="220"/>
      <c r="K804" s="220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205</v>
      </c>
      <c r="AU804" s="229" t="s">
        <v>132</v>
      </c>
      <c r="AV804" s="14" t="s">
        <v>132</v>
      </c>
      <c r="AW804" s="14" t="s">
        <v>32</v>
      </c>
      <c r="AX804" s="14" t="s">
        <v>76</v>
      </c>
      <c r="AY804" s="229" t="s">
        <v>123</v>
      </c>
    </row>
    <row r="805" spans="2:51" s="14" customFormat="1" ht="11.25">
      <c r="B805" s="219"/>
      <c r="C805" s="220"/>
      <c r="D805" s="200" t="s">
        <v>205</v>
      </c>
      <c r="E805" s="221" t="s">
        <v>1</v>
      </c>
      <c r="F805" s="222" t="s">
        <v>937</v>
      </c>
      <c r="G805" s="220"/>
      <c r="H805" s="223">
        <v>0.64</v>
      </c>
      <c r="I805" s="224"/>
      <c r="J805" s="220"/>
      <c r="K805" s="220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205</v>
      </c>
      <c r="AU805" s="229" t="s">
        <v>132</v>
      </c>
      <c r="AV805" s="14" t="s">
        <v>132</v>
      </c>
      <c r="AW805" s="14" t="s">
        <v>32</v>
      </c>
      <c r="AX805" s="14" t="s">
        <v>76</v>
      </c>
      <c r="AY805" s="229" t="s">
        <v>123</v>
      </c>
    </row>
    <row r="806" spans="2:51" s="16" customFormat="1" ht="11.25">
      <c r="B806" s="251"/>
      <c r="C806" s="252"/>
      <c r="D806" s="200" t="s">
        <v>205</v>
      </c>
      <c r="E806" s="253" t="s">
        <v>1</v>
      </c>
      <c r="F806" s="254" t="s">
        <v>507</v>
      </c>
      <c r="G806" s="252"/>
      <c r="H806" s="255">
        <v>114.42</v>
      </c>
      <c r="I806" s="256"/>
      <c r="J806" s="252"/>
      <c r="K806" s="252"/>
      <c r="L806" s="257"/>
      <c r="M806" s="258"/>
      <c r="N806" s="259"/>
      <c r="O806" s="259"/>
      <c r="P806" s="259"/>
      <c r="Q806" s="259"/>
      <c r="R806" s="259"/>
      <c r="S806" s="259"/>
      <c r="T806" s="260"/>
      <c r="AT806" s="261" t="s">
        <v>205</v>
      </c>
      <c r="AU806" s="261" t="s">
        <v>132</v>
      </c>
      <c r="AV806" s="16" t="s">
        <v>139</v>
      </c>
      <c r="AW806" s="16" t="s">
        <v>32</v>
      </c>
      <c r="AX806" s="16" t="s">
        <v>76</v>
      </c>
      <c r="AY806" s="261" t="s">
        <v>123</v>
      </c>
    </row>
    <row r="807" spans="2:51" s="13" customFormat="1" ht="11.25">
      <c r="B807" s="209"/>
      <c r="C807" s="210"/>
      <c r="D807" s="200" t="s">
        <v>205</v>
      </c>
      <c r="E807" s="211" t="s">
        <v>1</v>
      </c>
      <c r="F807" s="212" t="s">
        <v>367</v>
      </c>
      <c r="G807" s="210"/>
      <c r="H807" s="211" t="s">
        <v>1</v>
      </c>
      <c r="I807" s="213"/>
      <c r="J807" s="210"/>
      <c r="K807" s="210"/>
      <c r="L807" s="214"/>
      <c r="M807" s="215"/>
      <c r="N807" s="216"/>
      <c r="O807" s="216"/>
      <c r="P807" s="216"/>
      <c r="Q807" s="216"/>
      <c r="R807" s="216"/>
      <c r="S807" s="216"/>
      <c r="T807" s="217"/>
      <c r="AT807" s="218" t="s">
        <v>205</v>
      </c>
      <c r="AU807" s="218" t="s">
        <v>132</v>
      </c>
      <c r="AV807" s="13" t="s">
        <v>83</v>
      </c>
      <c r="AW807" s="13" t="s">
        <v>32</v>
      </c>
      <c r="AX807" s="13" t="s">
        <v>76</v>
      </c>
      <c r="AY807" s="218" t="s">
        <v>123</v>
      </c>
    </row>
    <row r="808" spans="2:51" s="14" customFormat="1" ht="11.25">
      <c r="B808" s="219"/>
      <c r="C808" s="220"/>
      <c r="D808" s="200" t="s">
        <v>205</v>
      </c>
      <c r="E808" s="221" t="s">
        <v>1</v>
      </c>
      <c r="F808" s="222" t="s">
        <v>938</v>
      </c>
      <c r="G808" s="220"/>
      <c r="H808" s="223">
        <v>64.08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205</v>
      </c>
      <c r="AU808" s="229" t="s">
        <v>132</v>
      </c>
      <c r="AV808" s="14" t="s">
        <v>132</v>
      </c>
      <c r="AW808" s="14" t="s">
        <v>32</v>
      </c>
      <c r="AX808" s="14" t="s">
        <v>76</v>
      </c>
      <c r="AY808" s="229" t="s">
        <v>123</v>
      </c>
    </row>
    <row r="809" spans="2:51" s="14" customFormat="1" ht="11.25">
      <c r="B809" s="219"/>
      <c r="C809" s="220"/>
      <c r="D809" s="200" t="s">
        <v>205</v>
      </c>
      <c r="E809" s="221" t="s">
        <v>1</v>
      </c>
      <c r="F809" s="222" t="s">
        <v>939</v>
      </c>
      <c r="G809" s="220"/>
      <c r="H809" s="223">
        <v>19.5</v>
      </c>
      <c r="I809" s="224"/>
      <c r="J809" s="220"/>
      <c r="K809" s="220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205</v>
      </c>
      <c r="AU809" s="229" t="s">
        <v>132</v>
      </c>
      <c r="AV809" s="14" t="s">
        <v>132</v>
      </c>
      <c r="AW809" s="14" t="s">
        <v>32</v>
      </c>
      <c r="AX809" s="14" t="s">
        <v>76</v>
      </c>
      <c r="AY809" s="229" t="s">
        <v>123</v>
      </c>
    </row>
    <row r="810" spans="2:51" s="14" customFormat="1" ht="11.25">
      <c r="B810" s="219"/>
      <c r="C810" s="220"/>
      <c r="D810" s="200" t="s">
        <v>205</v>
      </c>
      <c r="E810" s="221" t="s">
        <v>1</v>
      </c>
      <c r="F810" s="222" t="s">
        <v>930</v>
      </c>
      <c r="G810" s="220"/>
      <c r="H810" s="223">
        <v>19.52</v>
      </c>
      <c r="I810" s="224"/>
      <c r="J810" s="220"/>
      <c r="K810" s="220"/>
      <c r="L810" s="225"/>
      <c r="M810" s="226"/>
      <c r="N810" s="227"/>
      <c r="O810" s="227"/>
      <c r="P810" s="227"/>
      <c r="Q810" s="227"/>
      <c r="R810" s="227"/>
      <c r="S810" s="227"/>
      <c r="T810" s="228"/>
      <c r="AT810" s="229" t="s">
        <v>205</v>
      </c>
      <c r="AU810" s="229" t="s">
        <v>132</v>
      </c>
      <c r="AV810" s="14" t="s">
        <v>132</v>
      </c>
      <c r="AW810" s="14" t="s">
        <v>32</v>
      </c>
      <c r="AX810" s="14" t="s">
        <v>76</v>
      </c>
      <c r="AY810" s="229" t="s">
        <v>123</v>
      </c>
    </row>
    <row r="811" spans="2:51" s="14" customFormat="1" ht="11.25">
      <c r="B811" s="219"/>
      <c r="C811" s="220"/>
      <c r="D811" s="200" t="s">
        <v>205</v>
      </c>
      <c r="E811" s="221" t="s">
        <v>1</v>
      </c>
      <c r="F811" s="222" t="s">
        <v>931</v>
      </c>
      <c r="G811" s="220"/>
      <c r="H811" s="223">
        <v>0.8</v>
      </c>
      <c r="I811" s="224"/>
      <c r="J811" s="220"/>
      <c r="K811" s="220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205</v>
      </c>
      <c r="AU811" s="229" t="s">
        <v>132</v>
      </c>
      <c r="AV811" s="14" t="s">
        <v>132</v>
      </c>
      <c r="AW811" s="14" t="s">
        <v>32</v>
      </c>
      <c r="AX811" s="14" t="s">
        <v>76</v>
      </c>
      <c r="AY811" s="229" t="s">
        <v>123</v>
      </c>
    </row>
    <row r="812" spans="2:51" s="14" customFormat="1" ht="11.25">
      <c r="B812" s="219"/>
      <c r="C812" s="220"/>
      <c r="D812" s="200" t="s">
        <v>205</v>
      </c>
      <c r="E812" s="221" t="s">
        <v>1</v>
      </c>
      <c r="F812" s="222" t="s">
        <v>937</v>
      </c>
      <c r="G812" s="220"/>
      <c r="H812" s="223">
        <v>0.64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205</v>
      </c>
      <c r="AU812" s="229" t="s">
        <v>132</v>
      </c>
      <c r="AV812" s="14" t="s">
        <v>132</v>
      </c>
      <c r="AW812" s="14" t="s">
        <v>32</v>
      </c>
      <c r="AX812" s="14" t="s">
        <v>76</v>
      </c>
      <c r="AY812" s="229" t="s">
        <v>123</v>
      </c>
    </row>
    <row r="813" spans="2:51" s="16" customFormat="1" ht="11.25">
      <c r="B813" s="251"/>
      <c r="C813" s="252"/>
      <c r="D813" s="200" t="s">
        <v>205</v>
      </c>
      <c r="E813" s="253" t="s">
        <v>1</v>
      </c>
      <c r="F813" s="254" t="s">
        <v>507</v>
      </c>
      <c r="G813" s="252"/>
      <c r="H813" s="255">
        <v>104.53999999999999</v>
      </c>
      <c r="I813" s="256"/>
      <c r="J813" s="252"/>
      <c r="K813" s="252"/>
      <c r="L813" s="257"/>
      <c r="M813" s="258"/>
      <c r="N813" s="259"/>
      <c r="O813" s="259"/>
      <c r="P813" s="259"/>
      <c r="Q813" s="259"/>
      <c r="R813" s="259"/>
      <c r="S813" s="259"/>
      <c r="T813" s="260"/>
      <c r="AT813" s="261" t="s">
        <v>205</v>
      </c>
      <c r="AU813" s="261" t="s">
        <v>132</v>
      </c>
      <c r="AV813" s="16" t="s">
        <v>139</v>
      </c>
      <c r="AW813" s="16" t="s">
        <v>32</v>
      </c>
      <c r="AX813" s="16" t="s">
        <v>76</v>
      </c>
      <c r="AY813" s="261" t="s">
        <v>123</v>
      </c>
    </row>
    <row r="814" spans="2:51" s="13" customFormat="1" ht="11.25">
      <c r="B814" s="209"/>
      <c r="C814" s="210"/>
      <c r="D814" s="200" t="s">
        <v>205</v>
      </c>
      <c r="E814" s="211" t="s">
        <v>1</v>
      </c>
      <c r="F814" s="212" t="s">
        <v>940</v>
      </c>
      <c r="G814" s="210"/>
      <c r="H814" s="211" t="s">
        <v>1</v>
      </c>
      <c r="I814" s="213"/>
      <c r="J814" s="210"/>
      <c r="K814" s="210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205</v>
      </c>
      <c r="AU814" s="218" t="s">
        <v>132</v>
      </c>
      <c r="AV814" s="13" t="s">
        <v>83</v>
      </c>
      <c r="AW814" s="13" t="s">
        <v>32</v>
      </c>
      <c r="AX814" s="13" t="s">
        <v>76</v>
      </c>
      <c r="AY814" s="218" t="s">
        <v>123</v>
      </c>
    </row>
    <row r="815" spans="2:51" s="14" customFormat="1" ht="11.25">
      <c r="B815" s="219"/>
      <c r="C815" s="220"/>
      <c r="D815" s="200" t="s">
        <v>205</v>
      </c>
      <c r="E815" s="221" t="s">
        <v>1</v>
      </c>
      <c r="F815" s="222" t="s">
        <v>941</v>
      </c>
      <c r="G815" s="220"/>
      <c r="H815" s="223">
        <v>24</v>
      </c>
      <c r="I815" s="224"/>
      <c r="J815" s="220"/>
      <c r="K815" s="220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205</v>
      </c>
      <c r="AU815" s="229" t="s">
        <v>132</v>
      </c>
      <c r="AV815" s="14" t="s">
        <v>132</v>
      </c>
      <c r="AW815" s="14" t="s">
        <v>32</v>
      </c>
      <c r="AX815" s="14" t="s">
        <v>76</v>
      </c>
      <c r="AY815" s="229" t="s">
        <v>123</v>
      </c>
    </row>
    <row r="816" spans="2:51" s="16" customFormat="1" ht="11.25">
      <c r="B816" s="251"/>
      <c r="C816" s="252"/>
      <c r="D816" s="200" t="s">
        <v>205</v>
      </c>
      <c r="E816" s="253" t="s">
        <v>1</v>
      </c>
      <c r="F816" s="254" t="s">
        <v>507</v>
      </c>
      <c r="G816" s="252"/>
      <c r="H816" s="255">
        <v>24</v>
      </c>
      <c r="I816" s="256"/>
      <c r="J816" s="252"/>
      <c r="K816" s="252"/>
      <c r="L816" s="257"/>
      <c r="M816" s="258"/>
      <c r="N816" s="259"/>
      <c r="O816" s="259"/>
      <c r="P816" s="259"/>
      <c r="Q816" s="259"/>
      <c r="R816" s="259"/>
      <c r="S816" s="259"/>
      <c r="T816" s="260"/>
      <c r="AT816" s="261" t="s">
        <v>205</v>
      </c>
      <c r="AU816" s="261" t="s">
        <v>132</v>
      </c>
      <c r="AV816" s="16" t="s">
        <v>139</v>
      </c>
      <c r="AW816" s="16" t="s">
        <v>32</v>
      </c>
      <c r="AX816" s="16" t="s">
        <v>76</v>
      </c>
      <c r="AY816" s="261" t="s">
        <v>123</v>
      </c>
    </row>
    <row r="817" spans="1:65" s="15" customFormat="1" ht="11.25">
      <c r="B817" s="230"/>
      <c r="C817" s="231"/>
      <c r="D817" s="200" t="s">
        <v>205</v>
      </c>
      <c r="E817" s="232" t="s">
        <v>1</v>
      </c>
      <c r="F817" s="233" t="s">
        <v>214</v>
      </c>
      <c r="G817" s="231"/>
      <c r="H817" s="234">
        <v>300.16999999999996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205</v>
      </c>
      <c r="AU817" s="240" t="s">
        <v>132</v>
      </c>
      <c r="AV817" s="15" t="s">
        <v>144</v>
      </c>
      <c r="AW817" s="15" t="s">
        <v>32</v>
      </c>
      <c r="AX817" s="15" t="s">
        <v>83</v>
      </c>
      <c r="AY817" s="240" t="s">
        <v>123</v>
      </c>
    </row>
    <row r="818" spans="1:65" s="2" customFormat="1" ht="14.45" customHeight="1">
      <c r="A818" s="35"/>
      <c r="B818" s="36"/>
      <c r="C818" s="187" t="s">
        <v>942</v>
      </c>
      <c r="D818" s="187" t="s">
        <v>126</v>
      </c>
      <c r="E818" s="188" t="s">
        <v>943</v>
      </c>
      <c r="F818" s="189" t="s">
        <v>944</v>
      </c>
      <c r="G818" s="190" t="s">
        <v>217</v>
      </c>
      <c r="H818" s="191">
        <v>243.08</v>
      </c>
      <c r="I818" s="192"/>
      <c r="J818" s="193">
        <f>ROUND(I818*H818,2)</f>
        <v>0</v>
      </c>
      <c r="K818" s="189" t="s">
        <v>130</v>
      </c>
      <c r="L818" s="40"/>
      <c r="M818" s="194" t="s">
        <v>1</v>
      </c>
      <c r="N818" s="195" t="s">
        <v>42</v>
      </c>
      <c r="O818" s="72"/>
      <c r="P818" s="196">
        <f>O818*H818</f>
        <v>0</v>
      </c>
      <c r="Q818" s="196">
        <v>0</v>
      </c>
      <c r="R818" s="196">
        <f>Q818*H818</f>
        <v>0</v>
      </c>
      <c r="S818" s="196">
        <v>8.9999999999999993E-3</v>
      </c>
      <c r="T818" s="197">
        <f>S818*H818</f>
        <v>2.1877200000000001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8" t="s">
        <v>144</v>
      </c>
      <c r="AT818" s="198" t="s">
        <v>126</v>
      </c>
      <c r="AU818" s="198" t="s">
        <v>132</v>
      </c>
      <c r="AY818" s="18" t="s">
        <v>123</v>
      </c>
      <c r="BE818" s="199">
        <f>IF(N818="základní",J818,0)</f>
        <v>0</v>
      </c>
      <c r="BF818" s="199">
        <f>IF(N818="snížená",J818,0)</f>
        <v>0</v>
      </c>
      <c r="BG818" s="199">
        <f>IF(N818="zákl. přenesená",J818,0)</f>
        <v>0</v>
      </c>
      <c r="BH818" s="199">
        <f>IF(N818="sníž. přenesená",J818,0)</f>
        <v>0</v>
      </c>
      <c r="BI818" s="199">
        <f>IF(N818="nulová",J818,0)</f>
        <v>0</v>
      </c>
      <c r="BJ818" s="18" t="s">
        <v>132</v>
      </c>
      <c r="BK818" s="199">
        <f>ROUND(I818*H818,2)</f>
        <v>0</v>
      </c>
      <c r="BL818" s="18" t="s">
        <v>144</v>
      </c>
      <c r="BM818" s="198" t="s">
        <v>945</v>
      </c>
    </row>
    <row r="819" spans="1:65" s="2" customFormat="1" ht="19.5">
      <c r="A819" s="35"/>
      <c r="B819" s="36"/>
      <c r="C819" s="37"/>
      <c r="D819" s="200" t="s">
        <v>134</v>
      </c>
      <c r="E819" s="37"/>
      <c r="F819" s="201" t="s">
        <v>946</v>
      </c>
      <c r="G819" s="37"/>
      <c r="H819" s="37"/>
      <c r="I819" s="202"/>
      <c r="J819" s="37"/>
      <c r="K819" s="37"/>
      <c r="L819" s="40"/>
      <c r="M819" s="203"/>
      <c r="N819" s="204"/>
      <c r="O819" s="72"/>
      <c r="P819" s="72"/>
      <c r="Q819" s="72"/>
      <c r="R819" s="72"/>
      <c r="S819" s="72"/>
      <c r="T819" s="73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T819" s="18" t="s">
        <v>134</v>
      </c>
      <c r="AU819" s="18" t="s">
        <v>132</v>
      </c>
    </row>
    <row r="820" spans="1:65" s="13" customFormat="1" ht="11.25">
      <c r="B820" s="209"/>
      <c r="C820" s="210"/>
      <c r="D820" s="200" t="s">
        <v>205</v>
      </c>
      <c r="E820" s="211" t="s">
        <v>1</v>
      </c>
      <c r="F820" s="212" t="s">
        <v>345</v>
      </c>
      <c r="G820" s="210"/>
      <c r="H820" s="211" t="s">
        <v>1</v>
      </c>
      <c r="I820" s="213"/>
      <c r="J820" s="210"/>
      <c r="K820" s="210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205</v>
      </c>
      <c r="AU820" s="218" t="s">
        <v>132</v>
      </c>
      <c r="AV820" s="13" t="s">
        <v>83</v>
      </c>
      <c r="AW820" s="13" t="s">
        <v>32</v>
      </c>
      <c r="AX820" s="13" t="s">
        <v>76</v>
      </c>
      <c r="AY820" s="218" t="s">
        <v>123</v>
      </c>
    </row>
    <row r="821" spans="1:65" s="14" customFormat="1" ht="11.25">
      <c r="B821" s="219"/>
      <c r="C821" s="220"/>
      <c r="D821" s="200" t="s">
        <v>205</v>
      </c>
      <c r="E821" s="221" t="s">
        <v>1</v>
      </c>
      <c r="F821" s="222" t="s">
        <v>947</v>
      </c>
      <c r="G821" s="220"/>
      <c r="H821" s="223">
        <v>50.56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205</v>
      </c>
      <c r="AU821" s="229" t="s">
        <v>132</v>
      </c>
      <c r="AV821" s="14" t="s">
        <v>132</v>
      </c>
      <c r="AW821" s="14" t="s">
        <v>32</v>
      </c>
      <c r="AX821" s="14" t="s">
        <v>76</v>
      </c>
      <c r="AY821" s="229" t="s">
        <v>123</v>
      </c>
    </row>
    <row r="822" spans="1:65" s="13" customFormat="1" ht="11.25">
      <c r="B822" s="209"/>
      <c r="C822" s="210"/>
      <c r="D822" s="200" t="s">
        <v>205</v>
      </c>
      <c r="E822" s="211" t="s">
        <v>1</v>
      </c>
      <c r="F822" s="212" t="s">
        <v>349</v>
      </c>
      <c r="G822" s="210"/>
      <c r="H822" s="211" t="s">
        <v>1</v>
      </c>
      <c r="I822" s="213"/>
      <c r="J822" s="210"/>
      <c r="K822" s="210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205</v>
      </c>
      <c r="AU822" s="218" t="s">
        <v>132</v>
      </c>
      <c r="AV822" s="13" t="s">
        <v>83</v>
      </c>
      <c r="AW822" s="13" t="s">
        <v>32</v>
      </c>
      <c r="AX822" s="13" t="s">
        <v>76</v>
      </c>
      <c r="AY822" s="218" t="s">
        <v>123</v>
      </c>
    </row>
    <row r="823" spans="1:65" s="14" customFormat="1" ht="11.25">
      <c r="B823" s="219"/>
      <c r="C823" s="220"/>
      <c r="D823" s="200" t="s">
        <v>205</v>
      </c>
      <c r="E823" s="221" t="s">
        <v>1</v>
      </c>
      <c r="F823" s="222" t="s">
        <v>948</v>
      </c>
      <c r="G823" s="220"/>
      <c r="H823" s="223">
        <v>101.12</v>
      </c>
      <c r="I823" s="224"/>
      <c r="J823" s="220"/>
      <c r="K823" s="220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205</v>
      </c>
      <c r="AU823" s="229" t="s">
        <v>132</v>
      </c>
      <c r="AV823" s="14" t="s">
        <v>132</v>
      </c>
      <c r="AW823" s="14" t="s">
        <v>32</v>
      </c>
      <c r="AX823" s="14" t="s">
        <v>76</v>
      </c>
      <c r="AY823" s="229" t="s">
        <v>123</v>
      </c>
    </row>
    <row r="824" spans="1:65" s="13" customFormat="1" ht="11.25">
      <c r="B824" s="209"/>
      <c r="C824" s="210"/>
      <c r="D824" s="200" t="s">
        <v>205</v>
      </c>
      <c r="E824" s="211" t="s">
        <v>1</v>
      </c>
      <c r="F824" s="212" t="s">
        <v>367</v>
      </c>
      <c r="G824" s="210"/>
      <c r="H824" s="211" t="s">
        <v>1</v>
      </c>
      <c r="I824" s="213"/>
      <c r="J824" s="210"/>
      <c r="K824" s="210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205</v>
      </c>
      <c r="AU824" s="218" t="s">
        <v>132</v>
      </c>
      <c r="AV824" s="13" t="s">
        <v>83</v>
      </c>
      <c r="AW824" s="13" t="s">
        <v>32</v>
      </c>
      <c r="AX824" s="13" t="s">
        <v>76</v>
      </c>
      <c r="AY824" s="218" t="s">
        <v>123</v>
      </c>
    </row>
    <row r="825" spans="1:65" s="14" customFormat="1" ht="33.75">
      <c r="B825" s="219"/>
      <c r="C825" s="220"/>
      <c r="D825" s="200" t="s">
        <v>205</v>
      </c>
      <c r="E825" s="221" t="s">
        <v>1</v>
      </c>
      <c r="F825" s="222" t="s">
        <v>949</v>
      </c>
      <c r="G825" s="220"/>
      <c r="H825" s="223">
        <v>39.4</v>
      </c>
      <c r="I825" s="224"/>
      <c r="J825" s="220"/>
      <c r="K825" s="220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205</v>
      </c>
      <c r="AU825" s="229" t="s">
        <v>132</v>
      </c>
      <c r="AV825" s="14" t="s">
        <v>132</v>
      </c>
      <c r="AW825" s="14" t="s">
        <v>32</v>
      </c>
      <c r="AX825" s="14" t="s">
        <v>76</v>
      </c>
      <c r="AY825" s="229" t="s">
        <v>123</v>
      </c>
    </row>
    <row r="826" spans="1:65" s="14" customFormat="1" ht="11.25">
      <c r="B826" s="219"/>
      <c r="C826" s="220"/>
      <c r="D826" s="200" t="s">
        <v>205</v>
      </c>
      <c r="E826" s="221" t="s">
        <v>1</v>
      </c>
      <c r="F826" s="222" t="s">
        <v>950</v>
      </c>
      <c r="G826" s="220"/>
      <c r="H826" s="223">
        <v>52</v>
      </c>
      <c r="I826" s="224"/>
      <c r="J826" s="220"/>
      <c r="K826" s="220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205</v>
      </c>
      <c r="AU826" s="229" t="s">
        <v>132</v>
      </c>
      <c r="AV826" s="14" t="s">
        <v>132</v>
      </c>
      <c r="AW826" s="14" t="s">
        <v>32</v>
      </c>
      <c r="AX826" s="14" t="s">
        <v>76</v>
      </c>
      <c r="AY826" s="229" t="s">
        <v>123</v>
      </c>
    </row>
    <row r="827" spans="1:65" s="15" customFormat="1" ht="11.25">
      <c r="B827" s="230"/>
      <c r="C827" s="231"/>
      <c r="D827" s="200" t="s">
        <v>205</v>
      </c>
      <c r="E827" s="232" t="s">
        <v>1</v>
      </c>
      <c r="F827" s="233" t="s">
        <v>214</v>
      </c>
      <c r="G827" s="231"/>
      <c r="H827" s="234">
        <v>243.08</v>
      </c>
      <c r="I827" s="235"/>
      <c r="J827" s="231"/>
      <c r="K827" s="231"/>
      <c r="L827" s="236"/>
      <c r="M827" s="237"/>
      <c r="N827" s="238"/>
      <c r="O827" s="238"/>
      <c r="P827" s="238"/>
      <c r="Q827" s="238"/>
      <c r="R827" s="238"/>
      <c r="S827" s="238"/>
      <c r="T827" s="239"/>
      <c r="AT827" s="240" t="s">
        <v>205</v>
      </c>
      <c r="AU827" s="240" t="s">
        <v>132</v>
      </c>
      <c r="AV827" s="15" t="s">
        <v>144</v>
      </c>
      <c r="AW827" s="15" t="s">
        <v>32</v>
      </c>
      <c r="AX827" s="15" t="s">
        <v>83</v>
      </c>
      <c r="AY827" s="240" t="s">
        <v>123</v>
      </c>
    </row>
    <row r="828" spans="1:65" s="2" customFormat="1" ht="14.45" customHeight="1">
      <c r="A828" s="35"/>
      <c r="B828" s="36"/>
      <c r="C828" s="187" t="s">
        <v>951</v>
      </c>
      <c r="D828" s="187" t="s">
        <v>126</v>
      </c>
      <c r="E828" s="188" t="s">
        <v>952</v>
      </c>
      <c r="F828" s="189" t="s">
        <v>953</v>
      </c>
      <c r="G828" s="190" t="s">
        <v>202</v>
      </c>
      <c r="H828" s="191">
        <v>7.68</v>
      </c>
      <c r="I828" s="192"/>
      <c r="J828" s="193">
        <f>ROUND(I828*H828,2)</f>
        <v>0</v>
      </c>
      <c r="K828" s="189" t="s">
        <v>130</v>
      </c>
      <c r="L828" s="40"/>
      <c r="M828" s="194" t="s">
        <v>1</v>
      </c>
      <c r="N828" s="195" t="s">
        <v>42</v>
      </c>
      <c r="O828" s="72"/>
      <c r="P828" s="196">
        <f>O828*H828</f>
        <v>0</v>
      </c>
      <c r="Q828" s="196">
        <v>0</v>
      </c>
      <c r="R828" s="196">
        <f>Q828*H828</f>
        <v>0</v>
      </c>
      <c r="S828" s="196">
        <v>6.7000000000000004E-2</v>
      </c>
      <c r="T828" s="197">
        <f>S828*H828</f>
        <v>0.51456000000000002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98" t="s">
        <v>144</v>
      </c>
      <c r="AT828" s="198" t="s">
        <v>126</v>
      </c>
      <c r="AU828" s="198" t="s">
        <v>132</v>
      </c>
      <c r="AY828" s="18" t="s">
        <v>123</v>
      </c>
      <c r="BE828" s="199">
        <f>IF(N828="základní",J828,0)</f>
        <v>0</v>
      </c>
      <c r="BF828" s="199">
        <f>IF(N828="snížená",J828,0)</f>
        <v>0</v>
      </c>
      <c r="BG828" s="199">
        <f>IF(N828="zákl. přenesená",J828,0)</f>
        <v>0</v>
      </c>
      <c r="BH828" s="199">
        <f>IF(N828="sníž. přenesená",J828,0)</f>
        <v>0</v>
      </c>
      <c r="BI828" s="199">
        <f>IF(N828="nulová",J828,0)</f>
        <v>0</v>
      </c>
      <c r="BJ828" s="18" t="s">
        <v>132</v>
      </c>
      <c r="BK828" s="199">
        <f>ROUND(I828*H828,2)</f>
        <v>0</v>
      </c>
      <c r="BL828" s="18" t="s">
        <v>144</v>
      </c>
      <c r="BM828" s="198" t="s">
        <v>954</v>
      </c>
    </row>
    <row r="829" spans="1:65" s="2" customFormat="1" ht="19.5">
      <c r="A829" s="35"/>
      <c r="B829" s="36"/>
      <c r="C829" s="37"/>
      <c r="D829" s="200" t="s">
        <v>134</v>
      </c>
      <c r="E829" s="37"/>
      <c r="F829" s="201" t="s">
        <v>955</v>
      </c>
      <c r="G829" s="37"/>
      <c r="H829" s="37"/>
      <c r="I829" s="202"/>
      <c r="J829" s="37"/>
      <c r="K829" s="37"/>
      <c r="L829" s="40"/>
      <c r="M829" s="203"/>
      <c r="N829" s="204"/>
      <c r="O829" s="72"/>
      <c r="P829" s="72"/>
      <c r="Q829" s="72"/>
      <c r="R829" s="72"/>
      <c r="S829" s="72"/>
      <c r="T829" s="73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T829" s="18" t="s">
        <v>134</v>
      </c>
      <c r="AU829" s="18" t="s">
        <v>132</v>
      </c>
    </row>
    <row r="830" spans="1:65" s="13" customFormat="1" ht="11.25">
      <c r="B830" s="209"/>
      <c r="C830" s="210"/>
      <c r="D830" s="200" t="s">
        <v>205</v>
      </c>
      <c r="E830" s="211" t="s">
        <v>1</v>
      </c>
      <c r="F830" s="212" t="s">
        <v>345</v>
      </c>
      <c r="G830" s="210"/>
      <c r="H830" s="211" t="s">
        <v>1</v>
      </c>
      <c r="I830" s="213"/>
      <c r="J830" s="210"/>
      <c r="K830" s="210"/>
      <c r="L830" s="214"/>
      <c r="M830" s="215"/>
      <c r="N830" s="216"/>
      <c r="O830" s="216"/>
      <c r="P830" s="216"/>
      <c r="Q830" s="216"/>
      <c r="R830" s="216"/>
      <c r="S830" s="216"/>
      <c r="T830" s="217"/>
      <c r="AT830" s="218" t="s">
        <v>205</v>
      </c>
      <c r="AU830" s="218" t="s">
        <v>132</v>
      </c>
      <c r="AV830" s="13" t="s">
        <v>83</v>
      </c>
      <c r="AW830" s="13" t="s">
        <v>32</v>
      </c>
      <c r="AX830" s="13" t="s">
        <v>76</v>
      </c>
      <c r="AY830" s="218" t="s">
        <v>123</v>
      </c>
    </row>
    <row r="831" spans="1:65" s="14" customFormat="1" ht="11.25">
      <c r="B831" s="219"/>
      <c r="C831" s="220"/>
      <c r="D831" s="200" t="s">
        <v>205</v>
      </c>
      <c r="E831" s="221" t="s">
        <v>1</v>
      </c>
      <c r="F831" s="222" t="s">
        <v>956</v>
      </c>
      <c r="G831" s="220"/>
      <c r="H831" s="223">
        <v>7.68</v>
      </c>
      <c r="I831" s="224"/>
      <c r="J831" s="220"/>
      <c r="K831" s="220"/>
      <c r="L831" s="225"/>
      <c r="M831" s="226"/>
      <c r="N831" s="227"/>
      <c r="O831" s="227"/>
      <c r="P831" s="227"/>
      <c r="Q831" s="227"/>
      <c r="R831" s="227"/>
      <c r="S831" s="227"/>
      <c r="T831" s="228"/>
      <c r="AT831" s="229" t="s">
        <v>205</v>
      </c>
      <c r="AU831" s="229" t="s">
        <v>132</v>
      </c>
      <c r="AV831" s="14" t="s">
        <v>132</v>
      </c>
      <c r="AW831" s="14" t="s">
        <v>32</v>
      </c>
      <c r="AX831" s="14" t="s">
        <v>83</v>
      </c>
      <c r="AY831" s="229" t="s">
        <v>123</v>
      </c>
    </row>
    <row r="832" spans="1:65" s="2" customFormat="1" ht="14.45" customHeight="1">
      <c r="A832" s="35"/>
      <c r="B832" s="36"/>
      <c r="C832" s="187" t="s">
        <v>957</v>
      </c>
      <c r="D832" s="187" t="s">
        <v>126</v>
      </c>
      <c r="E832" s="188" t="s">
        <v>958</v>
      </c>
      <c r="F832" s="189" t="s">
        <v>959</v>
      </c>
      <c r="G832" s="190" t="s">
        <v>202</v>
      </c>
      <c r="H832" s="191">
        <v>159.17599999999999</v>
      </c>
      <c r="I832" s="192"/>
      <c r="J832" s="193">
        <f>ROUND(I832*H832,2)</f>
        <v>0</v>
      </c>
      <c r="K832" s="189" t="s">
        <v>130</v>
      </c>
      <c r="L832" s="40"/>
      <c r="M832" s="194" t="s">
        <v>1</v>
      </c>
      <c r="N832" s="195" t="s">
        <v>42</v>
      </c>
      <c r="O832" s="72"/>
      <c r="P832" s="196">
        <f>O832*H832</f>
        <v>0</v>
      </c>
      <c r="Q832" s="196">
        <v>0</v>
      </c>
      <c r="R832" s="196">
        <f>Q832*H832</f>
        <v>0</v>
      </c>
      <c r="S832" s="196">
        <v>7.5999999999999998E-2</v>
      </c>
      <c r="T832" s="197">
        <f>S832*H832</f>
        <v>12.097375999999999</v>
      </c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R832" s="198" t="s">
        <v>144</v>
      </c>
      <c r="AT832" s="198" t="s">
        <v>126</v>
      </c>
      <c r="AU832" s="198" t="s">
        <v>132</v>
      </c>
      <c r="AY832" s="18" t="s">
        <v>123</v>
      </c>
      <c r="BE832" s="199">
        <f>IF(N832="základní",J832,0)</f>
        <v>0</v>
      </c>
      <c r="BF832" s="199">
        <f>IF(N832="snížená",J832,0)</f>
        <v>0</v>
      </c>
      <c r="BG832" s="199">
        <f>IF(N832="zákl. přenesená",J832,0)</f>
        <v>0</v>
      </c>
      <c r="BH832" s="199">
        <f>IF(N832="sníž. přenesená",J832,0)</f>
        <v>0</v>
      </c>
      <c r="BI832" s="199">
        <f>IF(N832="nulová",J832,0)</f>
        <v>0</v>
      </c>
      <c r="BJ832" s="18" t="s">
        <v>132</v>
      </c>
      <c r="BK832" s="199">
        <f>ROUND(I832*H832,2)</f>
        <v>0</v>
      </c>
      <c r="BL832" s="18" t="s">
        <v>144</v>
      </c>
      <c r="BM832" s="198" t="s">
        <v>960</v>
      </c>
    </row>
    <row r="833" spans="1:65" s="2" customFormat="1" ht="19.5">
      <c r="A833" s="35"/>
      <c r="B833" s="36"/>
      <c r="C833" s="37"/>
      <c r="D833" s="200" t="s">
        <v>134</v>
      </c>
      <c r="E833" s="37"/>
      <c r="F833" s="201" t="s">
        <v>961</v>
      </c>
      <c r="G833" s="37"/>
      <c r="H833" s="37"/>
      <c r="I833" s="202"/>
      <c r="J833" s="37"/>
      <c r="K833" s="37"/>
      <c r="L833" s="40"/>
      <c r="M833" s="203"/>
      <c r="N833" s="204"/>
      <c r="O833" s="72"/>
      <c r="P833" s="72"/>
      <c r="Q833" s="72"/>
      <c r="R833" s="72"/>
      <c r="S833" s="72"/>
      <c r="T833" s="73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T833" s="18" t="s">
        <v>134</v>
      </c>
      <c r="AU833" s="18" t="s">
        <v>132</v>
      </c>
    </row>
    <row r="834" spans="1:65" s="13" customFormat="1" ht="11.25">
      <c r="B834" s="209"/>
      <c r="C834" s="210"/>
      <c r="D834" s="200" t="s">
        <v>205</v>
      </c>
      <c r="E834" s="211" t="s">
        <v>1</v>
      </c>
      <c r="F834" s="212" t="s">
        <v>386</v>
      </c>
      <c r="G834" s="210"/>
      <c r="H834" s="211" t="s">
        <v>1</v>
      </c>
      <c r="I834" s="213"/>
      <c r="J834" s="210"/>
      <c r="K834" s="210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205</v>
      </c>
      <c r="AU834" s="218" t="s">
        <v>132</v>
      </c>
      <c r="AV834" s="13" t="s">
        <v>83</v>
      </c>
      <c r="AW834" s="13" t="s">
        <v>32</v>
      </c>
      <c r="AX834" s="13" t="s">
        <v>76</v>
      </c>
      <c r="AY834" s="218" t="s">
        <v>123</v>
      </c>
    </row>
    <row r="835" spans="1:65" s="14" customFormat="1" ht="11.25">
      <c r="B835" s="219"/>
      <c r="C835" s="220"/>
      <c r="D835" s="200" t="s">
        <v>205</v>
      </c>
      <c r="E835" s="221" t="s">
        <v>1</v>
      </c>
      <c r="F835" s="222" t="s">
        <v>962</v>
      </c>
      <c r="G835" s="220"/>
      <c r="H835" s="223">
        <v>9.4559999999999995</v>
      </c>
      <c r="I835" s="224"/>
      <c r="J835" s="220"/>
      <c r="K835" s="220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205</v>
      </c>
      <c r="AU835" s="229" t="s">
        <v>132</v>
      </c>
      <c r="AV835" s="14" t="s">
        <v>132</v>
      </c>
      <c r="AW835" s="14" t="s">
        <v>32</v>
      </c>
      <c r="AX835" s="14" t="s">
        <v>76</v>
      </c>
      <c r="AY835" s="229" t="s">
        <v>123</v>
      </c>
    </row>
    <row r="836" spans="1:65" s="13" customFormat="1" ht="11.25">
      <c r="B836" s="209"/>
      <c r="C836" s="210"/>
      <c r="D836" s="200" t="s">
        <v>205</v>
      </c>
      <c r="E836" s="211" t="s">
        <v>1</v>
      </c>
      <c r="F836" s="212" t="s">
        <v>345</v>
      </c>
      <c r="G836" s="210"/>
      <c r="H836" s="211" t="s">
        <v>1</v>
      </c>
      <c r="I836" s="213"/>
      <c r="J836" s="210"/>
      <c r="K836" s="210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205</v>
      </c>
      <c r="AU836" s="218" t="s">
        <v>132</v>
      </c>
      <c r="AV836" s="13" t="s">
        <v>83</v>
      </c>
      <c r="AW836" s="13" t="s">
        <v>32</v>
      </c>
      <c r="AX836" s="13" t="s">
        <v>76</v>
      </c>
      <c r="AY836" s="218" t="s">
        <v>123</v>
      </c>
    </row>
    <row r="837" spans="1:65" s="14" customFormat="1" ht="11.25">
      <c r="B837" s="219"/>
      <c r="C837" s="220"/>
      <c r="D837" s="200" t="s">
        <v>205</v>
      </c>
      <c r="E837" s="221" t="s">
        <v>1</v>
      </c>
      <c r="F837" s="222" t="s">
        <v>963</v>
      </c>
      <c r="G837" s="220"/>
      <c r="H837" s="223">
        <v>28.367999999999999</v>
      </c>
      <c r="I837" s="224"/>
      <c r="J837" s="220"/>
      <c r="K837" s="220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205</v>
      </c>
      <c r="AU837" s="229" t="s">
        <v>132</v>
      </c>
      <c r="AV837" s="14" t="s">
        <v>132</v>
      </c>
      <c r="AW837" s="14" t="s">
        <v>32</v>
      </c>
      <c r="AX837" s="14" t="s">
        <v>76</v>
      </c>
      <c r="AY837" s="229" t="s">
        <v>123</v>
      </c>
    </row>
    <row r="838" spans="1:65" s="14" customFormat="1" ht="11.25">
      <c r="B838" s="219"/>
      <c r="C838" s="220"/>
      <c r="D838" s="200" t="s">
        <v>205</v>
      </c>
      <c r="E838" s="221" t="s">
        <v>1</v>
      </c>
      <c r="F838" s="222" t="s">
        <v>964</v>
      </c>
      <c r="G838" s="220"/>
      <c r="H838" s="223">
        <v>9.4559999999999995</v>
      </c>
      <c r="I838" s="224"/>
      <c r="J838" s="220"/>
      <c r="K838" s="220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205</v>
      </c>
      <c r="AU838" s="229" t="s">
        <v>132</v>
      </c>
      <c r="AV838" s="14" t="s">
        <v>132</v>
      </c>
      <c r="AW838" s="14" t="s">
        <v>32</v>
      </c>
      <c r="AX838" s="14" t="s">
        <v>76</v>
      </c>
      <c r="AY838" s="229" t="s">
        <v>123</v>
      </c>
    </row>
    <row r="839" spans="1:65" s="13" customFormat="1" ht="11.25">
      <c r="B839" s="209"/>
      <c r="C839" s="210"/>
      <c r="D839" s="200" t="s">
        <v>205</v>
      </c>
      <c r="E839" s="211" t="s">
        <v>1</v>
      </c>
      <c r="F839" s="212" t="s">
        <v>349</v>
      </c>
      <c r="G839" s="210"/>
      <c r="H839" s="211" t="s">
        <v>1</v>
      </c>
      <c r="I839" s="213"/>
      <c r="J839" s="210"/>
      <c r="K839" s="210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205</v>
      </c>
      <c r="AU839" s="218" t="s">
        <v>132</v>
      </c>
      <c r="AV839" s="13" t="s">
        <v>83</v>
      </c>
      <c r="AW839" s="13" t="s">
        <v>32</v>
      </c>
      <c r="AX839" s="13" t="s">
        <v>76</v>
      </c>
      <c r="AY839" s="218" t="s">
        <v>123</v>
      </c>
    </row>
    <row r="840" spans="1:65" s="14" customFormat="1" ht="11.25">
      <c r="B840" s="219"/>
      <c r="C840" s="220"/>
      <c r="D840" s="200" t="s">
        <v>205</v>
      </c>
      <c r="E840" s="221" t="s">
        <v>1</v>
      </c>
      <c r="F840" s="222" t="s">
        <v>965</v>
      </c>
      <c r="G840" s="220"/>
      <c r="H840" s="223">
        <v>63.04</v>
      </c>
      <c r="I840" s="224"/>
      <c r="J840" s="220"/>
      <c r="K840" s="220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205</v>
      </c>
      <c r="AU840" s="229" t="s">
        <v>132</v>
      </c>
      <c r="AV840" s="14" t="s">
        <v>132</v>
      </c>
      <c r="AW840" s="14" t="s">
        <v>32</v>
      </c>
      <c r="AX840" s="14" t="s">
        <v>76</v>
      </c>
      <c r="AY840" s="229" t="s">
        <v>123</v>
      </c>
    </row>
    <row r="841" spans="1:65" s="14" customFormat="1" ht="11.25">
      <c r="B841" s="219"/>
      <c r="C841" s="220"/>
      <c r="D841" s="200" t="s">
        <v>205</v>
      </c>
      <c r="E841" s="221" t="s">
        <v>1</v>
      </c>
      <c r="F841" s="222" t="s">
        <v>966</v>
      </c>
      <c r="G841" s="220"/>
      <c r="H841" s="223">
        <v>18.911999999999999</v>
      </c>
      <c r="I841" s="224"/>
      <c r="J841" s="220"/>
      <c r="K841" s="220"/>
      <c r="L841" s="225"/>
      <c r="M841" s="226"/>
      <c r="N841" s="227"/>
      <c r="O841" s="227"/>
      <c r="P841" s="227"/>
      <c r="Q841" s="227"/>
      <c r="R841" s="227"/>
      <c r="S841" s="227"/>
      <c r="T841" s="228"/>
      <c r="AT841" s="229" t="s">
        <v>205</v>
      </c>
      <c r="AU841" s="229" t="s">
        <v>132</v>
      </c>
      <c r="AV841" s="14" t="s">
        <v>132</v>
      </c>
      <c r="AW841" s="14" t="s">
        <v>32</v>
      </c>
      <c r="AX841" s="14" t="s">
        <v>76</v>
      </c>
      <c r="AY841" s="229" t="s">
        <v>123</v>
      </c>
    </row>
    <row r="842" spans="1:65" s="13" customFormat="1" ht="11.25">
      <c r="B842" s="209"/>
      <c r="C842" s="210"/>
      <c r="D842" s="200" t="s">
        <v>205</v>
      </c>
      <c r="E842" s="211" t="s">
        <v>1</v>
      </c>
      <c r="F842" s="212" t="s">
        <v>367</v>
      </c>
      <c r="G842" s="210"/>
      <c r="H842" s="211" t="s">
        <v>1</v>
      </c>
      <c r="I842" s="213"/>
      <c r="J842" s="210"/>
      <c r="K842" s="210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205</v>
      </c>
      <c r="AU842" s="218" t="s">
        <v>132</v>
      </c>
      <c r="AV842" s="13" t="s">
        <v>83</v>
      </c>
      <c r="AW842" s="13" t="s">
        <v>32</v>
      </c>
      <c r="AX842" s="13" t="s">
        <v>76</v>
      </c>
      <c r="AY842" s="218" t="s">
        <v>123</v>
      </c>
    </row>
    <row r="843" spans="1:65" s="14" customFormat="1" ht="11.25">
      <c r="B843" s="219"/>
      <c r="C843" s="220"/>
      <c r="D843" s="200" t="s">
        <v>205</v>
      </c>
      <c r="E843" s="221" t="s">
        <v>1</v>
      </c>
      <c r="F843" s="222" t="s">
        <v>967</v>
      </c>
      <c r="G843" s="220"/>
      <c r="H843" s="223">
        <v>4.7279999999999998</v>
      </c>
      <c r="I843" s="224"/>
      <c r="J843" s="220"/>
      <c r="K843" s="220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205</v>
      </c>
      <c r="AU843" s="229" t="s">
        <v>132</v>
      </c>
      <c r="AV843" s="14" t="s">
        <v>132</v>
      </c>
      <c r="AW843" s="14" t="s">
        <v>32</v>
      </c>
      <c r="AX843" s="14" t="s">
        <v>76</v>
      </c>
      <c r="AY843" s="229" t="s">
        <v>123</v>
      </c>
    </row>
    <row r="844" spans="1:65" s="14" customFormat="1" ht="11.25">
      <c r="B844" s="219"/>
      <c r="C844" s="220"/>
      <c r="D844" s="200" t="s">
        <v>205</v>
      </c>
      <c r="E844" s="221" t="s">
        <v>1</v>
      </c>
      <c r="F844" s="222" t="s">
        <v>968</v>
      </c>
      <c r="G844" s="220"/>
      <c r="H844" s="223">
        <v>25.216000000000001</v>
      </c>
      <c r="I844" s="224"/>
      <c r="J844" s="220"/>
      <c r="K844" s="220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205</v>
      </c>
      <c r="AU844" s="229" t="s">
        <v>132</v>
      </c>
      <c r="AV844" s="14" t="s">
        <v>132</v>
      </c>
      <c r="AW844" s="14" t="s">
        <v>32</v>
      </c>
      <c r="AX844" s="14" t="s">
        <v>76</v>
      </c>
      <c r="AY844" s="229" t="s">
        <v>123</v>
      </c>
    </row>
    <row r="845" spans="1:65" s="15" customFormat="1" ht="11.25">
      <c r="B845" s="230"/>
      <c r="C845" s="231"/>
      <c r="D845" s="200" t="s">
        <v>205</v>
      </c>
      <c r="E845" s="232" t="s">
        <v>1</v>
      </c>
      <c r="F845" s="233" t="s">
        <v>214</v>
      </c>
      <c r="G845" s="231"/>
      <c r="H845" s="234">
        <v>159.17600000000002</v>
      </c>
      <c r="I845" s="235"/>
      <c r="J845" s="231"/>
      <c r="K845" s="231"/>
      <c r="L845" s="236"/>
      <c r="M845" s="237"/>
      <c r="N845" s="238"/>
      <c r="O845" s="238"/>
      <c r="P845" s="238"/>
      <c r="Q845" s="238"/>
      <c r="R845" s="238"/>
      <c r="S845" s="238"/>
      <c r="T845" s="239"/>
      <c r="AT845" s="240" t="s">
        <v>205</v>
      </c>
      <c r="AU845" s="240" t="s">
        <v>132</v>
      </c>
      <c r="AV845" s="15" t="s">
        <v>144</v>
      </c>
      <c r="AW845" s="15" t="s">
        <v>32</v>
      </c>
      <c r="AX845" s="15" t="s">
        <v>83</v>
      </c>
      <c r="AY845" s="240" t="s">
        <v>123</v>
      </c>
    </row>
    <row r="846" spans="1:65" s="2" customFormat="1" ht="24.2" customHeight="1">
      <c r="A846" s="35"/>
      <c r="B846" s="36"/>
      <c r="C846" s="187" t="s">
        <v>969</v>
      </c>
      <c r="D846" s="187" t="s">
        <v>126</v>
      </c>
      <c r="E846" s="188" t="s">
        <v>970</v>
      </c>
      <c r="F846" s="189" t="s">
        <v>971</v>
      </c>
      <c r="G846" s="190" t="s">
        <v>202</v>
      </c>
      <c r="H846" s="191">
        <v>28.32</v>
      </c>
      <c r="I846" s="192"/>
      <c r="J846" s="193">
        <f>ROUND(I846*H846,2)</f>
        <v>0</v>
      </c>
      <c r="K846" s="189" t="s">
        <v>130</v>
      </c>
      <c r="L846" s="40"/>
      <c r="M846" s="194" t="s">
        <v>1</v>
      </c>
      <c r="N846" s="195" t="s">
        <v>42</v>
      </c>
      <c r="O846" s="72"/>
      <c r="P846" s="196">
        <f>O846*H846</f>
        <v>0</v>
      </c>
      <c r="Q846" s="196">
        <v>0</v>
      </c>
      <c r="R846" s="196">
        <f>Q846*H846</f>
        <v>0</v>
      </c>
      <c r="S846" s="196">
        <v>7.2999999999999995E-2</v>
      </c>
      <c r="T846" s="197">
        <f>S846*H846</f>
        <v>2.0673599999999999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8" t="s">
        <v>144</v>
      </c>
      <c r="AT846" s="198" t="s">
        <v>126</v>
      </c>
      <c r="AU846" s="198" t="s">
        <v>132</v>
      </c>
      <c r="AY846" s="18" t="s">
        <v>123</v>
      </c>
      <c r="BE846" s="199">
        <f>IF(N846="základní",J846,0)</f>
        <v>0</v>
      </c>
      <c r="BF846" s="199">
        <f>IF(N846="snížená",J846,0)</f>
        <v>0</v>
      </c>
      <c r="BG846" s="199">
        <f>IF(N846="zákl. přenesená",J846,0)</f>
        <v>0</v>
      </c>
      <c r="BH846" s="199">
        <f>IF(N846="sníž. přenesená",J846,0)</f>
        <v>0</v>
      </c>
      <c r="BI846" s="199">
        <f>IF(N846="nulová",J846,0)</f>
        <v>0</v>
      </c>
      <c r="BJ846" s="18" t="s">
        <v>132</v>
      </c>
      <c r="BK846" s="199">
        <f>ROUND(I846*H846,2)</f>
        <v>0</v>
      </c>
      <c r="BL846" s="18" t="s">
        <v>144</v>
      </c>
      <c r="BM846" s="198" t="s">
        <v>972</v>
      </c>
    </row>
    <row r="847" spans="1:65" s="2" customFormat="1" ht="19.5">
      <c r="A847" s="35"/>
      <c r="B847" s="36"/>
      <c r="C847" s="37"/>
      <c r="D847" s="200" t="s">
        <v>134</v>
      </c>
      <c r="E847" s="37"/>
      <c r="F847" s="201" t="s">
        <v>973</v>
      </c>
      <c r="G847" s="37"/>
      <c r="H847" s="37"/>
      <c r="I847" s="202"/>
      <c r="J847" s="37"/>
      <c r="K847" s="37"/>
      <c r="L847" s="40"/>
      <c r="M847" s="203"/>
      <c r="N847" s="204"/>
      <c r="O847" s="72"/>
      <c r="P847" s="72"/>
      <c r="Q847" s="72"/>
      <c r="R847" s="72"/>
      <c r="S847" s="72"/>
      <c r="T847" s="73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T847" s="18" t="s">
        <v>134</v>
      </c>
      <c r="AU847" s="18" t="s">
        <v>132</v>
      </c>
    </row>
    <row r="848" spans="1:65" s="13" customFormat="1" ht="11.25">
      <c r="B848" s="209"/>
      <c r="C848" s="210"/>
      <c r="D848" s="200" t="s">
        <v>205</v>
      </c>
      <c r="E848" s="211" t="s">
        <v>1</v>
      </c>
      <c r="F848" s="212" t="s">
        <v>386</v>
      </c>
      <c r="G848" s="210"/>
      <c r="H848" s="211" t="s">
        <v>1</v>
      </c>
      <c r="I848" s="213"/>
      <c r="J848" s="210"/>
      <c r="K848" s="210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205</v>
      </c>
      <c r="AU848" s="218" t="s">
        <v>132</v>
      </c>
      <c r="AV848" s="13" t="s">
        <v>83</v>
      </c>
      <c r="AW848" s="13" t="s">
        <v>32</v>
      </c>
      <c r="AX848" s="13" t="s">
        <v>76</v>
      </c>
      <c r="AY848" s="218" t="s">
        <v>123</v>
      </c>
    </row>
    <row r="849" spans="1:65" s="14" customFormat="1" ht="11.25">
      <c r="B849" s="219"/>
      <c r="C849" s="220"/>
      <c r="D849" s="200" t="s">
        <v>205</v>
      </c>
      <c r="E849" s="221" t="s">
        <v>1</v>
      </c>
      <c r="F849" s="222" t="s">
        <v>974</v>
      </c>
      <c r="G849" s="220"/>
      <c r="H849" s="223">
        <v>14.04</v>
      </c>
      <c r="I849" s="224"/>
      <c r="J849" s="220"/>
      <c r="K849" s="220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205</v>
      </c>
      <c r="AU849" s="229" t="s">
        <v>132</v>
      </c>
      <c r="AV849" s="14" t="s">
        <v>132</v>
      </c>
      <c r="AW849" s="14" t="s">
        <v>32</v>
      </c>
      <c r="AX849" s="14" t="s">
        <v>76</v>
      </c>
      <c r="AY849" s="229" t="s">
        <v>123</v>
      </c>
    </row>
    <row r="850" spans="1:65" s="13" customFormat="1" ht="11.25">
      <c r="B850" s="209"/>
      <c r="C850" s="210"/>
      <c r="D850" s="200" t="s">
        <v>205</v>
      </c>
      <c r="E850" s="211" t="s">
        <v>1</v>
      </c>
      <c r="F850" s="212" t="s">
        <v>349</v>
      </c>
      <c r="G850" s="210"/>
      <c r="H850" s="211" t="s">
        <v>1</v>
      </c>
      <c r="I850" s="213"/>
      <c r="J850" s="210"/>
      <c r="K850" s="210"/>
      <c r="L850" s="214"/>
      <c r="M850" s="215"/>
      <c r="N850" s="216"/>
      <c r="O850" s="216"/>
      <c r="P850" s="216"/>
      <c r="Q850" s="216"/>
      <c r="R850" s="216"/>
      <c r="S850" s="216"/>
      <c r="T850" s="217"/>
      <c r="AT850" s="218" t="s">
        <v>205</v>
      </c>
      <c r="AU850" s="218" t="s">
        <v>132</v>
      </c>
      <c r="AV850" s="13" t="s">
        <v>83</v>
      </c>
      <c r="AW850" s="13" t="s">
        <v>32</v>
      </c>
      <c r="AX850" s="13" t="s">
        <v>76</v>
      </c>
      <c r="AY850" s="218" t="s">
        <v>123</v>
      </c>
    </row>
    <row r="851" spans="1:65" s="14" customFormat="1" ht="11.25">
      <c r="B851" s="219"/>
      <c r="C851" s="220"/>
      <c r="D851" s="200" t="s">
        <v>205</v>
      </c>
      <c r="E851" s="221" t="s">
        <v>1</v>
      </c>
      <c r="F851" s="222" t="s">
        <v>975</v>
      </c>
      <c r="G851" s="220"/>
      <c r="H851" s="223">
        <v>12.48</v>
      </c>
      <c r="I851" s="224"/>
      <c r="J851" s="220"/>
      <c r="K851" s="220"/>
      <c r="L851" s="225"/>
      <c r="M851" s="226"/>
      <c r="N851" s="227"/>
      <c r="O851" s="227"/>
      <c r="P851" s="227"/>
      <c r="Q851" s="227"/>
      <c r="R851" s="227"/>
      <c r="S851" s="227"/>
      <c r="T851" s="228"/>
      <c r="AT851" s="229" t="s">
        <v>205</v>
      </c>
      <c r="AU851" s="229" t="s">
        <v>132</v>
      </c>
      <c r="AV851" s="14" t="s">
        <v>132</v>
      </c>
      <c r="AW851" s="14" t="s">
        <v>32</v>
      </c>
      <c r="AX851" s="14" t="s">
        <v>76</v>
      </c>
      <c r="AY851" s="229" t="s">
        <v>123</v>
      </c>
    </row>
    <row r="852" spans="1:65" s="13" customFormat="1" ht="11.25">
      <c r="B852" s="209"/>
      <c r="C852" s="210"/>
      <c r="D852" s="200" t="s">
        <v>205</v>
      </c>
      <c r="E852" s="211" t="s">
        <v>1</v>
      </c>
      <c r="F852" s="212" t="s">
        <v>367</v>
      </c>
      <c r="G852" s="210"/>
      <c r="H852" s="211" t="s">
        <v>1</v>
      </c>
      <c r="I852" s="213"/>
      <c r="J852" s="210"/>
      <c r="K852" s="210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205</v>
      </c>
      <c r="AU852" s="218" t="s">
        <v>132</v>
      </c>
      <c r="AV852" s="13" t="s">
        <v>83</v>
      </c>
      <c r="AW852" s="13" t="s">
        <v>32</v>
      </c>
      <c r="AX852" s="13" t="s">
        <v>76</v>
      </c>
      <c r="AY852" s="218" t="s">
        <v>123</v>
      </c>
    </row>
    <row r="853" spans="1:65" s="14" customFormat="1" ht="11.25">
      <c r="B853" s="219"/>
      <c r="C853" s="220"/>
      <c r="D853" s="200" t="s">
        <v>205</v>
      </c>
      <c r="E853" s="221" t="s">
        <v>1</v>
      </c>
      <c r="F853" s="222" t="s">
        <v>976</v>
      </c>
      <c r="G853" s="220"/>
      <c r="H853" s="223">
        <v>1.8</v>
      </c>
      <c r="I853" s="224"/>
      <c r="J853" s="220"/>
      <c r="K853" s="220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205</v>
      </c>
      <c r="AU853" s="229" t="s">
        <v>132</v>
      </c>
      <c r="AV853" s="14" t="s">
        <v>132</v>
      </c>
      <c r="AW853" s="14" t="s">
        <v>32</v>
      </c>
      <c r="AX853" s="14" t="s">
        <v>76</v>
      </c>
      <c r="AY853" s="229" t="s">
        <v>123</v>
      </c>
    </row>
    <row r="854" spans="1:65" s="15" customFormat="1" ht="11.25">
      <c r="B854" s="230"/>
      <c r="C854" s="231"/>
      <c r="D854" s="200" t="s">
        <v>205</v>
      </c>
      <c r="E854" s="232" t="s">
        <v>1</v>
      </c>
      <c r="F854" s="233" t="s">
        <v>214</v>
      </c>
      <c r="G854" s="231"/>
      <c r="H854" s="234">
        <v>28.32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205</v>
      </c>
      <c r="AU854" s="240" t="s">
        <v>132</v>
      </c>
      <c r="AV854" s="15" t="s">
        <v>144</v>
      </c>
      <c r="AW854" s="15" t="s">
        <v>32</v>
      </c>
      <c r="AX854" s="15" t="s">
        <v>83</v>
      </c>
      <c r="AY854" s="240" t="s">
        <v>123</v>
      </c>
    </row>
    <row r="855" spans="1:65" s="2" customFormat="1" ht="24.2" customHeight="1">
      <c r="A855" s="35"/>
      <c r="B855" s="36"/>
      <c r="C855" s="187" t="s">
        <v>977</v>
      </c>
      <c r="D855" s="187" t="s">
        <v>126</v>
      </c>
      <c r="E855" s="188" t="s">
        <v>978</v>
      </c>
      <c r="F855" s="189" t="s">
        <v>979</v>
      </c>
      <c r="G855" s="190" t="s">
        <v>202</v>
      </c>
      <c r="H855" s="191">
        <v>24.48</v>
      </c>
      <c r="I855" s="192"/>
      <c r="J855" s="193">
        <f>ROUND(I855*H855,2)</f>
        <v>0</v>
      </c>
      <c r="K855" s="189" t="s">
        <v>130</v>
      </c>
      <c r="L855" s="40"/>
      <c r="M855" s="194" t="s">
        <v>1</v>
      </c>
      <c r="N855" s="195" t="s">
        <v>42</v>
      </c>
      <c r="O855" s="72"/>
      <c r="P855" s="196">
        <f>O855*H855</f>
        <v>0</v>
      </c>
      <c r="Q855" s="196">
        <v>0</v>
      </c>
      <c r="R855" s="196">
        <f>Q855*H855</f>
        <v>0</v>
      </c>
      <c r="S855" s="196">
        <v>5.8999999999999997E-2</v>
      </c>
      <c r="T855" s="197">
        <f>S855*H855</f>
        <v>1.44432</v>
      </c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R855" s="198" t="s">
        <v>144</v>
      </c>
      <c r="AT855" s="198" t="s">
        <v>126</v>
      </c>
      <c r="AU855" s="198" t="s">
        <v>132</v>
      </c>
      <c r="AY855" s="18" t="s">
        <v>123</v>
      </c>
      <c r="BE855" s="199">
        <f>IF(N855="základní",J855,0)</f>
        <v>0</v>
      </c>
      <c r="BF855" s="199">
        <f>IF(N855="snížená",J855,0)</f>
        <v>0</v>
      </c>
      <c r="BG855" s="199">
        <f>IF(N855="zákl. přenesená",J855,0)</f>
        <v>0</v>
      </c>
      <c r="BH855" s="199">
        <f>IF(N855="sníž. přenesená",J855,0)</f>
        <v>0</v>
      </c>
      <c r="BI855" s="199">
        <f>IF(N855="nulová",J855,0)</f>
        <v>0</v>
      </c>
      <c r="BJ855" s="18" t="s">
        <v>132</v>
      </c>
      <c r="BK855" s="199">
        <f>ROUND(I855*H855,2)</f>
        <v>0</v>
      </c>
      <c r="BL855" s="18" t="s">
        <v>144</v>
      </c>
      <c r="BM855" s="198" t="s">
        <v>980</v>
      </c>
    </row>
    <row r="856" spans="1:65" s="2" customFormat="1" ht="19.5">
      <c r="A856" s="35"/>
      <c r="B856" s="36"/>
      <c r="C856" s="37"/>
      <c r="D856" s="200" t="s">
        <v>134</v>
      </c>
      <c r="E856" s="37"/>
      <c r="F856" s="201" t="s">
        <v>981</v>
      </c>
      <c r="G856" s="37"/>
      <c r="H856" s="37"/>
      <c r="I856" s="202"/>
      <c r="J856" s="37"/>
      <c r="K856" s="37"/>
      <c r="L856" s="40"/>
      <c r="M856" s="203"/>
      <c r="N856" s="204"/>
      <c r="O856" s="72"/>
      <c r="P856" s="72"/>
      <c r="Q856" s="72"/>
      <c r="R856" s="72"/>
      <c r="S856" s="72"/>
      <c r="T856" s="73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T856" s="18" t="s">
        <v>134</v>
      </c>
      <c r="AU856" s="18" t="s">
        <v>132</v>
      </c>
    </row>
    <row r="857" spans="1:65" s="13" customFormat="1" ht="11.25">
      <c r="B857" s="209"/>
      <c r="C857" s="210"/>
      <c r="D857" s="200" t="s">
        <v>205</v>
      </c>
      <c r="E857" s="211" t="s">
        <v>1</v>
      </c>
      <c r="F857" s="212" t="s">
        <v>345</v>
      </c>
      <c r="G857" s="210"/>
      <c r="H857" s="211" t="s">
        <v>1</v>
      </c>
      <c r="I857" s="213"/>
      <c r="J857" s="210"/>
      <c r="K857" s="210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205</v>
      </c>
      <c r="AU857" s="218" t="s">
        <v>132</v>
      </c>
      <c r="AV857" s="13" t="s">
        <v>83</v>
      </c>
      <c r="AW857" s="13" t="s">
        <v>32</v>
      </c>
      <c r="AX857" s="13" t="s">
        <v>76</v>
      </c>
      <c r="AY857" s="218" t="s">
        <v>123</v>
      </c>
    </row>
    <row r="858" spans="1:65" s="14" customFormat="1" ht="11.25">
      <c r="B858" s="219"/>
      <c r="C858" s="220"/>
      <c r="D858" s="200" t="s">
        <v>205</v>
      </c>
      <c r="E858" s="221" t="s">
        <v>1</v>
      </c>
      <c r="F858" s="222" t="s">
        <v>475</v>
      </c>
      <c r="G858" s="220"/>
      <c r="H858" s="223">
        <v>11.88</v>
      </c>
      <c r="I858" s="224"/>
      <c r="J858" s="220"/>
      <c r="K858" s="220"/>
      <c r="L858" s="225"/>
      <c r="M858" s="226"/>
      <c r="N858" s="227"/>
      <c r="O858" s="227"/>
      <c r="P858" s="227"/>
      <c r="Q858" s="227"/>
      <c r="R858" s="227"/>
      <c r="S858" s="227"/>
      <c r="T858" s="228"/>
      <c r="AT858" s="229" t="s">
        <v>205</v>
      </c>
      <c r="AU858" s="229" t="s">
        <v>132</v>
      </c>
      <c r="AV858" s="14" t="s">
        <v>132</v>
      </c>
      <c r="AW858" s="14" t="s">
        <v>32</v>
      </c>
      <c r="AX858" s="14" t="s">
        <v>76</v>
      </c>
      <c r="AY858" s="229" t="s">
        <v>123</v>
      </c>
    </row>
    <row r="859" spans="1:65" s="13" customFormat="1" ht="11.25">
      <c r="B859" s="209"/>
      <c r="C859" s="210"/>
      <c r="D859" s="200" t="s">
        <v>205</v>
      </c>
      <c r="E859" s="211" t="s">
        <v>1</v>
      </c>
      <c r="F859" s="212" t="s">
        <v>367</v>
      </c>
      <c r="G859" s="210"/>
      <c r="H859" s="211" t="s">
        <v>1</v>
      </c>
      <c r="I859" s="213"/>
      <c r="J859" s="210"/>
      <c r="K859" s="210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205</v>
      </c>
      <c r="AU859" s="218" t="s">
        <v>132</v>
      </c>
      <c r="AV859" s="13" t="s">
        <v>83</v>
      </c>
      <c r="AW859" s="13" t="s">
        <v>32</v>
      </c>
      <c r="AX859" s="13" t="s">
        <v>76</v>
      </c>
      <c r="AY859" s="218" t="s">
        <v>123</v>
      </c>
    </row>
    <row r="860" spans="1:65" s="14" customFormat="1" ht="11.25">
      <c r="B860" s="219"/>
      <c r="C860" s="220"/>
      <c r="D860" s="200" t="s">
        <v>205</v>
      </c>
      <c r="E860" s="221" t="s">
        <v>1</v>
      </c>
      <c r="F860" s="222" t="s">
        <v>982</v>
      </c>
      <c r="G860" s="220"/>
      <c r="H860" s="223">
        <v>9.7200000000000006</v>
      </c>
      <c r="I860" s="224"/>
      <c r="J860" s="220"/>
      <c r="K860" s="220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205</v>
      </c>
      <c r="AU860" s="229" t="s">
        <v>132</v>
      </c>
      <c r="AV860" s="14" t="s">
        <v>132</v>
      </c>
      <c r="AW860" s="14" t="s">
        <v>32</v>
      </c>
      <c r="AX860" s="14" t="s">
        <v>76</v>
      </c>
      <c r="AY860" s="229" t="s">
        <v>123</v>
      </c>
    </row>
    <row r="861" spans="1:65" s="14" customFormat="1" ht="11.25">
      <c r="B861" s="219"/>
      <c r="C861" s="220"/>
      <c r="D861" s="200" t="s">
        <v>205</v>
      </c>
      <c r="E861" s="221" t="s">
        <v>1</v>
      </c>
      <c r="F861" s="222" t="s">
        <v>983</v>
      </c>
      <c r="G861" s="220"/>
      <c r="H861" s="223">
        <v>2.88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AT861" s="229" t="s">
        <v>205</v>
      </c>
      <c r="AU861" s="229" t="s">
        <v>132</v>
      </c>
      <c r="AV861" s="14" t="s">
        <v>132</v>
      </c>
      <c r="AW861" s="14" t="s">
        <v>32</v>
      </c>
      <c r="AX861" s="14" t="s">
        <v>76</v>
      </c>
      <c r="AY861" s="229" t="s">
        <v>123</v>
      </c>
    </row>
    <row r="862" spans="1:65" s="15" customFormat="1" ht="11.25">
      <c r="B862" s="230"/>
      <c r="C862" s="231"/>
      <c r="D862" s="200" t="s">
        <v>205</v>
      </c>
      <c r="E862" s="232" t="s">
        <v>1</v>
      </c>
      <c r="F862" s="233" t="s">
        <v>214</v>
      </c>
      <c r="G862" s="231"/>
      <c r="H862" s="234">
        <v>24.48</v>
      </c>
      <c r="I862" s="235"/>
      <c r="J862" s="231"/>
      <c r="K862" s="231"/>
      <c r="L862" s="236"/>
      <c r="M862" s="237"/>
      <c r="N862" s="238"/>
      <c r="O862" s="238"/>
      <c r="P862" s="238"/>
      <c r="Q862" s="238"/>
      <c r="R862" s="238"/>
      <c r="S862" s="238"/>
      <c r="T862" s="239"/>
      <c r="AT862" s="240" t="s">
        <v>205</v>
      </c>
      <c r="AU862" s="240" t="s">
        <v>132</v>
      </c>
      <c r="AV862" s="15" t="s">
        <v>144</v>
      </c>
      <c r="AW862" s="15" t="s">
        <v>32</v>
      </c>
      <c r="AX862" s="15" t="s">
        <v>83</v>
      </c>
      <c r="AY862" s="240" t="s">
        <v>123</v>
      </c>
    </row>
    <row r="863" spans="1:65" s="2" customFormat="1" ht="24.2" customHeight="1">
      <c r="A863" s="35"/>
      <c r="B863" s="36"/>
      <c r="C863" s="187" t="s">
        <v>984</v>
      </c>
      <c r="D863" s="187" t="s">
        <v>126</v>
      </c>
      <c r="E863" s="188" t="s">
        <v>985</v>
      </c>
      <c r="F863" s="189" t="s">
        <v>986</v>
      </c>
      <c r="G863" s="190" t="s">
        <v>202</v>
      </c>
      <c r="H863" s="191">
        <v>85.84</v>
      </c>
      <c r="I863" s="192"/>
      <c r="J863" s="193">
        <f>ROUND(I863*H863,2)</f>
        <v>0</v>
      </c>
      <c r="K863" s="189" t="s">
        <v>130</v>
      </c>
      <c r="L863" s="40"/>
      <c r="M863" s="194" t="s">
        <v>1</v>
      </c>
      <c r="N863" s="195" t="s">
        <v>42</v>
      </c>
      <c r="O863" s="72"/>
      <c r="P863" s="196">
        <f>O863*H863</f>
        <v>0</v>
      </c>
      <c r="Q863" s="196">
        <v>0</v>
      </c>
      <c r="R863" s="196">
        <f>Q863*H863</f>
        <v>0</v>
      </c>
      <c r="S863" s="196">
        <v>5.0999999999999997E-2</v>
      </c>
      <c r="T863" s="197">
        <f>S863*H863</f>
        <v>4.37784</v>
      </c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R863" s="198" t="s">
        <v>144</v>
      </c>
      <c r="AT863" s="198" t="s">
        <v>126</v>
      </c>
      <c r="AU863" s="198" t="s">
        <v>132</v>
      </c>
      <c r="AY863" s="18" t="s">
        <v>123</v>
      </c>
      <c r="BE863" s="199">
        <f>IF(N863="základní",J863,0)</f>
        <v>0</v>
      </c>
      <c r="BF863" s="199">
        <f>IF(N863="snížená",J863,0)</f>
        <v>0</v>
      </c>
      <c r="BG863" s="199">
        <f>IF(N863="zákl. přenesená",J863,0)</f>
        <v>0</v>
      </c>
      <c r="BH863" s="199">
        <f>IF(N863="sníž. přenesená",J863,0)</f>
        <v>0</v>
      </c>
      <c r="BI863" s="199">
        <f>IF(N863="nulová",J863,0)</f>
        <v>0</v>
      </c>
      <c r="BJ863" s="18" t="s">
        <v>132</v>
      </c>
      <c r="BK863" s="199">
        <f>ROUND(I863*H863,2)</f>
        <v>0</v>
      </c>
      <c r="BL863" s="18" t="s">
        <v>144</v>
      </c>
      <c r="BM863" s="198" t="s">
        <v>987</v>
      </c>
    </row>
    <row r="864" spans="1:65" s="2" customFormat="1" ht="19.5">
      <c r="A864" s="35"/>
      <c r="B864" s="36"/>
      <c r="C864" s="37"/>
      <c r="D864" s="200" t="s">
        <v>134</v>
      </c>
      <c r="E864" s="37"/>
      <c r="F864" s="201" t="s">
        <v>988</v>
      </c>
      <c r="G864" s="37"/>
      <c r="H864" s="37"/>
      <c r="I864" s="202"/>
      <c r="J864" s="37"/>
      <c r="K864" s="37"/>
      <c r="L864" s="40"/>
      <c r="M864" s="203"/>
      <c r="N864" s="204"/>
      <c r="O864" s="72"/>
      <c r="P864" s="72"/>
      <c r="Q864" s="72"/>
      <c r="R864" s="72"/>
      <c r="S864" s="72"/>
      <c r="T864" s="73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T864" s="18" t="s">
        <v>134</v>
      </c>
      <c r="AU864" s="18" t="s">
        <v>132</v>
      </c>
    </row>
    <row r="865" spans="1:65" s="13" customFormat="1" ht="11.25">
      <c r="B865" s="209"/>
      <c r="C865" s="210"/>
      <c r="D865" s="200" t="s">
        <v>205</v>
      </c>
      <c r="E865" s="211" t="s">
        <v>1</v>
      </c>
      <c r="F865" s="212" t="s">
        <v>345</v>
      </c>
      <c r="G865" s="210"/>
      <c r="H865" s="211" t="s">
        <v>1</v>
      </c>
      <c r="I865" s="213"/>
      <c r="J865" s="210"/>
      <c r="K865" s="210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205</v>
      </c>
      <c r="AU865" s="218" t="s">
        <v>132</v>
      </c>
      <c r="AV865" s="13" t="s">
        <v>83</v>
      </c>
      <c r="AW865" s="13" t="s">
        <v>32</v>
      </c>
      <c r="AX865" s="13" t="s">
        <v>76</v>
      </c>
      <c r="AY865" s="218" t="s">
        <v>123</v>
      </c>
    </row>
    <row r="866" spans="1:65" s="14" customFormat="1" ht="11.25">
      <c r="B866" s="219"/>
      <c r="C866" s="220"/>
      <c r="D866" s="200" t="s">
        <v>205</v>
      </c>
      <c r="E866" s="221" t="s">
        <v>1</v>
      </c>
      <c r="F866" s="222" t="s">
        <v>989</v>
      </c>
      <c r="G866" s="220"/>
      <c r="H866" s="223">
        <v>20.8</v>
      </c>
      <c r="I866" s="224"/>
      <c r="J866" s="220"/>
      <c r="K866" s="220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205</v>
      </c>
      <c r="AU866" s="229" t="s">
        <v>132</v>
      </c>
      <c r="AV866" s="14" t="s">
        <v>132</v>
      </c>
      <c r="AW866" s="14" t="s">
        <v>32</v>
      </c>
      <c r="AX866" s="14" t="s">
        <v>76</v>
      </c>
      <c r="AY866" s="229" t="s">
        <v>123</v>
      </c>
    </row>
    <row r="867" spans="1:65" s="13" customFormat="1" ht="11.25">
      <c r="B867" s="209"/>
      <c r="C867" s="210"/>
      <c r="D867" s="200" t="s">
        <v>205</v>
      </c>
      <c r="E867" s="211" t="s">
        <v>1</v>
      </c>
      <c r="F867" s="212" t="s">
        <v>349</v>
      </c>
      <c r="G867" s="210"/>
      <c r="H867" s="211" t="s">
        <v>1</v>
      </c>
      <c r="I867" s="213"/>
      <c r="J867" s="210"/>
      <c r="K867" s="210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205</v>
      </c>
      <c r="AU867" s="218" t="s">
        <v>132</v>
      </c>
      <c r="AV867" s="13" t="s">
        <v>83</v>
      </c>
      <c r="AW867" s="13" t="s">
        <v>32</v>
      </c>
      <c r="AX867" s="13" t="s">
        <v>76</v>
      </c>
      <c r="AY867" s="218" t="s">
        <v>123</v>
      </c>
    </row>
    <row r="868" spans="1:65" s="14" customFormat="1" ht="11.25">
      <c r="B868" s="219"/>
      <c r="C868" s="220"/>
      <c r="D868" s="200" t="s">
        <v>205</v>
      </c>
      <c r="E868" s="221" t="s">
        <v>1</v>
      </c>
      <c r="F868" s="222" t="s">
        <v>478</v>
      </c>
      <c r="G868" s="220"/>
      <c r="H868" s="223">
        <v>24</v>
      </c>
      <c r="I868" s="224"/>
      <c r="J868" s="220"/>
      <c r="K868" s="220"/>
      <c r="L868" s="225"/>
      <c r="M868" s="226"/>
      <c r="N868" s="227"/>
      <c r="O868" s="227"/>
      <c r="P868" s="227"/>
      <c r="Q868" s="227"/>
      <c r="R868" s="227"/>
      <c r="S868" s="227"/>
      <c r="T868" s="228"/>
      <c r="AT868" s="229" t="s">
        <v>205</v>
      </c>
      <c r="AU868" s="229" t="s">
        <v>132</v>
      </c>
      <c r="AV868" s="14" t="s">
        <v>132</v>
      </c>
      <c r="AW868" s="14" t="s">
        <v>32</v>
      </c>
      <c r="AX868" s="14" t="s">
        <v>76</v>
      </c>
      <c r="AY868" s="229" t="s">
        <v>123</v>
      </c>
    </row>
    <row r="869" spans="1:65" s="14" customFormat="1" ht="11.25">
      <c r="B869" s="219"/>
      <c r="C869" s="220"/>
      <c r="D869" s="200" t="s">
        <v>205</v>
      </c>
      <c r="E869" s="221" t="s">
        <v>1</v>
      </c>
      <c r="F869" s="222" t="s">
        <v>990</v>
      </c>
      <c r="G869" s="220"/>
      <c r="H869" s="223">
        <v>32.4</v>
      </c>
      <c r="I869" s="224"/>
      <c r="J869" s="220"/>
      <c r="K869" s="220"/>
      <c r="L869" s="225"/>
      <c r="M869" s="226"/>
      <c r="N869" s="227"/>
      <c r="O869" s="227"/>
      <c r="P869" s="227"/>
      <c r="Q869" s="227"/>
      <c r="R869" s="227"/>
      <c r="S869" s="227"/>
      <c r="T869" s="228"/>
      <c r="AT869" s="229" t="s">
        <v>205</v>
      </c>
      <c r="AU869" s="229" t="s">
        <v>132</v>
      </c>
      <c r="AV869" s="14" t="s">
        <v>132</v>
      </c>
      <c r="AW869" s="14" t="s">
        <v>32</v>
      </c>
      <c r="AX869" s="14" t="s">
        <v>76</v>
      </c>
      <c r="AY869" s="229" t="s">
        <v>123</v>
      </c>
    </row>
    <row r="870" spans="1:65" s="14" customFormat="1" ht="11.25">
      <c r="B870" s="219"/>
      <c r="C870" s="220"/>
      <c r="D870" s="200" t="s">
        <v>205</v>
      </c>
      <c r="E870" s="221" t="s">
        <v>1</v>
      </c>
      <c r="F870" s="222" t="s">
        <v>991</v>
      </c>
      <c r="G870" s="220"/>
      <c r="H870" s="223">
        <v>8.64</v>
      </c>
      <c r="I870" s="224"/>
      <c r="J870" s="220"/>
      <c r="K870" s="220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205</v>
      </c>
      <c r="AU870" s="229" t="s">
        <v>132</v>
      </c>
      <c r="AV870" s="14" t="s">
        <v>132</v>
      </c>
      <c r="AW870" s="14" t="s">
        <v>32</v>
      </c>
      <c r="AX870" s="14" t="s">
        <v>76</v>
      </c>
      <c r="AY870" s="229" t="s">
        <v>123</v>
      </c>
    </row>
    <row r="871" spans="1:65" s="15" customFormat="1" ht="11.25">
      <c r="B871" s="230"/>
      <c r="C871" s="231"/>
      <c r="D871" s="200" t="s">
        <v>205</v>
      </c>
      <c r="E871" s="232" t="s">
        <v>1</v>
      </c>
      <c r="F871" s="233" t="s">
        <v>214</v>
      </c>
      <c r="G871" s="231"/>
      <c r="H871" s="234">
        <v>85.839999999999989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205</v>
      </c>
      <c r="AU871" s="240" t="s">
        <v>132</v>
      </c>
      <c r="AV871" s="15" t="s">
        <v>144</v>
      </c>
      <c r="AW871" s="15" t="s">
        <v>32</v>
      </c>
      <c r="AX871" s="15" t="s">
        <v>83</v>
      </c>
      <c r="AY871" s="240" t="s">
        <v>123</v>
      </c>
    </row>
    <row r="872" spans="1:65" s="2" customFormat="1" ht="14.45" customHeight="1">
      <c r="A872" s="35"/>
      <c r="B872" s="36"/>
      <c r="C872" s="187" t="s">
        <v>992</v>
      </c>
      <c r="D872" s="187" t="s">
        <v>126</v>
      </c>
      <c r="E872" s="188" t="s">
        <v>993</v>
      </c>
      <c r="F872" s="189" t="s">
        <v>994</v>
      </c>
      <c r="G872" s="190" t="s">
        <v>202</v>
      </c>
      <c r="H872" s="191">
        <v>13.76</v>
      </c>
      <c r="I872" s="192"/>
      <c r="J872" s="193">
        <f>ROUND(I872*H872,2)</f>
        <v>0</v>
      </c>
      <c r="K872" s="189" t="s">
        <v>130</v>
      </c>
      <c r="L872" s="40"/>
      <c r="M872" s="194" t="s">
        <v>1</v>
      </c>
      <c r="N872" s="195" t="s">
        <v>42</v>
      </c>
      <c r="O872" s="72"/>
      <c r="P872" s="196">
        <f>O872*H872</f>
        <v>0</v>
      </c>
      <c r="Q872" s="196">
        <v>0</v>
      </c>
      <c r="R872" s="196">
        <f>Q872*H872</f>
        <v>0</v>
      </c>
      <c r="S872" s="196">
        <v>8.3000000000000004E-2</v>
      </c>
      <c r="T872" s="197">
        <f>S872*H872</f>
        <v>1.14208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198" t="s">
        <v>144</v>
      </c>
      <c r="AT872" s="198" t="s">
        <v>126</v>
      </c>
      <c r="AU872" s="198" t="s">
        <v>132</v>
      </c>
      <c r="AY872" s="18" t="s">
        <v>123</v>
      </c>
      <c r="BE872" s="199">
        <f>IF(N872="základní",J872,0)</f>
        <v>0</v>
      </c>
      <c r="BF872" s="199">
        <f>IF(N872="snížená",J872,0)</f>
        <v>0</v>
      </c>
      <c r="BG872" s="199">
        <f>IF(N872="zákl. přenesená",J872,0)</f>
        <v>0</v>
      </c>
      <c r="BH872" s="199">
        <f>IF(N872="sníž. přenesená",J872,0)</f>
        <v>0</v>
      </c>
      <c r="BI872" s="199">
        <f>IF(N872="nulová",J872,0)</f>
        <v>0</v>
      </c>
      <c r="BJ872" s="18" t="s">
        <v>132</v>
      </c>
      <c r="BK872" s="199">
        <f>ROUND(I872*H872,2)</f>
        <v>0</v>
      </c>
      <c r="BL872" s="18" t="s">
        <v>144</v>
      </c>
      <c r="BM872" s="198" t="s">
        <v>995</v>
      </c>
    </row>
    <row r="873" spans="1:65" s="2" customFormat="1" ht="19.5">
      <c r="A873" s="35"/>
      <c r="B873" s="36"/>
      <c r="C873" s="37"/>
      <c r="D873" s="200" t="s">
        <v>134</v>
      </c>
      <c r="E873" s="37"/>
      <c r="F873" s="201" t="s">
        <v>996</v>
      </c>
      <c r="G873" s="37"/>
      <c r="H873" s="37"/>
      <c r="I873" s="202"/>
      <c r="J873" s="37"/>
      <c r="K873" s="37"/>
      <c r="L873" s="40"/>
      <c r="M873" s="203"/>
      <c r="N873" s="204"/>
      <c r="O873" s="72"/>
      <c r="P873" s="72"/>
      <c r="Q873" s="72"/>
      <c r="R873" s="72"/>
      <c r="S873" s="72"/>
      <c r="T873" s="73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T873" s="18" t="s">
        <v>134</v>
      </c>
      <c r="AU873" s="18" t="s">
        <v>132</v>
      </c>
    </row>
    <row r="874" spans="1:65" s="13" customFormat="1" ht="11.25">
      <c r="B874" s="209"/>
      <c r="C874" s="210"/>
      <c r="D874" s="200" t="s">
        <v>205</v>
      </c>
      <c r="E874" s="211" t="s">
        <v>1</v>
      </c>
      <c r="F874" s="212" t="s">
        <v>349</v>
      </c>
      <c r="G874" s="210"/>
      <c r="H874" s="211" t="s">
        <v>1</v>
      </c>
      <c r="I874" s="213"/>
      <c r="J874" s="210"/>
      <c r="K874" s="210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205</v>
      </c>
      <c r="AU874" s="218" t="s">
        <v>132</v>
      </c>
      <c r="AV874" s="13" t="s">
        <v>83</v>
      </c>
      <c r="AW874" s="13" t="s">
        <v>32</v>
      </c>
      <c r="AX874" s="13" t="s">
        <v>76</v>
      </c>
      <c r="AY874" s="218" t="s">
        <v>123</v>
      </c>
    </row>
    <row r="875" spans="1:65" s="14" customFormat="1" ht="11.25">
      <c r="B875" s="219"/>
      <c r="C875" s="220"/>
      <c r="D875" s="200" t="s">
        <v>205</v>
      </c>
      <c r="E875" s="221" t="s">
        <v>1</v>
      </c>
      <c r="F875" s="222" t="s">
        <v>997</v>
      </c>
      <c r="G875" s="220"/>
      <c r="H875" s="223">
        <v>13.76</v>
      </c>
      <c r="I875" s="224"/>
      <c r="J875" s="220"/>
      <c r="K875" s="220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205</v>
      </c>
      <c r="AU875" s="229" t="s">
        <v>132</v>
      </c>
      <c r="AV875" s="14" t="s">
        <v>132</v>
      </c>
      <c r="AW875" s="14" t="s">
        <v>32</v>
      </c>
      <c r="AX875" s="14" t="s">
        <v>83</v>
      </c>
      <c r="AY875" s="229" t="s">
        <v>123</v>
      </c>
    </row>
    <row r="876" spans="1:65" s="2" customFormat="1" ht="24.2" customHeight="1">
      <c r="A876" s="35"/>
      <c r="B876" s="36"/>
      <c r="C876" s="187" t="s">
        <v>998</v>
      </c>
      <c r="D876" s="187" t="s">
        <v>126</v>
      </c>
      <c r="E876" s="188" t="s">
        <v>999</v>
      </c>
      <c r="F876" s="189" t="s">
        <v>1000</v>
      </c>
      <c r="G876" s="190" t="s">
        <v>217</v>
      </c>
      <c r="H876" s="191">
        <v>7.2</v>
      </c>
      <c r="I876" s="192"/>
      <c r="J876" s="193">
        <f>ROUND(I876*H876,2)</f>
        <v>0</v>
      </c>
      <c r="K876" s="189" t="s">
        <v>130</v>
      </c>
      <c r="L876" s="40"/>
      <c r="M876" s="194" t="s">
        <v>1</v>
      </c>
      <c r="N876" s="195" t="s">
        <v>42</v>
      </c>
      <c r="O876" s="72"/>
      <c r="P876" s="196">
        <f>O876*H876</f>
        <v>0</v>
      </c>
      <c r="Q876" s="196">
        <v>0</v>
      </c>
      <c r="R876" s="196">
        <f>Q876*H876</f>
        <v>0</v>
      </c>
      <c r="S876" s="196">
        <v>4.2000000000000003E-2</v>
      </c>
      <c r="T876" s="197">
        <f>S876*H876</f>
        <v>0.3024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198" t="s">
        <v>144</v>
      </c>
      <c r="AT876" s="198" t="s">
        <v>126</v>
      </c>
      <c r="AU876" s="198" t="s">
        <v>132</v>
      </c>
      <c r="AY876" s="18" t="s">
        <v>123</v>
      </c>
      <c r="BE876" s="199">
        <f>IF(N876="základní",J876,0)</f>
        <v>0</v>
      </c>
      <c r="BF876" s="199">
        <f>IF(N876="snížená",J876,0)</f>
        <v>0</v>
      </c>
      <c r="BG876" s="199">
        <f>IF(N876="zákl. přenesená",J876,0)</f>
        <v>0</v>
      </c>
      <c r="BH876" s="199">
        <f>IF(N876="sníž. přenesená",J876,0)</f>
        <v>0</v>
      </c>
      <c r="BI876" s="199">
        <f>IF(N876="nulová",J876,0)</f>
        <v>0</v>
      </c>
      <c r="BJ876" s="18" t="s">
        <v>132</v>
      </c>
      <c r="BK876" s="199">
        <f>ROUND(I876*H876,2)</f>
        <v>0</v>
      </c>
      <c r="BL876" s="18" t="s">
        <v>144</v>
      </c>
      <c r="BM876" s="198" t="s">
        <v>1001</v>
      </c>
    </row>
    <row r="877" spans="1:65" s="2" customFormat="1" ht="29.25">
      <c r="A877" s="35"/>
      <c r="B877" s="36"/>
      <c r="C877" s="37"/>
      <c r="D877" s="200" t="s">
        <v>134</v>
      </c>
      <c r="E877" s="37"/>
      <c r="F877" s="201" t="s">
        <v>1002</v>
      </c>
      <c r="G877" s="37"/>
      <c r="H877" s="37"/>
      <c r="I877" s="202"/>
      <c r="J877" s="37"/>
      <c r="K877" s="37"/>
      <c r="L877" s="40"/>
      <c r="M877" s="203"/>
      <c r="N877" s="204"/>
      <c r="O877" s="72"/>
      <c r="P877" s="72"/>
      <c r="Q877" s="72"/>
      <c r="R877" s="72"/>
      <c r="S877" s="72"/>
      <c r="T877" s="73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T877" s="18" t="s">
        <v>134</v>
      </c>
      <c r="AU877" s="18" t="s">
        <v>132</v>
      </c>
    </row>
    <row r="878" spans="1:65" s="13" customFormat="1" ht="11.25">
      <c r="B878" s="209"/>
      <c r="C878" s="210"/>
      <c r="D878" s="200" t="s">
        <v>205</v>
      </c>
      <c r="E878" s="211" t="s">
        <v>1</v>
      </c>
      <c r="F878" s="212" t="s">
        <v>345</v>
      </c>
      <c r="G878" s="210"/>
      <c r="H878" s="211" t="s">
        <v>1</v>
      </c>
      <c r="I878" s="213"/>
      <c r="J878" s="210"/>
      <c r="K878" s="210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205</v>
      </c>
      <c r="AU878" s="218" t="s">
        <v>132</v>
      </c>
      <c r="AV878" s="13" t="s">
        <v>83</v>
      </c>
      <c r="AW878" s="13" t="s">
        <v>32</v>
      </c>
      <c r="AX878" s="13" t="s">
        <v>76</v>
      </c>
      <c r="AY878" s="218" t="s">
        <v>123</v>
      </c>
    </row>
    <row r="879" spans="1:65" s="14" customFormat="1" ht="11.25">
      <c r="B879" s="219"/>
      <c r="C879" s="220"/>
      <c r="D879" s="200" t="s">
        <v>205</v>
      </c>
      <c r="E879" s="221" t="s">
        <v>1</v>
      </c>
      <c r="F879" s="222" t="s">
        <v>1003</v>
      </c>
      <c r="G879" s="220"/>
      <c r="H879" s="223">
        <v>2.4</v>
      </c>
      <c r="I879" s="224"/>
      <c r="J879" s="220"/>
      <c r="K879" s="220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205</v>
      </c>
      <c r="AU879" s="229" t="s">
        <v>132</v>
      </c>
      <c r="AV879" s="14" t="s">
        <v>132</v>
      </c>
      <c r="AW879" s="14" t="s">
        <v>32</v>
      </c>
      <c r="AX879" s="14" t="s">
        <v>76</v>
      </c>
      <c r="AY879" s="229" t="s">
        <v>123</v>
      </c>
    </row>
    <row r="880" spans="1:65" s="13" customFormat="1" ht="11.25">
      <c r="B880" s="209"/>
      <c r="C880" s="210"/>
      <c r="D880" s="200" t="s">
        <v>205</v>
      </c>
      <c r="E880" s="211" t="s">
        <v>1</v>
      </c>
      <c r="F880" s="212" t="s">
        <v>349</v>
      </c>
      <c r="G880" s="210"/>
      <c r="H880" s="211" t="s">
        <v>1</v>
      </c>
      <c r="I880" s="213"/>
      <c r="J880" s="210"/>
      <c r="K880" s="210"/>
      <c r="L880" s="214"/>
      <c r="M880" s="215"/>
      <c r="N880" s="216"/>
      <c r="O880" s="216"/>
      <c r="P880" s="216"/>
      <c r="Q880" s="216"/>
      <c r="R880" s="216"/>
      <c r="S880" s="216"/>
      <c r="T880" s="217"/>
      <c r="AT880" s="218" t="s">
        <v>205</v>
      </c>
      <c r="AU880" s="218" t="s">
        <v>132</v>
      </c>
      <c r="AV880" s="13" t="s">
        <v>83</v>
      </c>
      <c r="AW880" s="13" t="s">
        <v>32</v>
      </c>
      <c r="AX880" s="13" t="s">
        <v>76</v>
      </c>
      <c r="AY880" s="218" t="s">
        <v>123</v>
      </c>
    </row>
    <row r="881" spans="1:65" s="14" customFormat="1" ht="11.25">
      <c r="B881" s="219"/>
      <c r="C881" s="220"/>
      <c r="D881" s="200" t="s">
        <v>205</v>
      </c>
      <c r="E881" s="221" t="s">
        <v>1</v>
      </c>
      <c r="F881" s="222" t="s">
        <v>1004</v>
      </c>
      <c r="G881" s="220"/>
      <c r="H881" s="223">
        <v>4.8</v>
      </c>
      <c r="I881" s="224"/>
      <c r="J881" s="220"/>
      <c r="K881" s="220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205</v>
      </c>
      <c r="AU881" s="229" t="s">
        <v>132</v>
      </c>
      <c r="AV881" s="14" t="s">
        <v>132</v>
      </c>
      <c r="AW881" s="14" t="s">
        <v>32</v>
      </c>
      <c r="AX881" s="14" t="s">
        <v>76</v>
      </c>
      <c r="AY881" s="229" t="s">
        <v>123</v>
      </c>
    </row>
    <row r="882" spans="1:65" s="15" customFormat="1" ht="11.25">
      <c r="B882" s="230"/>
      <c r="C882" s="231"/>
      <c r="D882" s="200" t="s">
        <v>205</v>
      </c>
      <c r="E882" s="232" t="s">
        <v>1</v>
      </c>
      <c r="F882" s="233" t="s">
        <v>214</v>
      </c>
      <c r="G882" s="231"/>
      <c r="H882" s="234">
        <v>7.1999999999999993</v>
      </c>
      <c r="I882" s="235"/>
      <c r="J882" s="231"/>
      <c r="K882" s="231"/>
      <c r="L882" s="236"/>
      <c r="M882" s="237"/>
      <c r="N882" s="238"/>
      <c r="O882" s="238"/>
      <c r="P882" s="238"/>
      <c r="Q882" s="238"/>
      <c r="R882" s="238"/>
      <c r="S882" s="238"/>
      <c r="T882" s="239"/>
      <c r="AT882" s="240" t="s">
        <v>205</v>
      </c>
      <c r="AU882" s="240" t="s">
        <v>132</v>
      </c>
      <c r="AV882" s="15" t="s">
        <v>144</v>
      </c>
      <c r="AW882" s="15" t="s">
        <v>32</v>
      </c>
      <c r="AX882" s="15" t="s">
        <v>83</v>
      </c>
      <c r="AY882" s="240" t="s">
        <v>123</v>
      </c>
    </row>
    <row r="883" spans="1:65" s="2" customFormat="1" ht="24.2" customHeight="1">
      <c r="A883" s="35"/>
      <c r="B883" s="36"/>
      <c r="C883" s="187" t="s">
        <v>1005</v>
      </c>
      <c r="D883" s="187" t="s">
        <v>126</v>
      </c>
      <c r="E883" s="188" t="s">
        <v>1006</v>
      </c>
      <c r="F883" s="189" t="s">
        <v>1007</v>
      </c>
      <c r="G883" s="190" t="s">
        <v>217</v>
      </c>
      <c r="H883" s="191">
        <v>25.2</v>
      </c>
      <c r="I883" s="192"/>
      <c r="J883" s="193">
        <f>ROUND(I883*H883,2)</f>
        <v>0</v>
      </c>
      <c r="K883" s="189" t="s">
        <v>130</v>
      </c>
      <c r="L883" s="40"/>
      <c r="M883" s="194" t="s">
        <v>1</v>
      </c>
      <c r="N883" s="195" t="s">
        <v>42</v>
      </c>
      <c r="O883" s="72"/>
      <c r="P883" s="196">
        <f>O883*H883</f>
        <v>0</v>
      </c>
      <c r="Q883" s="196">
        <v>0</v>
      </c>
      <c r="R883" s="196">
        <f>Q883*H883</f>
        <v>0</v>
      </c>
      <c r="S883" s="196">
        <v>6.5000000000000002E-2</v>
      </c>
      <c r="T883" s="197">
        <f>S883*H883</f>
        <v>1.6379999999999999</v>
      </c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R883" s="198" t="s">
        <v>144</v>
      </c>
      <c r="AT883" s="198" t="s">
        <v>126</v>
      </c>
      <c r="AU883" s="198" t="s">
        <v>132</v>
      </c>
      <c r="AY883" s="18" t="s">
        <v>123</v>
      </c>
      <c r="BE883" s="199">
        <f>IF(N883="základní",J883,0)</f>
        <v>0</v>
      </c>
      <c r="BF883" s="199">
        <f>IF(N883="snížená",J883,0)</f>
        <v>0</v>
      </c>
      <c r="BG883" s="199">
        <f>IF(N883="zákl. přenesená",J883,0)</f>
        <v>0</v>
      </c>
      <c r="BH883" s="199">
        <f>IF(N883="sníž. přenesená",J883,0)</f>
        <v>0</v>
      </c>
      <c r="BI883" s="199">
        <f>IF(N883="nulová",J883,0)</f>
        <v>0</v>
      </c>
      <c r="BJ883" s="18" t="s">
        <v>132</v>
      </c>
      <c r="BK883" s="199">
        <f>ROUND(I883*H883,2)</f>
        <v>0</v>
      </c>
      <c r="BL883" s="18" t="s">
        <v>144</v>
      </c>
      <c r="BM883" s="198" t="s">
        <v>1008</v>
      </c>
    </row>
    <row r="884" spans="1:65" s="2" customFormat="1" ht="29.25">
      <c r="A884" s="35"/>
      <c r="B884" s="36"/>
      <c r="C884" s="37"/>
      <c r="D884" s="200" t="s">
        <v>134</v>
      </c>
      <c r="E884" s="37"/>
      <c r="F884" s="201" t="s">
        <v>1009</v>
      </c>
      <c r="G884" s="37"/>
      <c r="H884" s="37"/>
      <c r="I884" s="202"/>
      <c r="J884" s="37"/>
      <c r="K884" s="37"/>
      <c r="L884" s="40"/>
      <c r="M884" s="203"/>
      <c r="N884" s="204"/>
      <c r="O884" s="72"/>
      <c r="P884" s="72"/>
      <c r="Q884" s="72"/>
      <c r="R884" s="72"/>
      <c r="S884" s="72"/>
      <c r="T884" s="73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T884" s="18" t="s">
        <v>134</v>
      </c>
      <c r="AU884" s="18" t="s">
        <v>132</v>
      </c>
    </row>
    <row r="885" spans="1:65" s="13" customFormat="1" ht="11.25">
      <c r="B885" s="209"/>
      <c r="C885" s="210"/>
      <c r="D885" s="200" t="s">
        <v>205</v>
      </c>
      <c r="E885" s="211" t="s">
        <v>1</v>
      </c>
      <c r="F885" s="212" t="s">
        <v>345</v>
      </c>
      <c r="G885" s="210"/>
      <c r="H885" s="211" t="s">
        <v>1</v>
      </c>
      <c r="I885" s="213"/>
      <c r="J885" s="210"/>
      <c r="K885" s="210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205</v>
      </c>
      <c r="AU885" s="218" t="s">
        <v>132</v>
      </c>
      <c r="AV885" s="13" t="s">
        <v>83</v>
      </c>
      <c r="AW885" s="13" t="s">
        <v>32</v>
      </c>
      <c r="AX885" s="13" t="s">
        <v>76</v>
      </c>
      <c r="AY885" s="218" t="s">
        <v>123</v>
      </c>
    </row>
    <row r="886" spans="1:65" s="14" customFormat="1" ht="11.25">
      <c r="B886" s="219"/>
      <c r="C886" s="220"/>
      <c r="D886" s="200" t="s">
        <v>205</v>
      </c>
      <c r="E886" s="221" t="s">
        <v>1</v>
      </c>
      <c r="F886" s="222" t="s">
        <v>1010</v>
      </c>
      <c r="G886" s="220"/>
      <c r="H886" s="223">
        <v>8.4</v>
      </c>
      <c r="I886" s="224"/>
      <c r="J886" s="220"/>
      <c r="K886" s="220"/>
      <c r="L886" s="225"/>
      <c r="M886" s="226"/>
      <c r="N886" s="227"/>
      <c r="O886" s="227"/>
      <c r="P886" s="227"/>
      <c r="Q886" s="227"/>
      <c r="R886" s="227"/>
      <c r="S886" s="227"/>
      <c r="T886" s="228"/>
      <c r="AT886" s="229" t="s">
        <v>205</v>
      </c>
      <c r="AU886" s="229" t="s">
        <v>132</v>
      </c>
      <c r="AV886" s="14" t="s">
        <v>132</v>
      </c>
      <c r="AW886" s="14" t="s">
        <v>32</v>
      </c>
      <c r="AX886" s="14" t="s">
        <v>76</v>
      </c>
      <c r="AY886" s="229" t="s">
        <v>123</v>
      </c>
    </row>
    <row r="887" spans="1:65" s="13" customFormat="1" ht="11.25">
      <c r="B887" s="209"/>
      <c r="C887" s="210"/>
      <c r="D887" s="200" t="s">
        <v>205</v>
      </c>
      <c r="E887" s="211" t="s">
        <v>1</v>
      </c>
      <c r="F887" s="212" t="s">
        <v>349</v>
      </c>
      <c r="G887" s="210"/>
      <c r="H887" s="211" t="s">
        <v>1</v>
      </c>
      <c r="I887" s="213"/>
      <c r="J887" s="210"/>
      <c r="K887" s="210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205</v>
      </c>
      <c r="AU887" s="218" t="s">
        <v>132</v>
      </c>
      <c r="AV887" s="13" t="s">
        <v>83</v>
      </c>
      <c r="AW887" s="13" t="s">
        <v>32</v>
      </c>
      <c r="AX887" s="13" t="s">
        <v>76</v>
      </c>
      <c r="AY887" s="218" t="s">
        <v>123</v>
      </c>
    </row>
    <row r="888" spans="1:65" s="14" customFormat="1" ht="11.25">
      <c r="B888" s="219"/>
      <c r="C888" s="220"/>
      <c r="D888" s="200" t="s">
        <v>205</v>
      </c>
      <c r="E888" s="221" t="s">
        <v>1</v>
      </c>
      <c r="F888" s="222" t="s">
        <v>1011</v>
      </c>
      <c r="G888" s="220"/>
      <c r="H888" s="223">
        <v>16.8</v>
      </c>
      <c r="I888" s="224"/>
      <c r="J888" s="220"/>
      <c r="K888" s="220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205</v>
      </c>
      <c r="AU888" s="229" t="s">
        <v>132</v>
      </c>
      <c r="AV888" s="14" t="s">
        <v>132</v>
      </c>
      <c r="AW888" s="14" t="s">
        <v>32</v>
      </c>
      <c r="AX888" s="14" t="s">
        <v>76</v>
      </c>
      <c r="AY888" s="229" t="s">
        <v>123</v>
      </c>
    </row>
    <row r="889" spans="1:65" s="15" customFormat="1" ht="11.25">
      <c r="B889" s="230"/>
      <c r="C889" s="231"/>
      <c r="D889" s="200" t="s">
        <v>205</v>
      </c>
      <c r="E889" s="232" t="s">
        <v>1</v>
      </c>
      <c r="F889" s="233" t="s">
        <v>214</v>
      </c>
      <c r="G889" s="231"/>
      <c r="H889" s="234">
        <v>25.200000000000003</v>
      </c>
      <c r="I889" s="235"/>
      <c r="J889" s="231"/>
      <c r="K889" s="231"/>
      <c r="L889" s="236"/>
      <c r="M889" s="237"/>
      <c r="N889" s="238"/>
      <c r="O889" s="238"/>
      <c r="P889" s="238"/>
      <c r="Q889" s="238"/>
      <c r="R889" s="238"/>
      <c r="S889" s="238"/>
      <c r="T889" s="239"/>
      <c r="AT889" s="240" t="s">
        <v>205</v>
      </c>
      <c r="AU889" s="240" t="s">
        <v>132</v>
      </c>
      <c r="AV889" s="15" t="s">
        <v>144</v>
      </c>
      <c r="AW889" s="15" t="s">
        <v>32</v>
      </c>
      <c r="AX889" s="15" t="s">
        <v>83</v>
      </c>
      <c r="AY889" s="240" t="s">
        <v>123</v>
      </c>
    </row>
    <row r="890" spans="1:65" s="2" customFormat="1" ht="37.9" customHeight="1">
      <c r="A890" s="35"/>
      <c r="B890" s="36"/>
      <c r="C890" s="187" t="s">
        <v>1012</v>
      </c>
      <c r="D890" s="187" t="s">
        <v>126</v>
      </c>
      <c r="E890" s="188" t="s">
        <v>1013</v>
      </c>
      <c r="F890" s="189" t="s">
        <v>1014</v>
      </c>
      <c r="G890" s="190" t="s">
        <v>202</v>
      </c>
      <c r="H890" s="191">
        <v>857.97</v>
      </c>
      <c r="I890" s="192"/>
      <c r="J890" s="193">
        <f>ROUND(I890*H890,2)</f>
        <v>0</v>
      </c>
      <c r="K890" s="189" t="s">
        <v>130</v>
      </c>
      <c r="L890" s="40"/>
      <c r="M890" s="194" t="s">
        <v>1</v>
      </c>
      <c r="N890" s="195" t="s">
        <v>42</v>
      </c>
      <c r="O890" s="72"/>
      <c r="P890" s="196">
        <f>O890*H890</f>
        <v>0</v>
      </c>
      <c r="Q890" s="196">
        <v>0</v>
      </c>
      <c r="R890" s="196">
        <f>Q890*H890</f>
        <v>0</v>
      </c>
      <c r="S890" s="196">
        <v>0.01</v>
      </c>
      <c r="T890" s="197">
        <f>S890*H890</f>
        <v>8.5797000000000008</v>
      </c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R890" s="198" t="s">
        <v>144</v>
      </c>
      <c r="AT890" s="198" t="s">
        <v>126</v>
      </c>
      <c r="AU890" s="198" t="s">
        <v>132</v>
      </c>
      <c r="AY890" s="18" t="s">
        <v>123</v>
      </c>
      <c r="BE890" s="199">
        <f>IF(N890="základní",J890,0)</f>
        <v>0</v>
      </c>
      <c r="BF890" s="199">
        <f>IF(N890="snížená",J890,0)</f>
        <v>0</v>
      </c>
      <c r="BG890" s="199">
        <f>IF(N890="zákl. přenesená",J890,0)</f>
        <v>0</v>
      </c>
      <c r="BH890" s="199">
        <f>IF(N890="sníž. přenesená",J890,0)</f>
        <v>0</v>
      </c>
      <c r="BI890" s="199">
        <f>IF(N890="nulová",J890,0)</f>
        <v>0</v>
      </c>
      <c r="BJ890" s="18" t="s">
        <v>132</v>
      </c>
      <c r="BK890" s="199">
        <f>ROUND(I890*H890,2)</f>
        <v>0</v>
      </c>
      <c r="BL890" s="18" t="s">
        <v>144</v>
      </c>
      <c r="BM890" s="198" t="s">
        <v>1015</v>
      </c>
    </row>
    <row r="891" spans="1:65" s="2" customFormat="1" ht="29.25">
      <c r="A891" s="35"/>
      <c r="B891" s="36"/>
      <c r="C891" s="37"/>
      <c r="D891" s="200" t="s">
        <v>134</v>
      </c>
      <c r="E891" s="37"/>
      <c r="F891" s="201" t="s">
        <v>1016</v>
      </c>
      <c r="G891" s="37"/>
      <c r="H891" s="37"/>
      <c r="I891" s="202"/>
      <c r="J891" s="37"/>
      <c r="K891" s="37"/>
      <c r="L891" s="40"/>
      <c r="M891" s="203"/>
      <c r="N891" s="204"/>
      <c r="O891" s="72"/>
      <c r="P891" s="72"/>
      <c r="Q891" s="72"/>
      <c r="R891" s="72"/>
      <c r="S891" s="72"/>
      <c r="T891" s="73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T891" s="18" t="s">
        <v>134</v>
      </c>
      <c r="AU891" s="18" t="s">
        <v>132</v>
      </c>
    </row>
    <row r="892" spans="1:65" s="2" customFormat="1" ht="24.2" customHeight="1">
      <c r="A892" s="35"/>
      <c r="B892" s="36"/>
      <c r="C892" s="187" t="s">
        <v>1017</v>
      </c>
      <c r="D892" s="187" t="s">
        <v>126</v>
      </c>
      <c r="E892" s="188" t="s">
        <v>1018</v>
      </c>
      <c r="F892" s="189" t="s">
        <v>1019</v>
      </c>
      <c r="G892" s="190" t="s">
        <v>202</v>
      </c>
      <c r="H892" s="191">
        <v>323.214</v>
      </c>
      <c r="I892" s="192"/>
      <c r="J892" s="193">
        <f>ROUND(I892*H892,2)</f>
        <v>0</v>
      </c>
      <c r="K892" s="189" t="s">
        <v>130</v>
      </c>
      <c r="L892" s="40"/>
      <c r="M892" s="194" t="s">
        <v>1</v>
      </c>
      <c r="N892" s="195" t="s">
        <v>42</v>
      </c>
      <c r="O892" s="72"/>
      <c r="P892" s="196">
        <f>O892*H892</f>
        <v>0</v>
      </c>
      <c r="Q892" s="196">
        <v>0</v>
      </c>
      <c r="R892" s="196">
        <f>Q892*H892</f>
        <v>0</v>
      </c>
      <c r="S892" s="196">
        <v>6.8000000000000005E-2</v>
      </c>
      <c r="T892" s="197">
        <f>S892*H892</f>
        <v>21.978552000000001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198" t="s">
        <v>144</v>
      </c>
      <c r="AT892" s="198" t="s">
        <v>126</v>
      </c>
      <c r="AU892" s="198" t="s">
        <v>132</v>
      </c>
      <c r="AY892" s="18" t="s">
        <v>123</v>
      </c>
      <c r="BE892" s="199">
        <f>IF(N892="základní",J892,0)</f>
        <v>0</v>
      </c>
      <c r="BF892" s="199">
        <f>IF(N892="snížená",J892,0)</f>
        <v>0</v>
      </c>
      <c r="BG892" s="199">
        <f>IF(N892="zákl. přenesená",J892,0)</f>
        <v>0</v>
      </c>
      <c r="BH892" s="199">
        <f>IF(N892="sníž. přenesená",J892,0)</f>
        <v>0</v>
      </c>
      <c r="BI892" s="199">
        <f>IF(N892="nulová",J892,0)</f>
        <v>0</v>
      </c>
      <c r="BJ892" s="18" t="s">
        <v>132</v>
      </c>
      <c r="BK892" s="199">
        <f>ROUND(I892*H892,2)</f>
        <v>0</v>
      </c>
      <c r="BL892" s="18" t="s">
        <v>144</v>
      </c>
      <c r="BM892" s="198" t="s">
        <v>1020</v>
      </c>
    </row>
    <row r="893" spans="1:65" s="2" customFormat="1" ht="29.25">
      <c r="A893" s="35"/>
      <c r="B893" s="36"/>
      <c r="C893" s="37"/>
      <c r="D893" s="200" t="s">
        <v>134</v>
      </c>
      <c r="E893" s="37"/>
      <c r="F893" s="201" t="s">
        <v>1021</v>
      </c>
      <c r="G893" s="37"/>
      <c r="H893" s="37"/>
      <c r="I893" s="202"/>
      <c r="J893" s="37"/>
      <c r="K893" s="37"/>
      <c r="L893" s="40"/>
      <c r="M893" s="203"/>
      <c r="N893" s="204"/>
      <c r="O893" s="72"/>
      <c r="P893" s="72"/>
      <c r="Q893" s="72"/>
      <c r="R893" s="72"/>
      <c r="S893" s="72"/>
      <c r="T893" s="73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T893" s="18" t="s">
        <v>134</v>
      </c>
      <c r="AU893" s="18" t="s">
        <v>132</v>
      </c>
    </row>
    <row r="894" spans="1:65" s="13" customFormat="1" ht="11.25">
      <c r="B894" s="209"/>
      <c r="C894" s="210"/>
      <c r="D894" s="200" t="s">
        <v>205</v>
      </c>
      <c r="E894" s="211" t="s">
        <v>1</v>
      </c>
      <c r="F894" s="212" t="s">
        <v>345</v>
      </c>
      <c r="G894" s="210"/>
      <c r="H894" s="211" t="s">
        <v>1</v>
      </c>
      <c r="I894" s="213"/>
      <c r="J894" s="210"/>
      <c r="K894" s="210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205</v>
      </c>
      <c r="AU894" s="218" t="s">
        <v>132</v>
      </c>
      <c r="AV894" s="13" t="s">
        <v>83</v>
      </c>
      <c r="AW894" s="13" t="s">
        <v>32</v>
      </c>
      <c r="AX894" s="13" t="s">
        <v>76</v>
      </c>
      <c r="AY894" s="218" t="s">
        <v>123</v>
      </c>
    </row>
    <row r="895" spans="1:65" s="14" customFormat="1" ht="11.25">
      <c r="B895" s="219"/>
      <c r="C895" s="220"/>
      <c r="D895" s="200" t="s">
        <v>205</v>
      </c>
      <c r="E895" s="221" t="s">
        <v>1</v>
      </c>
      <c r="F895" s="222" t="s">
        <v>1022</v>
      </c>
      <c r="G895" s="220"/>
      <c r="H895" s="223">
        <v>97.6</v>
      </c>
      <c r="I895" s="224"/>
      <c r="J895" s="220"/>
      <c r="K895" s="220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205</v>
      </c>
      <c r="AU895" s="229" t="s">
        <v>132</v>
      </c>
      <c r="AV895" s="14" t="s">
        <v>132</v>
      </c>
      <c r="AW895" s="14" t="s">
        <v>32</v>
      </c>
      <c r="AX895" s="14" t="s">
        <v>76</v>
      </c>
      <c r="AY895" s="229" t="s">
        <v>123</v>
      </c>
    </row>
    <row r="896" spans="1:65" s="14" customFormat="1" ht="11.25">
      <c r="B896" s="219"/>
      <c r="C896" s="220"/>
      <c r="D896" s="200" t="s">
        <v>205</v>
      </c>
      <c r="E896" s="221" t="s">
        <v>1</v>
      </c>
      <c r="F896" s="222" t="s">
        <v>600</v>
      </c>
      <c r="G896" s="220"/>
      <c r="H896" s="223">
        <v>-9.4559999999999995</v>
      </c>
      <c r="I896" s="224"/>
      <c r="J896" s="220"/>
      <c r="K896" s="220"/>
      <c r="L896" s="225"/>
      <c r="M896" s="226"/>
      <c r="N896" s="227"/>
      <c r="O896" s="227"/>
      <c r="P896" s="227"/>
      <c r="Q896" s="227"/>
      <c r="R896" s="227"/>
      <c r="S896" s="227"/>
      <c r="T896" s="228"/>
      <c r="AT896" s="229" t="s">
        <v>205</v>
      </c>
      <c r="AU896" s="229" t="s">
        <v>132</v>
      </c>
      <c r="AV896" s="14" t="s">
        <v>132</v>
      </c>
      <c r="AW896" s="14" t="s">
        <v>32</v>
      </c>
      <c r="AX896" s="14" t="s">
        <v>76</v>
      </c>
      <c r="AY896" s="229" t="s">
        <v>123</v>
      </c>
    </row>
    <row r="897" spans="1:65" s="14" customFormat="1" ht="11.25">
      <c r="B897" s="219"/>
      <c r="C897" s="220"/>
      <c r="D897" s="200" t="s">
        <v>205</v>
      </c>
      <c r="E897" s="221" t="s">
        <v>1</v>
      </c>
      <c r="F897" s="222" t="s">
        <v>1023</v>
      </c>
      <c r="G897" s="220"/>
      <c r="H897" s="223">
        <v>-2.2799999999999998</v>
      </c>
      <c r="I897" s="224"/>
      <c r="J897" s="220"/>
      <c r="K897" s="220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205</v>
      </c>
      <c r="AU897" s="229" t="s">
        <v>132</v>
      </c>
      <c r="AV897" s="14" t="s">
        <v>132</v>
      </c>
      <c r="AW897" s="14" t="s">
        <v>32</v>
      </c>
      <c r="AX897" s="14" t="s">
        <v>76</v>
      </c>
      <c r="AY897" s="229" t="s">
        <v>123</v>
      </c>
    </row>
    <row r="898" spans="1:65" s="16" customFormat="1" ht="11.25">
      <c r="B898" s="251"/>
      <c r="C898" s="252"/>
      <c r="D898" s="200" t="s">
        <v>205</v>
      </c>
      <c r="E898" s="253" t="s">
        <v>1</v>
      </c>
      <c r="F898" s="254" t="s">
        <v>507</v>
      </c>
      <c r="G898" s="252"/>
      <c r="H898" s="255">
        <v>85.86399999999999</v>
      </c>
      <c r="I898" s="256"/>
      <c r="J898" s="252"/>
      <c r="K898" s="252"/>
      <c r="L898" s="257"/>
      <c r="M898" s="258"/>
      <c r="N898" s="259"/>
      <c r="O898" s="259"/>
      <c r="P898" s="259"/>
      <c r="Q898" s="259"/>
      <c r="R898" s="259"/>
      <c r="S898" s="259"/>
      <c r="T898" s="260"/>
      <c r="AT898" s="261" t="s">
        <v>205</v>
      </c>
      <c r="AU898" s="261" t="s">
        <v>132</v>
      </c>
      <c r="AV898" s="16" t="s">
        <v>139</v>
      </c>
      <c r="AW898" s="16" t="s">
        <v>32</v>
      </c>
      <c r="AX898" s="16" t="s">
        <v>76</v>
      </c>
      <c r="AY898" s="261" t="s">
        <v>123</v>
      </c>
    </row>
    <row r="899" spans="1:65" s="13" customFormat="1" ht="11.25">
      <c r="B899" s="209"/>
      <c r="C899" s="210"/>
      <c r="D899" s="200" t="s">
        <v>205</v>
      </c>
      <c r="E899" s="211" t="s">
        <v>1</v>
      </c>
      <c r="F899" s="212" t="s">
        <v>349</v>
      </c>
      <c r="G899" s="210"/>
      <c r="H899" s="211" t="s">
        <v>1</v>
      </c>
      <c r="I899" s="213"/>
      <c r="J899" s="210"/>
      <c r="K899" s="210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205</v>
      </c>
      <c r="AU899" s="218" t="s">
        <v>132</v>
      </c>
      <c r="AV899" s="13" t="s">
        <v>83</v>
      </c>
      <c r="AW899" s="13" t="s">
        <v>32</v>
      </c>
      <c r="AX899" s="13" t="s">
        <v>76</v>
      </c>
      <c r="AY899" s="218" t="s">
        <v>123</v>
      </c>
    </row>
    <row r="900" spans="1:65" s="14" customFormat="1" ht="11.25">
      <c r="B900" s="219"/>
      <c r="C900" s="220"/>
      <c r="D900" s="200" t="s">
        <v>205</v>
      </c>
      <c r="E900" s="221" t="s">
        <v>1</v>
      </c>
      <c r="F900" s="222" t="s">
        <v>1024</v>
      </c>
      <c r="G900" s="220"/>
      <c r="H900" s="223">
        <v>195.2</v>
      </c>
      <c r="I900" s="224"/>
      <c r="J900" s="220"/>
      <c r="K900" s="220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205</v>
      </c>
      <c r="AU900" s="229" t="s">
        <v>132</v>
      </c>
      <c r="AV900" s="14" t="s">
        <v>132</v>
      </c>
      <c r="AW900" s="14" t="s">
        <v>32</v>
      </c>
      <c r="AX900" s="14" t="s">
        <v>76</v>
      </c>
      <c r="AY900" s="229" t="s">
        <v>123</v>
      </c>
    </row>
    <row r="901" spans="1:65" s="14" customFormat="1" ht="11.25">
      <c r="B901" s="219"/>
      <c r="C901" s="220"/>
      <c r="D901" s="200" t="s">
        <v>205</v>
      </c>
      <c r="E901" s="221" t="s">
        <v>1</v>
      </c>
      <c r="F901" s="222" t="s">
        <v>567</v>
      </c>
      <c r="G901" s="220"/>
      <c r="H901" s="223">
        <v>-18.911999999999999</v>
      </c>
      <c r="I901" s="224"/>
      <c r="J901" s="220"/>
      <c r="K901" s="220"/>
      <c r="L901" s="225"/>
      <c r="M901" s="226"/>
      <c r="N901" s="227"/>
      <c r="O901" s="227"/>
      <c r="P901" s="227"/>
      <c r="Q901" s="227"/>
      <c r="R901" s="227"/>
      <c r="S901" s="227"/>
      <c r="T901" s="228"/>
      <c r="AT901" s="229" t="s">
        <v>205</v>
      </c>
      <c r="AU901" s="229" t="s">
        <v>132</v>
      </c>
      <c r="AV901" s="14" t="s">
        <v>132</v>
      </c>
      <c r="AW901" s="14" t="s">
        <v>32</v>
      </c>
      <c r="AX901" s="14" t="s">
        <v>76</v>
      </c>
      <c r="AY901" s="229" t="s">
        <v>123</v>
      </c>
    </row>
    <row r="902" spans="1:65" s="14" customFormat="1" ht="11.25">
      <c r="B902" s="219"/>
      <c r="C902" s="220"/>
      <c r="D902" s="200" t="s">
        <v>205</v>
      </c>
      <c r="E902" s="221" t="s">
        <v>1</v>
      </c>
      <c r="F902" s="222" t="s">
        <v>1025</v>
      </c>
      <c r="G902" s="220"/>
      <c r="H902" s="223">
        <v>-4.5599999999999996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205</v>
      </c>
      <c r="AU902" s="229" t="s">
        <v>132</v>
      </c>
      <c r="AV902" s="14" t="s">
        <v>132</v>
      </c>
      <c r="AW902" s="14" t="s">
        <v>32</v>
      </c>
      <c r="AX902" s="14" t="s">
        <v>76</v>
      </c>
      <c r="AY902" s="229" t="s">
        <v>123</v>
      </c>
    </row>
    <row r="903" spans="1:65" s="16" customFormat="1" ht="11.25">
      <c r="B903" s="251"/>
      <c r="C903" s="252"/>
      <c r="D903" s="200" t="s">
        <v>205</v>
      </c>
      <c r="E903" s="253" t="s">
        <v>1</v>
      </c>
      <c r="F903" s="254" t="s">
        <v>507</v>
      </c>
      <c r="G903" s="252"/>
      <c r="H903" s="255">
        <v>171.72799999999998</v>
      </c>
      <c r="I903" s="256"/>
      <c r="J903" s="252"/>
      <c r="K903" s="252"/>
      <c r="L903" s="257"/>
      <c r="M903" s="258"/>
      <c r="N903" s="259"/>
      <c r="O903" s="259"/>
      <c r="P903" s="259"/>
      <c r="Q903" s="259"/>
      <c r="R903" s="259"/>
      <c r="S903" s="259"/>
      <c r="T903" s="260"/>
      <c r="AT903" s="261" t="s">
        <v>205</v>
      </c>
      <c r="AU903" s="261" t="s">
        <v>132</v>
      </c>
      <c r="AV903" s="16" t="s">
        <v>139</v>
      </c>
      <c r="AW903" s="16" t="s">
        <v>32</v>
      </c>
      <c r="AX903" s="16" t="s">
        <v>76</v>
      </c>
      <c r="AY903" s="261" t="s">
        <v>123</v>
      </c>
    </row>
    <row r="904" spans="1:65" s="13" customFormat="1" ht="11.25">
      <c r="B904" s="209"/>
      <c r="C904" s="210"/>
      <c r="D904" s="200" t="s">
        <v>205</v>
      </c>
      <c r="E904" s="211" t="s">
        <v>1</v>
      </c>
      <c r="F904" s="212" t="s">
        <v>367</v>
      </c>
      <c r="G904" s="210"/>
      <c r="H904" s="211" t="s">
        <v>1</v>
      </c>
      <c r="I904" s="213"/>
      <c r="J904" s="210"/>
      <c r="K904" s="210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205</v>
      </c>
      <c r="AU904" s="218" t="s">
        <v>132</v>
      </c>
      <c r="AV904" s="13" t="s">
        <v>83</v>
      </c>
      <c r="AW904" s="13" t="s">
        <v>32</v>
      </c>
      <c r="AX904" s="13" t="s">
        <v>76</v>
      </c>
      <c r="AY904" s="218" t="s">
        <v>123</v>
      </c>
    </row>
    <row r="905" spans="1:65" s="14" customFormat="1" ht="11.25">
      <c r="B905" s="219"/>
      <c r="C905" s="220"/>
      <c r="D905" s="200" t="s">
        <v>205</v>
      </c>
      <c r="E905" s="221" t="s">
        <v>1</v>
      </c>
      <c r="F905" s="222" t="s">
        <v>1026</v>
      </c>
      <c r="G905" s="220"/>
      <c r="H905" s="223">
        <v>14.85</v>
      </c>
      <c r="I905" s="224"/>
      <c r="J905" s="220"/>
      <c r="K905" s="220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205</v>
      </c>
      <c r="AU905" s="229" t="s">
        <v>132</v>
      </c>
      <c r="AV905" s="14" t="s">
        <v>132</v>
      </c>
      <c r="AW905" s="14" t="s">
        <v>32</v>
      </c>
      <c r="AX905" s="14" t="s">
        <v>76</v>
      </c>
      <c r="AY905" s="229" t="s">
        <v>123</v>
      </c>
    </row>
    <row r="906" spans="1:65" s="14" customFormat="1" ht="11.25">
      <c r="B906" s="219"/>
      <c r="C906" s="220"/>
      <c r="D906" s="200" t="s">
        <v>205</v>
      </c>
      <c r="E906" s="221" t="s">
        <v>1</v>
      </c>
      <c r="F906" s="222" t="s">
        <v>1027</v>
      </c>
      <c r="G906" s="220"/>
      <c r="H906" s="223">
        <v>19.8</v>
      </c>
      <c r="I906" s="224"/>
      <c r="J906" s="220"/>
      <c r="K906" s="220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205</v>
      </c>
      <c r="AU906" s="229" t="s">
        <v>132</v>
      </c>
      <c r="AV906" s="14" t="s">
        <v>132</v>
      </c>
      <c r="AW906" s="14" t="s">
        <v>32</v>
      </c>
      <c r="AX906" s="14" t="s">
        <v>76</v>
      </c>
      <c r="AY906" s="229" t="s">
        <v>123</v>
      </c>
    </row>
    <row r="907" spans="1:65" s="14" customFormat="1" ht="11.25">
      <c r="B907" s="219"/>
      <c r="C907" s="220"/>
      <c r="D907" s="200" t="s">
        <v>205</v>
      </c>
      <c r="E907" s="221" t="s">
        <v>1</v>
      </c>
      <c r="F907" s="222" t="s">
        <v>1028</v>
      </c>
      <c r="G907" s="220"/>
      <c r="H907" s="223">
        <v>35.700000000000003</v>
      </c>
      <c r="I907" s="224"/>
      <c r="J907" s="220"/>
      <c r="K907" s="220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205</v>
      </c>
      <c r="AU907" s="229" t="s">
        <v>132</v>
      </c>
      <c r="AV907" s="14" t="s">
        <v>132</v>
      </c>
      <c r="AW907" s="14" t="s">
        <v>32</v>
      </c>
      <c r="AX907" s="14" t="s">
        <v>76</v>
      </c>
      <c r="AY907" s="229" t="s">
        <v>123</v>
      </c>
    </row>
    <row r="908" spans="1:65" s="14" customFormat="1" ht="11.25">
      <c r="B908" s="219"/>
      <c r="C908" s="220"/>
      <c r="D908" s="200" t="s">
        <v>205</v>
      </c>
      <c r="E908" s="221" t="s">
        <v>1</v>
      </c>
      <c r="F908" s="222" t="s">
        <v>1029</v>
      </c>
      <c r="G908" s="220"/>
      <c r="H908" s="223">
        <v>-4.7279999999999998</v>
      </c>
      <c r="I908" s="224"/>
      <c r="J908" s="220"/>
      <c r="K908" s="220"/>
      <c r="L908" s="225"/>
      <c r="M908" s="226"/>
      <c r="N908" s="227"/>
      <c r="O908" s="227"/>
      <c r="P908" s="227"/>
      <c r="Q908" s="227"/>
      <c r="R908" s="227"/>
      <c r="S908" s="227"/>
      <c r="T908" s="228"/>
      <c r="AT908" s="229" t="s">
        <v>205</v>
      </c>
      <c r="AU908" s="229" t="s">
        <v>132</v>
      </c>
      <c r="AV908" s="14" t="s">
        <v>132</v>
      </c>
      <c r="AW908" s="14" t="s">
        <v>32</v>
      </c>
      <c r="AX908" s="14" t="s">
        <v>76</v>
      </c>
      <c r="AY908" s="229" t="s">
        <v>123</v>
      </c>
    </row>
    <row r="909" spans="1:65" s="16" customFormat="1" ht="11.25">
      <c r="B909" s="251"/>
      <c r="C909" s="252"/>
      <c r="D909" s="200" t="s">
        <v>205</v>
      </c>
      <c r="E909" s="253" t="s">
        <v>1</v>
      </c>
      <c r="F909" s="254" t="s">
        <v>507</v>
      </c>
      <c r="G909" s="252"/>
      <c r="H909" s="255">
        <v>65.622</v>
      </c>
      <c r="I909" s="256"/>
      <c r="J909" s="252"/>
      <c r="K909" s="252"/>
      <c r="L909" s="257"/>
      <c r="M909" s="258"/>
      <c r="N909" s="259"/>
      <c r="O909" s="259"/>
      <c r="P909" s="259"/>
      <c r="Q909" s="259"/>
      <c r="R909" s="259"/>
      <c r="S909" s="259"/>
      <c r="T909" s="260"/>
      <c r="AT909" s="261" t="s">
        <v>205</v>
      </c>
      <c r="AU909" s="261" t="s">
        <v>132</v>
      </c>
      <c r="AV909" s="16" t="s">
        <v>139</v>
      </c>
      <c r="AW909" s="16" t="s">
        <v>32</v>
      </c>
      <c r="AX909" s="16" t="s">
        <v>76</v>
      </c>
      <c r="AY909" s="261" t="s">
        <v>123</v>
      </c>
    </row>
    <row r="910" spans="1:65" s="15" customFormat="1" ht="11.25">
      <c r="B910" s="230"/>
      <c r="C910" s="231"/>
      <c r="D910" s="200" t="s">
        <v>205</v>
      </c>
      <c r="E910" s="232" t="s">
        <v>1</v>
      </c>
      <c r="F910" s="233" t="s">
        <v>214</v>
      </c>
      <c r="G910" s="231"/>
      <c r="H910" s="234">
        <v>323.214</v>
      </c>
      <c r="I910" s="235"/>
      <c r="J910" s="231"/>
      <c r="K910" s="231"/>
      <c r="L910" s="236"/>
      <c r="M910" s="237"/>
      <c r="N910" s="238"/>
      <c r="O910" s="238"/>
      <c r="P910" s="238"/>
      <c r="Q910" s="238"/>
      <c r="R910" s="238"/>
      <c r="S910" s="238"/>
      <c r="T910" s="239"/>
      <c r="AT910" s="240" t="s">
        <v>205</v>
      </c>
      <c r="AU910" s="240" t="s">
        <v>132</v>
      </c>
      <c r="AV910" s="15" t="s">
        <v>144</v>
      </c>
      <c r="AW910" s="15" t="s">
        <v>32</v>
      </c>
      <c r="AX910" s="15" t="s">
        <v>83</v>
      </c>
      <c r="AY910" s="240" t="s">
        <v>123</v>
      </c>
    </row>
    <row r="911" spans="1:65" s="2" customFormat="1" ht="24.2" customHeight="1">
      <c r="A911" s="35"/>
      <c r="B911" s="36"/>
      <c r="C911" s="187" t="s">
        <v>1030</v>
      </c>
      <c r="D911" s="187" t="s">
        <v>126</v>
      </c>
      <c r="E911" s="188" t="s">
        <v>1031</v>
      </c>
      <c r="F911" s="189" t="s">
        <v>1032</v>
      </c>
      <c r="G911" s="190" t="s">
        <v>217</v>
      </c>
      <c r="H911" s="191">
        <v>9.75</v>
      </c>
      <c r="I911" s="192"/>
      <c r="J911" s="193">
        <f>ROUND(I911*H911,2)</f>
        <v>0</v>
      </c>
      <c r="K911" s="189" t="s">
        <v>130</v>
      </c>
      <c r="L911" s="40"/>
      <c r="M911" s="194" t="s">
        <v>1</v>
      </c>
      <c r="N911" s="195" t="s">
        <v>42</v>
      </c>
      <c r="O911" s="72"/>
      <c r="P911" s="196">
        <f>O911*H911</f>
        <v>0</v>
      </c>
      <c r="Q911" s="196">
        <v>0</v>
      </c>
      <c r="R911" s="196">
        <f>Q911*H911</f>
        <v>0</v>
      </c>
      <c r="S911" s="196">
        <v>0.35</v>
      </c>
      <c r="T911" s="197">
        <f>S911*H911</f>
        <v>3.4124999999999996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198" t="s">
        <v>144</v>
      </c>
      <c r="AT911" s="198" t="s">
        <v>126</v>
      </c>
      <c r="AU911" s="198" t="s">
        <v>132</v>
      </c>
      <c r="AY911" s="18" t="s">
        <v>123</v>
      </c>
      <c r="BE911" s="199">
        <f>IF(N911="základní",J911,0)</f>
        <v>0</v>
      </c>
      <c r="BF911" s="199">
        <f>IF(N911="snížená",J911,0)</f>
        <v>0</v>
      </c>
      <c r="BG911" s="199">
        <f>IF(N911="zákl. přenesená",J911,0)</f>
        <v>0</v>
      </c>
      <c r="BH911" s="199">
        <f>IF(N911="sníž. přenesená",J911,0)</f>
        <v>0</v>
      </c>
      <c r="BI911" s="199">
        <f>IF(N911="nulová",J911,0)</f>
        <v>0</v>
      </c>
      <c r="BJ911" s="18" t="s">
        <v>132</v>
      </c>
      <c r="BK911" s="199">
        <f>ROUND(I911*H911,2)</f>
        <v>0</v>
      </c>
      <c r="BL911" s="18" t="s">
        <v>144</v>
      </c>
      <c r="BM911" s="198" t="s">
        <v>1033</v>
      </c>
    </row>
    <row r="912" spans="1:65" s="2" customFormat="1" ht="39">
      <c r="A912" s="35"/>
      <c r="B912" s="36"/>
      <c r="C912" s="37"/>
      <c r="D912" s="200" t="s">
        <v>134</v>
      </c>
      <c r="E912" s="37"/>
      <c r="F912" s="201" t="s">
        <v>1034</v>
      </c>
      <c r="G912" s="37"/>
      <c r="H912" s="37"/>
      <c r="I912" s="202"/>
      <c r="J912" s="37"/>
      <c r="K912" s="37"/>
      <c r="L912" s="40"/>
      <c r="M912" s="203"/>
      <c r="N912" s="204"/>
      <c r="O912" s="72"/>
      <c r="P912" s="72"/>
      <c r="Q912" s="72"/>
      <c r="R912" s="72"/>
      <c r="S912" s="72"/>
      <c r="T912" s="73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T912" s="18" t="s">
        <v>134</v>
      </c>
      <c r="AU912" s="18" t="s">
        <v>132</v>
      </c>
    </row>
    <row r="913" spans="1:65" s="2" customFormat="1" ht="24.2" customHeight="1">
      <c r="A913" s="35"/>
      <c r="B913" s="36"/>
      <c r="C913" s="187" t="s">
        <v>1035</v>
      </c>
      <c r="D913" s="187" t="s">
        <v>126</v>
      </c>
      <c r="E913" s="188" t="s">
        <v>1036</v>
      </c>
      <c r="F913" s="189" t="s">
        <v>1037</v>
      </c>
      <c r="G913" s="190" t="s">
        <v>202</v>
      </c>
      <c r="H913" s="191">
        <v>10.313000000000001</v>
      </c>
      <c r="I913" s="192"/>
      <c r="J913" s="193">
        <f>ROUND(I913*H913,2)</f>
        <v>0</v>
      </c>
      <c r="K913" s="189" t="s">
        <v>130</v>
      </c>
      <c r="L913" s="40"/>
      <c r="M913" s="194" t="s">
        <v>1</v>
      </c>
      <c r="N913" s="195" t="s">
        <v>42</v>
      </c>
      <c r="O913" s="72"/>
      <c r="P913" s="196">
        <f>O913*H913</f>
        <v>0</v>
      </c>
      <c r="Q913" s="196">
        <v>0</v>
      </c>
      <c r="R913" s="196">
        <f>Q913*H913</f>
        <v>0</v>
      </c>
      <c r="S913" s="196">
        <v>0</v>
      </c>
      <c r="T913" s="197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198" t="s">
        <v>144</v>
      </c>
      <c r="AT913" s="198" t="s">
        <v>126</v>
      </c>
      <c r="AU913" s="198" t="s">
        <v>132</v>
      </c>
      <c r="AY913" s="18" t="s">
        <v>123</v>
      </c>
      <c r="BE913" s="199">
        <f>IF(N913="základní",J913,0)</f>
        <v>0</v>
      </c>
      <c r="BF913" s="199">
        <f>IF(N913="snížená",J913,0)</f>
        <v>0</v>
      </c>
      <c r="BG913" s="199">
        <f>IF(N913="zákl. přenesená",J913,0)</f>
        <v>0</v>
      </c>
      <c r="BH913" s="199">
        <f>IF(N913="sníž. přenesená",J913,0)</f>
        <v>0</v>
      </c>
      <c r="BI913" s="199">
        <f>IF(N913="nulová",J913,0)</f>
        <v>0</v>
      </c>
      <c r="BJ913" s="18" t="s">
        <v>132</v>
      </c>
      <c r="BK913" s="199">
        <f>ROUND(I913*H913,2)</f>
        <v>0</v>
      </c>
      <c r="BL913" s="18" t="s">
        <v>144</v>
      </c>
      <c r="BM913" s="198" t="s">
        <v>1038</v>
      </c>
    </row>
    <row r="914" spans="1:65" s="2" customFormat="1" ht="39">
      <c r="A914" s="35"/>
      <c r="B914" s="36"/>
      <c r="C914" s="37"/>
      <c r="D914" s="200" t="s">
        <v>134</v>
      </c>
      <c r="E914" s="37"/>
      <c r="F914" s="201" t="s">
        <v>1039</v>
      </c>
      <c r="G914" s="37"/>
      <c r="H914" s="37"/>
      <c r="I914" s="202"/>
      <c r="J914" s="37"/>
      <c r="K914" s="37"/>
      <c r="L914" s="40"/>
      <c r="M914" s="203"/>
      <c r="N914" s="204"/>
      <c r="O914" s="72"/>
      <c r="P914" s="72"/>
      <c r="Q914" s="72"/>
      <c r="R914" s="72"/>
      <c r="S914" s="72"/>
      <c r="T914" s="73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T914" s="18" t="s">
        <v>134</v>
      </c>
      <c r="AU914" s="18" t="s">
        <v>132</v>
      </c>
    </row>
    <row r="915" spans="1:65" s="2" customFormat="1" ht="14.45" customHeight="1">
      <c r="A915" s="35"/>
      <c r="B915" s="36"/>
      <c r="C915" s="187" t="s">
        <v>1040</v>
      </c>
      <c r="D915" s="187" t="s">
        <v>126</v>
      </c>
      <c r="E915" s="188" t="s">
        <v>1041</v>
      </c>
      <c r="F915" s="189" t="s">
        <v>1042</v>
      </c>
      <c r="G915" s="190" t="s">
        <v>129</v>
      </c>
      <c r="H915" s="191">
        <v>1</v>
      </c>
      <c r="I915" s="192"/>
      <c r="J915" s="193">
        <f>ROUND(I915*H915,2)</f>
        <v>0</v>
      </c>
      <c r="K915" s="189" t="s">
        <v>1</v>
      </c>
      <c r="L915" s="40"/>
      <c r="M915" s="194" t="s">
        <v>1</v>
      </c>
      <c r="N915" s="195" t="s">
        <v>42</v>
      </c>
      <c r="O915" s="72"/>
      <c r="P915" s="196">
        <f>O915*H915</f>
        <v>0</v>
      </c>
      <c r="Q915" s="196">
        <v>0</v>
      </c>
      <c r="R915" s="196">
        <f>Q915*H915</f>
        <v>0</v>
      </c>
      <c r="S915" s="196">
        <v>0</v>
      </c>
      <c r="T915" s="197">
        <f>S915*H915</f>
        <v>0</v>
      </c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R915" s="198" t="s">
        <v>144</v>
      </c>
      <c r="AT915" s="198" t="s">
        <v>126</v>
      </c>
      <c r="AU915" s="198" t="s">
        <v>132</v>
      </c>
      <c r="AY915" s="18" t="s">
        <v>123</v>
      </c>
      <c r="BE915" s="199">
        <f>IF(N915="základní",J915,0)</f>
        <v>0</v>
      </c>
      <c r="BF915" s="199">
        <f>IF(N915="snížená",J915,0)</f>
        <v>0</v>
      </c>
      <c r="BG915" s="199">
        <f>IF(N915="zákl. přenesená",J915,0)</f>
        <v>0</v>
      </c>
      <c r="BH915" s="199">
        <f>IF(N915="sníž. přenesená",J915,0)</f>
        <v>0</v>
      </c>
      <c r="BI915" s="199">
        <f>IF(N915="nulová",J915,0)</f>
        <v>0</v>
      </c>
      <c r="BJ915" s="18" t="s">
        <v>132</v>
      </c>
      <c r="BK915" s="199">
        <f>ROUND(I915*H915,2)</f>
        <v>0</v>
      </c>
      <c r="BL915" s="18" t="s">
        <v>144</v>
      </c>
      <c r="BM915" s="198" t="s">
        <v>1043</v>
      </c>
    </row>
    <row r="916" spans="1:65" s="2" customFormat="1" ht="11.25">
      <c r="A916" s="35"/>
      <c r="B916" s="36"/>
      <c r="C916" s="37"/>
      <c r="D916" s="200" t="s">
        <v>134</v>
      </c>
      <c r="E916" s="37"/>
      <c r="F916" s="201" t="s">
        <v>1042</v>
      </c>
      <c r="G916" s="37"/>
      <c r="H916" s="37"/>
      <c r="I916" s="202"/>
      <c r="J916" s="37"/>
      <c r="K916" s="37"/>
      <c r="L916" s="40"/>
      <c r="M916" s="203"/>
      <c r="N916" s="204"/>
      <c r="O916" s="72"/>
      <c r="P916" s="72"/>
      <c r="Q916" s="72"/>
      <c r="R916" s="72"/>
      <c r="S916" s="72"/>
      <c r="T916" s="73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T916" s="18" t="s">
        <v>134</v>
      </c>
      <c r="AU916" s="18" t="s">
        <v>132</v>
      </c>
    </row>
    <row r="917" spans="1:65" s="2" customFormat="1" ht="24.2" customHeight="1">
      <c r="A917" s="35"/>
      <c r="B917" s="36"/>
      <c r="C917" s="187" t="s">
        <v>1044</v>
      </c>
      <c r="D917" s="187" t="s">
        <v>126</v>
      </c>
      <c r="E917" s="188" t="s">
        <v>1045</v>
      </c>
      <c r="F917" s="189" t="s">
        <v>1046</v>
      </c>
      <c r="G917" s="190" t="s">
        <v>129</v>
      </c>
      <c r="H917" s="191">
        <v>16</v>
      </c>
      <c r="I917" s="192"/>
      <c r="J917" s="193">
        <f>ROUND(I917*H917,2)</f>
        <v>0</v>
      </c>
      <c r="K917" s="189" t="s">
        <v>1</v>
      </c>
      <c r="L917" s="40"/>
      <c r="M917" s="194" t="s">
        <v>1</v>
      </c>
      <c r="N917" s="195" t="s">
        <v>42</v>
      </c>
      <c r="O917" s="72"/>
      <c r="P917" s="196">
        <f>O917*H917</f>
        <v>0</v>
      </c>
      <c r="Q917" s="196">
        <v>0</v>
      </c>
      <c r="R917" s="196">
        <f>Q917*H917</f>
        <v>0</v>
      </c>
      <c r="S917" s="196">
        <v>0</v>
      </c>
      <c r="T917" s="197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198" t="s">
        <v>144</v>
      </c>
      <c r="AT917" s="198" t="s">
        <v>126</v>
      </c>
      <c r="AU917" s="198" t="s">
        <v>132</v>
      </c>
      <c r="AY917" s="18" t="s">
        <v>123</v>
      </c>
      <c r="BE917" s="199">
        <f>IF(N917="základní",J917,0)</f>
        <v>0</v>
      </c>
      <c r="BF917" s="199">
        <f>IF(N917="snížená",J917,0)</f>
        <v>0</v>
      </c>
      <c r="BG917" s="199">
        <f>IF(N917="zákl. přenesená",J917,0)</f>
        <v>0</v>
      </c>
      <c r="BH917" s="199">
        <f>IF(N917="sníž. přenesená",J917,0)</f>
        <v>0</v>
      </c>
      <c r="BI917" s="199">
        <f>IF(N917="nulová",J917,0)</f>
        <v>0</v>
      </c>
      <c r="BJ917" s="18" t="s">
        <v>132</v>
      </c>
      <c r="BK917" s="199">
        <f>ROUND(I917*H917,2)</f>
        <v>0</v>
      </c>
      <c r="BL917" s="18" t="s">
        <v>144</v>
      </c>
      <c r="BM917" s="198" t="s">
        <v>1047</v>
      </c>
    </row>
    <row r="918" spans="1:65" s="2" customFormat="1" ht="11.25">
      <c r="A918" s="35"/>
      <c r="B918" s="36"/>
      <c r="C918" s="37"/>
      <c r="D918" s="200" t="s">
        <v>134</v>
      </c>
      <c r="E918" s="37"/>
      <c r="F918" s="201" t="s">
        <v>1048</v>
      </c>
      <c r="G918" s="37"/>
      <c r="H918" s="37"/>
      <c r="I918" s="202"/>
      <c r="J918" s="37"/>
      <c r="K918" s="37"/>
      <c r="L918" s="40"/>
      <c r="M918" s="203"/>
      <c r="N918" s="204"/>
      <c r="O918" s="72"/>
      <c r="P918" s="72"/>
      <c r="Q918" s="72"/>
      <c r="R918" s="72"/>
      <c r="S918" s="72"/>
      <c r="T918" s="73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T918" s="18" t="s">
        <v>134</v>
      </c>
      <c r="AU918" s="18" t="s">
        <v>132</v>
      </c>
    </row>
    <row r="919" spans="1:65" s="2" customFormat="1" ht="24.2" customHeight="1">
      <c r="A919" s="35"/>
      <c r="B919" s="36"/>
      <c r="C919" s="187" t="s">
        <v>1049</v>
      </c>
      <c r="D919" s="187" t="s">
        <v>126</v>
      </c>
      <c r="E919" s="188" t="s">
        <v>1050</v>
      </c>
      <c r="F919" s="189" t="s">
        <v>1051</v>
      </c>
      <c r="G919" s="190" t="s">
        <v>129</v>
      </c>
      <c r="H919" s="191">
        <v>1</v>
      </c>
      <c r="I919" s="192"/>
      <c r="J919" s="193">
        <f>ROUND(I919*H919,2)</f>
        <v>0</v>
      </c>
      <c r="K919" s="189" t="s">
        <v>1</v>
      </c>
      <c r="L919" s="40"/>
      <c r="M919" s="194" t="s">
        <v>1</v>
      </c>
      <c r="N919" s="195" t="s">
        <v>42</v>
      </c>
      <c r="O919" s="72"/>
      <c r="P919" s="196">
        <f>O919*H919</f>
        <v>0</v>
      </c>
      <c r="Q919" s="196">
        <v>0</v>
      </c>
      <c r="R919" s="196">
        <f>Q919*H919</f>
        <v>0</v>
      </c>
      <c r="S919" s="196">
        <v>0</v>
      </c>
      <c r="T919" s="197">
        <f>S919*H919</f>
        <v>0</v>
      </c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R919" s="198" t="s">
        <v>144</v>
      </c>
      <c r="AT919" s="198" t="s">
        <v>126</v>
      </c>
      <c r="AU919" s="198" t="s">
        <v>132</v>
      </c>
      <c r="AY919" s="18" t="s">
        <v>123</v>
      </c>
      <c r="BE919" s="199">
        <f>IF(N919="základní",J919,0)</f>
        <v>0</v>
      </c>
      <c r="BF919" s="199">
        <f>IF(N919="snížená",J919,0)</f>
        <v>0</v>
      </c>
      <c r="BG919" s="199">
        <f>IF(N919="zákl. přenesená",J919,0)</f>
        <v>0</v>
      </c>
      <c r="BH919" s="199">
        <f>IF(N919="sníž. přenesená",J919,0)</f>
        <v>0</v>
      </c>
      <c r="BI919" s="199">
        <f>IF(N919="nulová",J919,0)</f>
        <v>0</v>
      </c>
      <c r="BJ919" s="18" t="s">
        <v>132</v>
      </c>
      <c r="BK919" s="199">
        <f>ROUND(I919*H919,2)</f>
        <v>0</v>
      </c>
      <c r="BL919" s="18" t="s">
        <v>144</v>
      </c>
      <c r="BM919" s="198" t="s">
        <v>1052</v>
      </c>
    </row>
    <row r="920" spans="1:65" s="2" customFormat="1" ht="19.5">
      <c r="A920" s="35"/>
      <c r="B920" s="36"/>
      <c r="C920" s="37"/>
      <c r="D920" s="200" t="s">
        <v>134</v>
      </c>
      <c r="E920" s="37"/>
      <c r="F920" s="201" t="s">
        <v>1051</v>
      </c>
      <c r="G920" s="37"/>
      <c r="H920" s="37"/>
      <c r="I920" s="202"/>
      <c r="J920" s="37"/>
      <c r="K920" s="37"/>
      <c r="L920" s="40"/>
      <c r="M920" s="203"/>
      <c r="N920" s="204"/>
      <c r="O920" s="72"/>
      <c r="P920" s="72"/>
      <c r="Q920" s="72"/>
      <c r="R920" s="72"/>
      <c r="S920" s="72"/>
      <c r="T920" s="73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T920" s="18" t="s">
        <v>134</v>
      </c>
      <c r="AU920" s="18" t="s">
        <v>132</v>
      </c>
    </row>
    <row r="921" spans="1:65" s="2" customFormat="1" ht="24.2" customHeight="1">
      <c r="A921" s="35"/>
      <c r="B921" s="36"/>
      <c r="C921" s="187" t="s">
        <v>1053</v>
      </c>
      <c r="D921" s="187" t="s">
        <v>126</v>
      </c>
      <c r="E921" s="188" t="s">
        <v>1054</v>
      </c>
      <c r="F921" s="189" t="s">
        <v>1055</v>
      </c>
      <c r="G921" s="190" t="s">
        <v>129</v>
      </c>
      <c r="H921" s="191">
        <v>1</v>
      </c>
      <c r="I921" s="192"/>
      <c r="J921" s="193">
        <f>ROUND(I921*H921,2)</f>
        <v>0</v>
      </c>
      <c r="K921" s="189" t="s">
        <v>1</v>
      </c>
      <c r="L921" s="40"/>
      <c r="M921" s="194" t="s">
        <v>1</v>
      </c>
      <c r="N921" s="195" t="s">
        <v>42</v>
      </c>
      <c r="O921" s="72"/>
      <c r="P921" s="196">
        <f>O921*H921</f>
        <v>0</v>
      </c>
      <c r="Q921" s="196">
        <v>0</v>
      </c>
      <c r="R921" s="196">
        <f>Q921*H921</f>
        <v>0</v>
      </c>
      <c r="S921" s="196">
        <v>0</v>
      </c>
      <c r="T921" s="197">
        <f>S921*H921</f>
        <v>0</v>
      </c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R921" s="198" t="s">
        <v>144</v>
      </c>
      <c r="AT921" s="198" t="s">
        <v>126</v>
      </c>
      <c r="AU921" s="198" t="s">
        <v>132</v>
      </c>
      <c r="AY921" s="18" t="s">
        <v>123</v>
      </c>
      <c r="BE921" s="199">
        <f>IF(N921="základní",J921,0)</f>
        <v>0</v>
      </c>
      <c r="BF921" s="199">
        <f>IF(N921="snížená",J921,0)</f>
        <v>0</v>
      </c>
      <c r="BG921" s="199">
        <f>IF(N921="zákl. přenesená",J921,0)</f>
        <v>0</v>
      </c>
      <c r="BH921" s="199">
        <f>IF(N921="sníž. přenesená",J921,0)</f>
        <v>0</v>
      </c>
      <c r="BI921" s="199">
        <f>IF(N921="nulová",J921,0)</f>
        <v>0</v>
      </c>
      <c r="BJ921" s="18" t="s">
        <v>132</v>
      </c>
      <c r="BK921" s="199">
        <f>ROUND(I921*H921,2)</f>
        <v>0</v>
      </c>
      <c r="BL921" s="18" t="s">
        <v>144</v>
      </c>
      <c r="BM921" s="198" t="s">
        <v>1056</v>
      </c>
    </row>
    <row r="922" spans="1:65" s="2" customFormat="1" ht="11.25">
      <c r="A922" s="35"/>
      <c r="B922" s="36"/>
      <c r="C922" s="37"/>
      <c r="D922" s="200" t="s">
        <v>134</v>
      </c>
      <c r="E922" s="37"/>
      <c r="F922" s="201" t="s">
        <v>1055</v>
      </c>
      <c r="G922" s="37"/>
      <c r="H922" s="37"/>
      <c r="I922" s="202"/>
      <c r="J922" s="37"/>
      <c r="K922" s="37"/>
      <c r="L922" s="40"/>
      <c r="M922" s="203"/>
      <c r="N922" s="204"/>
      <c r="O922" s="72"/>
      <c r="P922" s="72"/>
      <c r="Q922" s="72"/>
      <c r="R922" s="72"/>
      <c r="S922" s="72"/>
      <c r="T922" s="73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T922" s="18" t="s">
        <v>134</v>
      </c>
      <c r="AU922" s="18" t="s">
        <v>132</v>
      </c>
    </row>
    <row r="923" spans="1:65" s="2" customFormat="1" ht="14.45" customHeight="1">
      <c r="A923" s="35"/>
      <c r="B923" s="36"/>
      <c r="C923" s="187" t="s">
        <v>1057</v>
      </c>
      <c r="D923" s="187" t="s">
        <v>126</v>
      </c>
      <c r="E923" s="188" t="s">
        <v>1058</v>
      </c>
      <c r="F923" s="189" t="s">
        <v>1059</v>
      </c>
      <c r="G923" s="190" t="s">
        <v>129</v>
      </c>
      <c r="H923" s="191">
        <v>2</v>
      </c>
      <c r="I923" s="192"/>
      <c r="J923" s="193">
        <f>ROUND(I923*H923,2)</f>
        <v>0</v>
      </c>
      <c r="K923" s="189" t="s">
        <v>1</v>
      </c>
      <c r="L923" s="40"/>
      <c r="M923" s="194" t="s">
        <v>1</v>
      </c>
      <c r="N923" s="195" t="s">
        <v>42</v>
      </c>
      <c r="O923" s="72"/>
      <c r="P923" s="196">
        <f>O923*H923</f>
        <v>0</v>
      </c>
      <c r="Q923" s="196">
        <v>0</v>
      </c>
      <c r="R923" s="196">
        <f>Q923*H923</f>
        <v>0</v>
      </c>
      <c r="S923" s="196">
        <v>0</v>
      </c>
      <c r="T923" s="197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198" t="s">
        <v>144</v>
      </c>
      <c r="AT923" s="198" t="s">
        <v>126</v>
      </c>
      <c r="AU923" s="198" t="s">
        <v>132</v>
      </c>
      <c r="AY923" s="18" t="s">
        <v>123</v>
      </c>
      <c r="BE923" s="199">
        <f>IF(N923="základní",J923,0)</f>
        <v>0</v>
      </c>
      <c r="BF923" s="199">
        <f>IF(N923="snížená",J923,0)</f>
        <v>0</v>
      </c>
      <c r="BG923" s="199">
        <f>IF(N923="zákl. přenesená",J923,0)</f>
        <v>0</v>
      </c>
      <c r="BH923" s="199">
        <f>IF(N923="sníž. přenesená",J923,0)</f>
        <v>0</v>
      </c>
      <c r="BI923" s="199">
        <f>IF(N923="nulová",J923,0)</f>
        <v>0</v>
      </c>
      <c r="BJ923" s="18" t="s">
        <v>132</v>
      </c>
      <c r="BK923" s="199">
        <f>ROUND(I923*H923,2)</f>
        <v>0</v>
      </c>
      <c r="BL923" s="18" t="s">
        <v>144</v>
      </c>
      <c r="BM923" s="198" t="s">
        <v>1060</v>
      </c>
    </row>
    <row r="924" spans="1:65" s="2" customFormat="1" ht="11.25">
      <c r="A924" s="35"/>
      <c r="B924" s="36"/>
      <c r="C924" s="37"/>
      <c r="D924" s="200" t="s">
        <v>134</v>
      </c>
      <c r="E924" s="37"/>
      <c r="F924" s="201" t="s">
        <v>1059</v>
      </c>
      <c r="G924" s="37"/>
      <c r="H924" s="37"/>
      <c r="I924" s="202"/>
      <c r="J924" s="37"/>
      <c r="K924" s="37"/>
      <c r="L924" s="40"/>
      <c r="M924" s="203"/>
      <c r="N924" s="204"/>
      <c r="O924" s="72"/>
      <c r="P924" s="72"/>
      <c r="Q924" s="72"/>
      <c r="R924" s="72"/>
      <c r="S924" s="72"/>
      <c r="T924" s="73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T924" s="18" t="s">
        <v>134</v>
      </c>
      <c r="AU924" s="18" t="s">
        <v>132</v>
      </c>
    </row>
    <row r="925" spans="1:65" s="2" customFormat="1" ht="24.2" customHeight="1">
      <c r="A925" s="35"/>
      <c r="B925" s="36"/>
      <c r="C925" s="187" t="s">
        <v>1061</v>
      </c>
      <c r="D925" s="187" t="s">
        <v>126</v>
      </c>
      <c r="E925" s="188" t="s">
        <v>1062</v>
      </c>
      <c r="F925" s="189" t="s">
        <v>1063</v>
      </c>
      <c r="G925" s="190" t="s">
        <v>298</v>
      </c>
      <c r="H925" s="191">
        <v>2</v>
      </c>
      <c r="I925" s="192"/>
      <c r="J925" s="193">
        <f>ROUND(I925*H925,2)</f>
        <v>0</v>
      </c>
      <c r="K925" s="189" t="s">
        <v>1</v>
      </c>
      <c r="L925" s="40"/>
      <c r="M925" s="194" t="s">
        <v>1</v>
      </c>
      <c r="N925" s="195" t="s">
        <v>42</v>
      </c>
      <c r="O925" s="72"/>
      <c r="P925" s="196">
        <f>O925*H925</f>
        <v>0</v>
      </c>
      <c r="Q925" s="196">
        <v>0</v>
      </c>
      <c r="R925" s="196">
        <f>Q925*H925</f>
        <v>0</v>
      </c>
      <c r="S925" s="196">
        <v>0</v>
      </c>
      <c r="T925" s="197">
        <f>S925*H925</f>
        <v>0</v>
      </c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R925" s="198" t="s">
        <v>144</v>
      </c>
      <c r="AT925" s="198" t="s">
        <v>126</v>
      </c>
      <c r="AU925" s="198" t="s">
        <v>132</v>
      </c>
      <c r="AY925" s="18" t="s">
        <v>123</v>
      </c>
      <c r="BE925" s="199">
        <f>IF(N925="základní",J925,0)</f>
        <v>0</v>
      </c>
      <c r="BF925" s="199">
        <f>IF(N925="snížená",J925,0)</f>
        <v>0</v>
      </c>
      <c r="BG925" s="199">
        <f>IF(N925="zákl. přenesená",J925,0)</f>
        <v>0</v>
      </c>
      <c r="BH925" s="199">
        <f>IF(N925="sníž. přenesená",J925,0)</f>
        <v>0</v>
      </c>
      <c r="BI925" s="199">
        <f>IF(N925="nulová",J925,0)</f>
        <v>0</v>
      </c>
      <c r="BJ925" s="18" t="s">
        <v>132</v>
      </c>
      <c r="BK925" s="199">
        <f>ROUND(I925*H925,2)</f>
        <v>0</v>
      </c>
      <c r="BL925" s="18" t="s">
        <v>144</v>
      </c>
      <c r="BM925" s="198" t="s">
        <v>1064</v>
      </c>
    </row>
    <row r="926" spans="1:65" s="2" customFormat="1" ht="19.5">
      <c r="A926" s="35"/>
      <c r="B926" s="36"/>
      <c r="C926" s="37"/>
      <c r="D926" s="200" t="s">
        <v>134</v>
      </c>
      <c r="E926" s="37"/>
      <c r="F926" s="201" t="s">
        <v>1063</v>
      </c>
      <c r="G926" s="37"/>
      <c r="H926" s="37"/>
      <c r="I926" s="202"/>
      <c r="J926" s="37"/>
      <c r="K926" s="37"/>
      <c r="L926" s="40"/>
      <c r="M926" s="203"/>
      <c r="N926" s="204"/>
      <c r="O926" s="72"/>
      <c r="P926" s="72"/>
      <c r="Q926" s="72"/>
      <c r="R926" s="72"/>
      <c r="S926" s="72"/>
      <c r="T926" s="73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T926" s="18" t="s">
        <v>134</v>
      </c>
      <c r="AU926" s="18" t="s">
        <v>132</v>
      </c>
    </row>
    <row r="927" spans="1:65" s="2" customFormat="1" ht="24.2" customHeight="1">
      <c r="A927" s="35"/>
      <c r="B927" s="36"/>
      <c r="C927" s="187" t="s">
        <v>1065</v>
      </c>
      <c r="D927" s="187" t="s">
        <v>126</v>
      </c>
      <c r="E927" s="188" t="s">
        <v>1066</v>
      </c>
      <c r="F927" s="189" t="s">
        <v>1067</v>
      </c>
      <c r="G927" s="190" t="s">
        <v>217</v>
      </c>
      <c r="H927" s="191">
        <v>71.900000000000006</v>
      </c>
      <c r="I927" s="192"/>
      <c r="J927" s="193">
        <f>ROUND(I927*H927,2)</f>
        <v>0</v>
      </c>
      <c r="K927" s="189" t="s">
        <v>130</v>
      </c>
      <c r="L927" s="40"/>
      <c r="M927" s="194" t="s">
        <v>1</v>
      </c>
      <c r="N927" s="195" t="s">
        <v>42</v>
      </c>
      <c r="O927" s="72"/>
      <c r="P927" s="196">
        <f>O927*H927</f>
        <v>0</v>
      </c>
      <c r="Q927" s="196">
        <v>0.10095</v>
      </c>
      <c r="R927" s="196">
        <f>Q927*H927</f>
        <v>7.258305</v>
      </c>
      <c r="S927" s="196">
        <v>0</v>
      </c>
      <c r="T927" s="197">
        <f>S927*H927</f>
        <v>0</v>
      </c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R927" s="198" t="s">
        <v>144</v>
      </c>
      <c r="AT927" s="198" t="s">
        <v>126</v>
      </c>
      <c r="AU927" s="198" t="s">
        <v>132</v>
      </c>
      <c r="AY927" s="18" t="s">
        <v>123</v>
      </c>
      <c r="BE927" s="199">
        <f>IF(N927="základní",J927,0)</f>
        <v>0</v>
      </c>
      <c r="BF927" s="199">
        <f>IF(N927="snížená",J927,0)</f>
        <v>0</v>
      </c>
      <c r="BG927" s="199">
        <f>IF(N927="zákl. přenesená",J927,0)</f>
        <v>0</v>
      </c>
      <c r="BH927" s="199">
        <f>IF(N927="sníž. přenesená",J927,0)</f>
        <v>0</v>
      </c>
      <c r="BI927" s="199">
        <f>IF(N927="nulová",J927,0)</f>
        <v>0</v>
      </c>
      <c r="BJ927" s="18" t="s">
        <v>132</v>
      </c>
      <c r="BK927" s="199">
        <f>ROUND(I927*H927,2)</f>
        <v>0</v>
      </c>
      <c r="BL927" s="18" t="s">
        <v>144</v>
      </c>
      <c r="BM927" s="198" t="s">
        <v>1068</v>
      </c>
    </row>
    <row r="928" spans="1:65" s="2" customFormat="1" ht="29.25">
      <c r="A928" s="35"/>
      <c r="B928" s="36"/>
      <c r="C928" s="37"/>
      <c r="D928" s="200" t="s">
        <v>134</v>
      </c>
      <c r="E928" s="37"/>
      <c r="F928" s="201" t="s">
        <v>1069</v>
      </c>
      <c r="G928" s="37"/>
      <c r="H928" s="37"/>
      <c r="I928" s="202"/>
      <c r="J928" s="37"/>
      <c r="K928" s="37"/>
      <c r="L928" s="40"/>
      <c r="M928" s="203"/>
      <c r="N928" s="204"/>
      <c r="O928" s="72"/>
      <c r="P928" s="72"/>
      <c r="Q928" s="72"/>
      <c r="R928" s="72"/>
      <c r="S928" s="72"/>
      <c r="T928" s="73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T928" s="18" t="s">
        <v>134</v>
      </c>
      <c r="AU928" s="18" t="s">
        <v>132</v>
      </c>
    </row>
    <row r="929" spans="1:65" s="14" customFormat="1" ht="11.25">
      <c r="B929" s="219"/>
      <c r="C929" s="220"/>
      <c r="D929" s="200" t="s">
        <v>205</v>
      </c>
      <c r="E929" s="221" t="s">
        <v>1</v>
      </c>
      <c r="F929" s="222" t="s">
        <v>1070</v>
      </c>
      <c r="G929" s="220"/>
      <c r="H929" s="223">
        <v>71.900000000000006</v>
      </c>
      <c r="I929" s="224"/>
      <c r="J929" s="220"/>
      <c r="K929" s="220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205</v>
      </c>
      <c r="AU929" s="229" t="s">
        <v>132</v>
      </c>
      <c r="AV929" s="14" t="s">
        <v>132</v>
      </c>
      <c r="AW929" s="14" t="s">
        <v>32</v>
      </c>
      <c r="AX929" s="14" t="s">
        <v>83</v>
      </c>
      <c r="AY929" s="229" t="s">
        <v>123</v>
      </c>
    </row>
    <row r="930" spans="1:65" s="2" customFormat="1" ht="14.45" customHeight="1">
      <c r="A930" s="35"/>
      <c r="B930" s="36"/>
      <c r="C930" s="241" t="s">
        <v>1071</v>
      </c>
      <c r="D930" s="241" t="s">
        <v>335</v>
      </c>
      <c r="E930" s="242" t="s">
        <v>1072</v>
      </c>
      <c r="F930" s="243" t="s">
        <v>1073</v>
      </c>
      <c r="G930" s="244" t="s">
        <v>217</v>
      </c>
      <c r="H930" s="245">
        <v>79.09</v>
      </c>
      <c r="I930" s="246"/>
      <c r="J930" s="247">
        <f>ROUND(I930*H930,2)</f>
        <v>0</v>
      </c>
      <c r="K930" s="243" t="s">
        <v>130</v>
      </c>
      <c r="L930" s="248"/>
      <c r="M930" s="249" t="s">
        <v>1</v>
      </c>
      <c r="N930" s="250" t="s">
        <v>42</v>
      </c>
      <c r="O930" s="72"/>
      <c r="P930" s="196">
        <f>O930*H930</f>
        <v>0</v>
      </c>
      <c r="Q930" s="196">
        <v>2.8000000000000001E-2</v>
      </c>
      <c r="R930" s="196">
        <f>Q930*H930</f>
        <v>2.2145200000000003</v>
      </c>
      <c r="S930" s="196">
        <v>0</v>
      </c>
      <c r="T930" s="197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98" t="s">
        <v>167</v>
      </c>
      <c r="AT930" s="198" t="s">
        <v>335</v>
      </c>
      <c r="AU930" s="198" t="s">
        <v>132</v>
      </c>
      <c r="AY930" s="18" t="s">
        <v>123</v>
      </c>
      <c r="BE930" s="199">
        <f>IF(N930="základní",J930,0)</f>
        <v>0</v>
      </c>
      <c r="BF930" s="199">
        <f>IF(N930="snížená",J930,0)</f>
        <v>0</v>
      </c>
      <c r="BG930" s="199">
        <f>IF(N930="zákl. přenesená",J930,0)</f>
        <v>0</v>
      </c>
      <c r="BH930" s="199">
        <f>IF(N930="sníž. přenesená",J930,0)</f>
        <v>0</v>
      </c>
      <c r="BI930" s="199">
        <f>IF(N930="nulová",J930,0)</f>
        <v>0</v>
      </c>
      <c r="BJ930" s="18" t="s">
        <v>132</v>
      </c>
      <c r="BK930" s="199">
        <f>ROUND(I930*H930,2)</f>
        <v>0</v>
      </c>
      <c r="BL930" s="18" t="s">
        <v>144</v>
      </c>
      <c r="BM930" s="198" t="s">
        <v>1074</v>
      </c>
    </row>
    <row r="931" spans="1:65" s="2" customFormat="1" ht="11.25">
      <c r="A931" s="35"/>
      <c r="B931" s="36"/>
      <c r="C931" s="37"/>
      <c r="D931" s="200" t="s">
        <v>134</v>
      </c>
      <c r="E931" s="37"/>
      <c r="F931" s="201" t="s">
        <v>1073</v>
      </c>
      <c r="G931" s="37"/>
      <c r="H931" s="37"/>
      <c r="I931" s="202"/>
      <c r="J931" s="37"/>
      <c r="K931" s="37"/>
      <c r="L931" s="40"/>
      <c r="M931" s="203"/>
      <c r="N931" s="204"/>
      <c r="O931" s="72"/>
      <c r="P931" s="72"/>
      <c r="Q931" s="72"/>
      <c r="R931" s="72"/>
      <c r="S931" s="72"/>
      <c r="T931" s="73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8" t="s">
        <v>134</v>
      </c>
      <c r="AU931" s="18" t="s">
        <v>132</v>
      </c>
    </row>
    <row r="932" spans="1:65" s="14" customFormat="1" ht="11.25">
      <c r="B932" s="219"/>
      <c r="C932" s="220"/>
      <c r="D932" s="200" t="s">
        <v>205</v>
      </c>
      <c r="E932" s="220"/>
      <c r="F932" s="222" t="s">
        <v>1075</v>
      </c>
      <c r="G932" s="220"/>
      <c r="H932" s="223">
        <v>79.09</v>
      </c>
      <c r="I932" s="224"/>
      <c r="J932" s="220"/>
      <c r="K932" s="220"/>
      <c r="L932" s="225"/>
      <c r="M932" s="226"/>
      <c r="N932" s="227"/>
      <c r="O932" s="227"/>
      <c r="P932" s="227"/>
      <c r="Q932" s="227"/>
      <c r="R932" s="227"/>
      <c r="S932" s="227"/>
      <c r="T932" s="228"/>
      <c r="AT932" s="229" t="s">
        <v>205</v>
      </c>
      <c r="AU932" s="229" t="s">
        <v>132</v>
      </c>
      <c r="AV932" s="14" t="s">
        <v>132</v>
      </c>
      <c r="AW932" s="14" t="s">
        <v>4</v>
      </c>
      <c r="AX932" s="14" t="s">
        <v>83</v>
      </c>
      <c r="AY932" s="229" t="s">
        <v>123</v>
      </c>
    </row>
    <row r="933" spans="1:65" s="2" customFormat="1" ht="24.2" customHeight="1">
      <c r="A933" s="35"/>
      <c r="B933" s="36"/>
      <c r="C933" s="187" t="s">
        <v>1076</v>
      </c>
      <c r="D933" s="187" t="s">
        <v>126</v>
      </c>
      <c r="E933" s="188" t="s">
        <v>1077</v>
      </c>
      <c r="F933" s="189" t="s">
        <v>1078</v>
      </c>
      <c r="G933" s="190" t="s">
        <v>217</v>
      </c>
      <c r="H933" s="191">
        <v>10</v>
      </c>
      <c r="I933" s="192"/>
      <c r="J933" s="193">
        <f>ROUND(I933*H933,2)</f>
        <v>0</v>
      </c>
      <c r="K933" s="189" t="s">
        <v>130</v>
      </c>
      <c r="L933" s="40"/>
      <c r="M933" s="194" t="s">
        <v>1</v>
      </c>
      <c r="N933" s="195" t="s">
        <v>42</v>
      </c>
      <c r="O933" s="72"/>
      <c r="P933" s="196">
        <f>O933*H933</f>
        <v>0</v>
      </c>
      <c r="Q933" s="196">
        <v>0.16370999999999999</v>
      </c>
      <c r="R933" s="196">
        <f>Q933*H933</f>
        <v>1.6371</v>
      </c>
      <c r="S933" s="196">
        <v>0</v>
      </c>
      <c r="T933" s="197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198" t="s">
        <v>144</v>
      </c>
      <c r="AT933" s="198" t="s">
        <v>126</v>
      </c>
      <c r="AU933" s="198" t="s">
        <v>132</v>
      </c>
      <c r="AY933" s="18" t="s">
        <v>123</v>
      </c>
      <c r="BE933" s="199">
        <f>IF(N933="základní",J933,0)</f>
        <v>0</v>
      </c>
      <c r="BF933" s="199">
        <f>IF(N933="snížená",J933,0)</f>
        <v>0</v>
      </c>
      <c r="BG933" s="199">
        <f>IF(N933="zákl. přenesená",J933,0)</f>
        <v>0</v>
      </c>
      <c r="BH933" s="199">
        <f>IF(N933="sníž. přenesená",J933,0)</f>
        <v>0</v>
      </c>
      <c r="BI933" s="199">
        <f>IF(N933="nulová",J933,0)</f>
        <v>0</v>
      </c>
      <c r="BJ933" s="18" t="s">
        <v>132</v>
      </c>
      <c r="BK933" s="199">
        <f>ROUND(I933*H933,2)</f>
        <v>0</v>
      </c>
      <c r="BL933" s="18" t="s">
        <v>144</v>
      </c>
      <c r="BM933" s="198" t="s">
        <v>1079</v>
      </c>
    </row>
    <row r="934" spans="1:65" s="2" customFormat="1" ht="29.25">
      <c r="A934" s="35"/>
      <c r="B934" s="36"/>
      <c r="C934" s="37"/>
      <c r="D934" s="200" t="s">
        <v>134</v>
      </c>
      <c r="E934" s="37"/>
      <c r="F934" s="201" t="s">
        <v>1080</v>
      </c>
      <c r="G934" s="37"/>
      <c r="H934" s="37"/>
      <c r="I934" s="202"/>
      <c r="J934" s="37"/>
      <c r="K934" s="37"/>
      <c r="L934" s="40"/>
      <c r="M934" s="203"/>
      <c r="N934" s="204"/>
      <c r="O934" s="72"/>
      <c r="P934" s="72"/>
      <c r="Q934" s="72"/>
      <c r="R934" s="72"/>
      <c r="S934" s="72"/>
      <c r="T934" s="73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T934" s="18" t="s">
        <v>134</v>
      </c>
      <c r="AU934" s="18" t="s">
        <v>132</v>
      </c>
    </row>
    <row r="935" spans="1:65" s="2" customFormat="1" ht="14.45" customHeight="1">
      <c r="A935" s="35"/>
      <c r="B935" s="36"/>
      <c r="C935" s="241" t="s">
        <v>1081</v>
      </c>
      <c r="D935" s="241" t="s">
        <v>335</v>
      </c>
      <c r="E935" s="242" t="s">
        <v>1082</v>
      </c>
      <c r="F935" s="243" t="s">
        <v>1083</v>
      </c>
      <c r="G935" s="244" t="s">
        <v>217</v>
      </c>
      <c r="H935" s="245">
        <v>11</v>
      </c>
      <c r="I935" s="246"/>
      <c r="J935" s="247">
        <f>ROUND(I935*H935,2)</f>
        <v>0</v>
      </c>
      <c r="K935" s="243" t="s">
        <v>130</v>
      </c>
      <c r="L935" s="248"/>
      <c r="M935" s="249" t="s">
        <v>1</v>
      </c>
      <c r="N935" s="250" t="s">
        <v>42</v>
      </c>
      <c r="O935" s="72"/>
      <c r="P935" s="196">
        <f>O935*H935</f>
        <v>0</v>
      </c>
      <c r="Q935" s="196">
        <v>0.13131999999999999</v>
      </c>
      <c r="R935" s="196">
        <f>Q935*H935</f>
        <v>1.4445199999999998</v>
      </c>
      <c r="S935" s="196">
        <v>0</v>
      </c>
      <c r="T935" s="197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198" t="s">
        <v>167</v>
      </c>
      <c r="AT935" s="198" t="s">
        <v>335</v>
      </c>
      <c r="AU935" s="198" t="s">
        <v>132</v>
      </c>
      <c r="AY935" s="18" t="s">
        <v>123</v>
      </c>
      <c r="BE935" s="199">
        <f>IF(N935="základní",J935,0)</f>
        <v>0</v>
      </c>
      <c r="BF935" s="199">
        <f>IF(N935="snížená",J935,0)</f>
        <v>0</v>
      </c>
      <c r="BG935" s="199">
        <f>IF(N935="zákl. přenesená",J935,0)</f>
        <v>0</v>
      </c>
      <c r="BH935" s="199">
        <f>IF(N935="sníž. přenesená",J935,0)</f>
        <v>0</v>
      </c>
      <c r="BI935" s="199">
        <f>IF(N935="nulová",J935,0)</f>
        <v>0</v>
      </c>
      <c r="BJ935" s="18" t="s">
        <v>132</v>
      </c>
      <c r="BK935" s="199">
        <f>ROUND(I935*H935,2)</f>
        <v>0</v>
      </c>
      <c r="BL935" s="18" t="s">
        <v>144</v>
      </c>
      <c r="BM935" s="198" t="s">
        <v>1084</v>
      </c>
    </row>
    <row r="936" spans="1:65" s="2" customFormat="1" ht="11.25">
      <c r="A936" s="35"/>
      <c r="B936" s="36"/>
      <c r="C936" s="37"/>
      <c r="D936" s="200" t="s">
        <v>134</v>
      </c>
      <c r="E936" s="37"/>
      <c r="F936" s="201" t="s">
        <v>1083</v>
      </c>
      <c r="G936" s="37"/>
      <c r="H936" s="37"/>
      <c r="I936" s="202"/>
      <c r="J936" s="37"/>
      <c r="K936" s="37"/>
      <c r="L936" s="40"/>
      <c r="M936" s="203"/>
      <c r="N936" s="204"/>
      <c r="O936" s="72"/>
      <c r="P936" s="72"/>
      <c r="Q936" s="72"/>
      <c r="R936" s="72"/>
      <c r="S936" s="72"/>
      <c r="T936" s="73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T936" s="18" t="s">
        <v>134</v>
      </c>
      <c r="AU936" s="18" t="s">
        <v>132</v>
      </c>
    </row>
    <row r="937" spans="1:65" s="14" customFormat="1" ht="11.25">
      <c r="B937" s="219"/>
      <c r="C937" s="220"/>
      <c r="D937" s="200" t="s">
        <v>205</v>
      </c>
      <c r="E937" s="220"/>
      <c r="F937" s="222" t="s">
        <v>1085</v>
      </c>
      <c r="G937" s="220"/>
      <c r="H937" s="223">
        <v>11</v>
      </c>
      <c r="I937" s="224"/>
      <c r="J937" s="220"/>
      <c r="K937" s="220"/>
      <c r="L937" s="225"/>
      <c r="M937" s="226"/>
      <c r="N937" s="227"/>
      <c r="O937" s="227"/>
      <c r="P937" s="227"/>
      <c r="Q937" s="227"/>
      <c r="R937" s="227"/>
      <c r="S937" s="227"/>
      <c r="T937" s="228"/>
      <c r="AT937" s="229" t="s">
        <v>205</v>
      </c>
      <c r="AU937" s="229" t="s">
        <v>132</v>
      </c>
      <c r="AV937" s="14" t="s">
        <v>132</v>
      </c>
      <c r="AW937" s="14" t="s">
        <v>4</v>
      </c>
      <c r="AX937" s="14" t="s">
        <v>83</v>
      </c>
      <c r="AY937" s="229" t="s">
        <v>123</v>
      </c>
    </row>
    <row r="938" spans="1:65" s="2" customFormat="1" ht="24.2" customHeight="1">
      <c r="A938" s="35"/>
      <c r="B938" s="36"/>
      <c r="C938" s="187" t="s">
        <v>1086</v>
      </c>
      <c r="D938" s="187" t="s">
        <v>126</v>
      </c>
      <c r="E938" s="188" t="s">
        <v>1087</v>
      </c>
      <c r="F938" s="189" t="s">
        <v>1088</v>
      </c>
      <c r="G938" s="190" t="s">
        <v>129</v>
      </c>
      <c r="H938" s="191">
        <v>4</v>
      </c>
      <c r="I938" s="192"/>
      <c r="J938" s="193">
        <f>ROUND(I938*H938,2)</f>
        <v>0</v>
      </c>
      <c r="K938" s="189" t="s">
        <v>1</v>
      </c>
      <c r="L938" s="40"/>
      <c r="M938" s="194" t="s">
        <v>1</v>
      </c>
      <c r="N938" s="195" t="s">
        <v>42</v>
      </c>
      <c r="O938" s="72"/>
      <c r="P938" s="196">
        <f>O938*H938</f>
        <v>0</v>
      </c>
      <c r="Q938" s="196">
        <v>0</v>
      </c>
      <c r="R938" s="196">
        <f>Q938*H938</f>
        <v>0</v>
      </c>
      <c r="S938" s="196">
        <v>0</v>
      </c>
      <c r="T938" s="197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198" t="s">
        <v>144</v>
      </c>
      <c r="AT938" s="198" t="s">
        <v>126</v>
      </c>
      <c r="AU938" s="198" t="s">
        <v>132</v>
      </c>
      <c r="AY938" s="18" t="s">
        <v>123</v>
      </c>
      <c r="BE938" s="199">
        <f>IF(N938="základní",J938,0)</f>
        <v>0</v>
      </c>
      <c r="BF938" s="199">
        <f>IF(N938="snížená",J938,0)</f>
        <v>0</v>
      </c>
      <c r="BG938" s="199">
        <f>IF(N938="zákl. přenesená",J938,0)</f>
        <v>0</v>
      </c>
      <c r="BH938" s="199">
        <f>IF(N938="sníž. přenesená",J938,0)</f>
        <v>0</v>
      </c>
      <c r="BI938" s="199">
        <f>IF(N938="nulová",J938,0)</f>
        <v>0</v>
      </c>
      <c r="BJ938" s="18" t="s">
        <v>132</v>
      </c>
      <c r="BK938" s="199">
        <f>ROUND(I938*H938,2)</f>
        <v>0</v>
      </c>
      <c r="BL938" s="18" t="s">
        <v>144</v>
      </c>
      <c r="BM938" s="198" t="s">
        <v>1089</v>
      </c>
    </row>
    <row r="939" spans="1:65" s="2" customFormat="1" ht="11.25">
      <c r="A939" s="35"/>
      <c r="B939" s="36"/>
      <c r="C939" s="37"/>
      <c r="D939" s="200" t="s">
        <v>134</v>
      </c>
      <c r="E939" s="37"/>
      <c r="F939" s="201" t="s">
        <v>1088</v>
      </c>
      <c r="G939" s="37"/>
      <c r="H939" s="37"/>
      <c r="I939" s="202"/>
      <c r="J939" s="37"/>
      <c r="K939" s="37"/>
      <c r="L939" s="40"/>
      <c r="M939" s="203"/>
      <c r="N939" s="204"/>
      <c r="O939" s="72"/>
      <c r="P939" s="72"/>
      <c r="Q939" s="72"/>
      <c r="R939" s="72"/>
      <c r="S939" s="72"/>
      <c r="T939" s="73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T939" s="18" t="s">
        <v>134</v>
      </c>
      <c r="AU939" s="18" t="s">
        <v>132</v>
      </c>
    </row>
    <row r="940" spans="1:65" s="2" customFormat="1" ht="14.45" customHeight="1">
      <c r="A940" s="35"/>
      <c r="B940" s="36"/>
      <c r="C940" s="187" t="s">
        <v>1090</v>
      </c>
      <c r="D940" s="187" t="s">
        <v>126</v>
      </c>
      <c r="E940" s="188" t="s">
        <v>1091</v>
      </c>
      <c r="F940" s="189" t="s">
        <v>1092</v>
      </c>
      <c r="G940" s="190" t="s">
        <v>298</v>
      </c>
      <c r="H940" s="191">
        <v>6</v>
      </c>
      <c r="I940" s="192"/>
      <c r="J940" s="193">
        <f>ROUND(I940*H940,2)</f>
        <v>0</v>
      </c>
      <c r="K940" s="189" t="s">
        <v>130</v>
      </c>
      <c r="L940" s="40"/>
      <c r="M940" s="194" t="s">
        <v>1</v>
      </c>
      <c r="N940" s="195" t="s">
        <v>42</v>
      </c>
      <c r="O940" s="72"/>
      <c r="P940" s="196">
        <f>O940*H940</f>
        <v>0</v>
      </c>
      <c r="Q940" s="196">
        <v>1.8000000000000001E-4</v>
      </c>
      <c r="R940" s="196">
        <f>Q940*H940</f>
        <v>1.08E-3</v>
      </c>
      <c r="S940" s="196">
        <v>0</v>
      </c>
      <c r="T940" s="197">
        <f>S940*H940</f>
        <v>0</v>
      </c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R940" s="198" t="s">
        <v>144</v>
      </c>
      <c r="AT940" s="198" t="s">
        <v>126</v>
      </c>
      <c r="AU940" s="198" t="s">
        <v>132</v>
      </c>
      <c r="AY940" s="18" t="s">
        <v>123</v>
      </c>
      <c r="BE940" s="199">
        <f>IF(N940="základní",J940,0)</f>
        <v>0</v>
      </c>
      <c r="BF940" s="199">
        <f>IF(N940="snížená",J940,0)</f>
        <v>0</v>
      </c>
      <c r="BG940" s="199">
        <f>IF(N940="zákl. přenesená",J940,0)</f>
        <v>0</v>
      </c>
      <c r="BH940" s="199">
        <f>IF(N940="sníž. přenesená",J940,0)</f>
        <v>0</v>
      </c>
      <c r="BI940" s="199">
        <f>IF(N940="nulová",J940,0)</f>
        <v>0</v>
      </c>
      <c r="BJ940" s="18" t="s">
        <v>132</v>
      </c>
      <c r="BK940" s="199">
        <f>ROUND(I940*H940,2)</f>
        <v>0</v>
      </c>
      <c r="BL940" s="18" t="s">
        <v>144</v>
      </c>
      <c r="BM940" s="198" t="s">
        <v>1093</v>
      </c>
    </row>
    <row r="941" spans="1:65" s="2" customFormat="1" ht="19.5">
      <c r="A941" s="35"/>
      <c r="B941" s="36"/>
      <c r="C941" s="37"/>
      <c r="D941" s="200" t="s">
        <v>134</v>
      </c>
      <c r="E941" s="37"/>
      <c r="F941" s="201" t="s">
        <v>1094</v>
      </c>
      <c r="G941" s="37"/>
      <c r="H941" s="37"/>
      <c r="I941" s="202"/>
      <c r="J941" s="37"/>
      <c r="K941" s="37"/>
      <c r="L941" s="40"/>
      <c r="M941" s="203"/>
      <c r="N941" s="204"/>
      <c r="O941" s="72"/>
      <c r="P941" s="72"/>
      <c r="Q941" s="72"/>
      <c r="R941" s="72"/>
      <c r="S941" s="72"/>
      <c r="T941" s="73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T941" s="18" t="s">
        <v>134</v>
      </c>
      <c r="AU941" s="18" t="s">
        <v>132</v>
      </c>
    </row>
    <row r="942" spans="1:65" s="2" customFormat="1" ht="24.2" customHeight="1">
      <c r="A942" s="35"/>
      <c r="B942" s="36"/>
      <c r="C942" s="241" t="s">
        <v>1095</v>
      </c>
      <c r="D942" s="241" t="s">
        <v>335</v>
      </c>
      <c r="E942" s="242" t="s">
        <v>1096</v>
      </c>
      <c r="F942" s="243" t="s">
        <v>1097</v>
      </c>
      <c r="G942" s="244" t="s">
        <v>298</v>
      </c>
      <c r="H942" s="245">
        <v>6</v>
      </c>
      <c r="I942" s="246"/>
      <c r="J942" s="247">
        <f>ROUND(I942*H942,2)</f>
        <v>0</v>
      </c>
      <c r="K942" s="243" t="s">
        <v>130</v>
      </c>
      <c r="L942" s="248"/>
      <c r="M942" s="249" t="s">
        <v>1</v>
      </c>
      <c r="N942" s="250" t="s">
        <v>42</v>
      </c>
      <c r="O942" s="72"/>
      <c r="P942" s="196">
        <f>O942*H942</f>
        <v>0</v>
      </c>
      <c r="Q942" s="196">
        <v>1.2E-2</v>
      </c>
      <c r="R942" s="196">
        <f>Q942*H942</f>
        <v>7.2000000000000008E-2</v>
      </c>
      <c r="S942" s="196">
        <v>0</v>
      </c>
      <c r="T942" s="197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98" t="s">
        <v>167</v>
      </c>
      <c r="AT942" s="198" t="s">
        <v>335</v>
      </c>
      <c r="AU942" s="198" t="s">
        <v>132</v>
      </c>
      <c r="AY942" s="18" t="s">
        <v>123</v>
      </c>
      <c r="BE942" s="199">
        <f>IF(N942="základní",J942,0)</f>
        <v>0</v>
      </c>
      <c r="BF942" s="199">
        <f>IF(N942="snížená",J942,0)</f>
        <v>0</v>
      </c>
      <c r="BG942" s="199">
        <f>IF(N942="zákl. přenesená",J942,0)</f>
        <v>0</v>
      </c>
      <c r="BH942" s="199">
        <f>IF(N942="sníž. přenesená",J942,0)</f>
        <v>0</v>
      </c>
      <c r="BI942" s="199">
        <f>IF(N942="nulová",J942,0)</f>
        <v>0</v>
      </c>
      <c r="BJ942" s="18" t="s">
        <v>132</v>
      </c>
      <c r="BK942" s="199">
        <f>ROUND(I942*H942,2)</f>
        <v>0</v>
      </c>
      <c r="BL942" s="18" t="s">
        <v>144</v>
      </c>
      <c r="BM942" s="198" t="s">
        <v>1098</v>
      </c>
    </row>
    <row r="943" spans="1:65" s="2" customFormat="1" ht="11.25">
      <c r="A943" s="35"/>
      <c r="B943" s="36"/>
      <c r="C943" s="37"/>
      <c r="D943" s="200" t="s">
        <v>134</v>
      </c>
      <c r="E943" s="37"/>
      <c r="F943" s="201" t="s">
        <v>1099</v>
      </c>
      <c r="G943" s="37"/>
      <c r="H943" s="37"/>
      <c r="I943" s="202"/>
      <c r="J943" s="37"/>
      <c r="K943" s="37"/>
      <c r="L943" s="40"/>
      <c r="M943" s="203"/>
      <c r="N943" s="204"/>
      <c r="O943" s="72"/>
      <c r="P943" s="72"/>
      <c r="Q943" s="72"/>
      <c r="R943" s="72"/>
      <c r="S943" s="72"/>
      <c r="T943" s="73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T943" s="18" t="s">
        <v>134</v>
      </c>
      <c r="AU943" s="18" t="s">
        <v>132</v>
      </c>
    </row>
    <row r="944" spans="1:65" s="2" customFormat="1" ht="24.2" customHeight="1">
      <c r="A944" s="35"/>
      <c r="B944" s="36"/>
      <c r="C944" s="187" t="s">
        <v>1100</v>
      </c>
      <c r="D944" s="187" t="s">
        <v>126</v>
      </c>
      <c r="E944" s="188" t="s">
        <v>1101</v>
      </c>
      <c r="F944" s="189" t="s">
        <v>1102</v>
      </c>
      <c r="G944" s="190" t="s">
        <v>202</v>
      </c>
      <c r="H944" s="191">
        <v>1204</v>
      </c>
      <c r="I944" s="192"/>
      <c r="J944" s="193">
        <f>ROUND(I944*H944,2)</f>
        <v>0</v>
      </c>
      <c r="K944" s="189" t="s">
        <v>130</v>
      </c>
      <c r="L944" s="40"/>
      <c r="M944" s="194" t="s">
        <v>1</v>
      </c>
      <c r="N944" s="195" t="s">
        <v>42</v>
      </c>
      <c r="O944" s="72"/>
      <c r="P944" s="196">
        <f>O944*H944</f>
        <v>0</v>
      </c>
      <c r="Q944" s="196">
        <v>0</v>
      </c>
      <c r="R944" s="196">
        <f>Q944*H944</f>
        <v>0</v>
      </c>
      <c r="S944" s="196">
        <v>0</v>
      </c>
      <c r="T944" s="197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198" t="s">
        <v>144</v>
      </c>
      <c r="AT944" s="198" t="s">
        <v>126</v>
      </c>
      <c r="AU944" s="198" t="s">
        <v>132</v>
      </c>
      <c r="AY944" s="18" t="s">
        <v>123</v>
      </c>
      <c r="BE944" s="199">
        <f>IF(N944="základní",J944,0)</f>
        <v>0</v>
      </c>
      <c r="BF944" s="199">
        <f>IF(N944="snížená",J944,0)</f>
        <v>0</v>
      </c>
      <c r="BG944" s="199">
        <f>IF(N944="zákl. přenesená",J944,0)</f>
        <v>0</v>
      </c>
      <c r="BH944" s="199">
        <f>IF(N944="sníž. přenesená",J944,0)</f>
        <v>0</v>
      </c>
      <c r="BI944" s="199">
        <f>IF(N944="nulová",J944,0)</f>
        <v>0</v>
      </c>
      <c r="BJ944" s="18" t="s">
        <v>132</v>
      </c>
      <c r="BK944" s="199">
        <f>ROUND(I944*H944,2)</f>
        <v>0</v>
      </c>
      <c r="BL944" s="18" t="s">
        <v>144</v>
      </c>
      <c r="BM944" s="198" t="s">
        <v>1103</v>
      </c>
    </row>
    <row r="945" spans="1:65" s="2" customFormat="1" ht="29.25">
      <c r="A945" s="35"/>
      <c r="B945" s="36"/>
      <c r="C945" s="37"/>
      <c r="D945" s="200" t="s">
        <v>134</v>
      </c>
      <c r="E945" s="37"/>
      <c r="F945" s="201" t="s">
        <v>1104</v>
      </c>
      <c r="G945" s="37"/>
      <c r="H945" s="37"/>
      <c r="I945" s="202"/>
      <c r="J945" s="37"/>
      <c r="K945" s="37"/>
      <c r="L945" s="40"/>
      <c r="M945" s="203"/>
      <c r="N945" s="204"/>
      <c r="O945" s="72"/>
      <c r="P945" s="72"/>
      <c r="Q945" s="72"/>
      <c r="R945" s="72"/>
      <c r="S945" s="72"/>
      <c r="T945" s="73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T945" s="18" t="s">
        <v>134</v>
      </c>
      <c r="AU945" s="18" t="s">
        <v>132</v>
      </c>
    </row>
    <row r="946" spans="1:65" s="14" customFormat="1" ht="11.25">
      <c r="B946" s="219"/>
      <c r="C946" s="220"/>
      <c r="D946" s="200" t="s">
        <v>205</v>
      </c>
      <c r="E946" s="221" t="s">
        <v>1</v>
      </c>
      <c r="F946" s="222" t="s">
        <v>1105</v>
      </c>
      <c r="G946" s="220"/>
      <c r="H946" s="223">
        <v>924</v>
      </c>
      <c r="I946" s="224"/>
      <c r="J946" s="220"/>
      <c r="K946" s="220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205</v>
      </c>
      <c r="AU946" s="229" t="s">
        <v>132</v>
      </c>
      <c r="AV946" s="14" t="s">
        <v>132</v>
      </c>
      <c r="AW946" s="14" t="s">
        <v>32</v>
      </c>
      <c r="AX946" s="14" t="s">
        <v>76</v>
      </c>
      <c r="AY946" s="229" t="s">
        <v>123</v>
      </c>
    </row>
    <row r="947" spans="1:65" s="14" customFormat="1" ht="11.25">
      <c r="B947" s="219"/>
      <c r="C947" s="220"/>
      <c r="D947" s="200" t="s">
        <v>205</v>
      </c>
      <c r="E947" s="221" t="s">
        <v>1</v>
      </c>
      <c r="F947" s="222" t="s">
        <v>1106</v>
      </c>
      <c r="G947" s="220"/>
      <c r="H947" s="223">
        <v>280</v>
      </c>
      <c r="I947" s="224"/>
      <c r="J947" s="220"/>
      <c r="K947" s="220"/>
      <c r="L947" s="225"/>
      <c r="M947" s="226"/>
      <c r="N947" s="227"/>
      <c r="O947" s="227"/>
      <c r="P947" s="227"/>
      <c r="Q947" s="227"/>
      <c r="R947" s="227"/>
      <c r="S947" s="227"/>
      <c r="T947" s="228"/>
      <c r="AT947" s="229" t="s">
        <v>205</v>
      </c>
      <c r="AU947" s="229" t="s">
        <v>132</v>
      </c>
      <c r="AV947" s="14" t="s">
        <v>132</v>
      </c>
      <c r="AW947" s="14" t="s">
        <v>32</v>
      </c>
      <c r="AX947" s="14" t="s">
        <v>76</v>
      </c>
      <c r="AY947" s="229" t="s">
        <v>123</v>
      </c>
    </row>
    <row r="948" spans="1:65" s="15" customFormat="1" ht="11.25">
      <c r="B948" s="230"/>
      <c r="C948" s="231"/>
      <c r="D948" s="200" t="s">
        <v>205</v>
      </c>
      <c r="E948" s="232" t="s">
        <v>1</v>
      </c>
      <c r="F948" s="233" t="s">
        <v>214</v>
      </c>
      <c r="G948" s="231"/>
      <c r="H948" s="234">
        <v>1204</v>
      </c>
      <c r="I948" s="235"/>
      <c r="J948" s="231"/>
      <c r="K948" s="231"/>
      <c r="L948" s="236"/>
      <c r="M948" s="237"/>
      <c r="N948" s="238"/>
      <c r="O948" s="238"/>
      <c r="P948" s="238"/>
      <c r="Q948" s="238"/>
      <c r="R948" s="238"/>
      <c r="S948" s="238"/>
      <c r="T948" s="239"/>
      <c r="AT948" s="240" t="s">
        <v>205</v>
      </c>
      <c r="AU948" s="240" t="s">
        <v>132</v>
      </c>
      <c r="AV948" s="15" t="s">
        <v>144</v>
      </c>
      <c r="AW948" s="15" t="s">
        <v>32</v>
      </c>
      <c r="AX948" s="15" t="s">
        <v>83</v>
      </c>
      <c r="AY948" s="240" t="s">
        <v>123</v>
      </c>
    </row>
    <row r="949" spans="1:65" s="2" customFormat="1" ht="24.2" customHeight="1">
      <c r="A949" s="35"/>
      <c r="B949" s="36"/>
      <c r="C949" s="187" t="s">
        <v>1107</v>
      </c>
      <c r="D949" s="187" t="s">
        <v>126</v>
      </c>
      <c r="E949" s="188" t="s">
        <v>1108</v>
      </c>
      <c r="F949" s="189" t="s">
        <v>1109</v>
      </c>
      <c r="G949" s="190" t="s">
        <v>202</v>
      </c>
      <c r="H949" s="191">
        <v>216720</v>
      </c>
      <c r="I949" s="192"/>
      <c r="J949" s="193">
        <f>ROUND(I949*H949,2)</f>
        <v>0</v>
      </c>
      <c r="K949" s="189" t="s">
        <v>130</v>
      </c>
      <c r="L949" s="40"/>
      <c r="M949" s="194" t="s">
        <v>1</v>
      </c>
      <c r="N949" s="195" t="s">
        <v>42</v>
      </c>
      <c r="O949" s="72"/>
      <c r="P949" s="196">
        <f>O949*H949</f>
        <v>0</v>
      </c>
      <c r="Q949" s="196">
        <v>0</v>
      </c>
      <c r="R949" s="196">
        <f>Q949*H949</f>
        <v>0</v>
      </c>
      <c r="S949" s="196">
        <v>0</v>
      </c>
      <c r="T949" s="197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198" t="s">
        <v>144</v>
      </c>
      <c r="AT949" s="198" t="s">
        <v>126</v>
      </c>
      <c r="AU949" s="198" t="s">
        <v>132</v>
      </c>
      <c r="AY949" s="18" t="s">
        <v>123</v>
      </c>
      <c r="BE949" s="199">
        <f>IF(N949="základní",J949,0)</f>
        <v>0</v>
      </c>
      <c r="BF949" s="199">
        <f>IF(N949="snížená",J949,0)</f>
        <v>0</v>
      </c>
      <c r="BG949" s="199">
        <f>IF(N949="zákl. přenesená",J949,0)</f>
        <v>0</v>
      </c>
      <c r="BH949" s="199">
        <f>IF(N949="sníž. přenesená",J949,0)</f>
        <v>0</v>
      </c>
      <c r="BI949" s="199">
        <f>IF(N949="nulová",J949,0)</f>
        <v>0</v>
      </c>
      <c r="BJ949" s="18" t="s">
        <v>132</v>
      </c>
      <c r="BK949" s="199">
        <f>ROUND(I949*H949,2)</f>
        <v>0</v>
      </c>
      <c r="BL949" s="18" t="s">
        <v>144</v>
      </c>
      <c r="BM949" s="198" t="s">
        <v>1110</v>
      </c>
    </row>
    <row r="950" spans="1:65" s="2" customFormat="1" ht="29.25">
      <c r="A950" s="35"/>
      <c r="B950" s="36"/>
      <c r="C950" s="37"/>
      <c r="D950" s="200" t="s">
        <v>134</v>
      </c>
      <c r="E950" s="37"/>
      <c r="F950" s="201" t="s">
        <v>1111</v>
      </c>
      <c r="G950" s="37"/>
      <c r="H950" s="37"/>
      <c r="I950" s="202"/>
      <c r="J950" s="37"/>
      <c r="K950" s="37"/>
      <c r="L950" s="40"/>
      <c r="M950" s="203"/>
      <c r="N950" s="204"/>
      <c r="O950" s="72"/>
      <c r="P950" s="72"/>
      <c r="Q950" s="72"/>
      <c r="R950" s="72"/>
      <c r="S950" s="72"/>
      <c r="T950" s="73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T950" s="18" t="s">
        <v>134</v>
      </c>
      <c r="AU950" s="18" t="s">
        <v>132</v>
      </c>
    </row>
    <row r="951" spans="1:65" s="14" customFormat="1" ht="11.25">
      <c r="B951" s="219"/>
      <c r="C951" s="220"/>
      <c r="D951" s="200" t="s">
        <v>205</v>
      </c>
      <c r="E951" s="221" t="s">
        <v>1</v>
      </c>
      <c r="F951" s="222" t="s">
        <v>1112</v>
      </c>
      <c r="G951" s="220"/>
      <c r="H951" s="223">
        <v>216720</v>
      </c>
      <c r="I951" s="224"/>
      <c r="J951" s="220"/>
      <c r="K951" s="220"/>
      <c r="L951" s="225"/>
      <c r="M951" s="226"/>
      <c r="N951" s="227"/>
      <c r="O951" s="227"/>
      <c r="P951" s="227"/>
      <c r="Q951" s="227"/>
      <c r="R951" s="227"/>
      <c r="S951" s="227"/>
      <c r="T951" s="228"/>
      <c r="AT951" s="229" t="s">
        <v>205</v>
      </c>
      <c r="AU951" s="229" t="s">
        <v>132</v>
      </c>
      <c r="AV951" s="14" t="s">
        <v>132</v>
      </c>
      <c r="AW951" s="14" t="s">
        <v>32</v>
      </c>
      <c r="AX951" s="14" t="s">
        <v>83</v>
      </c>
      <c r="AY951" s="229" t="s">
        <v>123</v>
      </c>
    </row>
    <row r="952" spans="1:65" s="2" customFormat="1" ht="24.2" customHeight="1">
      <c r="A952" s="35"/>
      <c r="B952" s="36"/>
      <c r="C952" s="187" t="s">
        <v>1113</v>
      </c>
      <c r="D952" s="187" t="s">
        <v>126</v>
      </c>
      <c r="E952" s="188" t="s">
        <v>1114</v>
      </c>
      <c r="F952" s="189" t="s">
        <v>1115</v>
      </c>
      <c r="G952" s="190" t="s">
        <v>202</v>
      </c>
      <c r="H952" s="191">
        <v>1204</v>
      </c>
      <c r="I952" s="192"/>
      <c r="J952" s="193">
        <f>ROUND(I952*H952,2)</f>
        <v>0</v>
      </c>
      <c r="K952" s="189" t="s">
        <v>130</v>
      </c>
      <c r="L952" s="40"/>
      <c r="M952" s="194" t="s">
        <v>1</v>
      </c>
      <c r="N952" s="195" t="s">
        <v>42</v>
      </c>
      <c r="O952" s="72"/>
      <c r="P952" s="196">
        <f>O952*H952</f>
        <v>0</v>
      </c>
      <c r="Q952" s="196">
        <v>0</v>
      </c>
      <c r="R952" s="196">
        <f>Q952*H952</f>
        <v>0</v>
      </c>
      <c r="S952" s="196">
        <v>0</v>
      </c>
      <c r="T952" s="197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198" t="s">
        <v>144</v>
      </c>
      <c r="AT952" s="198" t="s">
        <v>126</v>
      </c>
      <c r="AU952" s="198" t="s">
        <v>132</v>
      </c>
      <c r="AY952" s="18" t="s">
        <v>123</v>
      </c>
      <c r="BE952" s="199">
        <f>IF(N952="základní",J952,0)</f>
        <v>0</v>
      </c>
      <c r="BF952" s="199">
        <f>IF(N952="snížená",J952,0)</f>
        <v>0</v>
      </c>
      <c r="BG952" s="199">
        <f>IF(N952="zákl. přenesená",J952,0)</f>
        <v>0</v>
      </c>
      <c r="BH952" s="199">
        <f>IF(N952="sníž. přenesená",J952,0)</f>
        <v>0</v>
      </c>
      <c r="BI952" s="199">
        <f>IF(N952="nulová",J952,0)</f>
        <v>0</v>
      </c>
      <c r="BJ952" s="18" t="s">
        <v>132</v>
      </c>
      <c r="BK952" s="199">
        <f>ROUND(I952*H952,2)</f>
        <v>0</v>
      </c>
      <c r="BL952" s="18" t="s">
        <v>144</v>
      </c>
      <c r="BM952" s="198" t="s">
        <v>1116</v>
      </c>
    </row>
    <row r="953" spans="1:65" s="2" customFormat="1" ht="29.25">
      <c r="A953" s="35"/>
      <c r="B953" s="36"/>
      <c r="C953" s="37"/>
      <c r="D953" s="200" t="s">
        <v>134</v>
      </c>
      <c r="E953" s="37"/>
      <c r="F953" s="201" t="s">
        <v>1117</v>
      </c>
      <c r="G953" s="37"/>
      <c r="H953" s="37"/>
      <c r="I953" s="202"/>
      <c r="J953" s="37"/>
      <c r="K953" s="37"/>
      <c r="L953" s="40"/>
      <c r="M953" s="203"/>
      <c r="N953" s="204"/>
      <c r="O953" s="72"/>
      <c r="P953" s="72"/>
      <c r="Q953" s="72"/>
      <c r="R953" s="72"/>
      <c r="S953" s="72"/>
      <c r="T953" s="73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T953" s="18" t="s">
        <v>134</v>
      </c>
      <c r="AU953" s="18" t="s">
        <v>132</v>
      </c>
    </row>
    <row r="954" spans="1:65" s="2" customFormat="1" ht="14.45" customHeight="1">
      <c r="A954" s="35"/>
      <c r="B954" s="36"/>
      <c r="C954" s="187" t="s">
        <v>1118</v>
      </c>
      <c r="D954" s="187" t="s">
        <v>126</v>
      </c>
      <c r="E954" s="188" t="s">
        <v>1119</v>
      </c>
      <c r="F954" s="189" t="s">
        <v>1120</v>
      </c>
      <c r="G954" s="190" t="s">
        <v>202</v>
      </c>
      <c r="H954" s="191">
        <v>1204</v>
      </c>
      <c r="I954" s="192"/>
      <c r="J954" s="193">
        <f>ROUND(I954*H954,2)</f>
        <v>0</v>
      </c>
      <c r="K954" s="189" t="s">
        <v>130</v>
      </c>
      <c r="L954" s="40"/>
      <c r="M954" s="194" t="s">
        <v>1</v>
      </c>
      <c r="N954" s="195" t="s">
        <v>42</v>
      </c>
      <c r="O954" s="72"/>
      <c r="P954" s="196">
        <f>O954*H954</f>
        <v>0</v>
      </c>
      <c r="Q954" s="196">
        <v>0</v>
      </c>
      <c r="R954" s="196">
        <f>Q954*H954</f>
        <v>0</v>
      </c>
      <c r="S954" s="196">
        <v>0</v>
      </c>
      <c r="T954" s="197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198" t="s">
        <v>144</v>
      </c>
      <c r="AT954" s="198" t="s">
        <v>126</v>
      </c>
      <c r="AU954" s="198" t="s">
        <v>132</v>
      </c>
      <c r="AY954" s="18" t="s">
        <v>123</v>
      </c>
      <c r="BE954" s="199">
        <f>IF(N954="základní",J954,0)</f>
        <v>0</v>
      </c>
      <c r="BF954" s="199">
        <f>IF(N954="snížená",J954,0)</f>
        <v>0</v>
      </c>
      <c r="BG954" s="199">
        <f>IF(N954="zákl. přenesená",J954,0)</f>
        <v>0</v>
      </c>
      <c r="BH954" s="199">
        <f>IF(N954="sníž. přenesená",J954,0)</f>
        <v>0</v>
      </c>
      <c r="BI954" s="199">
        <f>IF(N954="nulová",J954,0)</f>
        <v>0</v>
      </c>
      <c r="BJ954" s="18" t="s">
        <v>132</v>
      </c>
      <c r="BK954" s="199">
        <f>ROUND(I954*H954,2)</f>
        <v>0</v>
      </c>
      <c r="BL954" s="18" t="s">
        <v>144</v>
      </c>
      <c r="BM954" s="198" t="s">
        <v>1121</v>
      </c>
    </row>
    <row r="955" spans="1:65" s="2" customFormat="1" ht="19.5">
      <c r="A955" s="35"/>
      <c r="B955" s="36"/>
      <c r="C955" s="37"/>
      <c r="D955" s="200" t="s">
        <v>134</v>
      </c>
      <c r="E955" s="37"/>
      <c r="F955" s="201" t="s">
        <v>1122</v>
      </c>
      <c r="G955" s="37"/>
      <c r="H955" s="37"/>
      <c r="I955" s="202"/>
      <c r="J955" s="37"/>
      <c r="K955" s="37"/>
      <c r="L955" s="40"/>
      <c r="M955" s="203"/>
      <c r="N955" s="204"/>
      <c r="O955" s="72"/>
      <c r="P955" s="72"/>
      <c r="Q955" s="72"/>
      <c r="R955" s="72"/>
      <c r="S955" s="72"/>
      <c r="T955" s="73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T955" s="18" t="s">
        <v>134</v>
      </c>
      <c r="AU955" s="18" t="s">
        <v>132</v>
      </c>
    </row>
    <row r="956" spans="1:65" s="2" customFormat="1" ht="14.45" customHeight="1">
      <c r="A956" s="35"/>
      <c r="B956" s="36"/>
      <c r="C956" s="187" t="s">
        <v>1123</v>
      </c>
      <c r="D956" s="187" t="s">
        <v>126</v>
      </c>
      <c r="E956" s="188" t="s">
        <v>1124</v>
      </c>
      <c r="F956" s="189" t="s">
        <v>1125</v>
      </c>
      <c r="G956" s="190" t="s">
        <v>202</v>
      </c>
      <c r="H956" s="191">
        <v>216720</v>
      </c>
      <c r="I956" s="192"/>
      <c r="J956" s="193">
        <f>ROUND(I956*H956,2)</f>
        <v>0</v>
      </c>
      <c r="K956" s="189" t="s">
        <v>130</v>
      </c>
      <c r="L956" s="40"/>
      <c r="M956" s="194" t="s">
        <v>1</v>
      </c>
      <c r="N956" s="195" t="s">
        <v>42</v>
      </c>
      <c r="O956" s="72"/>
      <c r="P956" s="196">
        <f>O956*H956</f>
        <v>0</v>
      </c>
      <c r="Q956" s="196">
        <v>0</v>
      </c>
      <c r="R956" s="196">
        <f>Q956*H956</f>
        <v>0</v>
      </c>
      <c r="S956" s="196">
        <v>0</v>
      </c>
      <c r="T956" s="197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8" t="s">
        <v>144</v>
      </c>
      <c r="AT956" s="198" t="s">
        <v>126</v>
      </c>
      <c r="AU956" s="198" t="s">
        <v>132</v>
      </c>
      <c r="AY956" s="18" t="s">
        <v>123</v>
      </c>
      <c r="BE956" s="199">
        <f>IF(N956="základní",J956,0)</f>
        <v>0</v>
      </c>
      <c r="BF956" s="199">
        <f>IF(N956="snížená",J956,0)</f>
        <v>0</v>
      </c>
      <c r="BG956" s="199">
        <f>IF(N956="zákl. přenesená",J956,0)</f>
        <v>0</v>
      </c>
      <c r="BH956" s="199">
        <f>IF(N956="sníž. přenesená",J956,0)</f>
        <v>0</v>
      </c>
      <c r="BI956" s="199">
        <f>IF(N956="nulová",J956,0)</f>
        <v>0</v>
      </c>
      <c r="BJ956" s="18" t="s">
        <v>132</v>
      </c>
      <c r="BK956" s="199">
        <f>ROUND(I956*H956,2)</f>
        <v>0</v>
      </c>
      <c r="BL956" s="18" t="s">
        <v>144</v>
      </c>
      <c r="BM956" s="198" t="s">
        <v>1126</v>
      </c>
    </row>
    <row r="957" spans="1:65" s="2" customFormat="1" ht="19.5">
      <c r="A957" s="35"/>
      <c r="B957" s="36"/>
      <c r="C957" s="37"/>
      <c r="D957" s="200" t="s">
        <v>134</v>
      </c>
      <c r="E957" s="37"/>
      <c r="F957" s="201" t="s">
        <v>1127</v>
      </c>
      <c r="G957" s="37"/>
      <c r="H957" s="37"/>
      <c r="I957" s="202"/>
      <c r="J957" s="37"/>
      <c r="K957" s="37"/>
      <c r="L957" s="40"/>
      <c r="M957" s="203"/>
      <c r="N957" s="204"/>
      <c r="O957" s="72"/>
      <c r="P957" s="72"/>
      <c r="Q957" s="72"/>
      <c r="R957" s="72"/>
      <c r="S957" s="72"/>
      <c r="T957" s="73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134</v>
      </c>
      <c r="AU957" s="18" t="s">
        <v>132</v>
      </c>
    </row>
    <row r="958" spans="1:65" s="14" customFormat="1" ht="11.25">
      <c r="B958" s="219"/>
      <c r="C958" s="220"/>
      <c r="D958" s="200" t="s">
        <v>205</v>
      </c>
      <c r="E958" s="221" t="s">
        <v>1</v>
      </c>
      <c r="F958" s="222" t="s">
        <v>1112</v>
      </c>
      <c r="G958" s="220"/>
      <c r="H958" s="223">
        <v>216720</v>
      </c>
      <c r="I958" s="224"/>
      <c r="J958" s="220"/>
      <c r="K958" s="220"/>
      <c r="L958" s="225"/>
      <c r="M958" s="226"/>
      <c r="N958" s="227"/>
      <c r="O958" s="227"/>
      <c r="P958" s="227"/>
      <c r="Q958" s="227"/>
      <c r="R958" s="227"/>
      <c r="S958" s="227"/>
      <c r="T958" s="228"/>
      <c r="AT958" s="229" t="s">
        <v>205</v>
      </c>
      <c r="AU958" s="229" t="s">
        <v>132</v>
      </c>
      <c r="AV958" s="14" t="s">
        <v>132</v>
      </c>
      <c r="AW958" s="14" t="s">
        <v>32</v>
      </c>
      <c r="AX958" s="14" t="s">
        <v>83</v>
      </c>
      <c r="AY958" s="229" t="s">
        <v>123</v>
      </c>
    </row>
    <row r="959" spans="1:65" s="2" customFormat="1" ht="14.45" customHeight="1">
      <c r="A959" s="35"/>
      <c r="B959" s="36"/>
      <c r="C959" s="187" t="s">
        <v>1128</v>
      </c>
      <c r="D959" s="187" t="s">
        <v>126</v>
      </c>
      <c r="E959" s="188" t="s">
        <v>1129</v>
      </c>
      <c r="F959" s="189" t="s">
        <v>1130</v>
      </c>
      <c r="G959" s="190" t="s">
        <v>202</v>
      </c>
      <c r="H959" s="191">
        <v>1204</v>
      </c>
      <c r="I959" s="192"/>
      <c r="J959" s="193">
        <f>ROUND(I959*H959,2)</f>
        <v>0</v>
      </c>
      <c r="K959" s="189" t="s">
        <v>130</v>
      </c>
      <c r="L959" s="40"/>
      <c r="M959" s="194" t="s">
        <v>1</v>
      </c>
      <c r="N959" s="195" t="s">
        <v>42</v>
      </c>
      <c r="O959" s="72"/>
      <c r="P959" s="196">
        <f>O959*H959</f>
        <v>0</v>
      </c>
      <c r="Q959" s="196">
        <v>0</v>
      </c>
      <c r="R959" s="196">
        <f>Q959*H959</f>
        <v>0</v>
      </c>
      <c r="S959" s="196">
        <v>0</v>
      </c>
      <c r="T959" s="197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198" t="s">
        <v>144</v>
      </c>
      <c r="AT959" s="198" t="s">
        <v>126</v>
      </c>
      <c r="AU959" s="198" t="s">
        <v>132</v>
      </c>
      <c r="AY959" s="18" t="s">
        <v>123</v>
      </c>
      <c r="BE959" s="199">
        <f>IF(N959="základní",J959,0)</f>
        <v>0</v>
      </c>
      <c r="BF959" s="199">
        <f>IF(N959="snížená",J959,0)</f>
        <v>0</v>
      </c>
      <c r="BG959" s="199">
        <f>IF(N959="zákl. přenesená",J959,0)</f>
        <v>0</v>
      </c>
      <c r="BH959" s="199">
        <f>IF(N959="sníž. přenesená",J959,0)</f>
        <v>0</v>
      </c>
      <c r="BI959" s="199">
        <f>IF(N959="nulová",J959,0)</f>
        <v>0</v>
      </c>
      <c r="BJ959" s="18" t="s">
        <v>132</v>
      </c>
      <c r="BK959" s="199">
        <f>ROUND(I959*H959,2)</f>
        <v>0</v>
      </c>
      <c r="BL959" s="18" t="s">
        <v>144</v>
      </c>
      <c r="BM959" s="198" t="s">
        <v>1131</v>
      </c>
    </row>
    <row r="960" spans="1:65" s="2" customFormat="1" ht="19.5">
      <c r="A960" s="35"/>
      <c r="B960" s="36"/>
      <c r="C960" s="37"/>
      <c r="D960" s="200" t="s">
        <v>134</v>
      </c>
      <c r="E960" s="37"/>
      <c r="F960" s="201" t="s">
        <v>1132</v>
      </c>
      <c r="G960" s="37"/>
      <c r="H960" s="37"/>
      <c r="I960" s="202"/>
      <c r="J960" s="37"/>
      <c r="K960" s="37"/>
      <c r="L960" s="40"/>
      <c r="M960" s="203"/>
      <c r="N960" s="204"/>
      <c r="O960" s="72"/>
      <c r="P960" s="72"/>
      <c r="Q960" s="72"/>
      <c r="R960" s="72"/>
      <c r="S960" s="72"/>
      <c r="T960" s="73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T960" s="18" t="s">
        <v>134</v>
      </c>
      <c r="AU960" s="18" t="s">
        <v>132</v>
      </c>
    </row>
    <row r="961" spans="1:65" s="2" customFormat="1" ht="24.2" customHeight="1">
      <c r="A961" s="35"/>
      <c r="B961" s="36"/>
      <c r="C961" s="187" t="s">
        <v>1133</v>
      </c>
      <c r="D961" s="187" t="s">
        <v>126</v>
      </c>
      <c r="E961" s="188" t="s">
        <v>1134</v>
      </c>
      <c r="F961" s="189" t="s">
        <v>1135</v>
      </c>
      <c r="G961" s="190" t="s">
        <v>202</v>
      </c>
      <c r="H961" s="191">
        <v>995.15800000000002</v>
      </c>
      <c r="I961" s="192"/>
      <c r="J961" s="193">
        <f>ROUND(I961*H961,2)</f>
        <v>0</v>
      </c>
      <c r="K961" s="189" t="s">
        <v>130</v>
      </c>
      <c r="L961" s="40"/>
      <c r="M961" s="194" t="s">
        <v>1</v>
      </c>
      <c r="N961" s="195" t="s">
        <v>42</v>
      </c>
      <c r="O961" s="72"/>
      <c r="P961" s="196">
        <f>O961*H961</f>
        <v>0</v>
      </c>
      <c r="Q961" s="196">
        <v>1.2999999999999999E-4</v>
      </c>
      <c r="R961" s="196">
        <f>Q961*H961</f>
        <v>0.12937053999999998</v>
      </c>
      <c r="S961" s="196">
        <v>0</v>
      </c>
      <c r="T961" s="197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198" t="s">
        <v>144</v>
      </c>
      <c r="AT961" s="198" t="s">
        <v>126</v>
      </c>
      <c r="AU961" s="198" t="s">
        <v>132</v>
      </c>
      <c r="AY961" s="18" t="s">
        <v>123</v>
      </c>
      <c r="BE961" s="199">
        <f>IF(N961="základní",J961,0)</f>
        <v>0</v>
      </c>
      <c r="BF961" s="199">
        <f>IF(N961="snížená",J961,0)</f>
        <v>0</v>
      </c>
      <c r="BG961" s="199">
        <f>IF(N961="zákl. přenesená",J961,0)</f>
        <v>0</v>
      </c>
      <c r="BH961" s="199">
        <f>IF(N961="sníž. přenesená",J961,0)</f>
        <v>0</v>
      </c>
      <c r="BI961" s="199">
        <f>IF(N961="nulová",J961,0)</f>
        <v>0</v>
      </c>
      <c r="BJ961" s="18" t="s">
        <v>132</v>
      </c>
      <c r="BK961" s="199">
        <f>ROUND(I961*H961,2)</f>
        <v>0</v>
      </c>
      <c r="BL961" s="18" t="s">
        <v>144</v>
      </c>
      <c r="BM961" s="198" t="s">
        <v>1136</v>
      </c>
    </row>
    <row r="962" spans="1:65" s="2" customFormat="1" ht="19.5">
      <c r="A962" s="35"/>
      <c r="B962" s="36"/>
      <c r="C962" s="37"/>
      <c r="D962" s="200" t="s">
        <v>134</v>
      </c>
      <c r="E962" s="37"/>
      <c r="F962" s="201" t="s">
        <v>1137</v>
      </c>
      <c r="G962" s="37"/>
      <c r="H962" s="37"/>
      <c r="I962" s="202"/>
      <c r="J962" s="37"/>
      <c r="K962" s="37"/>
      <c r="L962" s="40"/>
      <c r="M962" s="203"/>
      <c r="N962" s="204"/>
      <c r="O962" s="72"/>
      <c r="P962" s="72"/>
      <c r="Q962" s="72"/>
      <c r="R962" s="72"/>
      <c r="S962" s="72"/>
      <c r="T962" s="73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T962" s="18" t="s">
        <v>134</v>
      </c>
      <c r="AU962" s="18" t="s">
        <v>132</v>
      </c>
    </row>
    <row r="963" spans="1:65" s="14" customFormat="1" ht="11.25">
      <c r="B963" s="219"/>
      <c r="C963" s="220"/>
      <c r="D963" s="200" t="s">
        <v>205</v>
      </c>
      <c r="E963" s="221" t="s">
        <v>1</v>
      </c>
      <c r="F963" s="222" t="s">
        <v>841</v>
      </c>
      <c r="G963" s="220"/>
      <c r="H963" s="223">
        <v>911.45799999999997</v>
      </c>
      <c r="I963" s="224"/>
      <c r="J963" s="220"/>
      <c r="K963" s="220"/>
      <c r="L963" s="225"/>
      <c r="M963" s="226"/>
      <c r="N963" s="227"/>
      <c r="O963" s="227"/>
      <c r="P963" s="227"/>
      <c r="Q963" s="227"/>
      <c r="R963" s="227"/>
      <c r="S963" s="227"/>
      <c r="T963" s="228"/>
      <c r="AT963" s="229" t="s">
        <v>205</v>
      </c>
      <c r="AU963" s="229" t="s">
        <v>132</v>
      </c>
      <c r="AV963" s="14" t="s">
        <v>132</v>
      </c>
      <c r="AW963" s="14" t="s">
        <v>32</v>
      </c>
      <c r="AX963" s="14" t="s">
        <v>76</v>
      </c>
      <c r="AY963" s="229" t="s">
        <v>123</v>
      </c>
    </row>
    <row r="964" spans="1:65" s="14" customFormat="1" ht="11.25">
      <c r="B964" s="219"/>
      <c r="C964" s="220"/>
      <c r="D964" s="200" t="s">
        <v>205</v>
      </c>
      <c r="E964" s="221" t="s">
        <v>1</v>
      </c>
      <c r="F964" s="222" t="s">
        <v>1138</v>
      </c>
      <c r="G964" s="220"/>
      <c r="H964" s="223">
        <v>83.7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205</v>
      </c>
      <c r="AU964" s="229" t="s">
        <v>132</v>
      </c>
      <c r="AV964" s="14" t="s">
        <v>132</v>
      </c>
      <c r="AW964" s="14" t="s">
        <v>32</v>
      </c>
      <c r="AX964" s="14" t="s">
        <v>76</v>
      </c>
      <c r="AY964" s="229" t="s">
        <v>123</v>
      </c>
    </row>
    <row r="965" spans="1:65" s="15" customFormat="1" ht="11.25">
      <c r="B965" s="230"/>
      <c r="C965" s="231"/>
      <c r="D965" s="200" t="s">
        <v>205</v>
      </c>
      <c r="E965" s="232" t="s">
        <v>1</v>
      </c>
      <c r="F965" s="233" t="s">
        <v>214</v>
      </c>
      <c r="G965" s="231"/>
      <c r="H965" s="234">
        <v>995.15800000000002</v>
      </c>
      <c r="I965" s="235"/>
      <c r="J965" s="231"/>
      <c r="K965" s="231"/>
      <c r="L965" s="236"/>
      <c r="M965" s="237"/>
      <c r="N965" s="238"/>
      <c r="O965" s="238"/>
      <c r="P965" s="238"/>
      <c r="Q965" s="238"/>
      <c r="R965" s="238"/>
      <c r="S965" s="238"/>
      <c r="T965" s="239"/>
      <c r="AT965" s="240" t="s">
        <v>205</v>
      </c>
      <c r="AU965" s="240" t="s">
        <v>132</v>
      </c>
      <c r="AV965" s="15" t="s">
        <v>144</v>
      </c>
      <c r="AW965" s="15" t="s">
        <v>32</v>
      </c>
      <c r="AX965" s="15" t="s">
        <v>83</v>
      </c>
      <c r="AY965" s="240" t="s">
        <v>123</v>
      </c>
    </row>
    <row r="966" spans="1:65" s="2" customFormat="1" ht="24.2" customHeight="1">
      <c r="A966" s="35"/>
      <c r="B966" s="36"/>
      <c r="C966" s="187" t="s">
        <v>1139</v>
      </c>
      <c r="D966" s="187" t="s">
        <v>126</v>
      </c>
      <c r="E966" s="188" t="s">
        <v>1140</v>
      </c>
      <c r="F966" s="189" t="s">
        <v>1141</v>
      </c>
      <c r="G966" s="190" t="s">
        <v>202</v>
      </c>
      <c r="H966" s="191">
        <v>995.15800000000002</v>
      </c>
      <c r="I966" s="192"/>
      <c r="J966" s="193">
        <f>ROUND(I966*H966,2)</f>
        <v>0</v>
      </c>
      <c r="K966" s="189" t="s">
        <v>130</v>
      </c>
      <c r="L966" s="40"/>
      <c r="M966" s="194" t="s">
        <v>1</v>
      </c>
      <c r="N966" s="195" t="s">
        <v>42</v>
      </c>
      <c r="O966" s="72"/>
      <c r="P966" s="196">
        <f>O966*H966</f>
        <v>0</v>
      </c>
      <c r="Q966" s="196">
        <v>4.0000000000000003E-5</v>
      </c>
      <c r="R966" s="196">
        <f>Q966*H966</f>
        <v>3.9806320000000006E-2</v>
      </c>
      <c r="S966" s="196">
        <v>0</v>
      </c>
      <c r="T966" s="197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198" t="s">
        <v>144</v>
      </c>
      <c r="AT966" s="198" t="s">
        <v>126</v>
      </c>
      <c r="AU966" s="198" t="s">
        <v>132</v>
      </c>
      <c r="AY966" s="18" t="s">
        <v>123</v>
      </c>
      <c r="BE966" s="199">
        <f>IF(N966="základní",J966,0)</f>
        <v>0</v>
      </c>
      <c r="BF966" s="199">
        <f>IF(N966="snížená",J966,0)</f>
        <v>0</v>
      </c>
      <c r="BG966" s="199">
        <f>IF(N966="zákl. přenesená",J966,0)</f>
        <v>0</v>
      </c>
      <c r="BH966" s="199">
        <f>IF(N966="sníž. přenesená",J966,0)</f>
        <v>0</v>
      </c>
      <c r="BI966" s="199">
        <f>IF(N966="nulová",J966,0)</f>
        <v>0</v>
      </c>
      <c r="BJ966" s="18" t="s">
        <v>132</v>
      </c>
      <c r="BK966" s="199">
        <f>ROUND(I966*H966,2)</f>
        <v>0</v>
      </c>
      <c r="BL966" s="18" t="s">
        <v>144</v>
      </c>
      <c r="BM966" s="198" t="s">
        <v>1142</v>
      </c>
    </row>
    <row r="967" spans="1:65" s="2" customFormat="1" ht="19.5">
      <c r="A967" s="35"/>
      <c r="B967" s="36"/>
      <c r="C967" s="37"/>
      <c r="D967" s="200" t="s">
        <v>134</v>
      </c>
      <c r="E967" s="37"/>
      <c r="F967" s="201" t="s">
        <v>1143</v>
      </c>
      <c r="G967" s="37"/>
      <c r="H967" s="37"/>
      <c r="I967" s="202"/>
      <c r="J967" s="37"/>
      <c r="K967" s="37"/>
      <c r="L967" s="40"/>
      <c r="M967" s="203"/>
      <c r="N967" s="204"/>
      <c r="O967" s="72"/>
      <c r="P967" s="72"/>
      <c r="Q967" s="72"/>
      <c r="R967" s="72"/>
      <c r="S967" s="72"/>
      <c r="T967" s="73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T967" s="18" t="s">
        <v>134</v>
      </c>
      <c r="AU967" s="18" t="s">
        <v>132</v>
      </c>
    </row>
    <row r="968" spans="1:65" s="12" customFormat="1" ht="22.9" customHeight="1">
      <c r="B968" s="171"/>
      <c r="C968" s="172"/>
      <c r="D968" s="173" t="s">
        <v>75</v>
      </c>
      <c r="E968" s="185" t="s">
        <v>1144</v>
      </c>
      <c r="F968" s="185" t="s">
        <v>1145</v>
      </c>
      <c r="G968" s="172"/>
      <c r="H968" s="172"/>
      <c r="I968" s="175"/>
      <c r="J968" s="186">
        <f>BK968</f>
        <v>0</v>
      </c>
      <c r="K968" s="172"/>
      <c r="L968" s="177"/>
      <c r="M968" s="178"/>
      <c r="N968" s="179"/>
      <c r="O968" s="179"/>
      <c r="P968" s="180">
        <f>SUM(P969:P989)</f>
        <v>0</v>
      </c>
      <c r="Q968" s="179"/>
      <c r="R968" s="180">
        <f>SUM(R969:R989)</f>
        <v>0</v>
      </c>
      <c r="S968" s="179"/>
      <c r="T968" s="181">
        <f>SUM(T969:T989)</f>
        <v>0</v>
      </c>
      <c r="AR968" s="182" t="s">
        <v>83</v>
      </c>
      <c r="AT968" s="183" t="s">
        <v>75</v>
      </c>
      <c r="AU968" s="183" t="s">
        <v>83</v>
      </c>
      <c r="AY968" s="182" t="s">
        <v>123</v>
      </c>
      <c r="BK968" s="184">
        <f>SUM(BK969:BK989)</f>
        <v>0</v>
      </c>
    </row>
    <row r="969" spans="1:65" s="2" customFormat="1" ht="24.2" customHeight="1">
      <c r="A969" s="35"/>
      <c r="B969" s="36"/>
      <c r="C969" s="187" t="s">
        <v>1146</v>
      </c>
      <c r="D969" s="187" t="s">
        <v>126</v>
      </c>
      <c r="E969" s="188" t="s">
        <v>1147</v>
      </c>
      <c r="F969" s="189" t="s">
        <v>1148</v>
      </c>
      <c r="G969" s="190" t="s">
        <v>250</v>
      </c>
      <c r="H969" s="191">
        <v>287.37900000000002</v>
      </c>
      <c r="I969" s="192"/>
      <c r="J969" s="193">
        <f>ROUND(I969*H969,2)</f>
        <v>0</v>
      </c>
      <c r="K969" s="189" t="s">
        <v>130</v>
      </c>
      <c r="L969" s="40"/>
      <c r="M969" s="194" t="s">
        <v>1</v>
      </c>
      <c r="N969" s="195" t="s">
        <v>42</v>
      </c>
      <c r="O969" s="72"/>
      <c r="P969" s="196">
        <f>O969*H969</f>
        <v>0</v>
      </c>
      <c r="Q969" s="196">
        <v>0</v>
      </c>
      <c r="R969" s="196">
        <f>Q969*H969</f>
        <v>0</v>
      </c>
      <c r="S969" s="196">
        <v>0</v>
      </c>
      <c r="T969" s="197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98" t="s">
        <v>144</v>
      </c>
      <c r="AT969" s="198" t="s">
        <v>126</v>
      </c>
      <c r="AU969" s="198" t="s">
        <v>132</v>
      </c>
      <c r="AY969" s="18" t="s">
        <v>123</v>
      </c>
      <c r="BE969" s="199">
        <f>IF(N969="základní",J969,0)</f>
        <v>0</v>
      </c>
      <c r="BF969" s="199">
        <f>IF(N969="snížená",J969,0)</f>
        <v>0</v>
      </c>
      <c r="BG969" s="199">
        <f>IF(N969="zákl. přenesená",J969,0)</f>
        <v>0</v>
      </c>
      <c r="BH969" s="199">
        <f>IF(N969="sníž. přenesená",J969,0)</f>
        <v>0</v>
      </c>
      <c r="BI969" s="199">
        <f>IF(N969="nulová",J969,0)</f>
        <v>0</v>
      </c>
      <c r="BJ969" s="18" t="s">
        <v>132</v>
      </c>
      <c r="BK969" s="199">
        <f>ROUND(I969*H969,2)</f>
        <v>0</v>
      </c>
      <c r="BL969" s="18" t="s">
        <v>144</v>
      </c>
      <c r="BM969" s="198" t="s">
        <v>1149</v>
      </c>
    </row>
    <row r="970" spans="1:65" s="2" customFormat="1" ht="29.25">
      <c r="A970" s="35"/>
      <c r="B970" s="36"/>
      <c r="C970" s="37"/>
      <c r="D970" s="200" t="s">
        <v>134</v>
      </c>
      <c r="E970" s="37"/>
      <c r="F970" s="201" t="s">
        <v>1150</v>
      </c>
      <c r="G970" s="37"/>
      <c r="H970" s="37"/>
      <c r="I970" s="202"/>
      <c r="J970" s="37"/>
      <c r="K970" s="37"/>
      <c r="L970" s="40"/>
      <c r="M970" s="203"/>
      <c r="N970" s="204"/>
      <c r="O970" s="72"/>
      <c r="P970" s="72"/>
      <c r="Q970" s="72"/>
      <c r="R970" s="72"/>
      <c r="S970" s="72"/>
      <c r="T970" s="73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T970" s="18" t="s">
        <v>134</v>
      </c>
      <c r="AU970" s="18" t="s">
        <v>132</v>
      </c>
    </row>
    <row r="971" spans="1:65" s="2" customFormat="1" ht="14.45" customHeight="1">
      <c r="A971" s="35"/>
      <c r="B971" s="36"/>
      <c r="C971" s="187" t="s">
        <v>1151</v>
      </c>
      <c r="D971" s="187" t="s">
        <v>126</v>
      </c>
      <c r="E971" s="188" t="s">
        <v>1152</v>
      </c>
      <c r="F971" s="189" t="s">
        <v>1153</v>
      </c>
      <c r="G971" s="190" t="s">
        <v>250</v>
      </c>
      <c r="H971" s="191">
        <v>287.37900000000002</v>
      </c>
      <c r="I971" s="192"/>
      <c r="J971" s="193">
        <f>ROUND(I971*H971,2)</f>
        <v>0</v>
      </c>
      <c r="K971" s="189" t="s">
        <v>130</v>
      </c>
      <c r="L971" s="40"/>
      <c r="M971" s="194" t="s">
        <v>1</v>
      </c>
      <c r="N971" s="195" t="s">
        <v>42</v>
      </c>
      <c r="O971" s="72"/>
      <c r="P971" s="196">
        <f>O971*H971</f>
        <v>0</v>
      </c>
      <c r="Q971" s="196">
        <v>0</v>
      </c>
      <c r="R971" s="196">
        <f>Q971*H971</f>
        <v>0</v>
      </c>
      <c r="S971" s="196">
        <v>0</v>
      </c>
      <c r="T971" s="197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198" t="s">
        <v>144</v>
      </c>
      <c r="AT971" s="198" t="s">
        <v>126</v>
      </c>
      <c r="AU971" s="198" t="s">
        <v>132</v>
      </c>
      <c r="AY971" s="18" t="s">
        <v>123</v>
      </c>
      <c r="BE971" s="199">
        <f>IF(N971="základní",J971,0)</f>
        <v>0</v>
      </c>
      <c r="BF971" s="199">
        <f>IF(N971="snížená",J971,0)</f>
        <v>0</v>
      </c>
      <c r="BG971" s="199">
        <f>IF(N971="zákl. přenesená",J971,0)</f>
        <v>0</v>
      </c>
      <c r="BH971" s="199">
        <f>IF(N971="sníž. přenesená",J971,0)</f>
        <v>0</v>
      </c>
      <c r="BI971" s="199">
        <f>IF(N971="nulová",J971,0)</f>
        <v>0</v>
      </c>
      <c r="BJ971" s="18" t="s">
        <v>132</v>
      </c>
      <c r="BK971" s="199">
        <f>ROUND(I971*H971,2)</f>
        <v>0</v>
      </c>
      <c r="BL971" s="18" t="s">
        <v>144</v>
      </c>
      <c r="BM971" s="198" t="s">
        <v>1154</v>
      </c>
    </row>
    <row r="972" spans="1:65" s="2" customFormat="1" ht="19.5">
      <c r="A972" s="35"/>
      <c r="B972" s="36"/>
      <c r="C972" s="37"/>
      <c r="D972" s="200" t="s">
        <v>134</v>
      </c>
      <c r="E972" s="37"/>
      <c r="F972" s="201" t="s">
        <v>1155</v>
      </c>
      <c r="G972" s="37"/>
      <c r="H972" s="37"/>
      <c r="I972" s="202"/>
      <c r="J972" s="37"/>
      <c r="K972" s="37"/>
      <c r="L972" s="40"/>
      <c r="M972" s="203"/>
      <c r="N972" s="204"/>
      <c r="O972" s="72"/>
      <c r="P972" s="72"/>
      <c r="Q972" s="72"/>
      <c r="R972" s="72"/>
      <c r="S972" s="72"/>
      <c r="T972" s="73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T972" s="18" t="s">
        <v>134</v>
      </c>
      <c r="AU972" s="18" t="s">
        <v>132</v>
      </c>
    </row>
    <row r="973" spans="1:65" s="2" customFormat="1" ht="24.2" customHeight="1">
      <c r="A973" s="35"/>
      <c r="B973" s="36"/>
      <c r="C973" s="187" t="s">
        <v>1156</v>
      </c>
      <c r="D973" s="187" t="s">
        <v>126</v>
      </c>
      <c r="E973" s="188" t="s">
        <v>1157</v>
      </c>
      <c r="F973" s="189" t="s">
        <v>1158</v>
      </c>
      <c r="G973" s="190" t="s">
        <v>250</v>
      </c>
      <c r="H973" s="191">
        <v>287.37900000000002</v>
      </c>
      <c r="I973" s="192"/>
      <c r="J973" s="193">
        <f>ROUND(I973*H973,2)</f>
        <v>0</v>
      </c>
      <c r="K973" s="189" t="s">
        <v>130</v>
      </c>
      <c r="L973" s="40"/>
      <c r="M973" s="194" t="s">
        <v>1</v>
      </c>
      <c r="N973" s="195" t="s">
        <v>42</v>
      </c>
      <c r="O973" s="72"/>
      <c r="P973" s="196">
        <f>O973*H973</f>
        <v>0</v>
      </c>
      <c r="Q973" s="196">
        <v>0</v>
      </c>
      <c r="R973" s="196">
        <f>Q973*H973</f>
        <v>0</v>
      </c>
      <c r="S973" s="196">
        <v>0</v>
      </c>
      <c r="T973" s="197">
        <f>S973*H973</f>
        <v>0</v>
      </c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R973" s="198" t="s">
        <v>144</v>
      </c>
      <c r="AT973" s="198" t="s">
        <v>126</v>
      </c>
      <c r="AU973" s="198" t="s">
        <v>132</v>
      </c>
      <c r="AY973" s="18" t="s">
        <v>123</v>
      </c>
      <c r="BE973" s="199">
        <f>IF(N973="základní",J973,0)</f>
        <v>0</v>
      </c>
      <c r="BF973" s="199">
        <f>IF(N973="snížená",J973,0)</f>
        <v>0</v>
      </c>
      <c r="BG973" s="199">
        <f>IF(N973="zákl. přenesená",J973,0)</f>
        <v>0</v>
      </c>
      <c r="BH973" s="199">
        <f>IF(N973="sníž. přenesená",J973,0)</f>
        <v>0</v>
      </c>
      <c r="BI973" s="199">
        <f>IF(N973="nulová",J973,0)</f>
        <v>0</v>
      </c>
      <c r="BJ973" s="18" t="s">
        <v>132</v>
      </c>
      <c r="BK973" s="199">
        <f>ROUND(I973*H973,2)</f>
        <v>0</v>
      </c>
      <c r="BL973" s="18" t="s">
        <v>144</v>
      </c>
      <c r="BM973" s="198" t="s">
        <v>1159</v>
      </c>
    </row>
    <row r="974" spans="1:65" s="2" customFormat="1" ht="19.5">
      <c r="A974" s="35"/>
      <c r="B974" s="36"/>
      <c r="C974" s="37"/>
      <c r="D974" s="200" t="s">
        <v>134</v>
      </c>
      <c r="E974" s="37"/>
      <c r="F974" s="201" t="s">
        <v>1160</v>
      </c>
      <c r="G974" s="37"/>
      <c r="H974" s="37"/>
      <c r="I974" s="202"/>
      <c r="J974" s="37"/>
      <c r="K974" s="37"/>
      <c r="L974" s="40"/>
      <c r="M974" s="203"/>
      <c r="N974" s="204"/>
      <c r="O974" s="72"/>
      <c r="P974" s="72"/>
      <c r="Q974" s="72"/>
      <c r="R974" s="72"/>
      <c r="S974" s="72"/>
      <c r="T974" s="73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T974" s="18" t="s">
        <v>134</v>
      </c>
      <c r="AU974" s="18" t="s">
        <v>132</v>
      </c>
    </row>
    <row r="975" spans="1:65" s="2" customFormat="1" ht="24.2" customHeight="1">
      <c r="A975" s="35"/>
      <c r="B975" s="36"/>
      <c r="C975" s="187" t="s">
        <v>1161</v>
      </c>
      <c r="D975" s="187" t="s">
        <v>126</v>
      </c>
      <c r="E975" s="188" t="s">
        <v>1162</v>
      </c>
      <c r="F975" s="189" t="s">
        <v>1163</v>
      </c>
      <c r="G975" s="190" t="s">
        <v>250</v>
      </c>
      <c r="H975" s="191">
        <v>1724.2739999999999</v>
      </c>
      <c r="I975" s="192"/>
      <c r="J975" s="193">
        <f>ROUND(I975*H975,2)</f>
        <v>0</v>
      </c>
      <c r="K975" s="189" t="s">
        <v>130</v>
      </c>
      <c r="L975" s="40"/>
      <c r="M975" s="194" t="s">
        <v>1</v>
      </c>
      <c r="N975" s="195" t="s">
        <v>42</v>
      </c>
      <c r="O975" s="72"/>
      <c r="P975" s="196">
        <f>O975*H975</f>
        <v>0</v>
      </c>
      <c r="Q975" s="196">
        <v>0</v>
      </c>
      <c r="R975" s="196">
        <f>Q975*H975</f>
        <v>0</v>
      </c>
      <c r="S975" s="196">
        <v>0</v>
      </c>
      <c r="T975" s="197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198" t="s">
        <v>144</v>
      </c>
      <c r="AT975" s="198" t="s">
        <v>126</v>
      </c>
      <c r="AU975" s="198" t="s">
        <v>132</v>
      </c>
      <c r="AY975" s="18" t="s">
        <v>123</v>
      </c>
      <c r="BE975" s="199">
        <f>IF(N975="základní",J975,0)</f>
        <v>0</v>
      </c>
      <c r="BF975" s="199">
        <f>IF(N975="snížená",J975,0)</f>
        <v>0</v>
      </c>
      <c r="BG975" s="199">
        <f>IF(N975="zákl. přenesená",J975,0)</f>
        <v>0</v>
      </c>
      <c r="BH975" s="199">
        <f>IF(N975="sníž. přenesená",J975,0)</f>
        <v>0</v>
      </c>
      <c r="BI975" s="199">
        <f>IF(N975="nulová",J975,0)</f>
        <v>0</v>
      </c>
      <c r="BJ975" s="18" t="s">
        <v>132</v>
      </c>
      <c r="BK975" s="199">
        <f>ROUND(I975*H975,2)</f>
        <v>0</v>
      </c>
      <c r="BL975" s="18" t="s">
        <v>144</v>
      </c>
      <c r="BM975" s="198" t="s">
        <v>1164</v>
      </c>
    </row>
    <row r="976" spans="1:65" s="2" customFormat="1" ht="29.25">
      <c r="A976" s="35"/>
      <c r="B976" s="36"/>
      <c r="C976" s="37"/>
      <c r="D976" s="200" t="s">
        <v>134</v>
      </c>
      <c r="E976" s="37"/>
      <c r="F976" s="201" t="s">
        <v>1165</v>
      </c>
      <c r="G976" s="37"/>
      <c r="H976" s="37"/>
      <c r="I976" s="202"/>
      <c r="J976" s="37"/>
      <c r="K976" s="37"/>
      <c r="L976" s="40"/>
      <c r="M976" s="203"/>
      <c r="N976" s="204"/>
      <c r="O976" s="72"/>
      <c r="P976" s="72"/>
      <c r="Q976" s="72"/>
      <c r="R976" s="72"/>
      <c r="S976" s="72"/>
      <c r="T976" s="73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T976" s="18" t="s">
        <v>134</v>
      </c>
      <c r="AU976" s="18" t="s">
        <v>132</v>
      </c>
    </row>
    <row r="977" spans="1:65" s="14" customFormat="1" ht="11.25">
      <c r="B977" s="219"/>
      <c r="C977" s="220"/>
      <c r="D977" s="200" t="s">
        <v>205</v>
      </c>
      <c r="E977" s="221" t="s">
        <v>1</v>
      </c>
      <c r="F977" s="222" t="s">
        <v>1166</v>
      </c>
      <c r="G977" s="220"/>
      <c r="H977" s="223">
        <v>1724.2739999999999</v>
      </c>
      <c r="I977" s="224"/>
      <c r="J977" s="220"/>
      <c r="K977" s="220"/>
      <c r="L977" s="225"/>
      <c r="M977" s="226"/>
      <c r="N977" s="227"/>
      <c r="O977" s="227"/>
      <c r="P977" s="227"/>
      <c r="Q977" s="227"/>
      <c r="R977" s="227"/>
      <c r="S977" s="227"/>
      <c r="T977" s="228"/>
      <c r="AT977" s="229" t="s">
        <v>205</v>
      </c>
      <c r="AU977" s="229" t="s">
        <v>132</v>
      </c>
      <c r="AV977" s="14" t="s">
        <v>132</v>
      </c>
      <c r="AW977" s="14" t="s">
        <v>32</v>
      </c>
      <c r="AX977" s="14" t="s">
        <v>83</v>
      </c>
      <c r="AY977" s="229" t="s">
        <v>123</v>
      </c>
    </row>
    <row r="978" spans="1:65" s="2" customFormat="1" ht="24.2" customHeight="1">
      <c r="A978" s="35"/>
      <c r="B978" s="36"/>
      <c r="C978" s="187" t="s">
        <v>1167</v>
      </c>
      <c r="D978" s="187" t="s">
        <v>126</v>
      </c>
      <c r="E978" s="188" t="s">
        <v>1168</v>
      </c>
      <c r="F978" s="189" t="s">
        <v>1169</v>
      </c>
      <c r="G978" s="190" t="s">
        <v>250</v>
      </c>
      <c r="H978" s="191">
        <v>55.54</v>
      </c>
      <c r="I978" s="192"/>
      <c r="J978" s="193">
        <f>ROUND(I978*H978,2)</f>
        <v>0</v>
      </c>
      <c r="K978" s="189" t="s">
        <v>130</v>
      </c>
      <c r="L978" s="40"/>
      <c r="M978" s="194" t="s">
        <v>1</v>
      </c>
      <c r="N978" s="195" t="s">
        <v>42</v>
      </c>
      <c r="O978" s="72"/>
      <c r="P978" s="196">
        <f>O978*H978</f>
        <v>0</v>
      </c>
      <c r="Q978" s="196">
        <v>0</v>
      </c>
      <c r="R978" s="196">
        <f>Q978*H978</f>
        <v>0</v>
      </c>
      <c r="S978" s="196">
        <v>0</v>
      </c>
      <c r="T978" s="197">
        <f>S978*H978</f>
        <v>0</v>
      </c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R978" s="198" t="s">
        <v>144</v>
      </c>
      <c r="AT978" s="198" t="s">
        <v>126</v>
      </c>
      <c r="AU978" s="198" t="s">
        <v>132</v>
      </c>
      <c r="AY978" s="18" t="s">
        <v>123</v>
      </c>
      <c r="BE978" s="199">
        <f>IF(N978="základní",J978,0)</f>
        <v>0</v>
      </c>
      <c r="BF978" s="199">
        <f>IF(N978="snížená",J978,0)</f>
        <v>0</v>
      </c>
      <c r="BG978" s="199">
        <f>IF(N978="zákl. přenesená",J978,0)</f>
        <v>0</v>
      </c>
      <c r="BH978" s="199">
        <f>IF(N978="sníž. přenesená",J978,0)</f>
        <v>0</v>
      </c>
      <c r="BI978" s="199">
        <f>IF(N978="nulová",J978,0)</f>
        <v>0</v>
      </c>
      <c r="BJ978" s="18" t="s">
        <v>132</v>
      </c>
      <c r="BK978" s="199">
        <f>ROUND(I978*H978,2)</f>
        <v>0</v>
      </c>
      <c r="BL978" s="18" t="s">
        <v>144</v>
      </c>
      <c r="BM978" s="198" t="s">
        <v>1170</v>
      </c>
    </row>
    <row r="979" spans="1:65" s="2" customFormat="1" ht="19.5">
      <c r="A979" s="35"/>
      <c r="B979" s="36"/>
      <c r="C979" s="37"/>
      <c r="D979" s="200" t="s">
        <v>134</v>
      </c>
      <c r="E979" s="37"/>
      <c r="F979" s="201" t="s">
        <v>1171</v>
      </c>
      <c r="G979" s="37"/>
      <c r="H979" s="37"/>
      <c r="I979" s="202"/>
      <c r="J979" s="37"/>
      <c r="K979" s="37"/>
      <c r="L979" s="40"/>
      <c r="M979" s="203"/>
      <c r="N979" s="204"/>
      <c r="O979" s="72"/>
      <c r="P979" s="72"/>
      <c r="Q979" s="72"/>
      <c r="R979" s="72"/>
      <c r="S979" s="72"/>
      <c r="T979" s="73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T979" s="18" t="s">
        <v>134</v>
      </c>
      <c r="AU979" s="18" t="s">
        <v>132</v>
      </c>
    </row>
    <row r="980" spans="1:65" s="2" customFormat="1" ht="37.9" customHeight="1">
      <c r="A980" s="35"/>
      <c r="B980" s="36"/>
      <c r="C980" s="187" t="s">
        <v>1172</v>
      </c>
      <c r="D980" s="187" t="s">
        <v>126</v>
      </c>
      <c r="E980" s="188" t="s">
        <v>1173</v>
      </c>
      <c r="F980" s="189" t="s">
        <v>1174</v>
      </c>
      <c r="G980" s="190" t="s">
        <v>250</v>
      </c>
      <c r="H980" s="191">
        <v>11.52</v>
      </c>
      <c r="I980" s="192"/>
      <c r="J980" s="193">
        <f>ROUND(I980*H980,2)</f>
        <v>0</v>
      </c>
      <c r="K980" s="189" t="s">
        <v>130</v>
      </c>
      <c r="L980" s="40"/>
      <c r="M980" s="194" t="s">
        <v>1</v>
      </c>
      <c r="N980" s="195" t="s">
        <v>42</v>
      </c>
      <c r="O980" s="72"/>
      <c r="P980" s="196">
        <f>O980*H980</f>
        <v>0</v>
      </c>
      <c r="Q980" s="196">
        <v>0</v>
      </c>
      <c r="R980" s="196">
        <f>Q980*H980</f>
        <v>0</v>
      </c>
      <c r="S980" s="196">
        <v>0</v>
      </c>
      <c r="T980" s="197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198" t="s">
        <v>144</v>
      </c>
      <c r="AT980" s="198" t="s">
        <v>126</v>
      </c>
      <c r="AU980" s="198" t="s">
        <v>132</v>
      </c>
      <c r="AY980" s="18" t="s">
        <v>123</v>
      </c>
      <c r="BE980" s="199">
        <f>IF(N980="základní",J980,0)</f>
        <v>0</v>
      </c>
      <c r="BF980" s="199">
        <f>IF(N980="snížená",J980,0)</f>
        <v>0</v>
      </c>
      <c r="BG980" s="199">
        <f>IF(N980="zákl. přenesená",J980,0)</f>
        <v>0</v>
      </c>
      <c r="BH980" s="199">
        <f>IF(N980="sníž. přenesená",J980,0)</f>
        <v>0</v>
      </c>
      <c r="BI980" s="199">
        <f>IF(N980="nulová",J980,0)</f>
        <v>0</v>
      </c>
      <c r="BJ980" s="18" t="s">
        <v>132</v>
      </c>
      <c r="BK980" s="199">
        <f>ROUND(I980*H980,2)</f>
        <v>0</v>
      </c>
      <c r="BL980" s="18" t="s">
        <v>144</v>
      </c>
      <c r="BM980" s="198" t="s">
        <v>1175</v>
      </c>
    </row>
    <row r="981" spans="1:65" s="2" customFormat="1" ht="29.25">
      <c r="A981" s="35"/>
      <c r="B981" s="36"/>
      <c r="C981" s="37"/>
      <c r="D981" s="200" t="s">
        <v>134</v>
      </c>
      <c r="E981" s="37"/>
      <c r="F981" s="201" t="s">
        <v>1176</v>
      </c>
      <c r="G981" s="37"/>
      <c r="H981" s="37"/>
      <c r="I981" s="202"/>
      <c r="J981" s="37"/>
      <c r="K981" s="37"/>
      <c r="L981" s="40"/>
      <c r="M981" s="203"/>
      <c r="N981" s="204"/>
      <c r="O981" s="72"/>
      <c r="P981" s="72"/>
      <c r="Q981" s="72"/>
      <c r="R981" s="72"/>
      <c r="S981" s="72"/>
      <c r="T981" s="73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T981" s="18" t="s">
        <v>134</v>
      </c>
      <c r="AU981" s="18" t="s">
        <v>132</v>
      </c>
    </row>
    <row r="982" spans="1:65" s="2" customFormat="1" ht="24.2" customHeight="1">
      <c r="A982" s="35"/>
      <c r="B982" s="36"/>
      <c r="C982" s="187" t="s">
        <v>1177</v>
      </c>
      <c r="D982" s="187" t="s">
        <v>126</v>
      </c>
      <c r="E982" s="188" t="s">
        <v>1178</v>
      </c>
      <c r="F982" s="189" t="s">
        <v>1179</v>
      </c>
      <c r="G982" s="190" t="s">
        <v>250</v>
      </c>
      <c r="H982" s="191">
        <v>79.709000000000003</v>
      </c>
      <c r="I982" s="192"/>
      <c r="J982" s="193">
        <f>ROUND(I982*H982,2)</f>
        <v>0</v>
      </c>
      <c r="K982" s="189" t="s">
        <v>130</v>
      </c>
      <c r="L982" s="40"/>
      <c r="M982" s="194" t="s">
        <v>1</v>
      </c>
      <c r="N982" s="195" t="s">
        <v>42</v>
      </c>
      <c r="O982" s="72"/>
      <c r="P982" s="196">
        <f>O982*H982</f>
        <v>0</v>
      </c>
      <c r="Q982" s="196">
        <v>0</v>
      </c>
      <c r="R982" s="196">
        <f>Q982*H982</f>
        <v>0</v>
      </c>
      <c r="S982" s="196">
        <v>0</v>
      </c>
      <c r="T982" s="197">
        <f>S982*H982</f>
        <v>0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8" t="s">
        <v>144</v>
      </c>
      <c r="AT982" s="198" t="s">
        <v>126</v>
      </c>
      <c r="AU982" s="198" t="s">
        <v>132</v>
      </c>
      <c r="AY982" s="18" t="s">
        <v>123</v>
      </c>
      <c r="BE982" s="199">
        <f>IF(N982="základní",J982,0)</f>
        <v>0</v>
      </c>
      <c r="BF982" s="199">
        <f>IF(N982="snížená",J982,0)</f>
        <v>0</v>
      </c>
      <c r="BG982" s="199">
        <f>IF(N982="zákl. přenesená",J982,0)</f>
        <v>0</v>
      </c>
      <c r="BH982" s="199">
        <f>IF(N982="sníž. přenesená",J982,0)</f>
        <v>0</v>
      </c>
      <c r="BI982" s="199">
        <f>IF(N982="nulová",J982,0)</f>
        <v>0</v>
      </c>
      <c r="BJ982" s="18" t="s">
        <v>132</v>
      </c>
      <c r="BK982" s="199">
        <f>ROUND(I982*H982,2)</f>
        <v>0</v>
      </c>
      <c r="BL982" s="18" t="s">
        <v>144</v>
      </c>
      <c r="BM982" s="198" t="s">
        <v>1180</v>
      </c>
    </row>
    <row r="983" spans="1:65" s="2" customFormat="1" ht="19.5">
      <c r="A983" s="35"/>
      <c r="B983" s="36"/>
      <c r="C983" s="37"/>
      <c r="D983" s="200" t="s">
        <v>134</v>
      </c>
      <c r="E983" s="37"/>
      <c r="F983" s="201" t="s">
        <v>1181</v>
      </c>
      <c r="G983" s="37"/>
      <c r="H983" s="37"/>
      <c r="I983" s="202"/>
      <c r="J983" s="37"/>
      <c r="K983" s="37"/>
      <c r="L983" s="40"/>
      <c r="M983" s="203"/>
      <c r="N983" s="204"/>
      <c r="O983" s="72"/>
      <c r="P983" s="72"/>
      <c r="Q983" s="72"/>
      <c r="R983" s="72"/>
      <c r="S983" s="72"/>
      <c r="T983" s="73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T983" s="18" t="s">
        <v>134</v>
      </c>
      <c r="AU983" s="18" t="s">
        <v>132</v>
      </c>
    </row>
    <row r="984" spans="1:65" s="2" customFormat="1" ht="24.2" customHeight="1">
      <c r="A984" s="35"/>
      <c r="B984" s="36"/>
      <c r="C984" s="187" t="s">
        <v>1182</v>
      </c>
      <c r="D984" s="187" t="s">
        <v>126</v>
      </c>
      <c r="E984" s="188" t="s">
        <v>1183</v>
      </c>
      <c r="F984" s="189" t="s">
        <v>1184</v>
      </c>
      <c r="G984" s="190" t="s">
        <v>250</v>
      </c>
      <c r="H984" s="191">
        <v>34.673000000000002</v>
      </c>
      <c r="I984" s="192"/>
      <c r="J984" s="193">
        <f>ROUND(I984*H984,2)</f>
        <v>0</v>
      </c>
      <c r="K984" s="189" t="s">
        <v>130</v>
      </c>
      <c r="L984" s="40"/>
      <c r="M984" s="194" t="s">
        <v>1</v>
      </c>
      <c r="N984" s="195" t="s">
        <v>42</v>
      </c>
      <c r="O984" s="72"/>
      <c r="P984" s="196">
        <f>O984*H984</f>
        <v>0</v>
      </c>
      <c r="Q984" s="196">
        <v>0</v>
      </c>
      <c r="R984" s="196">
        <f>Q984*H984</f>
        <v>0</v>
      </c>
      <c r="S984" s="196">
        <v>0</v>
      </c>
      <c r="T984" s="197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98" t="s">
        <v>144</v>
      </c>
      <c r="AT984" s="198" t="s">
        <v>126</v>
      </c>
      <c r="AU984" s="198" t="s">
        <v>132</v>
      </c>
      <c r="AY984" s="18" t="s">
        <v>123</v>
      </c>
      <c r="BE984" s="199">
        <f>IF(N984="základní",J984,0)</f>
        <v>0</v>
      </c>
      <c r="BF984" s="199">
        <f>IF(N984="snížená",J984,0)</f>
        <v>0</v>
      </c>
      <c r="BG984" s="199">
        <f>IF(N984="zákl. přenesená",J984,0)</f>
        <v>0</v>
      </c>
      <c r="BH984" s="199">
        <f>IF(N984="sníž. přenesená",J984,0)</f>
        <v>0</v>
      </c>
      <c r="BI984" s="199">
        <f>IF(N984="nulová",J984,0)</f>
        <v>0</v>
      </c>
      <c r="BJ984" s="18" t="s">
        <v>132</v>
      </c>
      <c r="BK984" s="199">
        <f>ROUND(I984*H984,2)</f>
        <v>0</v>
      </c>
      <c r="BL984" s="18" t="s">
        <v>144</v>
      </c>
      <c r="BM984" s="198" t="s">
        <v>1185</v>
      </c>
    </row>
    <row r="985" spans="1:65" s="2" customFormat="1" ht="29.25">
      <c r="A985" s="35"/>
      <c r="B985" s="36"/>
      <c r="C985" s="37"/>
      <c r="D985" s="200" t="s">
        <v>134</v>
      </c>
      <c r="E985" s="37"/>
      <c r="F985" s="201" t="s">
        <v>1186</v>
      </c>
      <c r="G985" s="37"/>
      <c r="H985" s="37"/>
      <c r="I985" s="202"/>
      <c r="J985" s="37"/>
      <c r="K985" s="37"/>
      <c r="L985" s="40"/>
      <c r="M985" s="203"/>
      <c r="N985" s="204"/>
      <c r="O985" s="72"/>
      <c r="P985" s="72"/>
      <c r="Q985" s="72"/>
      <c r="R985" s="72"/>
      <c r="S985" s="72"/>
      <c r="T985" s="73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T985" s="18" t="s">
        <v>134</v>
      </c>
      <c r="AU985" s="18" t="s">
        <v>132</v>
      </c>
    </row>
    <row r="986" spans="1:65" s="2" customFormat="1" ht="24.2" customHeight="1">
      <c r="A986" s="35"/>
      <c r="B986" s="36"/>
      <c r="C986" s="187" t="s">
        <v>1187</v>
      </c>
      <c r="D986" s="187" t="s">
        <v>126</v>
      </c>
      <c r="E986" s="188" t="s">
        <v>1188</v>
      </c>
      <c r="F986" s="189" t="s">
        <v>1189</v>
      </c>
      <c r="G986" s="190" t="s">
        <v>250</v>
      </c>
      <c r="H986" s="191">
        <v>16.446999999999999</v>
      </c>
      <c r="I986" s="192"/>
      <c r="J986" s="193">
        <f>ROUND(I986*H986,2)</f>
        <v>0</v>
      </c>
      <c r="K986" s="189" t="s">
        <v>130</v>
      </c>
      <c r="L986" s="40"/>
      <c r="M986" s="194" t="s">
        <v>1</v>
      </c>
      <c r="N986" s="195" t="s">
        <v>42</v>
      </c>
      <c r="O986" s="72"/>
      <c r="P986" s="196">
        <f>O986*H986</f>
        <v>0</v>
      </c>
      <c r="Q986" s="196">
        <v>0</v>
      </c>
      <c r="R986" s="196">
        <f>Q986*H986</f>
        <v>0</v>
      </c>
      <c r="S986" s="196">
        <v>0</v>
      </c>
      <c r="T986" s="197">
        <f>S986*H986</f>
        <v>0</v>
      </c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R986" s="198" t="s">
        <v>144</v>
      </c>
      <c r="AT986" s="198" t="s">
        <v>126</v>
      </c>
      <c r="AU986" s="198" t="s">
        <v>132</v>
      </c>
      <c r="AY986" s="18" t="s">
        <v>123</v>
      </c>
      <c r="BE986" s="199">
        <f>IF(N986="základní",J986,0)</f>
        <v>0</v>
      </c>
      <c r="BF986" s="199">
        <f>IF(N986="snížená",J986,0)</f>
        <v>0</v>
      </c>
      <c r="BG986" s="199">
        <f>IF(N986="zákl. přenesená",J986,0)</f>
        <v>0</v>
      </c>
      <c r="BH986" s="199">
        <f>IF(N986="sníž. přenesená",J986,0)</f>
        <v>0</v>
      </c>
      <c r="BI986" s="199">
        <f>IF(N986="nulová",J986,0)</f>
        <v>0</v>
      </c>
      <c r="BJ986" s="18" t="s">
        <v>132</v>
      </c>
      <c r="BK986" s="199">
        <f>ROUND(I986*H986,2)</f>
        <v>0</v>
      </c>
      <c r="BL986" s="18" t="s">
        <v>144</v>
      </c>
      <c r="BM986" s="198" t="s">
        <v>1190</v>
      </c>
    </row>
    <row r="987" spans="1:65" s="2" customFormat="1" ht="29.25">
      <c r="A987" s="35"/>
      <c r="B987" s="36"/>
      <c r="C987" s="37"/>
      <c r="D987" s="200" t="s">
        <v>134</v>
      </c>
      <c r="E987" s="37"/>
      <c r="F987" s="201" t="s">
        <v>1191</v>
      </c>
      <c r="G987" s="37"/>
      <c r="H987" s="37"/>
      <c r="I987" s="202"/>
      <c r="J987" s="37"/>
      <c r="K987" s="37"/>
      <c r="L987" s="40"/>
      <c r="M987" s="203"/>
      <c r="N987" s="204"/>
      <c r="O987" s="72"/>
      <c r="P987" s="72"/>
      <c r="Q987" s="72"/>
      <c r="R987" s="72"/>
      <c r="S987" s="72"/>
      <c r="T987" s="73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T987" s="18" t="s">
        <v>134</v>
      </c>
      <c r="AU987" s="18" t="s">
        <v>132</v>
      </c>
    </row>
    <row r="988" spans="1:65" s="2" customFormat="1" ht="24.2" customHeight="1">
      <c r="A988" s="35"/>
      <c r="B988" s="36"/>
      <c r="C988" s="187" t="s">
        <v>1192</v>
      </c>
      <c r="D988" s="187" t="s">
        <v>126</v>
      </c>
      <c r="E988" s="188" t="s">
        <v>1193</v>
      </c>
      <c r="F988" s="189" t="s">
        <v>1194</v>
      </c>
      <c r="G988" s="190" t="s">
        <v>250</v>
      </c>
      <c r="H988" s="191">
        <v>89.49</v>
      </c>
      <c r="I988" s="192"/>
      <c r="J988" s="193">
        <f>ROUND(I988*H988,2)</f>
        <v>0</v>
      </c>
      <c r="K988" s="189" t="s">
        <v>130</v>
      </c>
      <c r="L988" s="40"/>
      <c r="M988" s="194" t="s">
        <v>1</v>
      </c>
      <c r="N988" s="195" t="s">
        <v>42</v>
      </c>
      <c r="O988" s="72"/>
      <c r="P988" s="196">
        <f>O988*H988</f>
        <v>0</v>
      </c>
      <c r="Q988" s="196">
        <v>0</v>
      </c>
      <c r="R988" s="196">
        <f>Q988*H988</f>
        <v>0</v>
      </c>
      <c r="S988" s="196">
        <v>0</v>
      </c>
      <c r="T988" s="197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98" t="s">
        <v>144</v>
      </c>
      <c r="AT988" s="198" t="s">
        <v>126</v>
      </c>
      <c r="AU988" s="198" t="s">
        <v>132</v>
      </c>
      <c r="AY988" s="18" t="s">
        <v>123</v>
      </c>
      <c r="BE988" s="199">
        <f>IF(N988="základní",J988,0)</f>
        <v>0</v>
      </c>
      <c r="BF988" s="199">
        <f>IF(N988="snížená",J988,0)</f>
        <v>0</v>
      </c>
      <c r="BG988" s="199">
        <f>IF(N988="zákl. přenesená",J988,0)</f>
        <v>0</v>
      </c>
      <c r="BH988" s="199">
        <f>IF(N988="sníž. přenesená",J988,0)</f>
        <v>0</v>
      </c>
      <c r="BI988" s="199">
        <f>IF(N988="nulová",J988,0)</f>
        <v>0</v>
      </c>
      <c r="BJ988" s="18" t="s">
        <v>132</v>
      </c>
      <c r="BK988" s="199">
        <f>ROUND(I988*H988,2)</f>
        <v>0</v>
      </c>
      <c r="BL988" s="18" t="s">
        <v>144</v>
      </c>
      <c r="BM988" s="198" t="s">
        <v>1195</v>
      </c>
    </row>
    <row r="989" spans="1:65" s="2" customFormat="1" ht="29.25">
      <c r="A989" s="35"/>
      <c r="B989" s="36"/>
      <c r="C989" s="37"/>
      <c r="D989" s="200" t="s">
        <v>134</v>
      </c>
      <c r="E989" s="37"/>
      <c r="F989" s="201" t="s">
        <v>1196</v>
      </c>
      <c r="G989" s="37"/>
      <c r="H989" s="37"/>
      <c r="I989" s="202"/>
      <c r="J989" s="37"/>
      <c r="K989" s="37"/>
      <c r="L989" s="40"/>
      <c r="M989" s="203"/>
      <c r="N989" s="204"/>
      <c r="O989" s="72"/>
      <c r="P989" s="72"/>
      <c r="Q989" s="72"/>
      <c r="R989" s="72"/>
      <c r="S989" s="72"/>
      <c r="T989" s="73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T989" s="18" t="s">
        <v>134</v>
      </c>
      <c r="AU989" s="18" t="s">
        <v>132</v>
      </c>
    </row>
    <row r="990" spans="1:65" s="12" customFormat="1" ht="22.9" customHeight="1">
      <c r="B990" s="171"/>
      <c r="C990" s="172"/>
      <c r="D990" s="173" t="s">
        <v>75</v>
      </c>
      <c r="E990" s="185" t="s">
        <v>1197</v>
      </c>
      <c r="F990" s="185" t="s">
        <v>1198</v>
      </c>
      <c r="G990" s="172"/>
      <c r="H990" s="172"/>
      <c r="I990" s="175"/>
      <c r="J990" s="186">
        <f>BK990</f>
        <v>0</v>
      </c>
      <c r="K990" s="172"/>
      <c r="L990" s="177"/>
      <c r="M990" s="178"/>
      <c r="N990" s="179"/>
      <c r="O990" s="179"/>
      <c r="P990" s="180">
        <f>SUM(P991:P992)</f>
        <v>0</v>
      </c>
      <c r="Q990" s="179"/>
      <c r="R990" s="180">
        <f>SUM(R991:R992)</f>
        <v>0</v>
      </c>
      <c r="S990" s="179"/>
      <c r="T990" s="181">
        <f>SUM(T991:T992)</f>
        <v>0</v>
      </c>
      <c r="AR990" s="182" t="s">
        <v>83</v>
      </c>
      <c r="AT990" s="183" t="s">
        <v>75</v>
      </c>
      <c r="AU990" s="183" t="s">
        <v>83</v>
      </c>
      <c r="AY990" s="182" t="s">
        <v>123</v>
      </c>
      <c r="BK990" s="184">
        <f>SUM(BK991:BK992)</f>
        <v>0</v>
      </c>
    </row>
    <row r="991" spans="1:65" s="2" customFormat="1" ht="24.2" customHeight="1">
      <c r="A991" s="35"/>
      <c r="B991" s="36"/>
      <c r="C991" s="187" t="s">
        <v>1199</v>
      </c>
      <c r="D991" s="187" t="s">
        <v>126</v>
      </c>
      <c r="E991" s="188" t="s">
        <v>1200</v>
      </c>
      <c r="F991" s="189" t="s">
        <v>1201</v>
      </c>
      <c r="G991" s="190" t="s">
        <v>250</v>
      </c>
      <c r="H991" s="191">
        <v>252.00800000000001</v>
      </c>
      <c r="I991" s="192"/>
      <c r="J991" s="193">
        <f>ROUND(I991*H991,2)</f>
        <v>0</v>
      </c>
      <c r="K991" s="189" t="s">
        <v>130</v>
      </c>
      <c r="L991" s="40"/>
      <c r="M991" s="194" t="s">
        <v>1</v>
      </c>
      <c r="N991" s="195" t="s">
        <v>42</v>
      </c>
      <c r="O991" s="72"/>
      <c r="P991" s="196">
        <f>O991*H991</f>
        <v>0</v>
      </c>
      <c r="Q991" s="196">
        <v>0</v>
      </c>
      <c r="R991" s="196">
        <f>Q991*H991</f>
        <v>0</v>
      </c>
      <c r="S991" s="196">
        <v>0</v>
      </c>
      <c r="T991" s="197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98" t="s">
        <v>144</v>
      </c>
      <c r="AT991" s="198" t="s">
        <v>126</v>
      </c>
      <c r="AU991" s="198" t="s">
        <v>132</v>
      </c>
      <c r="AY991" s="18" t="s">
        <v>123</v>
      </c>
      <c r="BE991" s="199">
        <f>IF(N991="základní",J991,0)</f>
        <v>0</v>
      </c>
      <c r="BF991" s="199">
        <f>IF(N991="snížená",J991,0)</f>
        <v>0</v>
      </c>
      <c r="BG991" s="199">
        <f>IF(N991="zákl. přenesená",J991,0)</f>
        <v>0</v>
      </c>
      <c r="BH991" s="199">
        <f>IF(N991="sníž. přenesená",J991,0)</f>
        <v>0</v>
      </c>
      <c r="BI991" s="199">
        <f>IF(N991="nulová",J991,0)</f>
        <v>0</v>
      </c>
      <c r="BJ991" s="18" t="s">
        <v>132</v>
      </c>
      <c r="BK991" s="199">
        <f>ROUND(I991*H991,2)</f>
        <v>0</v>
      </c>
      <c r="BL991" s="18" t="s">
        <v>144</v>
      </c>
      <c r="BM991" s="198" t="s">
        <v>1202</v>
      </c>
    </row>
    <row r="992" spans="1:65" s="2" customFormat="1" ht="39">
      <c r="A992" s="35"/>
      <c r="B992" s="36"/>
      <c r="C992" s="37"/>
      <c r="D992" s="200" t="s">
        <v>134</v>
      </c>
      <c r="E992" s="37"/>
      <c r="F992" s="201" t="s">
        <v>1203</v>
      </c>
      <c r="G992" s="37"/>
      <c r="H992" s="37"/>
      <c r="I992" s="202"/>
      <c r="J992" s="37"/>
      <c r="K992" s="37"/>
      <c r="L992" s="40"/>
      <c r="M992" s="203"/>
      <c r="N992" s="204"/>
      <c r="O992" s="72"/>
      <c r="P992" s="72"/>
      <c r="Q992" s="72"/>
      <c r="R992" s="72"/>
      <c r="S992" s="72"/>
      <c r="T992" s="73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T992" s="18" t="s">
        <v>134</v>
      </c>
      <c r="AU992" s="18" t="s">
        <v>132</v>
      </c>
    </row>
    <row r="993" spans="1:65" s="12" customFormat="1" ht="25.9" customHeight="1">
      <c r="B993" s="171"/>
      <c r="C993" s="172"/>
      <c r="D993" s="173" t="s">
        <v>75</v>
      </c>
      <c r="E993" s="174" t="s">
        <v>1204</v>
      </c>
      <c r="F993" s="174" t="s">
        <v>1205</v>
      </c>
      <c r="G993" s="172"/>
      <c r="H993" s="172"/>
      <c r="I993" s="175"/>
      <c r="J993" s="176">
        <f>BK993</f>
        <v>0</v>
      </c>
      <c r="K993" s="172"/>
      <c r="L993" s="177"/>
      <c r="M993" s="178"/>
      <c r="N993" s="179"/>
      <c r="O993" s="179"/>
      <c r="P993" s="180">
        <f>P994+P1050+P1088+P1096+P1109+P1160+P1224+P1231+P1551+P1571+P1606+P1628+P1726+P1779+P1817</f>
        <v>0</v>
      </c>
      <c r="Q993" s="179"/>
      <c r="R993" s="180">
        <f>R994+R1050+R1088+R1096+R1109+R1160+R1224+R1231+R1551+R1571+R1606+R1628+R1726+R1779+R1817</f>
        <v>36.593086219999996</v>
      </c>
      <c r="S993" s="179"/>
      <c r="T993" s="181">
        <f>T994+T1050+T1088+T1096+T1109+T1160+T1224+T1231+T1551+T1571+T1606+T1628+T1726+T1779+T1817</f>
        <v>83.662607039999997</v>
      </c>
      <c r="AR993" s="182" t="s">
        <v>132</v>
      </c>
      <c r="AT993" s="183" t="s">
        <v>75</v>
      </c>
      <c r="AU993" s="183" t="s">
        <v>76</v>
      </c>
      <c r="AY993" s="182" t="s">
        <v>123</v>
      </c>
      <c r="BK993" s="184">
        <f>BK994+BK1050+BK1088+BK1096+BK1109+BK1160+BK1224+BK1231+BK1551+BK1571+BK1606+BK1628+BK1726+BK1779+BK1817</f>
        <v>0</v>
      </c>
    </row>
    <row r="994" spans="1:65" s="12" customFormat="1" ht="22.9" customHeight="1">
      <c r="B994" s="171"/>
      <c r="C994" s="172"/>
      <c r="D994" s="173" t="s">
        <v>75</v>
      </c>
      <c r="E994" s="185" t="s">
        <v>1206</v>
      </c>
      <c r="F994" s="185" t="s">
        <v>1207</v>
      </c>
      <c r="G994" s="172"/>
      <c r="H994" s="172"/>
      <c r="I994" s="175"/>
      <c r="J994" s="186">
        <f>BK994</f>
        <v>0</v>
      </c>
      <c r="K994" s="172"/>
      <c r="L994" s="177"/>
      <c r="M994" s="178"/>
      <c r="N994" s="179"/>
      <c r="O994" s="179"/>
      <c r="P994" s="180">
        <f>SUM(P995:P1049)</f>
        <v>0</v>
      </c>
      <c r="Q994" s="179"/>
      <c r="R994" s="180">
        <f>SUM(R995:R1049)</f>
        <v>0.97354735999999997</v>
      </c>
      <c r="S994" s="179"/>
      <c r="T994" s="181">
        <f>SUM(T995:T1049)</f>
        <v>0</v>
      </c>
      <c r="AR994" s="182" t="s">
        <v>132</v>
      </c>
      <c r="AT994" s="183" t="s">
        <v>75</v>
      </c>
      <c r="AU994" s="183" t="s">
        <v>83</v>
      </c>
      <c r="AY994" s="182" t="s">
        <v>123</v>
      </c>
      <c r="BK994" s="184">
        <f>SUM(BK995:BK1049)</f>
        <v>0</v>
      </c>
    </row>
    <row r="995" spans="1:65" s="2" customFormat="1" ht="14.45" customHeight="1">
      <c r="A995" s="35"/>
      <c r="B995" s="36"/>
      <c r="C995" s="187" t="s">
        <v>1208</v>
      </c>
      <c r="D995" s="187" t="s">
        <v>126</v>
      </c>
      <c r="E995" s="188" t="s">
        <v>1209</v>
      </c>
      <c r="F995" s="189" t="s">
        <v>1210</v>
      </c>
      <c r="G995" s="190" t="s">
        <v>202</v>
      </c>
      <c r="H995" s="191">
        <v>22.7</v>
      </c>
      <c r="I995" s="192"/>
      <c r="J995" s="193">
        <f>ROUND(I995*H995,2)</f>
        <v>0</v>
      </c>
      <c r="K995" s="189" t="s">
        <v>1</v>
      </c>
      <c r="L995" s="40"/>
      <c r="M995" s="194" t="s">
        <v>1</v>
      </c>
      <c r="N995" s="195" t="s">
        <v>42</v>
      </c>
      <c r="O995" s="72"/>
      <c r="P995" s="196">
        <f>O995*H995</f>
        <v>0</v>
      </c>
      <c r="Q995" s="196">
        <v>0</v>
      </c>
      <c r="R995" s="196">
        <f>Q995*H995</f>
        <v>0</v>
      </c>
      <c r="S995" s="196">
        <v>0</v>
      </c>
      <c r="T995" s="197">
        <f>S995*H995</f>
        <v>0</v>
      </c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R995" s="198" t="s">
        <v>295</v>
      </c>
      <c r="AT995" s="198" t="s">
        <v>126</v>
      </c>
      <c r="AU995" s="198" t="s">
        <v>132</v>
      </c>
      <c r="AY995" s="18" t="s">
        <v>123</v>
      </c>
      <c r="BE995" s="199">
        <f>IF(N995="základní",J995,0)</f>
        <v>0</v>
      </c>
      <c r="BF995" s="199">
        <f>IF(N995="snížená",J995,0)</f>
        <v>0</v>
      </c>
      <c r="BG995" s="199">
        <f>IF(N995="zákl. přenesená",J995,0)</f>
        <v>0</v>
      </c>
      <c r="BH995" s="199">
        <f>IF(N995="sníž. přenesená",J995,0)</f>
        <v>0</v>
      </c>
      <c r="BI995" s="199">
        <f>IF(N995="nulová",J995,0)</f>
        <v>0</v>
      </c>
      <c r="BJ995" s="18" t="s">
        <v>132</v>
      </c>
      <c r="BK995" s="199">
        <f>ROUND(I995*H995,2)</f>
        <v>0</v>
      </c>
      <c r="BL995" s="18" t="s">
        <v>295</v>
      </c>
      <c r="BM995" s="198" t="s">
        <v>1211</v>
      </c>
    </row>
    <row r="996" spans="1:65" s="2" customFormat="1" ht="11.25">
      <c r="A996" s="35"/>
      <c r="B996" s="36"/>
      <c r="C996" s="37"/>
      <c r="D996" s="200" t="s">
        <v>134</v>
      </c>
      <c r="E996" s="37"/>
      <c r="F996" s="201" t="s">
        <v>1210</v>
      </c>
      <c r="G996" s="37"/>
      <c r="H996" s="37"/>
      <c r="I996" s="202"/>
      <c r="J996" s="37"/>
      <c r="K996" s="37"/>
      <c r="L996" s="40"/>
      <c r="M996" s="203"/>
      <c r="N996" s="204"/>
      <c r="O996" s="72"/>
      <c r="P996" s="72"/>
      <c r="Q996" s="72"/>
      <c r="R996" s="72"/>
      <c r="S996" s="72"/>
      <c r="T996" s="73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T996" s="18" t="s">
        <v>134</v>
      </c>
      <c r="AU996" s="18" t="s">
        <v>132</v>
      </c>
    </row>
    <row r="997" spans="1:65" s="14" customFormat="1" ht="11.25">
      <c r="B997" s="219"/>
      <c r="C997" s="220"/>
      <c r="D997" s="200" t="s">
        <v>205</v>
      </c>
      <c r="E997" s="221" t="s">
        <v>1</v>
      </c>
      <c r="F997" s="222" t="s">
        <v>1212</v>
      </c>
      <c r="G997" s="220"/>
      <c r="H997" s="223">
        <v>22.7</v>
      </c>
      <c r="I997" s="224"/>
      <c r="J997" s="220"/>
      <c r="K997" s="220"/>
      <c r="L997" s="225"/>
      <c r="M997" s="226"/>
      <c r="N997" s="227"/>
      <c r="O997" s="227"/>
      <c r="P997" s="227"/>
      <c r="Q997" s="227"/>
      <c r="R997" s="227"/>
      <c r="S997" s="227"/>
      <c r="T997" s="228"/>
      <c r="AT997" s="229" t="s">
        <v>205</v>
      </c>
      <c r="AU997" s="229" t="s">
        <v>132</v>
      </c>
      <c r="AV997" s="14" t="s">
        <v>132</v>
      </c>
      <c r="AW997" s="14" t="s">
        <v>32</v>
      </c>
      <c r="AX997" s="14" t="s">
        <v>83</v>
      </c>
      <c r="AY997" s="229" t="s">
        <v>123</v>
      </c>
    </row>
    <row r="998" spans="1:65" s="2" customFormat="1" ht="24.2" customHeight="1">
      <c r="A998" s="35"/>
      <c r="B998" s="36"/>
      <c r="C998" s="187" t="s">
        <v>1213</v>
      </c>
      <c r="D998" s="187" t="s">
        <v>126</v>
      </c>
      <c r="E998" s="188" t="s">
        <v>1214</v>
      </c>
      <c r="F998" s="189" t="s">
        <v>1215</v>
      </c>
      <c r="G998" s="190" t="s">
        <v>202</v>
      </c>
      <c r="H998" s="191">
        <v>77.28</v>
      </c>
      <c r="I998" s="192"/>
      <c r="J998" s="193">
        <f>ROUND(I998*H998,2)</f>
        <v>0</v>
      </c>
      <c r="K998" s="189" t="s">
        <v>130</v>
      </c>
      <c r="L998" s="40"/>
      <c r="M998" s="194" t="s">
        <v>1</v>
      </c>
      <c r="N998" s="195" t="s">
        <v>42</v>
      </c>
      <c r="O998" s="72"/>
      <c r="P998" s="196">
        <f>O998*H998</f>
        <v>0</v>
      </c>
      <c r="Q998" s="196">
        <v>0</v>
      </c>
      <c r="R998" s="196">
        <f>Q998*H998</f>
        <v>0</v>
      </c>
      <c r="S998" s="196">
        <v>0</v>
      </c>
      <c r="T998" s="197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198" t="s">
        <v>295</v>
      </c>
      <c r="AT998" s="198" t="s">
        <v>126</v>
      </c>
      <c r="AU998" s="198" t="s">
        <v>132</v>
      </c>
      <c r="AY998" s="18" t="s">
        <v>123</v>
      </c>
      <c r="BE998" s="199">
        <f>IF(N998="základní",J998,0)</f>
        <v>0</v>
      </c>
      <c r="BF998" s="199">
        <f>IF(N998="snížená",J998,0)</f>
        <v>0</v>
      </c>
      <c r="BG998" s="199">
        <f>IF(N998="zákl. přenesená",J998,0)</f>
        <v>0</v>
      </c>
      <c r="BH998" s="199">
        <f>IF(N998="sníž. přenesená",J998,0)</f>
        <v>0</v>
      </c>
      <c r="BI998" s="199">
        <f>IF(N998="nulová",J998,0)</f>
        <v>0</v>
      </c>
      <c r="BJ998" s="18" t="s">
        <v>132</v>
      </c>
      <c r="BK998" s="199">
        <f>ROUND(I998*H998,2)</f>
        <v>0</v>
      </c>
      <c r="BL998" s="18" t="s">
        <v>295</v>
      </c>
      <c r="BM998" s="198" t="s">
        <v>1216</v>
      </c>
    </row>
    <row r="999" spans="1:65" s="2" customFormat="1" ht="29.25">
      <c r="A999" s="35"/>
      <c r="B999" s="36"/>
      <c r="C999" s="37"/>
      <c r="D999" s="200" t="s">
        <v>134</v>
      </c>
      <c r="E999" s="37"/>
      <c r="F999" s="201" t="s">
        <v>1217</v>
      </c>
      <c r="G999" s="37"/>
      <c r="H999" s="37"/>
      <c r="I999" s="202"/>
      <c r="J999" s="37"/>
      <c r="K999" s="37"/>
      <c r="L999" s="40"/>
      <c r="M999" s="203"/>
      <c r="N999" s="204"/>
      <c r="O999" s="72"/>
      <c r="P999" s="72"/>
      <c r="Q999" s="72"/>
      <c r="R999" s="72"/>
      <c r="S999" s="72"/>
      <c r="T999" s="73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T999" s="18" t="s">
        <v>134</v>
      </c>
      <c r="AU999" s="18" t="s">
        <v>132</v>
      </c>
    </row>
    <row r="1000" spans="1:65" s="13" customFormat="1" ht="11.25">
      <c r="B1000" s="209"/>
      <c r="C1000" s="210"/>
      <c r="D1000" s="200" t="s">
        <v>205</v>
      </c>
      <c r="E1000" s="211" t="s">
        <v>1</v>
      </c>
      <c r="F1000" s="212" t="s">
        <v>1218</v>
      </c>
      <c r="G1000" s="210"/>
      <c r="H1000" s="211" t="s">
        <v>1</v>
      </c>
      <c r="I1000" s="213"/>
      <c r="J1000" s="210"/>
      <c r="K1000" s="210"/>
      <c r="L1000" s="214"/>
      <c r="M1000" s="215"/>
      <c r="N1000" s="216"/>
      <c r="O1000" s="216"/>
      <c r="P1000" s="216"/>
      <c r="Q1000" s="216"/>
      <c r="R1000" s="216"/>
      <c r="S1000" s="216"/>
      <c r="T1000" s="217"/>
      <c r="AT1000" s="218" t="s">
        <v>205</v>
      </c>
      <c r="AU1000" s="218" t="s">
        <v>132</v>
      </c>
      <c r="AV1000" s="13" t="s">
        <v>83</v>
      </c>
      <c r="AW1000" s="13" t="s">
        <v>32</v>
      </c>
      <c r="AX1000" s="13" t="s">
        <v>76</v>
      </c>
      <c r="AY1000" s="218" t="s">
        <v>123</v>
      </c>
    </row>
    <row r="1001" spans="1:65" s="13" customFormat="1" ht="11.25">
      <c r="B1001" s="209"/>
      <c r="C1001" s="210"/>
      <c r="D1001" s="200" t="s">
        <v>205</v>
      </c>
      <c r="E1001" s="211" t="s">
        <v>1</v>
      </c>
      <c r="F1001" s="212" t="s">
        <v>345</v>
      </c>
      <c r="G1001" s="210"/>
      <c r="H1001" s="211" t="s">
        <v>1</v>
      </c>
      <c r="I1001" s="213"/>
      <c r="J1001" s="210"/>
      <c r="K1001" s="210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205</v>
      </c>
      <c r="AU1001" s="218" t="s">
        <v>132</v>
      </c>
      <c r="AV1001" s="13" t="s">
        <v>83</v>
      </c>
      <c r="AW1001" s="13" t="s">
        <v>32</v>
      </c>
      <c r="AX1001" s="13" t="s">
        <v>76</v>
      </c>
      <c r="AY1001" s="218" t="s">
        <v>123</v>
      </c>
    </row>
    <row r="1002" spans="1:65" s="14" customFormat="1" ht="11.25">
      <c r="B1002" s="219"/>
      <c r="C1002" s="220"/>
      <c r="D1002" s="200" t="s">
        <v>205</v>
      </c>
      <c r="E1002" s="221" t="s">
        <v>1</v>
      </c>
      <c r="F1002" s="222" t="s">
        <v>514</v>
      </c>
      <c r="G1002" s="220"/>
      <c r="H1002" s="223">
        <v>13.26</v>
      </c>
      <c r="I1002" s="224"/>
      <c r="J1002" s="220"/>
      <c r="K1002" s="220"/>
      <c r="L1002" s="225"/>
      <c r="M1002" s="226"/>
      <c r="N1002" s="227"/>
      <c r="O1002" s="227"/>
      <c r="P1002" s="227"/>
      <c r="Q1002" s="227"/>
      <c r="R1002" s="227"/>
      <c r="S1002" s="227"/>
      <c r="T1002" s="228"/>
      <c r="AT1002" s="229" t="s">
        <v>205</v>
      </c>
      <c r="AU1002" s="229" t="s">
        <v>132</v>
      </c>
      <c r="AV1002" s="14" t="s">
        <v>132</v>
      </c>
      <c r="AW1002" s="14" t="s">
        <v>32</v>
      </c>
      <c r="AX1002" s="14" t="s">
        <v>76</v>
      </c>
      <c r="AY1002" s="229" t="s">
        <v>123</v>
      </c>
    </row>
    <row r="1003" spans="1:65" s="14" customFormat="1" ht="11.25">
      <c r="B1003" s="219"/>
      <c r="C1003" s="220"/>
      <c r="D1003" s="200" t="s">
        <v>205</v>
      </c>
      <c r="E1003" s="221" t="s">
        <v>1</v>
      </c>
      <c r="F1003" s="222" t="s">
        <v>928</v>
      </c>
      <c r="G1003" s="220"/>
      <c r="H1003" s="223">
        <v>0.48</v>
      </c>
      <c r="I1003" s="224"/>
      <c r="J1003" s="220"/>
      <c r="K1003" s="220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205</v>
      </c>
      <c r="AU1003" s="229" t="s">
        <v>132</v>
      </c>
      <c r="AV1003" s="14" t="s">
        <v>132</v>
      </c>
      <c r="AW1003" s="14" t="s">
        <v>32</v>
      </c>
      <c r="AX1003" s="14" t="s">
        <v>76</v>
      </c>
      <c r="AY1003" s="229" t="s">
        <v>123</v>
      </c>
    </row>
    <row r="1004" spans="1:65" s="14" customFormat="1" ht="11.25">
      <c r="B1004" s="219"/>
      <c r="C1004" s="220"/>
      <c r="D1004" s="200" t="s">
        <v>205</v>
      </c>
      <c r="E1004" s="221" t="s">
        <v>1</v>
      </c>
      <c r="F1004" s="222" t="s">
        <v>927</v>
      </c>
      <c r="G1004" s="220"/>
      <c r="H1004" s="223">
        <v>5.58</v>
      </c>
      <c r="I1004" s="224"/>
      <c r="J1004" s="220"/>
      <c r="K1004" s="220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205</v>
      </c>
      <c r="AU1004" s="229" t="s">
        <v>132</v>
      </c>
      <c r="AV1004" s="14" t="s">
        <v>132</v>
      </c>
      <c r="AW1004" s="14" t="s">
        <v>32</v>
      </c>
      <c r="AX1004" s="14" t="s">
        <v>76</v>
      </c>
      <c r="AY1004" s="229" t="s">
        <v>123</v>
      </c>
    </row>
    <row r="1005" spans="1:65" s="13" customFormat="1" ht="11.25">
      <c r="B1005" s="209"/>
      <c r="C1005" s="210"/>
      <c r="D1005" s="200" t="s">
        <v>205</v>
      </c>
      <c r="E1005" s="211" t="s">
        <v>1</v>
      </c>
      <c r="F1005" s="212" t="s">
        <v>349</v>
      </c>
      <c r="G1005" s="210"/>
      <c r="H1005" s="211" t="s">
        <v>1</v>
      </c>
      <c r="I1005" s="213"/>
      <c r="J1005" s="210"/>
      <c r="K1005" s="210"/>
      <c r="L1005" s="214"/>
      <c r="M1005" s="215"/>
      <c r="N1005" s="216"/>
      <c r="O1005" s="216"/>
      <c r="P1005" s="216"/>
      <c r="Q1005" s="216"/>
      <c r="R1005" s="216"/>
      <c r="S1005" s="216"/>
      <c r="T1005" s="217"/>
      <c r="AT1005" s="218" t="s">
        <v>205</v>
      </c>
      <c r="AU1005" s="218" t="s">
        <v>132</v>
      </c>
      <c r="AV1005" s="13" t="s">
        <v>83</v>
      </c>
      <c r="AW1005" s="13" t="s">
        <v>32</v>
      </c>
      <c r="AX1005" s="13" t="s">
        <v>76</v>
      </c>
      <c r="AY1005" s="218" t="s">
        <v>123</v>
      </c>
    </row>
    <row r="1006" spans="1:65" s="14" customFormat="1" ht="11.25">
      <c r="B1006" s="219"/>
      <c r="C1006" s="220"/>
      <c r="D1006" s="200" t="s">
        <v>205</v>
      </c>
      <c r="E1006" s="221" t="s">
        <v>1</v>
      </c>
      <c r="F1006" s="222" t="s">
        <v>516</v>
      </c>
      <c r="G1006" s="220"/>
      <c r="H1006" s="223">
        <v>26.52</v>
      </c>
      <c r="I1006" s="224"/>
      <c r="J1006" s="220"/>
      <c r="K1006" s="220"/>
      <c r="L1006" s="225"/>
      <c r="M1006" s="226"/>
      <c r="N1006" s="227"/>
      <c r="O1006" s="227"/>
      <c r="P1006" s="227"/>
      <c r="Q1006" s="227"/>
      <c r="R1006" s="227"/>
      <c r="S1006" s="227"/>
      <c r="T1006" s="228"/>
      <c r="AT1006" s="229" t="s">
        <v>205</v>
      </c>
      <c r="AU1006" s="229" t="s">
        <v>132</v>
      </c>
      <c r="AV1006" s="14" t="s">
        <v>132</v>
      </c>
      <c r="AW1006" s="14" t="s">
        <v>32</v>
      </c>
      <c r="AX1006" s="14" t="s">
        <v>76</v>
      </c>
      <c r="AY1006" s="229" t="s">
        <v>123</v>
      </c>
    </row>
    <row r="1007" spans="1:65" s="14" customFormat="1" ht="11.25">
      <c r="B1007" s="219"/>
      <c r="C1007" s="220"/>
      <c r="D1007" s="200" t="s">
        <v>205</v>
      </c>
      <c r="E1007" s="221" t="s">
        <v>1</v>
      </c>
      <c r="F1007" s="222" t="s">
        <v>933</v>
      </c>
      <c r="G1007" s="220"/>
      <c r="H1007" s="223">
        <v>0.96</v>
      </c>
      <c r="I1007" s="224"/>
      <c r="J1007" s="220"/>
      <c r="K1007" s="220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205</v>
      </c>
      <c r="AU1007" s="229" t="s">
        <v>132</v>
      </c>
      <c r="AV1007" s="14" t="s">
        <v>132</v>
      </c>
      <c r="AW1007" s="14" t="s">
        <v>32</v>
      </c>
      <c r="AX1007" s="14" t="s">
        <v>76</v>
      </c>
      <c r="AY1007" s="229" t="s">
        <v>123</v>
      </c>
    </row>
    <row r="1008" spans="1:65" s="14" customFormat="1" ht="11.25">
      <c r="B1008" s="219"/>
      <c r="C1008" s="220"/>
      <c r="D1008" s="200" t="s">
        <v>205</v>
      </c>
      <c r="E1008" s="221" t="s">
        <v>1</v>
      </c>
      <c r="F1008" s="222" t="s">
        <v>517</v>
      </c>
      <c r="G1008" s="220"/>
      <c r="H1008" s="223">
        <v>11.16</v>
      </c>
      <c r="I1008" s="224"/>
      <c r="J1008" s="220"/>
      <c r="K1008" s="220"/>
      <c r="L1008" s="225"/>
      <c r="M1008" s="226"/>
      <c r="N1008" s="227"/>
      <c r="O1008" s="227"/>
      <c r="P1008" s="227"/>
      <c r="Q1008" s="227"/>
      <c r="R1008" s="227"/>
      <c r="S1008" s="227"/>
      <c r="T1008" s="228"/>
      <c r="AT1008" s="229" t="s">
        <v>205</v>
      </c>
      <c r="AU1008" s="229" t="s">
        <v>132</v>
      </c>
      <c r="AV1008" s="14" t="s">
        <v>132</v>
      </c>
      <c r="AW1008" s="14" t="s">
        <v>32</v>
      </c>
      <c r="AX1008" s="14" t="s">
        <v>76</v>
      </c>
      <c r="AY1008" s="229" t="s">
        <v>123</v>
      </c>
    </row>
    <row r="1009" spans="1:65" s="13" customFormat="1" ht="11.25">
      <c r="B1009" s="209"/>
      <c r="C1009" s="210"/>
      <c r="D1009" s="200" t="s">
        <v>205</v>
      </c>
      <c r="E1009" s="211" t="s">
        <v>1</v>
      </c>
      <c r="F1009" s="212" t="s">
        <v>367</v>
      </c>
      <c r="G1009" s="210"/>
      <c r="H1009" s="211" t="s">
        <v>1</v>
      </c>
      <c r="I1009" s="213"/>
      <c r="J1009" s="210"/>
      <c r="K1009" s="210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205</v>
      </c>
      <c r="AU1009" s="218" t="s">
        <v>132</v>
      </c>
      <c r="AV1009" s="13" t="s">
        <v>83</v>
      </c>
      <c r="AW1009" s="13" t="s">
        <v>32</v>
      </c>
      <c r="AX1009" s="13" t="s">
        <v>76</v>
      </c>
      <c r="AY1009" s="218" t="s">
        <v>123</v>
      </c>
    </row>
    <row r="1010" spans="1:65" s="14" customFormat="1" ht="11.25">
      <c r="B1010" s="219"/>
      <c r="C1010" s="220"/>
      <c r="D1010" s="200" t="s">
        <v>205</v>
      </c>
      <c r="E1010" s="221" t="s">
        <v>1</v>
      </c>
      <c r="F1010" s="222" t="s">
        <v>514</v>
      </c>
      <c r="G1010" s="220"/>
      <c r="H1010" s="223">
        <v>13.26</v>
      </c>
      <c r="I1010" s="224"/>
      <c r="J1010" s="220"/>
      <c r="K1010" s="220"/>
      <c r="L1010" s="225"/>
      <c r="M1010" s="226"/>
      <c r="N1010" s="227"/>
      <c r="O1010" s="227"/>
      <c r="P1010" s="227"/>
      <c r="Q1010" s="227"/>
      <c r="R1010" s="227"/>
      <c r="S1010" s="227"/>
      <c r="T1010" s="228"/>
      <c r="AT1010" s="229" t="s">
        <v>205</v>
      </c>
      <c r="AU1010" s="229" t="s">
        <v>132</v>
      </c>
      <c r="AV1010" s="14" t="s">
        <v>132</v>
      </c>
      <c r="AW1010" s="14" t="s">
        <v>32</v>
      </c>
      <c r="AX1010" s="14" t="s">
        <v>76</v>
      </c>
      <c r="AY1010" s="229" t="s">
        <v>123</v>
      </c>
    </row>
    <row r="1011" spans="1:65" s="14" customFormat="1" ht="11.25">
      <c r="B1011" s="219"/>
      <c r="C1011" s="220"/>
      <c r="D1011" s="200" t="s">
        <v>205</v>
      </c>
      <c r="E1011" s="221" t="s">
        <v>1</v>
      </c>
      <c r="F1011" s="222" t="s">
        <v>927</v>
      </c>
      <c r="G1011" s="220"/>
      <c r="H1011" s="223">
        <v>5.58</v>
      </c>
      <c r="I1011" s="224"/>
      <c r="J1011" s="220"/>
      <c r="K1011" s="220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205</v>
      </c>
      <c r="AU1011" s="229" t="s">
        <v>132</v>
      </c>
      <c r="AV1011" s="14" t="s">
        <v>132</v>
      </c>
      <c r="AW1011" s="14" t="s">
        <v>32</v>
      </c>
      <c r="AX1011" s="14" t="s">
        <v>76</v>
      </c>
      <c r="AY1011" s="229" t="s">
        <v>123</v>
      </c>
    </row>
    <row r="1012" spans="1:65" s="14" customFormat="1" ht="11.25">
      <c r="B1012" s="219"/>
      <c r="C1012" s="220"/>
      <c r="D1012" s="200" t="s">
        <v>205</v>
      </c>
      <c r="E1012" s="221" t="s">
        <v>1</v>
      </c>
      <c r="F1012" s="222" t="s">
        <v>928</v>
      </c>
      <c r="G1012" s="220"/>
      <c r="H1012" s="223">
        <v>0.48</v>
      </c>
      <c r="I1012" s="224"/>
      <c r="J1012" s="220"/>
      <c r="K1012" s="220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205</v>
      </c>
      <c r="AU1012" s="229" t="s">
        <v>132</v>
      </c>
      <c r="AV1012" s="14" t="s">
        <v>132</v>
      </c>
      <c r="AW1012" s="14" t="s">
        <v>32</v>
      </c>
      <c r="AX1012" s="14" t="s">
        <v>76</v>
      </c>
      <c r="AY1012" s="229" t="s">
        <v>123</v>
      </c>
    </row>
    <row r="1013" spans="1:65" s="15" customFormat="1" ht="11.25">
      <c r="B1013" s="230"/>
      <c r="C1013" s="231"/>
      <c r="D1013" s="200" t="s">
        <v>205</v>
      </c>
      <c r="E1013" s="232" t="s">
        <v>1</v>
      </c>
      <c r="F1013" s="233" t="s">
        <v>214</v>
      </c>
      <c r="G1013" s="231"/>
      <c r="H1013" s="234">
        <v>77.280000000000015</v>
      </c>
      <c r="I1013" s="235"/>
      <c r="J1013" s="231"/>
      <c r="K1013" s="231"/>
      <c r="L1013" s="236"/>
      <c r="M1013" s="237"/>
      <c r="N1013" s="238"/>
      <c r="O1013" s="238"/>
      <c r="P1013" s="238"/>
      <c r="Q1013" s="238"/>
      <c r="R1013" s="238"/>
      <c r="S1013" s="238"/>
      <c r="T1013" s="239"/>
      <c r="AT1013" s="240" t="s">
        <v>205</v>
      </c>
      <c r="AU1013" s="240" t="s">
        <v>132</v>
      </c>
      <c r="AV1013" s="15" t="s">
        <v>144</v>
      </c>
      <c r="AW1013" s="15" t="s">
        <v>32</v>
      </c>
      <c r="AX1013" s="15" t="s">
        <v>83</v>
      </c>
      <c r="AY1013" s="240" t="s">
        <v>123</v>
      </c>
    </row>
    <row r="1014" spans="1:65" s="2" customFormat="1" ht="24.2" customHeight="1">
      <c r="A1014" s="35"/>
      <c r="B1014" s="36"/>
      <c r="C1014" s="187" t="s">
        <v>1219</v>
      </c>
      <c r="D1014" s="187" t="s">
        <v>126</v>
      </c>
      <c r="E1014" s="188" t="s">
        <v>1220</v>
      </c>
      <c r="F1014" s="189" t="s">
        <v>1221</v>
      </c>
      <c r="G1014" s="190" t="s">
        <v>202</v>
      </c>
      <c r="H1014" s="191">
        <v>91.32</v>
      </c>
      <c r="I1014" s="192"/>
      <c r="J1014" s="193">
        <f>ROUND(I1014*H1014,2)</f>
        <v>0</v>
      </c>
      <c r="K1014" s="189" t="s">
        <v>130</v>
      </c>
      <c r="L1014" s="40"/>
      <c r="M1014" s="194" t="s">
        <v>1</v>
      </c>
      <c r="N1014" s="195" t="s">
        <v>42</v>
      </c>
      <c r="O1014" s="72"/>
      <c r="P1014" s="196">
        <f>O1014*H1014</f>
        <v>0</v>
      </c>
      <c r="Q1014" s="196">
        <v>0</v>
      </c>
      <c r="R1014" s="196">
        <f>Q1014*H1014</f>
        <v>0</v>
      </c>
      <c r="S1014" s="196">
        <v>0</v>
      </c>
      <c r="T1014" s="197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198" t="s">
        <v>295</v>
      </c>
      <c r="AT1014" s="198" t="s">
        <v>126</v>
      </c>
      <c r="AU1014" s="198" t="s">
        <v>132</v>
      </c>
      <c r="AY1014" s="18" t="s">
        <v>123</v>
      </c>
      <c r="BE1014" s="199">
        <f>IF(N1014="základní",J1014,0)</f>
        <v>0</v>
      </c>
      <c r="BF1014" s="199">
        <f>IF(N1014="snížená",J1014,0)</f>
        <v>0</v>
      </c>
      <c r="BG1014" s="199">
        <f>IF(N1014="zákl. přenesená",J1014,0)</f>
        <v>0</v>
      </c>
      <c r="BH1014" s="199">
        <f>IF(N1014="sníž. přenesená",J1014,0)</f>
        <v>0</v>
      </c>
      <c r="BI1014" s="199">
        <f>IF(N1014="nulová",J1014,0)</f>
        <v>0</v>
      </c>
      <c r="BJ1014" s="18" t="s">
        <v>132</v>
      </c>
      <c r="BK1014" s="199">
        <f>ROUND(I1014*H1014,2)</f>
        <v>0</v>
      </c>
      <c r="BL1014" s="18" t="s">
        <v>295</v>
      </c>
      <c r="BM1014" s="198" t="s">
        <v>1222</v>
      </c>
    </row>
    <row r="1015" spans="1:65" s="2" customFormat="1" ht="29.25">
      <c r="A1015" s="35"/>
      <c r="B1015" s="36"/>
      <c r="C1015" s="37"/>
      <c r="D1015" s="200" t="s">
        <v>134</v>
      </c>
      <c r="E1015" s="37"/>
      <c r="F1015" s="201" t="s">
        <v>1223</v>
      </c>
      <c r="G1015" s="37"/>
      <c r="H1015" s="37"/>
      <c r="I1015" s="202"/>
      <c r="J1015" s="37"/>
      <c r="K1015" s="37"/>
      <c r="L1015" s="40"/>
      <c r="M1015" s="203"/>
      <c r="N1015" s="204"/>
      <c r="O1015" s="72"/>
      <c r="P1015" s="72"/>
      <c r="Q1015" s="72"/>
      <c r="R1015" s="72"/>
      <c r="S1015" s="72"/>
      <c r="T1015" s="73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T1015" s="18" t="s">
        <v>134</v>
      </c>
      <c r="AU1015" s="18" t="s">
        <v>132</v>
      </c>
    </row>
    <row r="1016" spans="1:65" s="13" customFormat="1" ht="11.25">
      <c r="B1016" s="209"/>
      <c r="C1016" s="210"/>
      <c r="D1016" s="200" t="s">
        <v>205</v>
      </c>
      <c r="E1016" s="211" t="s">
        <v>1</v>
      </c>
      <c r="F1016" s="212" t="s">
        <v>1224</v>
      </c>
      <c r="G1016" s="210"/>
      <c r="H1016" s="211" t="s">
        <v>1</v>
      </c>
      <c r="I1016" s="213"/>
      <c r="J1016" s="210"/>
      <c r="K1016" s="210"/>
      <c r="L1016" s="214"/>
      <c r="M1016" s="215"/>
      <c r="N1016" s="216"/>
      <c r="O1016" s="216"/>
      <c r="P1016" s="216"/>
      <c r="Q1016" s="216"/>
      <c r="R1016" s="216"/>
      <c r="S1016" s="216"/>
      <c r="T1016" s="217"/>
      <c r="AT1016" s="218" t="s">
        <v>205</v>
      </c>
      <c r="AU1016" s="218" t="s">
        <v>132</v>
      </c>
      <c r="AV1016" s="13" t="s">
        <v>83</v>
      </c>
      <c r="AW1016" s="13" t="s">
        <v>32</v>
      </c>
      <c r="AX1016" s="13" t="s">
        <v>76</v>
      </c>
      <c r="AY1016" s="218" t="s">
        <v>123</v>
      </c>
    </row>
    <row r="1017" spans="1:65" s="13" customFormat="1" ht="11.25">
      <c r="B1017" s="209"/>
      <c r="C1017" s="210"/>
      <c r="D1017" s="200" t="s">
        <v>205</v>
      </c>
      <c r="E1017" s="211" t="s">
        <v>1</v>
      </c>
      <c r="F1017" s="212" t="s">
        <v>345</v>
      </c>
      <c r="G1017" s="210"/>
      <c r="H1017" s="211" t="s">
        <v>1</v>
      </c>
      <c r="I1017" s="213"/>
      <c r="J1017" s="210"/>
      <c r="K1017" s="210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205</v>
      </c>
      <c r="AU1017" s="218" t="s">
        <v>132</v>
      </c>
      <c r="AV1017" s="13" t="s">
        <v>83</v>
      </c>
      <c r="AW1017" s="13" t="s">
        <v>32</v>
      </c>
      <c r="AX1017" s="13" t="s">
        <v>76</v>
      </c>
      <c r="AY1017" s="218" t="s">
        <v>123</v>
      </c>
    </row>
    <row r="1018" spans="1:65" s="14" customFormat="1" ht="11.25">
      <c r="B1018" s="219"/>
      <c r="C1018" s="220"/>
      <c r="D1018" s="200" t="s">
        <v>205</v>
      </c>
      <c r="E1018" s="221" t="s">
        <v>1</v>
      </c>
      <c r="F1018" s="222" t="s">
        <v>1225</v>
      </c>
      <c r="G1018" s="220"/>
      <c r="H1018" s="223">
        <v>6.6</v>
      </c>
      <c r="I1018" s="224"/>
      <c r="J1018" s="220"/>
      <c r="K1018" s="220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205</v>
      </c>
      <c r="AU1018" s="229" t="s">
        <v>132</v>
      </c>
      <c r="AV1018" s="14" t="s">
        <v>132</v>
      </c>
      <c r="AW1018" s="14" t="s">
        <v>32</v>
      </c>
      <c r="AX1018" s="14" t="s">
        <v>76</v>
      </c>
      <c r="AY1018" s="229" t="s">
        <v>123</v>
      </c>
    </row>
    <row r="1019" spans="1:65" s="14" customFormat="1" ht="11.25">
      <c r="B1019" s="219"/>
      <c r="C1019" s="220"/>
      <c r="D1019" s="200" t="s">
        <v>205</v>
      </c>
      <c r="E1019" s="221" t="s">
        <v>1</v>
      </c>
      <c r="F1019" s="222" t="s">
        <v>1226</v>
      </c>
      <c r="G1019" s="220"/>
      <c r="H1019" s="223">
        <v>9.57</v>
      </c>
      <c r="I1019" s="224"/>
      <c r="J1019" s="220"/>
      <c r="K1019" s="220"/>
      <c r="L1019" s="225"/>
      <c r="M1019" s="226"/>
      <c r="N1019" s="227"/>
      <c r="O1019" s="227"/>
      <c r="P1019" s="227"/>
      <c r="Q1019" s="227"/>
      <c r="R1019" s="227"/>
      <c r="S1019" s="227"/>
      <c r="T1019" s="228"/>
      <c r="AT1019" s="229" t="s">
        <v>205</v>
      </c>
      <c r="AU1019" s="229" t="s">
        <v>132</v>
      </c>
      <c r="AV1019" s="14" t="s">
        <v>132</v>
      </c>
      <c r="AW1019" s="14" t="s">
        <v>32</v>
      </c>
      <c r="AX1019" s="14" t="s">
        <v>76</v>
      </c>
      <c r="AY1019" s="229" t="s">
        <v>123</v>
      </c>
    </row>
    <row r="1020" spans="1:65" s="14" customFormat="1" ht="11.25">
      <c r="B1020" s="219"/>
      <c r="C1020" s="220"/>
      <c r="D1020" s="200" t="s">
        <v>205</v>
      </c>
      <c r="E1020" s="221" t="s">
        <v>1</v>
      </c>
      <c r="F1020" s="222" t="s">
        <v>1227</v>
      </c>
      <c r="G1020" s="220"/>
      <c r="H1020" s="223">
        <v>6.66</v>
      </c>
      <c r="I1020" s="224"/>
      <c r="J1020" s="220"/>
      <c r="K1020" s="220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205</v>
      </c>
      <c r="AU1020" s="229" t="s">
        <v>132</v>
      </c>
      <c r="AV1020" s="14" t="s">
        <v>132</v>
      </c>
      <c r="AW1020" s="14" t="s">
        <v>32</v>
      </c>
      <c r="AX1020" s="14" t="s">
        <v>76</v>
      </c>
      <c r="AY1020" s="229" t="s">
        <v>123</v>
      </c>
    </row>
    <row r="1021" spans="1:65" s="13" customFormat="1" ht="11.25">
      <c r="B1021" s="209"/>
      <c r="C1021" s="210"/>
      <c r="D1021" s="200" t="s">
        <v>205</v>
      </c>
      <c r="E1021" s="211" t="s">
        <v>1</v>
      </c>
      <c r="F1021" s="212" t="s">
        <v>349</v>
      </c>
      <c r="G1021" s="210"/>
      <c r="H1021" s="211" t="s">
        <v>1</v>
      </c>
      <c r="I1021" s="213"/>
      <c r="J1021" s="210"/>
      <c r="K1021" s="210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205</v>
      </c>
      <c r="AU1021" s="218" t="s">
        <v>132</v>
      </c>
      <c r="AV1021" s="13" t="s">
        <v>83</v>
      </c>
      <c r="AW1021" s="13" t="s">
        <v>32</v>
      </c>
      <c r="AX1021" s="13" t="s">
        <v>76</v>
      </c>
      <c r="AY1021" s="218" t="s">
        <v>123</v>
      </c>
    </row>
    <row r="1022" spans="1:65" s="14" customFormat="1" ht="11.25">
      <c r="B1022" s="219"/>
      <c r="C1022" s="220"/>
      <c r="D1022" s="200" t="s">
        <v>205</v>
      </c>
      <c r="E1022" s="221" t="s">
        <v>1</v>
      </c>
      <c r="F1022" s="222" t="s">
        <v>1228</v>
      </c>
      <c r="G1022" s="220"/>
      <c r="H1022" s="223">
        <v>13.2</v>
      </c>
      <c r="I1022" s="224"/>
      <c r="J1022" s="220"/>
      <c r="K1022" s="220"/>
      <c r="L1022" s="225"/>
      <c r="M1022" s="226"/>
      <c r="N1022" s="227"/>
      <c r="O1022" s="227"/>
      <c r="P1022" s="227"/>
      <c r="Q1022" s="227"/>
      <c r="R1022" s="227"/>
      <c r="S1022" s="227"/>
      <c r="T1022" s="228"/>
      <c r="AT1022" s="229" t="s">
        <v>205</v>
      </c>
      <c r="AU1022" s="229" t="s">
        <v>132</v>
      </c>
      <c r="AV1022" s="14" t="s">
        <v>132</v>
      </c>
      <c r="AW1022" s="14" t="s">
        <v>32</v>
      </c>
      <c r="AX1022" s="14" t="s">
        <v>76</v>
      </c>
      <c r="AY1022" s="229" t="s">
        <v>123</v>
      </c>
    </row>
    <row r="1023" spans="1:65" s="14" customFormat="1" ht="11.25">
      <c r="B1023" s="219"/>
      <c r="C1023" s="220"/>
      <c r="D1023" s="200" t="s">
        <v>205</v>
      </c>
      <c r="E1023" s="221" t="s">
        <v>1</v>
      </c>
      <c r="F1023" s="222" t="s">
        <v>1229</v>
      </c>
      <c r="G1023" s="220"/>
      <c r="H1023" s="223">
        <v>19.14</v>
      </c>
      <c r="I1023" s="224"/>
      <c r="J1023" s="220"/>
      <c r="K1023" s="220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205</v>
      </c>
      <c r="AU1023" s="229" t="s">
        <v>132</v>
      </c>
      <c r="AV1023" s="14" t="s">
        <v>132</v>
      </c>
      <c r="AW1023" s="14" t="s">
        <v>32</v>
      </c>
      <c r="AX1023" s="14" t="s">
        <v>76</v>
      </c>
      <c r="AY1023" s="229" t="s">
        <v>123</v>
      </c>
    </row>
    <row r="1024" spans="1:65" s="14" customFormat="1" ht="11.25">
      <c r="B1024" s="219"/>
      <c r="C1024" s="220"/>
      <c r="D1024" s="200" t="s">
        <v>205</v>
      </c>
      <c r="E1024" s="221" t="s">
        <v>1</v>
      </c>
      <c r="F1024" s="222" t="s">
        <v>1230</v>
      </c>
      <c r="G1024" s="220"/>
      <c r="H1024" s="223">
        <v>13.32</v>
      </c>
      <c r="I1024" s="224"/>
      <c r="J1024" s="220"/>
      <c r="K1024" s="220"/>
      <c r="L1024" s="225"/>
      <c r="M1024" s="226"/>
      <c r="N1024" s="227"/>
      <c r="O1024" s="227"/>
      <c r="P1024" s="227"/>
      <c r="Q1024" s="227"/>
      <c r="R1024" s="227"/>
      <c r="S1024" s="227"/>
      <c r="T1024" s="228"/>
      <c r="AT1024" s="229" t="s">
        <v>205</v>
      </c>
      <c r="AU1024" s="229" t="s">
        <v>132</v>
      </c>
      <c r="AV1024" s="14" t="s">
        <v>132</v>
      </c>
      <c r="AW1024" s="14" t="s">
        <v>32</v>
      </c>
      <c r="AX1024" s="14" t="s">
        <v>76</v>
      </c>
      <c r="AY1024" s="229" t="s">
        <v>123</v>
      </c>
    </row>
    <row r="1025" spans="1:65" s="13" customFormat="1" ht="11.25">
      <c r="B1025" s="209"/>
      <c r="C1025" s="210"/>
      <c r="D1025" s="200" t="s">
        <v>205</v>
      </c>
      <c r="E1025" s="211" t="s">
        <v>1</v>
      </c>
      <c r="F1025" s="212" t="s">
        <v>367</v>
      </c>
      <c r="G1025" s="210"/>
      <c r="H1025" s="211" t="s">
        <v>1</v>
      </c>
      <c r="I1025" s="213"/>
      <c r="J1025" s="210"/>
      <c r="K1025" s="210"/>
      <c r="L1025" s="214"/>
      <c r="M1025" s="215"/>
      <c r="N1025" s="216"/>
      <c r="O1025" s="216"/>
      <c r="P1025" s="216"/>
      <c r="Q1025" s="216"/>
      <c r="R1025" s="216"/>
      <c r="S1025" s="216"/>
      <c r="T1025" s="217"/>
      <c r="AT1025" s="218" t="s">
        <v>205</v>
      </c>
      <c r="AU1025" s="218" t="s">
        <v>132</v>
      </c>
      <c r="AV1025" s="13" t="s">
        <v>83</v>
      </c>
      <c r="AW1025" s="13" t="s">
        <v>32</v>
      </c>
      <c r="AX1025" s="13" t="s">
        <v>76</v>
      </c>
      <c r="AY1025" s="218" t="s">
        <v>123</v>
      </c>
    </row>
    <row r="1026" spans="1:65" s="14" customFormat="1" ht="11.25">
      <c r="B1026" s="219"/>
      <c r="C1026" s="220"/>
      <c r="D1026" s="200" t="s">
        <v>205</v>
      </c>
      <c r="E1026" s="221" t="s">
        <v>1</v>
      </c>
      <c r="F1026" s="222" t="s">
        <v>1225</v>
      </c>
      <c r="G1026" s="220"/>
      <c r="H1026" s="223">
        <v>6.6</v>
      </c>
      <c r="I1026" s="224"/>
      <c r="J1026" s="220"/>
      <c r="K1026" s="220"/>
      <c r="L1026" s="225"/>
      <c r="M1026" s="226"/>
      <c r="N1026" s="227"/>
      <c r="O1026" s="227"/>
      <c r="P1026" s="227"/>
      <c r="Q1026" s="227"/>
      <c r="R1026" s="227"/>
      <c r="S1026" s="227"/>
      <c r="T1026" s="228"/>
      <c r="AT1026" s="229" t="s">
        <v>205</v>
      </c>
      <c r="AU1026" s="229" t="s">
        <v>132</v>
      </c>
      <c r="AV1026" s="14" t="s">
        <v>132</v>
      </c>
      <c r="AW1026" s="14" t="s">
        <v>32</v>
      </c>
      <c r="AX1026" s="14" t="s">
        <v>76</v>
      </c>
      <c r="AY1026" s="229" t="s">
        <v>123</v>
      </c>
    </row>
    <row r="1027" spans="1:65" s="14" customFormat="1" ht="11.25">
      <c r="B1027" s="219"/>
      <c r="C1027" s="220"/>
      <c r="D1027" s="200" t="s">
        <v>205</v>
      </c>
      <c r="E1027" s="221" t="s">
        <v>1</v>
      </c>
      <c r="F1027" s="222" t="s">
        <v>1226</v>
      </c>
      <c r="G1027" s="220"/>
      <c r="H1027" s="223">
        <v>9.57</v>
      </c>
      <c r="I1027" s="224"/>
      <c r="J1027" s="220"/>
      <c r="K1027" s="220"/>
      <c r="L1027" s="225"/>
      <c r="M1027" s="226"/>
      <c r="N1027" s="227"/>
      <c r="O1027" s="227"/>
      <c r="P1027" s="227"/>
      <c r="Q1027" s="227"/>
      <c r="R1027" s="227"/>
      <c r="S1027" s="227"/>
      <c r="T1027" s="228"/>
      <c r="AT1027" s="229" t="s">
        <v>205</v>
      </c>
      <c r="AU1027" s="229" t="s">
        <v>132</v>
      </c>
      <c r="AV1027" s="14" t="s">
        <v>132</v>
      </c>
      <c r="AW1027" s="14" t="s">
        <v>32</v>
      </c>
      <c r="AX1027" s="14" t="s">
        <v>76</v>
      </c>
      <c r="AY1027" s="229" t="s">
        <v>123</v>
      </c>
    </row>
    <row r="1028" spans="1:65" s="14" customFormat="1" ht="11.25">
      <c r="B1028" s="219"/>
      <c r="C1028" s="220"/>
      <c r="D1028" s="200" t="s">
        <v>205</v>
      </c>
      <c r="E1028" s="221" t="s">
        <v>1</v>
      </c>
      <c r="F1028" s="222" t="s">
        <v>1227</v>
      </c>
      <c r="G1028" s="220"/>
      <c r="H1028" s="223">
        <v>6.66</v>
      </c>
      <c r="I1028" s="224"/>
      <c r="J1028" s="220"/>
      <c r="K1028" s="220"/>
      <c r="L1028" s="225"/>
      <c r="M1028" s="226"/>
      <c r="N1028" s="227"/>
      <c r="O1028" s="227"/>
      <c r="P1028" s="227"/>
      <c r="Q1028" s="227"/>
      <c r="R1028" s="227"/>
      <c r="S1028" s="227"/>
      <c r="T1028" s="228"/>
      <c r="AT1028" s="229" t="s">
        <v>205</v>
      </c>
      <c r="AU1028" s="229" t="s">
        <v>132</v>
      </c>
      <c r="AV1028" s="14" t="s">
        <v>132</v>
      </c>
      <c r="AW1028" s="14" t="s">
        <v>32</v>
      </c>
      <c r="AX1028" s="14" t="s">
        <v>76</v>
      </c>
      <c r="AY1028" s="229" t="s">
        <v>123</v>
      </c>
    </row>
    <row r="1029" spans="1:65" s="15" customFormat="1" ht="11.25">
      <c r="B1029" s="230"/>
      <c r="C1029" s="231"/>
      <c r="D1029" s="200" t="s">
        <v>205</v>
      </c>
      <c r="E1029" s="232" t="s">
        <v>1</v>
      </c>
      <c r="F1029" s="233" t="s">
        <v>214</v>
      </c>
      <c r="G1029" s="231"/>
      <c r="H1029" s="234">
        <v>91.32</v>
      </c>
      <c r="I1029" s="235"/>
      <c r="J1029" s="231"/>
      <c r="K1029" s="231"/>
      <c r="L1029" s="236"/>
      <c r="M1029" s="237"/>
      <c r="N1029" s="238"/>
      <c r="O1029" s="238"/>
      <c r="P1029" s="238"/>
      <c r="Q1029" s="238"/>
      <c r="R1029" s="238"/>
      <c r="S1029" s="238"/>
      <c r="T1029" s="239"/>
      <c r="AT1029" s="240" t="s">
        <v>205</v>
      </c>
      <c r="AU1029" s="240" t="s">
        <v>132</v>
      </c>
      <c r="AV1029" s="15" t="s">
        <v>144</v>
      </c>
      <c r="AW1029" s="15" t="s">
        <v>32</v>
      </c>
      <c r="AX1029" s="15" t="s">
        <v>83</v>
      </c>
      <c r="AY1029" s="240" t="s">
        <v>123</v>
      </c>
    </row>
    <row r="1030" spans="1:65" s="2" customFormat="1" ht="14.45" customHeight="1">
      <c r="A1030" s="35"/>
      <c r="B1030" s="36"/>
      <c r="C1030" s="241" t="s">
        <v>1231</v>
      </c>
      <c r="D1030" s="241" t="s">
        <v>335</v>
      </c>
      <c r="E1030" s="242" t="s">
        <v>1232</v>
      </c>
      <c r="F1030" s="243" t="s">
        <v>1233</v>
      </c>
      <c r="G1030" s="244" t="s">
        <v>250</v>
      </c>
      <c r="H1030" s="245">
        <v>5.8999999999999997E-2</v>
      </c>
      <c r="I1030" s="246"/>
      <c r="J1030" s="247">
        <f>ROUND(I1030*H1030,2)</f>
        <v>0</v>
      </c>
      <c r="K1030" s="243" t="s">
        <v>130</v>
      </c>
      <c r="L1030" s="248"/>
      <c r="M1030" s="249" t="s">
        <v>1</v>
      </c>
      <c r="N1030" s="250" t="s">
        <v>42</v>
      </c>
      <c r="O1030" s="72"/>
      <c r="P1030" s="196">
        <f>O1030*H1030</f>
        <v>0</v>
      </c>
      <c r="Q1030" s="196">
        <v>1</v>
      </c>
      <c r="R1030" s="196">
        <f>Q1030*H1030</f>
        <v>5.8999999999999997E-2</v>
      </c>
      <c r="S1030" s="196">
        <v>0</v>
      </c>
      <c r="T1030" s="197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198" t="s">
        <v>404</v>
      </c>
      <c r="AT1030" s="198" t="s">
        <v>335</v>
      </c>
      <c r="AU1030" s="198" t="s">
        <v>132</v>
      </c>
      <c r="AY1030" s="18" t="s">
        <v>123</v>
      </c>
      <c r="BE1030" s="199">
        <f>IF(N1030="základní",J1030,0)</f>
        <v>0</v>
      </c>
      <c r="BF1030" s="199">
        <f>IF(N1030="snížená",J1030,0)</f>
        <v>0</v>
      </c>
      <c r="BG1030" s="199">
        <f>IF(N1030="zákl. přenesená",J1030,0)</f>
        <v>0</v>
      </c>
      <c r="BH1030" s="199">
        <f>IF(N1030="sníž. přenesená",J1030,0)</f>
        <v>0</v>
      </c>
      <c r="BI1030" s="199">
        <f>IF(N1030="nulová",J1030,0)</f>
        <v>0</v>
      </c>
      <c r="BJ1030" s="18" t="s">
        <v>132</v>
      </c>
      <c r="BK1030" s="199">
        <f>ROUND(I1030*H1030,2)</f>
        <v>0</v>
      </c>
      <c r="BL1030" s="18" t="s">
        <v>295</v>
      </c>
      <c r="BM1030" s="198" t="s">
        <v>1234</v>
      </c>
    </row>
    <row r="1031" spans="1:65" s="2" customFormat="1" ht="11.25">
      <c r="A1031" s="35"/>
      <c r="B1031" s="36"/>
      <c r="C1031" s="37"/>
      <c r="D1031" s="200" t="s">
        <v>134</v>
      </c>
      <c r="E1031" s="37"/>
      <c r="F1031" s="201" t="s">
        <v>1233</v>
      </c>
      <c r="G1031" s="37"/>
      <c r="H1031" s="37"/>
      <c r="I1031" s="202"/>
      <c r="J1031" s="37"/>
      <c r="K1031" s="37"/>
      <c r="L1031" s="40"/>
      <c r="M1031" s="203"/>
      <c r="N1031" s="204"/>
      <c r="O1031" s="72"/>
      <c r="P1031" s="72"/>
      <c r="Q1031" s="72"/>
      <c r="R1031" s="72"/>
      <c r="S1031" s="72"/>
      <c r="T1031" s="73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T1031" s="18" t="s">
        <v>134</v>
      </c>
      <c r="AU1031" s="18" t="s">
        <v>132</v>
      </c>
    </row>
    <row r="1032" spans="1:65" s="14" customFormat="1" ht="11.25">
      <c r="B1032" s="219"/>
      <c r="C1032" s="220"/>
      <c r="D1032" s="200" t="s">
        <v>205</v>
      </c>
      <c r="E1032" s="221" t="s">
        <v>1</v>
      </c>
      <c r="F1032" s="222" t="s">
        <v>1235</v>
      </c>
      <c r="G1032" s="220"/>
      <c r="H1032" s="223">
        <v>168.6</v>
      </c>
      <c r="I1032" s="224"/>
      <c r="J1032" s="220"/>
      <c r="K1032" s="220"/>
      <c r="L1032" s="225"/>
      <c r="M1032" s="226"/>
      <c r="N1032" s="227"/>
      <c r="O1032" s="227"/>
      <c r="P1032" s="227"/>
      <c r="Q1032" s="227"/>
      <c r="R1032" s="227"/>
      <c r="S1032" s="227"/>
      <c r="T1032" s="228"/>
      <c r="AT1032" s="229" t="s">
        <v>205</v>
      </c>
      <c r="AU1032" s="229" t="s">
        <v>132</v>
      </c>
      <c r="AV1032" s="14" t="s">
        <v>132</v>
      </c>
      <c r="AW1032" s="14" t="s">
        <v>32</v>
      </c>
      <c r="AX1032" s="14" t="s">
        <v>83</v>
      </c>
      <c r="AY1032" s="229" t="s">
        <v>123</v>
      </c>
    </row>
    <row r="1033" spans="1:65" s="14" customFormat="1" ht="11.25">
      <c r="B1033" s="219"/>
      <c r="C1033" s="220"/>
      <c r="D1033" s="200" t="s">
        <v>205</v>
      </c>
      <c r="E1033" s="220"/>
      <c r="F1033" s="222" t="s">
        <v>1236</v>
      </c>
      <c r="G1033" s="220"/>
      <c r="H1033" s="223">
        <v>5.8999999999999997E-2</v>
      </c>
      <c r="I1033" s="224"/>
      <c r="J1033" s="220"/>
      <c r="K1033" s="220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205</v>
      </c>
      <c r="AU1033" s="229" t="s">
        <v>132</v>
      </c>
      <c r="AV1033" s="14" t="s">
        <v>132</v>
      </c>
      <c r="AW1033" s="14" t="s">
        <v>4</v>
      </c>
      <c r="AX1033" s="14" t="s">
        <v>83</v>
      </c>
      <c r="AY1033" s="229" t="s">
        <v>123</v>
      </c>
    </row>
    <row r="1034" spans="1:65" s="2" customFormat="1" ht="24.2" customHeight="1">
      <c r="A1034" s="35"/>
      <c r="B1034" s="36"/>
      <c r="C1034" s="187" t="s">
        <v>1237</v>
      </c>
      <c r="D1034" s="187" t="s">
        <v>126</v>
      </c>
      <c r="E1034" s="188" t="s">
        <v>1238</v>
      </c>
      <c r="F1034" s="189" t="s">
        <v>1239</v>
      </c>
      <c r="G1034" s="190" t="s">
        <v>202</v>
      </c>
      <c r="H1034" s="191">
        <v>77.28</v>
      </c>
      <c r="I1034" s="192"/>
      <c r="J1034" s="193">
        <f>ROUND(I1034*H1034,2)</f>
        <v>0</v>
      </c>
      <c r="K1034" s="189" t="s">
        <v>130</v>
      </c>
      <c r="L1034" s="40"/>
      <c r="M1034" s="194" t="s">
        <v>1</v>
      </c>
      <c r="N1034" s="195" t="s">
        <v>42</v>
      </c>
      <c r="O1034" s="72"/>
      <c r="P1034" s="196">
        <f>O1034*H1034</f>
        <v>0</v>
      </c>
      <c r="Q1034" s="196">
        <v>4.0000000000000002E-4</v>
      </c>
      <c r="R1034" s="196">
        <f>Q1034*H1034</f>
        <v>3.0912000000000002E-2</v>
      </c>
      <c r="S1034" s="196">
        <v>0</v>
      </c>
      <c r="T1034" s="197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198" t="s">
        <v>295</v>
      </c>
      <c r="AT1034" s="198" t="s">
        <v>126</v>
      </c>
      <c r="AU1034" s="198" t="s">
        <v>132</v>
      </c>
      <c r="AY1034" s="18" t="s">
        <v>123</v>
      </c>
      <c r="BE1034" s="199">
        <f>IF(N1034="základní",J1034,0)</f>
        <v>0</v>
      </c>
      <c r="BF1034" s="199">
        <f>IF(N1034="snížená",J1034,0)</f>
        <v>0</v>
      </c>
      <c r="BG1034" s="199">
        <f>IF(N1034="zákl. přenesená",J1034,0)</f>
        <v>0</v>
      </c>
      <c r="BH1034" s="199">
        <f>IF(N1034="sníž. přenesená",J1034,0)</f>
        <v>0</v>
      </c>
      <c r="BI1034" s="199">
        <f>IF(N1034="nulová",J1034,0)</f>
        <v>0</v>
      </c>
      <c r="BJ1034" s="18" t="s">
        <v>132</v>
      </c>
      <c r="BK1034" s="199">
        <f>ROUND(I1034*H1034,2)</f>
        <v>0</v>
      </c>
      <c r="BL1034" s="18" t="s">
        <v>295</v>
      </c>
      <c r="BM1034" s="198" t="s">
        <v>1240</v>
      </c>
    </row>
    <row r="1035" spans="1:65" s="2" customFormat="1" ht="19.5">
      <c r="A1035" s="35"/>
      <c r="B1035" s="36"/>
      <c r="C1035" s="37"/>
      <c r="D1035" s="200" t="s">
        <v>134</v>
      </c>
      <c r="E1035" s="37"/>
      <c r="F1035" s="201" t="s">
        <v>1241</v>
      </c>
      <c r="G1035" s="37"/>
      <c r="H1035" s="37"/>
      <c r="I1035" s="202"/>
      <c r="J1035" s="37"/>
      <c r="K1035" s="37"/>
      <c r="L1035" s="40"/>
      <c r="M1035" s="203"/>
      <c r="N1035" s="204"/>
      <c r="O1035" s="72"/>
      <c r="P1035" s="72"/>
      <c r="Q1035" s="72"/>
      <c r="R1035" s="72"/>
      <c r="S1035" s="72"/>
      <c r="T1035" s="73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T1035" s="18" t="s">
        <v>134</v>
      </c>
      <c r="AU1035" s="18" t="s">
        <v>132</v>
      </c>
    </row>
    <row r="1036" spans="1:65" s="2" customFormat="1" ht="24.2" customHeight="1">
      <c r="A1036" s="35"/>
      <c r="B1036" s="36"/>
      <c r="C1036" s="187" t="s">
        <v>1242</v>
      </c>
      <c r="D1036" s="187" t="s">
        <v>126</v>
      </c>
      <c r="E1036" s="188" t="s">
        <v>1243</v>
      </c>
      <c r="F1036" s="189" t="s">
        <v>1244</v>
      </c>
      <c r="G1036" s="190" t="s">
        <v>202</v>
      </c>
      <c r="H1036" s="191">
        <v>91.32</v>
      </c>
      <c r="I1036" s="192"/>
      <c r="J1036" s="193">
        <f>ROUND(I1036*H1036,2)</f>
        <v>0</v>
      </c>
      <c r="K1036" s="189" t="s">
        <v>130</v>
      </c>
      <c r="L1036" s="40"/>
      <c r="M1036" s="194" t="s">
        <v>1</v>
      </c>
      <c r="N1036" s="195" t="s">
        <v>42</v>
      </c>
      <c r="O1036" s="72"/>
      <c r="P1036" s="196">
        <f>O1036*H1036</f>
        <v>0</v>
      </c>
      <c r="Q1036" s="196">
        <v>4.0000000000000002E-4</v>
      </c>
      <c r="R1036" s="196">
        <f>Q1036*H1036</f>
        <v>3.6527999999999998E-2</v>
      </c>
      <c r="S1036" s="196">
        <v>0</v>
      </c>
      <c r="T1036" s="197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98" t="s">
        <v>295</v>
      </c>
      <c r="AT1036" s="198" t="s">
        <v>126</v>
      </c>
      <c r="AU1036" s="198" t="s">
        <v>132</v>
      </c>
      <c r="AY1036" s="18" t="s">
        <v>123</v>
      </c>
      <c r="BE1036" s="199">
        <f>IF(N1036="základní",J1036,0)</f>
        <v>0</v>
      </c>
      <c r="BF1036" s="199">
        <f>IF(N1036="snížená",J1036,0)</f>
        <v>0</v>
      </c>
      <c r="BG1036" s="199">
        <f>IF(N1036="zákl. přenesená",J1036,0)</f>
        <v>0</v>
      </c>
      <c r="BH1036" s="199">
        <f>IF(N1036="sníž. přenesená",J1036,0)</f>
        <v>0</v>
      </c>
      <c r="BI1036" s="199">
        <f>IF(N1036="nulová",J1036,0)</f>
        <v>0</v>
      </c>
      <c r="BJ1036" s="18" t="s">
        <v>132</v>
      </c>
      <c r="BK1036" s="199">
        <f>ROUND(I1036*H1036,2)</f>
        <v>0</v>
      </c>
      <c r="BL1036" s="18" t="s">
        <v>295</v>
      </c>
      <c r="BM1036" s="198" t="s">
        <v>1245</v>
      </c>
    </row>
    <row r="1037" spans="1:65" s="2" customFormat="1" ht="19.5">
      <c r="A1037" s="35"/>
      <c r="B1037" s="36"/>
      <c r="C1037" s="37"/>
      <c r="D1037" s="200" t="s">
        <v>134</v>
      </c>
      <c r="E1037" s="37"/>
      <c r="F1037" s="201" t="s">
        <v>1246</v>
      </c>
      <c r="G1037" s="37"/>
      <c r="H1037" s="37"/>
      <c r="I1037" s="202"/>
      <c r="J1037" s="37"/>
      <c r="K1037" s="37"/>
      <c r="L1037" s="40"/>
      <c r="M1037" s="203"/>
      <c r="N1037" s="204"/>
      <c r="O1037" s="72"/>
      <c r="P1037" s="72"/>
      <c r="Q1037" s="72"/>
      <c r="R1037" s="72"/>
      <c r="S1037" s="72"/>
      <c r="T1037" s="73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18" t="s">
        <v>134</v>
      </c>
      <c r="AU1037" s="18" t="s">
        <v>132</v>
      </c>
    </row>
    <row r="1038" spans="1:65" s="2" customFormat="1" ht="24.2" customHeight="1">
      <c r="A1038" s="35"/>
      <c r="B1038" s="36"/>
      <c r="C1038" s="241" t="s">
        <v>1247</v>
      </c>
      <c r="D1038" s="241" t="s">
        <v>335</v>
      </c>
      <c r="E1038" s="242" t="s">
        <v>1248</v>
      </c>
      <c r="F1038" s="243" t="s">
        <v>1249</v>
      </c>
      <c r="G1038" s="244" t="s">
        <v>202</v>
      </c>
      <c r="H1038" s="245">
        <v>202.32</v>
      </c>
      <c r="I1038" s="246"/>
      <c r="J1038" s="247">
        <f>ROUND(I1038*H1038,2)</f>
        <v>0</v>
      </c>
      <c r="K1038" s="243" t="s">
        <v>130</v>
      </c>
      <c r="L1038" s="248"/>
      <c r="M1038" s="249" t="s">
        <v>1</v>
      </c>
      <c r="N1038" s="250" t="s">
        <v>42</v>
      </c>
      <c r="O1038" s="72"/>
      <c r="P1038" s="196">
        <f>O1038*H1038</f>
        <v>0</v>
      </c>
      <c r="Q1038" s="196">
        <v>3.8800000000000002E-3</v>
      </c>
      <c r="R1038" s="196">
        <f>Q1038*H1038</f>
        <v>0.78500159999999997</v>
      </c>
      <c r="S1038" s="196">
        <v>0</v>
      </c>
      <c r="T1038" s="197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198" t="s">
        <v>404</v>
      </c>
      <c r="AT1038" s="198" t="s">
        <v>335</v>
      </c>
      <c r="AU1038" s="198" t="s">
        <v>132</v>
      </c>
      <c r="AY1038" s="18" t="s">
        <v>123</v>
      </c>
      <c r="BE1038" s="199">
        <f>IF(N1038="základní",J1038,0)</f>
        <v>0</v>
      </c>
      <c r="BF1038" s="199">
        <f>IF(N1038="snížená",J1038,0)</f>
        <v>0</v>
      </c>
      <c r="BG1038" s="199">
        <f>IF(N1038="zákl. přenesená",J1038,0)</f>
        <v>0</v>
      </c>
      <c r="BH1038" s="199">
        <f>IF(N1038="sníž. přenesená",J1038,0)</f>
        <v>0</v>
      </c>
      <c r="BI1038" s="199">
        <f>IF(N1038="nulová",J1038,0)</f>
        <v>0</v>
      </c>
      <c r="BJ1038" s="18" t="s">
        <v>132</v>
      </c>
      <c r="BK1038" s="199">
        <f>ROUND(I1038*H1038,2)</f>
        <v>0</v>
      </c>
      <c r="BL1038" s="18" t="s">
        <v>295</v>
      </c>
      <c r="BM1038" s="198" t="s">
        <v>1250</v>
      </c>
    </row>
    <row r="1039" spans="1:65" s="2" customFormat="1" ht="19.5">
      <c r="A1039" s="35"/>
      <c r="B1039" s="36"/>
      <c r="C1039" s="37"/>
      <c r="D1039" s="200" t="s">
        <v>134</v>
      </c>
      <c r="E1039" s="37"/>
      <c r="F1039" s="201" t="s">
        <v>1249</v>
      </c>
      <c r="G1039" s="37"/>
      <c r="H1039" s="37"/>
      <c r="I1039" s="202"/>
      <c r="J1039" s="37"/>
      <c r="K1039" s="37"/>
      <c r="L1039" s="40"/>
      <c r="M1039" s="203"/>
      <c r="N1039" s="204"/>
      <c r="O1039" s="72"/>
      <c r="P1039" s="72"/>
      <c r="Q1039" s="72"/>
      <c r="R1039" s="72"/>
      <c r="S1039" s="72"/>
      <c r="T1039" s="73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T1039" s="18" t="s">
        <v>134</v>
      </c>
      <c r="AU1039" s="18" t="s">
        <v>132</v>
      </c>
    </row>
    <row r="1040" spans="1:65" s="14" customFormat="1" ht="11.25">
      <c r="B1040" s="219"/>
      <c r="C1040" s="220"/>
      <c r="D1040" s="200" t="s">
        <v>205</v>
      </c>
      <c r="E1040" s="221" t="s">
        <v>1</v>
      </c>
      <c r="F1040" s="222" t="s">
        <v>1235</v>
      </c>
      <c r="G1040" s="220"/>
      <c r="H1040" s="223">
        <v>168.6</v>
      </c>
      <c r="I1040" s="224"/>
      <c r="J1040" s="220"/>
      <c r="K1040" s="220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205</v>
      </c>
      <c r="AU1040" s="229" t="s">
        <v>132</v>
      </c>
      <c r="AV1040" s="14" t="s">
        <v>132</v>
      </c>
      <c r="AW1040" s="14" t="s">
        <v>32</v>
      </c>
      <c r="AX1040" s="14" t="s">
        <v>83</v>
      </c>
      <c r="AY1040" s="229" t="s">
        <v>123</v>
      </c>
    </row>
    <row r="1041" spans="1:65" s="14" customFormat="1" ht="11.25">
      <c r="B1041" s="219"/>
      <c r="C1041" s="220"/>
      <c r="D1041" s="200" t="s">
        <v>205</v>
      </c>
      <c r="E1041" s="220"/>
      <c r="F1041" s="222" t="s">
        <v>1251</v>
      </c>
      <c r="G1041" s="220"/>
      <c r="H1041" s="223">
        <v>202.32</v>
      </c>
      <c r="I1041" s="224"/>
      <c r="J1041" s="220"/>
      <c r="K1041" s="220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205</v>
      </c>
      <c r="AU1041" s="229" t="s">
        <v>132</v>
      </c>
      <c r="AV1041" s="14" t="s">
        <v>132</v>
      </c>
      <c r="AW1041" s="14" t="s">
        <v>4</v>
      </c>
      <c r="AX1041" s="14" t="s">
        <v>83</v>
      </c>
      <c r="AY1041" s="229" t="s">
        <v>123</v>
      </c>
    </row>
    <row r="1042" spans="1:65" s="2" customFormat="1" ht="24.2" customHeight="1">
      <c r="A1042" s="35"/>
      <c r="B1042" s="36"/>
      <c r="C1042" s="187" t="s">
        <v>1252</v>
      </c>
      <c r="D1042" s="187" t="s">
        <v>126</v>
      </c>
      <c r="E1042" s="188" t="s">
        <v>1253</v>
      </c>
      <c r="F1042" s="189" t="s">
        <v>1254</v>
      </c>
      <c r="G1042" s="190" t="s">
        <v>202</v>
      </c>
      <c r="H1042" s="191">
        <v>59.472000000000001</v>
      </c>
      <c r="I1042" s="192"/>
      <c r="J1042" s="193">
        <f>ROUND(I1042*H1042,2)</f>
        <v>0</v>
      </c>
      <c r="K1042" s="189" t="s">
        <v>130</v>
      </c>
      <c r="L1042" s="40"/>
      <c r="M1042" s="194" t="s">
        <v>1</v>
      </c>
      <c r="N1042" s="195" t="s">
        <v>42</v>
      </c>
      <c r="O1042" s="72"/>
      <c r="P1042" s="196">
        <f>O1042*H1042</f>
        <v>0</v>
      </c>
      <c r="Q1042" s="196">
        <v>6.3000000000000003E-4</v>
      </c>
      <c r="R1042" s="196">
        <f>Q1042*H1042</f>
        <v>3.7467360000000005E-2</v>
      </c>
      <c r="S1042" s="196">
        <v>0</v>
      </c>
      <c r="T1042" s="197">
        <f>S1042*H1042</f>
        <v>0</v>
      </c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R1042" s="198" t="s">
        <v>295</v>
      </c>
      <c r="AT1042" s="198" t="s">
        <v>126</v>
      </c>
      <c r="AU1042" s="198" t="s">
        <v>132</v>
      </c>
      <c r="AY1042" s="18" t="s">
        <v>123</v>
      </c>
      <c r="BE1042" s="199">
        <f>IF(N1042="základní",J1042,0)</f>
        <v>0</v>
      </c>
      <c r="BF1042" s="199">
        <f>IF(N1042="snížená",J1042,0)</f>
        <v>0</v>
      </c>
      <c r="BG1042" s="199">
        <f>IF(N1042="zákl. přenesená",J1042,0)</f>
        <v>0</v>
      </c>
      <c r="BH1042" s="199">
        <f>IF(N1042="sníž. přenesená",J1042,0)</f>
        <v>0</v>
      </c>
      <c r="BI1042" s="199">
        <f>IF(N1042="nulová",J1042,0)</f>
        <v>0</v>
      </c>
      <c r="BJ1042" s="18" t="s">
        <v>132</v>
      </c>
      <c r="BK1042" s="199">
        <f>ROUND(I1042*H1042,2)</f>
        <v>0</v>
      </c>
      <c r="BL1042" s="18" t="s">
        <v>295</v>
      </c>
      <c r="BM1042" s="198" t="s">
        <v>1255</v>
      </c>
    </row>
    <row r="1043" spans="1:65" s="2" customFormat="1" ht="29.25">
      <c r="A1043" s="35"/>
      <c r="B1043" s="36"/>
      <c r="C1043" s="37"/>
      <c r="D1043" s="200" t="s">
        <v>134</v>
      </c>
      <c r="E1043" s="37"/>
      <c r="F1043" s="201" t="s">
        <v>1256</v>
      </c>
      <c r="G1043" s="37"/>
      <c r="H1043" s="37"/>
      <c r="I1043" s="202"/>
      <c r="J1043" s="37"/>
      <c r="K1043" s="37"/>
      <c r="L1043" s="40"/>
      <c r="M1043" s="203"/>
      <c r="N1043" s="204"/>
      <c r="O1043" s="72"/>
      <c r="P1043" s="72"/>
      <c r="Q1043" s="72"/>
      <c r="R1043" s="72"/>
      <c r="S1043" s="72"/>
      <c r="T1043" s="73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T1043" s="18" t="s">
        <v>134</v>
      </c>
      <c r="AU1043" s="18" t="s">
        <v>132</v>
      </c>
    </row>
    <row r="1044" spans="1:65" s="14" customFormat="1" ht="11.25">
      <c r="B1044" s="219"/>
      <c r="C1044" s="220"/>
      <c r="D1044" s="200" t="s">
        <v>205</v>
      </c>
      <c r="E1044" s="221" t="s">
        <v>1</v>
      </c>
      <c r="F1044" s="222" t="s">
        <v>1257</v>
      </c>
      <c r="G1044" s="220"/>
      <c r="H1044" s="223">
        <v>59.472000000000001</v>
      </c>
      <c r="I1044" s="224"/>
      <c r="J1044" s="220"/>
      <c r="K1044" s="220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205</v>
      </c>
      <c r="AU1044" s="229" t="s">
        <v>132</v>
      </c>
      <c r="AV1044" s="14" t="s">
        <v>132</v>
      </c>
      <c r="AW1044" s="14" t="s">
        <v>32</v>
      </c>
      <c r="AX1044" s="14" t="s">
        <v>83</v>
      </c>
      <c r="AY1044" s="229" t="s">
        <v>123</v>
      </c>
    </row>
    <row r="1045" spans="1:65" s="2" customFormat="1" ht="24.2" customHeight="1">
      <c r="A1045" s="35"/>
      <c r="B1045" s="36"/>
      <c r="C1045" s="187" t="s">
        <v>1258</v>
      </c>
      <c r="D1045" s="187" t="s">
        <v>126</v>
      </c>
      <c r="E1045" s="188" t="s">
        <v>1259</v>
      </c>
      <c r="F1045" s="189" t="s">
        <v>1260</v>
      </c>
      <c r="G1045" s="190" t="s">
        <v>217</v>
      </c>
      <c r="H1045" s="191">
        <v>84.96</v>
      </c>
      <c r="I1045" s="192"/>
      <c r="J1045" s="193">
        <f>ROUND(I1045*H1045,2)</f>
        <v>0</v>
      </c>
      <c r="K1045" s="189" t="s">
        <v>130</v>
      </c>
      <c r="L1045" s="40"/>
      <c r="M1045" s="194" t="s">
        <v>1</v>
      </c>
      <c r="N1045" s="195" t="s">
        <v>42</v>
      </c>
      <c r="O1045" s="72"/>
      <c r="P1045" s="196">
        <f>O1045*H1045</f>
        <v>0</v>
      </c>
      <c r="Q1045" s="196">
        <v>2.9E-4</v>
      </c>
      <c r="R1045" s="196">
        <f>Q1045*H1045</f>
        <v>2.4638399999999998E-2</v>
      </c>
      <c r="S1045" s="196">
        <v>0</v>
      </c>
      <c r="T1045" s="197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198" t="s">
        <v>295</v>
      </c>
      <c r="AT1045" s="198" t="s">
        <v>126</v>
      </c>
      <c r="AU1045" s="198" t="s">
        <v>132</v>
      </c>
      <c r="AY1045" s="18" t="s">
        <v>123</v>
      </c>
      <c r="BE1045" s="199">
        <f>IF(N1045="základní",J1045,0)</f>
        <v>0</v>
      </c>
      <c r="BF1045" s="199">
        <f>IF(N1045="snížená",J1045,0)</f>
        <v>0</v>
      </c>
      <c r="BG1045" s="199">
        <f>IF(N1045="zákl. přenesená",J1045,0)</f>
        <v>0</v>
      </c>
      <c r="BH1045" s="199">
        <f>IF(N1045="sníž. přenesená",J1045,0)</f>
        <v>0</v>
      </c>
      <c r="BI1045" s="199">
        <f>IF(N1045="nulová",J1045,0)</f>
        <v>0</v>
      </c>
      <c r="BJ1045" s="18" t="s">
        <v>132</v>
      </c>
      <c r="BK1045" s="199">
        <f>ROUND(I1045*H1045,2)</f>
        <v>0</v>
      </c>
      <c r="BL1045" s="18" t="s">
        <v>295</v>
      </c>
      <c r="BM1045" s="198" t="s">
        <v>1261</v>
      </c>
    </row>
    <row r="1046" spans="1:65" s="2" customFormat="1" ht="19.5">
      <c r="A1046" s="35"/>
      <c r="B1046" s="36"/>
      <c r="C1046" s="37"/>
      <c r="D1046" s="200" t="s">
        <v>134</v>
      </c>
      <c r="E1046" s="37"/>
      <c r="F1046" s="201" t="s">
        <v>1262</v>
      </c>
      <c r="G1046" s="37"/>
      <c r="H1046" s="37"/>
      <c r="I1046" s="202"/>
      <c r="J1046" s="37"/>
      <c r="K1046" s="37"/>
      <c r="L1046" s="40"/>
      <c r="M1046" s="203"/>
      <c r="N1046" s="204"/>
      <c r="O1046" s="72"/>
      <c r="P1046" s="72"/>
      <c r="Q1046" s="72"/>
      <c r="R1046" s="72"/>
      <c r="S1046" s="72"/>
      <c r="T1046" s="73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T1046" s="18" t="s">
        <v>134</v>
      </c>
      <c r="AU1046" s="18" t="s">
        <v>132</v>
      </c>
    </row>
    <row r="1047" spans="1:65" s="14" customFormat="1" ht="11.25">
      <c r="B1047" s="219"/>
      <c r="C1047" s="220"/>
      <c r="D1047" s="200" t="s">
        <v>205</v>
      </c>
      <c r="E1047" s="221" t="s">
        <v>1</v>
      </c>
      <c r="F1047" s="222" t="s">
        <v>1263</v>
      </c>
      <c r="G1047" s="220"/>
      <c r="H1047" s="223">
        <v>84.96</v>
      </c>
      <c r="I1047" s="224"/>
      <c r="J1047" s="220"/>
      <c r="K1047" s="220"/>
      <c r="L1047" s="225"/>
      <c r="M1047" s="226"/>
      <c r="N1047" s="227"/>
      <c r="O1047" s="227"/>
      <c r="P1047" s="227"/>
      <c r="Q1047" s="227"/>
      <c r="R1047" s="227"/>
      <c r="S1047" s="227"/>
      <c r="T1047" s="228"/>
      <c r="AT1047" s="229" t="s">
        <v>205</v>
      </c>
      <c r="AU1047" s="229" t="s">
        <v>132</v>
      </c>
      <c r="AV1047" s="14" t="s">
        <v>132</v>
      </c>
      <c r="AW1047" s="14" t="s">
        <v>32</v>
      </c>
      <c r="AX1047" s="14" t="s">
        <v>83</v>
      </c>
      <c r="AY1047" s="229" t="s">
        <v>123</v>
      </c>
    </row>
    <row r="1048" spans="1:65" s="2" customFormat="1" ht="24.2" customHeight="1">
      <c r="A1048" s="35"/>
      <c r="B1048" s="36"/>
      <c r="C1048" s="187" t="s">
        <v>1264</v>
      </c>
      <c r="D1048" s="187" t="s">
        <v>126</v>
      </c>
      <c r="E1048" s="188" t="s">
        <v>1265</v>
      </c>
      <c r="F1048" s="189" t="s">
        <v>1266</v>
      </c>
      <c r="G1048" s="190" t="s">
        <v>1267</v>
      </c>
      <c r="H1048" s="262"/>
      <c r="I1048" s="192"/>
      <c r="J1048" s="193">
        <f>ROUND(I1048*H1048,2)</f>
        <v>0</v>
      </c>
      <c r="K1048" s="189" t="s">
        <v>130</v>
      </c>
      <c r="L1048" s="40"/>
      <c r="M1048" s="194" t="s">
        <v>1</v>
      </c>
      <c r="N1048" s="195" t="s">
        <v>42</v>
      </c>
      <c r="O1048" s="72"/>
      <c r="P1048" s="196">
        <f>O1048*H1048</f>
        <v>0</v>
      </c>
      <c r="Q1048" s="196">
        <v>0</v>
      </c>
      <c r="R1048" s="196">
        <f>Q1048*H1048</f>
        <v>0</v>
      </c>
      <c r="S1048" s="196">
        <v>0</v>
      </c>
      <c r="T1048" s="197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98" t="s">
        <v>295</v>
      </c>
      <c r="AT1048" s="198" t="s">
        <v>126</v>
      </c>
      <c r="AU1048" s="198" t="s">
        <v>132</v>
      </c>
      <c r="AY1048" s="18" t="s">
        <v>123</v>
      </c>
      <c r="BE1048" s="199">
        <f>IF(N1048="základní",J1048,0)</f>
        <v>0</v>
      </c>
      <c r="BF1048" s="199">
        <f>IF(N1048="snížená",J1048,0)</f>
        <v>0</v>
      </c>
      <c r="BG1048" s="199">
        <f>IF(N1048="zákl. přenesená",J1048,0)</f>
        <v>0</v>
      </c>
      <c r="BH1048" s="199">
        <f>IF(N1048="sníž. přenesená",J1048,0)</f>
        <v>0</v>
      </c>
      <c r="BI1048" s="199">
        <f>IF(N1048="nulová",J1048,0)</f>
        <v>0</v>
      </c>
      <c r="BJ1048" s="18" t="s">
        <v>132</v>
      </c>
      <c r="BK1048" s="199">
        <f>ROUND(I1048*H1048,2)</f>
        <v>0</v>
      </c>
      <c r="BL1048" s="18" t="s">
        <v>295</v>
      </c>
      <c r="BM1048" s="198" t="s">
        <v>1268</v>
      </c>
    </row>
    <row r="1049" spans="1:65" s="2" customFormat="1" ht="29.25">
      <c r="A1049" s="35"/>
      <c r="B1049" s="36"/>
      <c r="C1049" s="37"/>
      <c r="D1049" s="200" t="s">
        <v>134</v>
      </c>
      <c r="E1049" s="37"/>
      <c r="F1049" s="201" t="s">
        <v>1269</v>
      </c>
      <c r="G1049" s="37"/>
      <c r="H1049" s="37"/>
      <c r="I1049" s="202"/>
      <c r="J1049" s="37"/>
      <c r="K1049" s="37"/>
      <c r="L1049" s="40"/>
      <c r="M1049" s="203"/>
      <c r="N1049" s="204"/>
      <c r="O1049" s="72"/>
      <c r="P1049" s="72"/>
      <c r="Q1049" s="72"/>
      <c r="R1049" s="72"/>
      <c r="S1049" s="72"/>
      <c r="T1049" s="73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T1049" s="18" t="s">
        <v>134</v>
      </c>
      <c r="AU1049" s="18" t="s">
        <v>132</v>
      </c>
    </row>
    <row r="1050" spans="1:65" s="12" customFormat="1" ht="22.9" customHeight="1">
      <c r="B1050" s="171"/>
      <c r="C1050" s="172"/>
      <c r="D1050" s="173" t="s">
        <v>75</v>
      </c>
      <c r="E1050" s="185" t="s">
        <v>1270</v>
      </c>
      <c r="F1050" s="185" t="s">
        <v>1271</v>
      </c>
      <c r="G1050" s="172"/>
      <c r="H1050" s="172"/>
      <c r="I1050" s="175"/>
      <c r="J1050" s="186">
        <f>BK1050</f>
        <v>0</v>
      </c>
      <c r="K1050" s="172"/>
      <c r="L1050" s="177"/>
      <c r="M1050" s="178"/>
      <c r="N1050" s="179"/>
      <c r="O1050" s="179"/>
      <c r="P1050" s="180">
        <f>SUM(P1051:P1087)</f>
        <v>0</v>
      </c>
      <c r="Q1050" s="179"/>
      <c r="R1050" s="180">
        <f>SUM(R1051:R1087)</f>
        <v>2.4706739599999996</v>
      </c>
      <c r="S1050" s="179"/>
      <c r="T1050" s="181">
        <f>SUM(T1051:T1087)</f>
        <v>16.446981999999998</v>
      </c>
      <c r="AR1050" s="182" t="s">
        <v>132</v>
      </c>
      <c r="AT1050" s="183" t="s">
        <v>75</v>
      </c>
      <c r="AU1050" s="183" t="s">
        <v>83</v>
      </c>
      <c r="AY1050" s="182" t="s">
        <v>123</v>
      </c>
      <c r="BK1050" s="184">
        <f>SUM(BK1051:BK1087)</f>
        <v>0</v>
      </c>
    </row>
    <row r="1051" spans="1:65" s="2" customFormat="1" ht="24.2" customHeight="1">
      <c r="A1051" s="35"/>
      <c r="B1051" s="36"/>
      <c r="C1051" s="187" t="s">
        <v>1272</v>
      </c>
      <c r="D1051" s="187" t="s">
        <v>126</v>
      </c>
      <c r="E1051" s="188" t="s">
        <v>1273</v>
      </c>
      <c r="F1051" s="189" t="s">
        <v>1274</v>
      </c>
      <c r="G1051" s="190" t="s">
        <v>202</v>
      </c>
      <c r="H1051" s="191">
        <v>219.98</v>
      </c>
      <c r="I1051" s="192"/>
      <c r="J1051" s="193">
        <f>ROUND(I1051*H1051,2)</f>
        <v>0</v>
      </c>
      <c r="K1051" s="189" t="s">
        <v>130</v>
      </c>
      <c r="L1051" s="40"/>
      <c r="M1051" s="194" t="s">
        <v>1</v>
      </c>
      <c r="N1051" s="195" t="s">
        <v>42</v>
      </c>
      <c r="O1051" s="72"/>
      <c r="P1051" s="196">
        <f>O1051*H1051</f>
        <v>0</v>
      </c>
      <c r="Q1051" s="196">
        <v>0</v>
      </c>
      <c r="R1051" s="196">
        <f>Q1051*H1051</f>
        <v>0</v>
      </c>
      <c r="S1051" s="196">
        <v>3.3999999999999998E-3</v>
      </c>
      <c r="T1051" s="197">
        <f>S1051*H1051</f>
        <v>0.74793199999999993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98" t="s">
        <v>295</v>
      </c>
      <c r="AT1051" s="198" t="s">
        <v>126</v>
      </c>
      <c r="AU1051" s="198" t="s">
        <v>132</v>
      </c>
      <c r="AY1051" s="18" t="s">
        <v>123</v>
      </c>
      <c r="BE1051" s="199">
        <f>IF(N1051="základní",J1051,0)</f>
        <v>0</v>
      </c>
      <c r="BF1051" s="199">
        <f>IF(N1051="snížená",J1051,0)</f>
        <v>0</v>
      </c>
      <c r="BG1051" s="199">
        <f>IF(N1051="zákl. přenesená",J1051,0)</f>
        <v>0</v>
      </c>
      <c r="BH1051" s="199">
        <f>IF(N1051="sníž. přenesená",J1051,0)</f>
        <v>0</v>
      </c>
      <c r="BI1051" s="199">
        <f>IF(N1051="nulová",J1051,0)</f>
        <v>0</v>
      </c>
      <c r="BJ1051" s="18" t="s">
        <v>132</v>
      </c>
      <c r="BK1051" s="199">
        <f>ROUND(I1051*H1051,2)</f>
        <v>0</v>
      </c>
      <c r="BL1051" s="18" t="s">
        <v>295</v>
      </c>
      <c r="BM1051" s="198" t="s">
        <v>1275</v>
      </c>
    </row>
    <row r="1052" spans="1:65" s="2" customFormat="1" ht="29.25">
      <c r="A1052" s="35"/>
      <c r="B1052" s="36"/>
      <c r="C1052" s="37"/>
      <c r="D1052" s="200" t="s">
        <v>134</v>
      </c>
      <c r="E1052" s="37"/>
      <c r="F1052" s="201" t="s">
        <v>1276</v>
      </c>
      <c r="G1052" s="37"/>
      <c r="H1052" s="37"/>
      <c r="I1052" s="202"/>
      <c r="J1052" s="37"/>
      <c r="K1052" s="37"/>
      <c r="L1052" s="40"/>
      <c r="M1052" s="203"/>
      <c r="N1052" s="204"/>
      <c r="O1052" s="72"/>
      <c r="P1052" s="72"/>
      <c r="Q1052" s="72"/>
      <c r="R1052" s="72"/>
      <c r="S1052" s="72"/>
      <c r="T1052" s="73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T1052" s="18" t="s">
        <v>134</v>
      </c>
      <c r="AU1052" s="18" t="s">
        <v>132</v>
      </c>
    </row>
    <row r="1053" spans="1:65" s="13" customFormat="1" ht="11.25">
      <c r="B1053" s="209"/>
      <c r="C1053" s="210"/>
      <c r="D1053" s="200" t="s">
        <v>205</v>
      </c>
      <c r="E1053" s="211" t="s">
        <v>1</v>
      </c>
      <c r="F1053" s="212" t="s">
        <v>367</v>
      </c>
      <c r="G1053" s="210"/>
      <c r="H1053" s="211" t="s">
        <v>1</v>
      </c>
      <c r="I1053" s="213"/>
      <c r="J1053" s="210"/>
      <c r="K1053" s="210"/>
      <c r="L1053" s="214"/>
      <c r="M1053" s="215"/>
      <c r="N1053" s="216"/>
      <c r="O1053" s="216"/>
      <c r="P1053" s="216"/>
      <c r="Q1053" s="216"/>
      <c r="R1053" s="216"/>
      <c r="S1053" s="216"/>
      <c r="T1053" s="217"/>
      <c r="AT1053" s="218" t="s">
        <v>205</v>
      </c>
      <c r="AU1053" s="218" t="s">
        <v>132</v>
      </c>
      <c r="AV1053" s="13" t="s">
        <v>83</v>
      </c>
      <c r="AW1053" s="13" t="s">
        <v>32</v>
      </c>
      <c r="AX1053" s="13" t="s">
        <v>76</v>
      </c>
      <c r="AY1053" s="218" t="s">
        <v>123</v>
      </c>
    </row>
    <row r="1054" spans="1:65" s="14" customFormat="1" ht="11.25">
      <c r="B1054" s="219"/>
      <c r="C1054" s="220"/>
      <c r="D1054" s="200" t="s">
        <v>205</v>
      </c>
      <c r="E1054" s="221" t="s">
        <v>1</v>
      </c>
      <c r="F1054" s="222" t="s">
        <v>1277</v>
      </c>
      <c r="G1054" s="220"/>
      <c r="H1054" s="223">
        <v>219.98</v>
      </c>
      <c r="I1054" s="224"/>
      <c r="J1054" s="220"/>
      <c r="K1054" s="220"/>
      <c r="L1054" s="225"/>
      <c r="M1054" s="226"/>
      <c r="N1054" s="227"/>
      <c r="O1054" s="227"/>
      <c r="P1054" s="227"/>
      <c r="Q1054" s="227"/>
      <c r="R1054" s="227"/>
      <c r="S1054" s="227"/>
      <c r="T1054" s="228"/>
      <c r="AT1054" s="229" t="s">
        <v>205</v>
      </c>
      <c r="AU1054" s="229" t="s">
        <v>132</v>
      </c>
      <c r="AV1054" s="14" t="s">
        <v>132</v>
      </c>
      <c r="AW1054" s="14" t="s">
        <v>32</v>
      </c>
      <c r="AX1054" s="14" t="s">
        <v>83</v>
      </c>
      <c r="AY1054" s="229" t="s">
        <v>123</v>
      </c>
    </row>
    <row r="1055" spans="1:65" s="2" customFormat="1" ht="24.2" customHeight="1">
      <c r="A1055" s="35"/>
      <c r="B1055" s="36"/>
      <c r="C1055" s="187" t="s">
        <v>1278</v>
      </c>
      <c r="D1055" s="187" t="s">
        <v>126</v>
      </c>
      <c r="E1055" s="188" t="s">
        <v>1279</v>
      </c>
      <c r="F1055" s="189" t="s">
        <v>1280</v>
      </c>
      <c r="G1055" s="190" t="s">
        <v>202</v>
      </c>
      <c r="H1055" s="191">
        <v>70.75</v>
      </c>
      <c r="I1055" s="192"/>
      <c r="J1055" s="193">
        <f>ROUND(I1055*H1055,2)</f>
        <v>0</v>
      </c>
      <c r="K1055" s="189" t="s">
        <v>130</v>
      </c>
      <c r="L1055" s="40"/>
      <c r="M1055" s="194" t="s">
        <v>1</v>
      </c>
      <c r="N1055" s="195" t="s">
        <v>42</v>
      </c>
      <c r="O1055" s="72"/>
      <c r="P1055" s="196">
        <f>O1055*H1055</f>
        <v>0</v>
      </c>
      <c r="Q1055" s="196">
        <v>0</v>
      </c>
      <c r="R1055" s="196">
        <f>Q1055*H1055</f>
        <v>0</v>
      </c>
      <c r="S1055" s="196">
        <v>1.4E-3</v>
      </c>
      <c r="T1055" s="197">
        <f>S1055*H1055</f>
        <v>9.9049999999999999E-2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198" t="s">
        <v>295</v>
      </c>
      <c r="AT1055" s="198" t="s">
        <v>126</v>
      </c>
      <c r="AU1055" s="198" t="s">
        <v>132</v>
      </c>
      <c r="AY1055" s="18" t="s">
        <v>123</v>
      </c>
      <c r="BE1055" s="199">
        <f>IF(N1055="základní",J1055,0)</f>
        <v>0</v>
      </c>
      <c r="BF1055" s="199">
        <f>IF(N1055="snížená",J1055,0)</f>
        <v>0</v>
      </c>
      <c r="BG1055" s="199">
        <f>IF(N1055="zákl. přenesená",J1055,0)</f>
        <v>0</v>
      </c>
      <c r="BH1055" s="199">
        <f>IF(N1055="sníž. přenesená",J1055,0)</f>
        <v>0</v>
      </c>
      <c r="BI1055" s="199">
        <f>IF(N1055="nulová",J1055,0)</f>
        <v>0</v>
      </c>
      <c r="BJ1055" s="18" t="s">
        <v>132</v>
      </c>
      <c r="BK1055" s="199">
        <f>ROUND(I1055*H1055,2)</f>
        <v>0</v>
      </c>
      <c r="BL1055" s="18" t="s">
        <v>295</v>
      </c>
      <c r="BM1055" s="198" t="s">
        <v>1281</v>
      </c>
    </row>
    <row r="1056" spans="1:65" s="2" customFormat="1" ht="29.25">
      <c r="A1056" s="35"/>
      <c r="B1056" s="36"/>
      <c r="C1056" s="37"/>
      <c r="D1056" s="200" t="s">
        <v>134</v>
      </c>
      <c r="E1056" s="37"/>
      <c r="F1056" s="201" t="s">
        <v>1282</v>
      </c>
      <c r="G1056" s="37"/>
      <c r="H1056" s="37"/>
      <c r="I1056" s="202"/>
      <c r="J1056" s="37"/>
      <c r="K1056" s="37"/>
      <c r="L1056" s="40"/>
      <c r="M1056" s="203"/>
      <c r="N1056" s="204"/>
      <c r="O1056" s="72"/>
      <c r="P1056" s="72"/>
      <c r="Q1056" s="72"/>
      <c r="R1056" s="72"/>
      <c r="S1056" s="72"/>
      <c r="T1056" s="73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T1056" s="18" t="s">
        <v>134</v>
      </c>
      <c r="AU1056" s="18" t="s">
        <v>132</v>
      </c>
    </row>
    <row r="1057" spans="1:65" s="14" customFormat="1" ht="11.25">
      <c r="B1057" s="219"/>
      <c r="C1057" s="220"/>
      <c r="D1057" s="200" t="s">
        <v>205</v>
      </c>
      <c r="E1057" s="221" t="s">
        <v>1</v>
      </c>
      <c r="F1057" s="222" t="s">
        <v>1283</v>
      </c>
      <c r="G1057" s="220"/>
      <c r="H1057" s="223">
        <v>70.75</v>
      </c>
      <c r="I1057" s="224"/>
      <c r="J1057" s="220"/>
      <c r="K1057" s="220"/>
      <c r="L1057" s="225"/>
      <c r="M1057" s="226"/>
      <c r="N1057" s="227"/>
      <c r="O1057" s="227"/>
      <c r="P1057" s="227"/>
      <c r="Q1057" s="227"/>
      <c r="R1057" s="227"/>
      <c r="S1057" s="227"/>
      <c r="T1057" s="228"/>
      <c r="AT1057" s="229" t="s">
        <v>205</v>
      </c>
      <c r="AU1057" s="229" t="s">
        <v>132</v>
      </c>
      <c r="AV1057" s="14" t="s">
        <v>132</v>
      </c>
      <c r="AW1057" s="14" t="s">
        <v>32</v>
      </c>
      <c r="AX1057" s="14" t="s">
        <v>83</v>
      </c>
      <c r="AY1057" s="229" t="s">
        <v>123</v>
      </c>
    </row>
    <row r="1058" spans="1:65" s="2" customFormat="1" ht="37.9" customHeight="1">
      <c r="A1058" s="35"/>
      <c r="B1058" s="36"/>
      <c r="C1058" s="187" t="s">
        <v>1284</v>
      </c>
      <c r="D1058" s="187" t="s">
        <v>126</v>
      </c>
      <c r="E1058" s="188" t="s">
        <v>1285</v>
      </c>
      <c r="F1058" s="189" t="s">
        <v>1286</v>
      </c>
      <c r="G1058" s="190" t="s">
        <v>202</v>
      </c>
      <c r="H1058" s="191">
        <v>650</v>
      </c>
      <c r="I1058" s="192"/>
      <c r="J1058" s="193">
        <f>ROUND(I1058*H1058,2)</f>
        <v>0</v>
      </c>
      <c r="K1058" s="189" t="s">
        <v>130</v>
      </c>
      <c r="L1058" s="40"/>
      <c r="M1058" s="194" t="s">
        <v>1</v>
      </c>
      <c r="N1058" s="195" t="s">
        <v>42</v>
      </c>
      <c r="O1058" s="72"/>
      <c r="P1058" s="196">
        <f>O1058*H1058</f>
        <v>0</v>
      </c>
      <c r="Q1058" s="196">
        <v>0</v>
      </c>
      <c r="R1058" s="196">
        <f>Q1058*H1058</f>
        <v>0</v>
      </c>
      <c r="S1058" s="196">
        <v>2.4E-2</v>
      </c>
      <c r="T1058" s="197">
        <f>S1058*H1058</f>
        <v>15.6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98" t="s">
        <v>295</v>
      </c>
      <c r="AT1058" s="198" t="s">
        <v>126</v>
      </c>
      <c r="AU1058" s="198" t="s">
        <v>132</v>
      </c>
      <c r="AY1058" s="18" t="s">
        <v>123</v>
      </c>
      <c r="BE1058" s="199">
        <f>IF(N1058="základní",J1058,0)</f>
        <v>0</v>
      </c>
      <c r="BF1058" s="199">
        <f>IF(N1058="snížená",J1058,0)</f>
        <v>0</v>
      </c>
      <c r="BG1058" s="199">
        <f>IF(N1058="zákl. přenesená",J1058,0)</f>
        <v>0</v>
      </c>
      <c r="BH1058" s="199">
        <f>IF(N1058="sníž. přenesená",J1058,0)</f>
        <v>0</v>
      </c>
      <c r="BI1058" s="199">
        <f>IF(N1058="nulová",J1058,0)</f>
        <v>0</v>
      </c>
      <c r="BJ1058" s="18" t="s">
        <v>132</v>
      </c>
      <c r="BK1058" s="199">
        <f>ROUND(I1058*H1058,2)</f>
        <v>0</v>
      </c>
      <c r="BL1058" s="18" t="s">
        <v>295</v>
      </c>
      <c r="BM1058" s="198" t="s">
        <v>1287</v>
      </c>
    </row>
    <row r="1059" spans="1:65" s="2" customFormat="1" ht="39">
      <c r="A1059" s="35"/>
      <c r="B1059" s="36"/>
      <c r="C1059" s="37"/>
      <c r="D1059" s="200" t="s">
        <v>134</v>
      </c>
      <c r="E1059" s="37"/>
      <c r="F1059" s="201" t="s">
        <v>1288</v>
      </c>
      <c r="G1059" s="37"/>
      <c r="H1059" s="37"/>
      <c r="I1059" s="202"/>
      <c r="J1059" s="37"/>
      <c r="K1059" s="37"/>
      <c r="L1059" s="40"/>
      <c r="M1059" s="203"/>
      <c r="N1059" s="204"/>
      <c r="O1059" s="72"/>
      <c r="P1059" s="72"/>
      <c r="Q1059" s="72"/>
      <c r="R1059" s="72"/>
      <c r="S1059" s="72"/>
      <c r="T1059" s="73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T1059" s="18" t="s">
        <v>134</v>
      </c>
      <c r="AU1059" s="18" t="s">
        <v>132</v>
      </c>
    </row>
    <row r="1060" spans="1:65" s="2" customFormat="1" ht="24.2" customHeight="1">
      <c r="A1060" s="35"/>
      <c r="B1060" s="36"/>
      <c r="C1060" s="187" t="s">
        <v>1289</v>
      </c>
      <c r="D1060" s="187" t="s">
        <v>126</v>
      </c>
      <c r="E1060" s="188" t="s">
        <v>1290</v>
      </c>
      <c r="F1060" s="189" t="s">
        <v>1291</v>
      </c>
      <c r="G1060" s="190" t="s">
        <v>202</v>
      </c>
      <c r="H1060" s="191">
        <v>83.328000000000003</v>
      </c>
      <c r="I1060" s="192"/>
      <c r="J1060" s="193">
        <f>ROUND(I1060*H1060,2)</f>
        <v>0</v>
      </c>
      <c r="K1060" s="189" t="s">
        <v>130</v>
      </c>
      <c r="L1060" s="40"/>
      <c r="M1060" s="194" t="s">
        <v>1</v>
      </c>
      <c r="N1060" s="195" t="s">
        <v>42</v>
      </c>
      <c r="O1060" s="72"/>
      <c r="P1060" s="196">
        <f>O1060*H1060</f>
        <v>0</v>
      </c>
      <c r="Q1060" s="196">
        <v>0</v>
      </c>
      <c r="R1060" s="196">
        <f>Q1060*H1060</f>
        <v>0</v>
      </c>
      <c r="S1060" s="196">
        <v>0</v>
      </c>
      <c r="T1060" s="197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198" t="s">
        <v>295</v>
      </c>
      <c r="AT1060" s="198" t="s">
        <v>126</v>
      </c>
      <c r="AU1060" s="198" t="s">
        <v>132</v>
      </c>
      <c r="AY1060" s="18" t="s">
        <v>123</v>
      </c>
      <c r="BE1060" s="199">
        <f>IF(N1060="základní",J1060,0)</f>
        <v>0</v>
      </c>
      <c r="BF1060" s="199">
        <f>IF(N1060="snížená",J1060,0)</f>
        <v>0</v>
      </c>
      <c r="BG1060" s="199">
        <f>IF(N1060="zákl. přenesená",J1060,0)</f>
        <v>0</v>
      </c>
      <c r="BH1060" s="199">
        <f>IF(N1060="sníž. přenesená",J1060,0)</f>
        <v>0</v>
      </c>
      <c r="BI1060" s="199">
        <f>IF(N1060="nulová",J1060,0)</f>
        <v>0</v>
      </c>
      <c r="BJ1060" s="18" t="s">
        <v>132</v>
      </c>
      <c r="BK1060" s="199">
        <f>ROUND(I1060*H1060,2)</f>
        <v>0</v>
      </c>
      <c r="BL1060" s="18" t="s">
        <v>295</v>
      </c>
      <c r="BM1060" s="198" t="s">
        <v>1292</v>
      </c>
    </row>
    <row r="1061" spans="1:65" s="2" customFormat="1" ht="19.5">
      <c r="A1061" s="35"/>
      <c r="B1061" s="36"/>
      <c r="C1061" s="37"/>
      <c r="D1061" s="200" t="s">
        <v>134</v>
      </c>
      <c r="E1061" s="37"/>
      <c r="F1061" s="201" t="s">
        <v>1293</v>
      </c>
      <c r="G1061" s="37"/>
      <c r="H1061" s="37"/>
      <c r="I1061" s="202"/>
      <c r="J1061" s="37"/>
      <c r="K1061" s="37"/>
      <c r="L1061" s="40"/>
      <c r="M1061" s="203"/>
      <c r="N1061" s="204"/>
      <c r="O1061" s="72"/>
      <c r="P1061" s="72"/>
      <c r="Q1061" s="72"/>
      <c r="R1061" s="72"/>
      <c r="S1061" s="72"/>
      <c r="T1061" s="73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T1061" s="18" t="s">
        <v>134</v>
      </c>
      <c r="AU1061" s="18" t="s">
        <v>132</v>
      </c>
    </row>
    <row r="1062" spans="1:65" s="13" customFormat="1" ht="11.25">
      <c r="B1062" s="209"/>
      <c r="C1062" s="210"/>
      <c r="D1062" s="200" t="s">
        <v>205</v>
      </c>
      <c r="E1062" s="211" t="s">
        <v>1</v>
      </c>
      <c r="F1062" s="212" t="s">
        <v>1294</v>
      </c>
      <c r="G1062" s="210"/>
      <c r="H1062" s="211" t="s">
        <v>1</v>
      </c>
      <c r="I1062" s="213"/>
      <c r="J1062" s="210"/>
      <c r="K1062" s="210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205</v>
      </c>
      <c r="AU1062" s="218" t="s">
        <v>132</v>
      </c>
      <c r="AV1062" s="13" t="s">
        <v>83</v>
      </c>
      <c r="AW1062" s="13" t="s">
        <v>32</v>
      </c>
      <c r="AX1062" s="13" t="s">
        <v>76</v>
      </c>
      <c r="AY1062" s="218" t="s">
        <v>123</v>
      </c>
    </row>
    <row r="1063" spans="1:65" s="13" customFormat="1" ht="11.25">
      <c r="B1063" s="209"/>
      <c r="C1063" s="210"/>
      <c r="D1063" s="200" t="s">
        <v>205</v>
      </c>
      <c r="E1063" s="211" t="s">
        <v>1</v>
      </c>
      <c r="F1063" s="212" t="s">
        <v>345</v>
      </c>
      <c r="G1063" s="210"/>
      <c r="H1063" s="211" t="s">
        <v>1</v>
      </c>
      <c r="I1063" s="213"/>
      <c r="J1063" s="210"/>
      <c r="K1063" s="210"/>
      <c r="L1063" s="214"/>
      <c r="M1063" s="215"/>
      <c r="N1063" s="216"/>
      <c r="O1063" s="216"/>
      <c r="P1063" s="216"/>
      <c r="Q1063" s="216"/>
      <c r="R1063" s="216"/>
      <c r="S1063" s="216"/>
      <c r="T1063" s="217"/>
      <c r="AT1063" s="218" t="s">
        <v>205</v>
      </c>
      <c r="AU1063" s="218" t="s">
        <v>132</v>
      </c>
      <c r="AV1063" s="13" t="s">
        <v>83</v>
      </c>
      <c r="AW1063" s="13" t="s">
        <v>32</v>
      </c>
      <c r="AX1063" s="13" t="s">
        <v>76</v>
      </c>
      <c r="AY1063" s="218" t="s">
        <v>123</v>
      </c>
    </row>
    <row r="1064" spans="1:65" s="14" customFormat="1" ht="11.25">
      <c r="B1064" s="219"/>
      <c r="C1064" s="220"/>
      <c r="D1064" s="200" t="s">
        <v>205</v>
      </c>
      <c r="E1064" s="221" t="s">
        <v>1</v>
      </c>
      <c r="F1064" s="222" t="s">
        <v>1295</v>
      </c>
      <c r="G1064" s="220"/>
      <c r="H1064" s="223">
        <v>21</v>
      </c>
      <c r="I1064" s="224"/>
      <c r="J1064" s="220"/>
      <c r="K1064" s="220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205</v>
      </c>
      <c r="AU1064" s="229" t="s">
        <v>132</v>
      </c>
      <c r="AV1064" s="14" t="s">
        <v>132</v>
      </c>
      <c r="AW1064" s="14" t="s">
        <v>32</v>
      </c>
      <c r="AX1064" s="14" t="s">
        <v>76</v>
      </c>
      <c r="AY1064" s="229" t="s">
        <v>123</v>
      </c>
    </row>
    <row r="1065" spans="1:65" s="13" customFormat="1" ht="11.25">
      <c r="B1065" s="209"/>
      <c r="C1065" s="210"/>
      <c r="D1065" s="200" t="s">
        <v>205</v>
      </c>
      <c r="E1065" s="211" t="s">
        <v>1</v>
      </c>
      <c r="F1065" s="212" t="s">
        <v>349</v>
      </c>
      <c r="G1065" s="210"/>
      <c r="H1065" s="211" t="s">
        <v>1</v>
      </c>
      <c r="I1065" s="213"/>
      <c r="J1065" s="210"/>
      <c r="K1065" s="210"/>
      <c r="L1065" s="214"/>
      <c r="M1065" s="215"/>
      <c r="N1065" s="216"/>
      <c r="O1065" s="216"/>
      <c r="P1065" s="216"/>
      <c r="Q1065" s="216"/>
      <c r="R1065" s="216"/>
      <c r="S1065" s="216"/>
      <c r="T1065" s="217"/>
      <c r="AT1065" s="218" t="s">
        <v>205</v>
      </c>
      <c r="AU1065" s="218" t="s">
        <v>132</v>
      </c>
      <c r="AV1065" s="13" t="s">
        <v>83</v>
      </c>
      <c r="AW1065" s="13" t="s">
        <v>32</v>
      </c>
      <c r="AX1065" s="13" t="s">
        <v>76</v>
      </c>
      <c r="AY1065" s="218" t="s">
        <v>123</v>
      </c>
    </row>
    <row r="1066" spans="1:65" s="14" customFormat="1" ht="11.25">
      <c r="B1066" s="219"/>
      <c r="C1066" s="220"/>
      <c r="D1066" s="200" t="s">
        <v>205</v>
      </c>
      <c r="E1066" s="221" t="s">
        <v>1</v>
      </c>
      <c r="F1066" s="222" t="s">
        <v>1295</v>
      </c>
      <c r="G1066" s="220"/>
      <c r="H1066" s="223">
        <v>21</v>
      </c>
      <c r="I1066" s="224"/>
      <c r="J1066" s="220"/>
      <c r="K1066" s="220"/>
      <c r="L1066" s="225"/>
      <c r="M1066" s="226"/>
      <c r="N1066" s="227"/>
      <c r="O1066" s="227"/>
      <c r="P1066" s="227"/>
      <c r="Q1066" s="227"/>
      <c r="R1066" s="227"/>
      <c r="S1066" s="227"/>
      <c r="T1066" s="228"/>
      <c r="AT1066" s="229" t="s">
        <v>205</v>
      </c>
      <c r="AU1066" s="229" t="s">
        <v>132</v>
      </c>
      <c r="AV1066" s="14" t="s">
        <v>132</v>
      </c>
      <c r="AW1066" s="14" t="s">
        <v>32</v>
      </c>
      <c r="AX1066" s="14" t="s">
        <v>76</v>
      </c>
      <c r="AY1066" s="229" t="s">
        <v>123</v>
      </c>
    </row>
    <row r="1067" spans="1:65" s="14" customFormat="1" ht="11.25">
      <c r="B1067" s="219"/>
      <c r="C1067" s="220"/>
      <c r="D1067" s="200" t="s">
        <v>205</v>
      </c>
      <c r="E1067" s="221" t="s">
        <v>1</v>
      </c>
      <c r="F1067" s="222" t="s">
        <v>1296</v>
      </c>
      <c r="G1067" s="220"/>
      <c r="H1067" s="223">
        <v>20.327999999999999</v>
      </c>
      <c r="I1067" s="224"/>
      <c r="J1067" s="220"/>
      <c r="K1067" s="220"/>
      <c r="L1067" s="225"/>
      <c r="M1067" s="226"/>
      <c r="N1067" s="227"/>
      <c r="O1067" s="227"/>
      <c r="P1067" s="227"/>
      <c r="Q1067" s="227"/>
      <c r="R1067" s="227"/>
      <c r="S1067" s="227"/>
      <c r="T1067" s="228"/>
      <c r="AT1067" s="229" t="s">
        <v>205</v>
      </c>
      <c r="AU1067" s="229" t="s">
        <v>132</v>
      </c>
      <c r="AV1067" s="14" t="s">
        <v>132</v>
      </c>
      <c r="AW1067" s="14" t="s">
        <v>32</v>
      </c>
      <c r="AX1067" s="14" t="s">
        <v>76</v>
      </c>
      <c r="AY1067" s="229" t="s">
        <v>123</v>
      </c>
    </row>
    <row r="1068" spans="1:65" s="16" customFormat="1" ht="11.25">
      <c r="B1068" s="251"/>
      <c r="C1068" s="252"/>
      <c r="D1068" s="200" t="s">
        <v>205</v>
      </c>
      <c r="E1068" s="253" t="s">
        <v>1</v>
      </c>
      <c r="F1068" s="254" t="s">
        <v>507</v>
      </c>
      <c r="G1068" s="252"/>
      <c r="H1068" s="255">
        <v>62.328000000000003</v>
      </c>
      <c r="I1068" s="256"/>
      <c r="J1068" s="252"/>
      <c r="K1068" s="252"/>
      <c r="L1068" s="257"/>
      <c r="M1068" s="258"/>
      <c r="N1068" s="259"/>
      <c r="O1068" s="259"/>
      <c r="P1068" s="259"/>
      <c r="Q1068" s="259"/>
      <c r="R1068" s="259"/>
      <c r="S1068" s="259"/>
      <c r="T1068" s="260"/>
      <c r="AT1068" s="261" t="s">
        <v>205</v>
      </c>
      <c r="AU1068" s="261" t="s">
        <v>132</v>
      </c>
      <c r="AV1068" s="16" t="s">
        <v>139</v>
      </c>
      <c r="AW1068" s="16" t="s">
        <v>32</v>
      </c>
      <c r="AX1068" s="16" t="s">
        <v>76</v>
      </c>
      <c r="AY1068" s="261" t="s">
        <v>123</v>
      </c>
    </row>
    <row r="1069" spans="1:65" s="13" customFormat="1" ht="11.25">
      <c r="B1069" s="209"/>
      <c r="C1069" s="210"/>
      <c r="D1069" s="200" t="s">
        <v>205</v>
      </c>
      <c r="E1069" s="211" t="s">
        <v>1</v>
      </c>
      <c r="F1069" s="212" t="s">
        <v>1297</v>
      </c>
      <c r="G1069" s="210"/>
      <c r="H1069" s="211" t="s">
        <v>1</v>
      </c>
      <c r="I1069" s="213"/>
      <c r="J1069" s="210"/>
      <c r="K1069" s="210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205</v>
      </c>
      <c r="AU1069" s="218" t="s">
        <v>132</v>
      </c>
      <c r="AV1069" s="13" t="s">
        <v>83</v>
      </c>
      <c r="AW1069" s="13" t="s">
        <v>32</v>
      </c>
      <c r="AX1069" s="13" t="s">
        <v>76</v>
      </c>
      <c r="AY1069" s="218" t="s">
        <v>123</v>
      </c>
    </row>
    <row r="1070" spans="1:65" s="14" customFormat="1" ht="11.25">
      <c r="B1070" s="219"/>
      <c r="C1070" s="220"/>
      <c r="D1070" s="200" t="s">
        <v>205</v>
      </c>
      <c r="E1070" s="221" t="s">
        <v>1</v>
      </c>
      <c r="F1070" s="222" t="s">
        <v>1298</v>
      </c>
      <c r="G1070" s="220"/>
      <c r="H1070" s="223">
        <v>21</v>
      </c>
      <c r="I1070" s="224"/>
      <c r="J1070" s="220"/>
      <c r="K1070" s="220"/>
      <c r="L1070" s="225"/>
      <c r="M1070" s="226"/>
      <c r="N1070" s="227"/>
      <c r="O1070" s="227"/>
      <c r="P1070" s="227"/>
      <c r="Q1070" s="227"/>
      <c r="R1070" s="227"/>
      <c r="S1070" s="227"/>
      <c r="T1070" s="228"/>
      <c r="AT1070" s="229" t="s">
        <v>205</v>
      </c>
      <c r="AU1070" s="229" t="s">
        <v>132</v>
      </c>
      <c r="AV1070" s="14" t="s">
        <v>132</v>
      </c>
      <c r="AW1070" s="14" t="s">
        <v>32</v>
      </c>
      <c r="AX1070" s="14" t="s">
        <v>76</v>
      </c>
      <c r="AY1070" s="229" t="s">
        <v>123</v>
      </c>
    </row>
    <row r="1071" spans="1:65" s="15" customFormat="1" ht="11.25">
      <c r="B1071" s="230"/>
      <c r="C1071" s="231"/>
      <c r="D1071" s="200" t="s">
        <v>205</v>
      </c>
      <c r="E1071" s="232" t="s">
        <v>1</v>
      </c>
      <c r="F1071" s="233" t="s">
        <v>214</v>
      </c>
      <c r="G1071" s="231"/>
      <c r="H1071" s="234">
        <v>83.328000000000003</v>
      </c>
      <c r="I1071" s="235"/>
      <c r="J1071" s="231"/>
      <c r="K1071" s="231"/>
      <c r="L1071" s="236"/>
      <c r="M1071" s="237"/>
      <c r="N1071" s="238"/>
      <c r="O1071" s="238"/>
      <c r="P1071" s="238"/>
      <c r="Q1071" s="238"/>
      <c r="R1071" s="238"/>
      <c r="S1071" s="238"/>
      <c r="T1071" s="239"/>
      <c r="AT1071" s="240" t="s">
        <v>205</v>
      </c>
      <c r="AU1071" s="240" t="s">
        <v>132</v>
      </c>
      <c r="AV1071" s="15" t="s">
        <v>144</v>
      </c>
      <c r="AW1071" s="15" t="s">
        <v>32</v>
      </c>
      <c r="AX1071" s="15" t="s">
        <v>83</v>
      </c>
      <c r="AY1071" s="240" t="s">
        <v>123</v>
      </c>
    </row>
    <row r="1072" spans="1:65" s="2" customFormat="1" ht="24.2" customHeight="1">
      <c r="A1072" s="35"/>
      <c r="B1072" s="36"/>
      <c r="C1072" s="241" t="s">
        <v>1299</v>
      </c>
      <c r="D1072" s="241" t="s">
        <v>335</v>
      </c>
      <c r="E1072" s="242" t="s">
        <v>1300</v>
      </c>
      <c r="F1072" s="243" t="s">
        <v>1301</v>
      </c>
      <c r="G1072" s="244" t="s">
        <v>202</v>
      </c>
      <c r="H1072" s="245">
        <v>23.1</v>
      </c>
      <c r="I1072" s="246"/>
      <c r="J1072" s="247">
        <f>ROUND(I1072*H1072,2)</f>
        <v>0</v>
      </c>
      <c r="K1072" s="243" t="s">
        <v>1</v>
      </c>
      <c r="L1072" s="248"/>
      <c r="M1072" s="249" t="s">
        <v>1</v>
      </c>
      <c r="N1072" s="250" t="s">
        <v>42</v>
      </c>
      <c r="O1072" s="72"/>
      <c r="P1072" s="196">
        <f>O1072*H1072</f>
        <v>0</v>
      </c>
      <c r="Q1072" s="196">
        <v>3.0000000000000001E-3</v>
      </c>
      <c r="R1072" s="196">
        <f>Q1072*H1072</f>
        <v>6.93E-2</v>
      </c>
      <c r="S1072" s="196">
        <v>0</v>
      </c>
      <c r="T1072" s="197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98" t="s">
        <v>404</v>
      </c>
      <c r="AT1072" s="198" t="s">
        <v>335</v>
      </c>
      <c r="AU1072" s="198" t="s">
        <v>132</v>
      </c>
      <c r="AY1072" s="18" t="s">
        <v>123</v>
      </c>
      <c r="BE1072" s="199">
        <f>IF(N1072="základní",J1072,0)</f>
        <v>0</v>
      </c>
      <c r="BF1072" s="199">
        <f>IF(N1072="snížená",J1072,0)</f>
        <v>0</v>
      </c>
      <c r="BG1072" s="199">
        <f>IF(N1072="zákl. přenesená",J1072,0)</f>
        <v>0</v>
      </c>
      <c r="BH1072" s="199">
        <f>IF(N1072="sníž. přenesená",J1072,0)</f>
        <v>0</v>
      </c>
      <c r="BI1072" s="199">
        <f>IF(N1072="nulová",J1072,0)</f>
        <v>0</v>
      </c>
      <c r="BJ1072" s="18" t="s">
        <v>132</v>
      </c>
      <c r="BK1072" s="199">
        <f>ROUND(I1072*H1072,2)</f>
        <v>0</v>
      </c>
      <c r="BL1072" s="18" t="s">
        <v>295</v>
      </c>
      <c r="BM1072" s="198" t="s">
        <v>1302</v>
      </c>
    </row>
    <row r="1073" spans="1:65" s="2" customFormat="1" ht="19.5">
      <c r="A1073" s="35"/>
      <c r="B1073" s="36"/>
      <c r="C1073" s="37"/>
      <c r="D1073" s="200" t="s">
        <v>134</v>
      </c>
      <c r="E1073" s="37"/>
      <c r="F1073" s="201" t="s">
        <v>1303</v>
      </c>
      <c r="G1073" s="37"/>
      <c r="H1073" s="37"/>
      <c r="I1073" s="202"/>
      <c r="J1073" s="37"/>
      <c r="K1073" s="37"/>
      <c r="L1073" s="40"/>
      <c r="M1073" s="203"/>
      <c r="N1073" s="204"/>
      <c r="O1073" s="72"/>
      <c r="P1073" s="72"/>
      <c r="Q1073" s="72"/>
      <c r="R1073" s="72"/>
      <c r="S1073" s="72"/>
      <c r="T1073" s="73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T1073" s="18" t="s">
        <v>134</v>
      </c>
      <c r="AU1073" s="18" t="s">
        <v>132</v>
      </c>
    </row>
    <row r="1074" spans="1:65" s="14" customFormat="1" ht="11.25">
      <c r="B1074" s="219"/>
      <c r="C1074" s="220"/>
      <c r="D1074" s="200" t="s">
        <v>205</v>
      </c>
      <c r="E1074" s="220"/>
      <c r="F1074" s="222" t="s">
        <v>1304</v>
      </c>
      <c r="G1074" s="220"/>
      <c r="H1074" s="223">
        <v>23.1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AT1074" s="229" t="s">
        <v>205</v>
      </c>
      <c r="AU1074" s="229" t="s">
        <v>132</v>
      </c>
      <c r="AV1074" s="14" t="s">
        <v>132</v>
      </c>
      <c r="AW1074" s="14" t="s">
        <v>4</v>
      </c>
      <c r="AX1074" s="14" t="s">
        <v>83</v>
      </c>
      <c r="AY1074" s="229" t="s">
        <v>123</v>
      </c>
    </row>
    <row r="1075" spans="1:65" s="2" customFormat="1" ht="49.15" customHeight="1">
      <c r="A1075" s="35"/>
      <c r="B1075" s="36"/>
      <c r="C1075" s="241" t="s">
        <v>1305</v>
      </c>
      <c r="D1075" s="241" t="s">
        <v>335</v>
      </c>
      <c r="E1075" s="242" t="s">
        <v>1306</v>
      </c>
      <c r="F1075" s="243" t="s">
        <v>1307</v>
      </c>
      <c r="G1075" s="244" t="s">
        <v>202</v>
      </c>
      <c r="H1075" s="245">
        <v>68.561000000000007</v>
      </c>
      <c r="I1075" s="246"/>
      <c r="J1075" s="247">
        <f>ROUND(I1075*H1075,2)</f>
        <v>0</v>
      </c>
      <c r="K1075" s="243" t="s">
        <v>1</v>
      </c>
      <c r="L1075" s="248"/>
      <c r="M1075" s="249" t="s">
        <v>1</v>
      </c>
      <c r="N1075" s="250" t="s">
        <v>42</v>
      </c>
      <c r="O1075" s="72"/>
      <c r="P1075" s="196">
        <f>O1075*H1075</f>
        <v>0</v>
      </c>
      <c r="Q1075" s="196">
        <v>1.9599999999999999E-3</v>
      </c>
      <c r="R1075" s="196">
        <f>Q1075*H1075</f>
        <v>0.13437956000000001</v>
      </c>
      <c r="S1075" s="196">
        <v>0</v>
      </c>
      <c r="T1075" s="197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98" t="s">
        <v>404</v>
      </c>
      <c r="AT1075" s="198" t="s">
        <v>335</v>
      </c>
      <c r="AU1075" s="198" t="s">
        <v>132</v>
      </c>
      <c r="AY1075" s="18" t="s">
        <v>123</v>
      </c>
      <c r="BE1075" s="199">
        <f>IF(N1075="základní",J1075,0)</f>
        <v>0</v>
      </c>
      <c r="BF1075" s="199">
        <f>IF(N1075="snížená",J1075,0)</f>
        <v>0</v>
      </c>
      <c r="BG1075" s="199">
        <f>IF(N1075="zákl. přenesená",J1075,0)</f>
        <v>0</v>
      </c>
      <c r="BH1075" s="199">
        <f>IF(N1075="sníž. přenesená",J1075,0)</f>
        <v>0</v>
      </c>
      <c r="BI1075" s="199">
        <f>IF(N1075="nulová",J1075,0)</f>
        <v>0</v>
      </c>
      <c r="BJ1075" s="18" t="s">
        <v>132</v>
      </c>
      <c r="BK1075" s="199">
        <f>ROUND(I1075*H1075,2)</f>
        <v>0</v>
      </c>
      <c r="BL1075" s="18" t="s">
        <v>295</v>
      </c>
      <c r="BM1075" s="198" t="s">
        <v>1308</v>
      </c>
    </row>
    <row r="1076" spans="1:65" s="2" customFormat="1" ht="29.25">
      <c r="A1076" s="35"/>
      <c r="B1076" s="36"/>
      <c r="C1076" s="37"/>
      <c r="D1076" s="200" t="s">
        <v>134</v>
      </c>
      <c r="E1076" s="37"/>
      <c r="F1076" s="201" t="s">
        <v>1307</v>
      </c>
      <c r="G1076" s="37"/>
      <c r="H1076" s="37"/>
      <c r="I1076" s="202"/>
      <c r="J1076" s="37"/>
      <c r="K1076" s="37"/>
      <c r="L1076" s="40"/>
      <c r="M1076" s="203"/>
      <c r="N1076" s="204"/>
      <c r="O1076" s="72"/>
      <c r="P1076" s="72"/>
      <c r="Q1076" s="72"/>
      <c r="R1076" s="72"/>
      <c r="S1076" s="72"/>
      <c r="T1076" s="73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T1076" s="18" t="s">
        <v>134</v>
      </c>
      <c r="AU1076" s="18" t="s">
        <v>132</v>
      </c>
    </row>
    <row r="1077" spans="1:65" s="14" customFormat="1" ht="11.25">
      <c r="B1077" s="219"/>
      <c r="C1077" s="220"/>
      <c r="D1077" s="200" t="s">
        <v>205</v>
      </c>
      <c r="E1077" s="220"/>
      <c r="F1077" s="222" t="s">
        <v>1309</v>
      </c>
      <c r="G1077" s="220"/>
      <c r="H1077" s="223">
        <v>68.561000000000007</v>
      </c>
      <c r="I1077" s="224"/>
      <c r="J1077" s="220"/>
      <c r="K1077" s="220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205</v>
      </c>
      <c r="AU1077" s="229" t="s">
        <v>132</v>
      </c>
      <c r="AV1077" s="14" t="s">
        <v>132</v>
      </c>
      <c r="AW1077" s="14" t="s">
        <v>4</v>
      </c>
      <c r="AX1077" s="14" t="s">
        <v>83</v>
      </c>
      <c r="AY1077" s="229" t="s">
        <v>123</v>
      </c>
    </row>
    <row r="1078" spans="1:65" s="2" customFormat="1" ht="24.2" customHeight="1">
      <c r="A1078" s="35"/>
      <c r="B1078" s="36"/>
      <c r="C1078" s="187" t="s">
        <v>1310</v>
      </c>
      <c r="D1078" s="187" t="s">
        <v>126</v>
      </c>
      <c r="E1078" s="188" t="s">
        <v>1311</v>
      </c>
      <c r="F1078" s="189" t="s">
        <v>1312</v>
      </c>
      <c r="G1078" s="190" t="s">
        <v>202</v>
      </c>
      <c r="H1078" s="191">
        <v>327.12799999999999</v>
      </c>
      <c r="I1078" s="192"/>
      <c r="J1078" s="193">
        <f>ROUND(I1078*H1078,2)</f>
        <v>0</v>
      </c>
      <c r="K1078" s="189" t="s">
        <v>130</v>
      </c>
      <c r="L1078" s="40"/>
      <c r="M1078" s="194" t="s">
        <v>1</v>
      </c>
      <c r="N1078" s="195" t="s">
        <v>42</v>
      </c>
      <c r="O1078" s="72"/>
      <c r="P1078" s="196">
        <f>O1078*H1078</f>
        <v>0</v>
      </c>
      <c r="Q1078" s="196">
        <v>0</v>
      </c>
      <c r="R1078" s="196">
        <f>Q1078*H1078</f>
        <v>0</v>
      </c>
      <c r="S1078" s="196">
        <v>0</v>
      </c>
      <c r="T1078" s="197">
        <f>S1078*H1078</f>
        <v>0</v>
      </c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R1078" s="198" t="s">
        <v>295</v>
      </c>
      <c r="AT1078" s="198" t="s">
        <v>126</v>
      </c>
      <c r="AU1078" s="198" t="s">
        <v>132</v>
      </c>
      <c r="AY1078" s="18" t="s">
        <v>123</v>
      </c>
      <c r="BE1078" s="199">
        <f>IF(N1078="základní",J1078,0)</f>
        <v>0</v>
      </c>
      <c r="BF1078" s="199">
        <f>IF(N1078="snížená",J1078,0)</f>
        <v>0</v>
      </c>
      <c r="BG1078" s="199">
        <f>IF(N1078="zákl. přenesená",J1078,0)</f>
        <v>0</v>
      </c>
      <c r="BH1078" s="199">
        <f>IF(N1078="sníž. přenesená",J1078,0)</f>
        <v>0</v>
      </c>
      <c r="BI1078" s="199">
        <f>IF(N1078="nulová",J1078,0)</f>
        <v>0</v>
      </c>
      <c r="BJ1078" s="18" t="s">
        <v>132</v>
      </c>
      <c r="BK1078" s="199">
        <f>ROUND(I1078*H1078,2)</f>
        <v>0</v>
      </c>
      <c r="BL1078" s="18" t="s">
        <v>295</v>
      </c>
      <c r="BM1078" s="198" t="s">
        <v>1313</v>
      </c>
    </row>
    <row r="1079" spans="1:65" s="2" customFormat="1" ht="19.5">
      <c r="A1079" s="35"/>
      <c r="B1079" s="36"/>
      <c r="C1079" s="37"/>
      <c r="D1079" s="200" t="s">
        <v>134</v>
      </c>
      <c r="E1079" s="37"/>
      <c r="F1079" s="201" t="s">
        <v>1314</v>
      </c>
      <c r="G1079" s="37"/>
      <c r="H1079" s="37"/>
      <c r="I1079" s="202"/>
      <c r="J1079" s="37"/>
      <c r="K1079" s="37"/>
      <c r="L1079" s="40"/>
      <c r="M1079" s="203"/>
      <c r="N1079" s="204"/>
      <c r="O1079" s="72"/>
      <c r="P1079" s="72"/>
      <c r="Q1079" s="72"/>
      <c r="R1079" s="72"/>
      <c r="S1079" s="72"/>
      <c r="T1079" s="73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T1079" s="18" t="s">
        <v>134</v>
      </c>
      <c r="AU1079" s="18" t="s">
        <v>132</v>
      </c>
    </row>
    <row r="1080" spans="1:65" s="14" customFormat="1" ht="11.25">
      <c r="B1080" s="219"/>
      <c r="C1080" s="220"/>
      <c r="D1080" s="200" t="s">
        <v>205</v>
      </c>
      <c r="E1080" s="221" t="s">
        <v>1</v>
      </c>
      <c r="F1080" s="222" t="s">
        <v>1315</v>
      </c>
      <c r="G1080" s="220"/>
      <c r="H1080" s="223">
        <v>327.12799999999999</v>
      </c>
      <c r="I1080" s="224"/>
      <c r="J1080" s="220"/>
      <c r="K1080" s="220"/>
      <c r="L1080" s="225"/>
      <c r="M1080" s="226"/>
      <c r="N1080" s="227"/>
      <c r="O1080" s="227"/>
      <c r="P1080" s="227"/>
      <c r="Q1080" s="227"/>
      <c r="R1080" s="227"/>
      <c r="S1080" s="227"/>
      <c r="T1080" s="228"/>
      <c r="AT1080" s="229" t="s">
        <v>205</v>
      </c>
      <c r="AU1080" s="229" t="s">
        <v>132</v>
      </c>
      <c r="AV1080" s="14" t="s">
        <v>132</v>
      </c>
      <c r="AW1080" s="14" t="s">
        <v>32</v>
      </c>
      <c r="AX1080" s="14" t="s">
        <v>83</v>
      </c>
      <c r="AY1080" s="229" t="s">
        <v>123</v>
      </c>
    </row>
    <row r="1081" spans="1:65" s="2" customFormat="1" ht="24.2" customHeight="1">
      <c r="A1081" s="35"/>
      <c r="B1081" s="36"/>
      <c r="C1081" s="241" t="s">
        <v>1316</v>
      </c>
      <c r="D1081" s="241" t="s">
        <v>335</v>
      </c>
      <c r="E1081" s="242" t="s">
        <v>1317</v>
      </c>
      <c r="F1081" s="243" t="s">
        <v>1318</v>
      </c>
      <c r="G1081" s="244" t="s">
        <v>202</v>
      </c>
      <c r="H1081" s="245">
        <v>343.48399999999998</v>
      </c>
      <c r="I1081" s="246"/>
      <c r="J1081" s="247">
        <f>ROUND(I1081*H1081,2)</f>
        <v>0</v>
      </c>
      <c r="K1081" s="243" t="s">
        <v>130</v>
      </c>
      <c r="L1081" s="248"/>
      <c r="M1081" s="249" t="s">
        <v>1</v>
      </c>
      <c r="N1081" s="250" t="s">
        <v>42</v>
      </c>
      <c r="O1081" s="72"/>
      <c r="P1081" s="196">
        <f>O1081*H1081</f>
        <v>0</v>
      </c>
      <c r="Q1081" s="196">
        <v>6.6E-3</v>
      </c>
      <c r="R1081" s="196">
        <f>Q1081*H1081</f>
        <v>2.2669943999999997</v>
      </c>
      <c r="S1081" s="196">
        <v>0</v>
      </c>
      <c r="T1081" s="197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198" t="s">
        <v>404</v>
      </c>
      <c r="AT1081" s="198" t="s">
        <v>335</v>
      </c>
      <c r="AU1081" s="198" t="s">
        <v>132</v>
      </c>
      <c r="AY1081" s="18" t="s">
        <v>123</v>
      </c>
      <c r="BE1081" s="199">
        <f>IF(N1081="základní",J1081,0)</f>
        <v>0</v>
      </c>
      <c r="BF1081" s="199">
        <f>IF(N1081="snížená",J1081,0)</f>
        <v>0</v>
      </c>
      <c r="BG1081" s="199">
        <f>IF(N1081="zákl. přenesená",J1081,0)</f>
        <v>0</v>
      </c>
      <c r="BH1081" s="199">
        <f>IF(N1081="sníž. přenesená",J1081,0)</f>
        <v>0</v>
      </c>
      <c r="BI1081" s="199">
        <f>IF(N1081="nulová",J1081,0)</f>
        <v>0</v>
      </c>
      <c r="BJ1081" s="18" t="s">
        <v>132</v>
      </c>
      <c r="BK1081" s="199">
        <f>ROUND(I1081*H1081,2)</f>
        <v>0</v>
      </c>
      <c r="BL1081" s="18" t="s">
        <v>295</v>
      </c>
      <c r="BM1081" s="198" t="s">
        <v>1319</v>
      </c>
    </row>
    <row r="1082" spans="1:65" s="2" customFormat="1" ht="11.25">
      <c r="A1082" s="35"/>
      <c r="B1082" s="36"/>
      <c r="C1082" s="37"/>
      <c r="D1082" s="200" t="s">
        <v>134</v>
      </c>
      <c r="E1082" s="37"/>
      <c r="F1082" s="201" t="s">
        <v>1320</v>
      </c>
      <c r="G1082" s="37"/>
      <c r="H1082" s="37"/>
      <c r="I1082" s="202"/>
      <c r="J1082" s="37"/>
      <c r="K1082" s="37"/>
      <c r="L1082" s="40"/>
      <c r="M1082" s="203"/>
      <c r="N1082" s="204"/>
      <c r="O1082" s="72"/>
      <c r="P1082" s="72"/>
      <c r="Q1082" s="72"/>
      <c r="R1082" s="72"/>
      <c r="S1082" s="72"/>
      <c r="T1082" s="73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T1082" s="18" t="s">
        <v>134</v>
      </c>
      <c r="AU1082" s="18" t="s">
        <v>132</v>
      </c>
    </row>
    <row r="1083" spans="1:65" s="14" customFormat="1" ht="11.25">
      <c r="B1083" s="219"/>
      <c r="C1083" s="220"/>
      <c r="D1083" s="200" t="s">
        <v>205</v>
      </c>
      <c r="E1083" s="220"/>
      <c r="F1083" s="222" t="s">
        <v>1321</v>
      </c>
      <c r="G1083" s="220"/>
      <c r="H1083" s="223">
        <v>343.48399999999998</v>
      </c>
      <c r="I1083" s="224"/>
      <c r="J1083" s="220"/>
      <c r="K1083" s="220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205</v>
      </c>
      <c r="AU1083" s="229" t="s">
        <v>132</v>
      </c>
      <c r="AV1083" s="14" t="s">
        <v>132</v>
      </c>
      <c r="AW1083" s="14" t="s">
        <v>4</v>
      </c>
      <c r="AX1083" s="14" t="s">
        <v>83</v>
      </c>
      <c r="AY1083" s="229" t="s">
        <v>123</v>
      </c>
    </row>
    <row r="1084" spans="1:65" s="2" customFormat="1" ht="14.45" customHeight="1">
      <c r="A1084" s="35"/>
      <c r="B1084" s="36"/>
      <c r="C1084" s="187" t="s">
        <v>1322</v>
      </c>
      <c r="D1084" s="187" t="s">
        <v>126</v>
      </c>
      <c r="E1084" s="188" t="s">
        <v>1323</v>
      </c>
      <c r="F1084" s="189" t="s">
        <v>1324</v>
      </c>
      <c r="G1084" s="190" t="s">
        <v>202</v>
      </c>
      <c r="H1084" s="191">
        <v>327.12799999999999</v>
      </c>
      <c r="I1084" s="192"/>
      <c r="J1084" s="193">
        <f>ROUND(I1084*H1084,2)</f>
        <v>0</v>
      </c>
      <c r="K1084" s="189" t="s">
        <v>1</v>
      </c>
      <c r="L1084" s="40"/>
      <c r="M1084" s="194" t="s">
        <v>1</v>
      </c>
      <c r="N1084" s="195" t="s">
        <v>42</v>
      </c>
      <c r="O1084" s="72"/>
      <c r="P1084" s="196">
        <f>O1084*H1084</f>
        <v>0</v>
      </c>
      <c r="Q1084" s="196">
        <v>0</v>
      </c>
      <c r="R1084" s="196">
        <f>Q1084*H1084</f>
        <v>0</v>
      </c>
      <c r="S1084" s="196">
        <v>0</v>
      </c>
      <c r="T1084" s="197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198" t="s">
        <v>295</v>
      </c>
      <c r="AT1084" s="198" t="s">
        <v>126</v>
      </c>
      <c r="AU1084" s="198" t="s">
        <v>132</v>
      </c>
      <c r="AY1084" s="18" t="s">
        <v>123</v>
      </c>
      <c r="BE1084" s="199">
        <f>IF(N1084="základní",J1084,0)</f>
        <v>0</v>
      </c>
      <c r="BF1084" s="199">
        <f>IF(N1084="snížená",J1084,0)</f>
        <v>0</v>
      </c>
      <c r="BG1084" s="199">
        <f>IF(N1084="zákl. přenesená",J1084,0)</f>
        <v>0</v>
      </c>
      <c r="BH1084" s="199">
        <f>IF(N1084="sníž. přenesená",J1084,0)</f>
        <v>0</v>
      </c>
      <c r="BI1084" s="199">
        <f>IF(N1084="nulová",J1084,0)</f>
        <v>0</v>
      </c>
      <c r="BJ1084" s="18" t="s">
        <v>132</v>
      </c>
      <c r="BK1084" s="199">
        <f>ROUND(I1084*H1084,2)</f>
        <v>0</v>
      </c>
      <c r="BL1084" s="18" t="s">
        <v>295</v>
      </c>
      <c r="BM1084" s="198" t="s">
        <v>1325</v>
      </c>
    </row>
    <row r="1085" spans="1:65" s="2" customFormat="1" ht="11.25">
      <c r="A1085" s="35"/>
      <c r="B1085" s="36"/>
      <c r="C1085" s="37"/>
      <c r="D1085" s="200" t="s">
        <v>134</v>
      </c>
      <c r="E1085" s="37"/>
      <c r="F1085" s="201" t="s">
        <v>1324</v>
      </c>
      <c r="G1085" s="37"/>
      <c r="H1085" s="37"/>
      <c r="I1085" s="202"/>
      <c r="J1085" s="37"/>
      <c r="K1085" s="37"/>
      <c r="L1085" s="40"/>
      <c r="M1085" s="203"/>
      <c r="N1085" s="204"/>
      <c r="O1085" s="72"/>
      <c r="P1085" s="72"/>
      <c r="Q1085" s="72"/>
      <c r="R1085" s="72"/>
      <c r="S1085" s="72"/>
      <c r="T1085" s="73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T1085" s="18" t="s">
        <v>134</v>
      </c>
      <c r="AU1085" s="18" t="s">
        <v>132</v>
      </c>
    </row>
    <row r="1086" spans="1:65" s="2" customFormat="1" ht="24.2" customHeight="1">
      <c r="A1086" s="35"/>
      <c r="B1086" s="36"/>
      <c r="C1086" s="187" t="s">
        <v>1326</v>
      </c>
      <c r="D1086" s="187" t="s">
        <v>126</v>
      </c>
      <c r="E1086" s="188" t="s">
        <v>1327</v>
      </c>
      <c r="F1086" s="189" t="s">
        <v>1328</v>
      </c>
      <c r="G1086" s="190" t="s">
        <v>1267</v>
      </c>
      <c r="H1086" s="262"/>
      <c r="I1086" s="192"/>
      <c r="J1086" s="193">
        <f>ROUND(I1086*H1086,2)</f>
        <v>0</v>
      </c>
      <c r="K1086" s="189" t="s">
        <v>130</v>
      </c>
      <c r="L1086" s="40"/>
      <c r="M1086" s="194" t="s">
        <v>1</v>
      </c>
      <c r="N1086" s="195" t="s">
        <v>42</v>
      </c>
      <c r="O1086" s="72"/>
      <c r="P1086" s="196">
        <f>O1086*H1086</f>
        <v>0</v>
      </c>
      <c r="Q1086" s="196">
        <v>0</v>
      </c>
      <c r="R1086" s="196">
        <f>Q1086*H1086</f>
        <v>0</v>
      </c>
      <c r="S1086" s="196">
        <v>0</v>
      </c>
      <c r="T1086" s="197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98" t="s">
        <v>295</v>
      </c>
      <c r="AT1086" s="198" t="s">
        <v>126</v>
      </c>
      <c r="AU1086" s="198" t="s">
        <v>132</v>
      </c>
      <c r="AY1086" s="18" t="s">
        <v>123</v>
      </c>
      <c r="BE1086" s="199">
        <f>IF(N1086="základní",J1086,0)</f>
        <v>0</v>
      </c>
      <c r="BF1086" s="199">
        <f>IF(N1086="snížená",J1086,0)</f>
        <v>0</v>
      </c>
      <c r="BG1086" s="199">
        <f>IF(N1086="zákl. přenesená",J1086,0)</f>
        <v>0</v>
      </c>
      <c r="BH1086" s="199">
        <f>IF(N1086="sníž. přenesená",J1086,0)</f>
        <v>0</v>
      </c>
      <c r="BI1086" s="199">
        <f>IF(N1086="nulová",J1086,0)</f>
        <v>0</v>
      </c>
      <c r="BJ1086" s="18" t="s">
        <v>132</v>
      </c>
      <c r="BK1086" s="199">
        <f>ROUND(I1086*H1086,2)</f>
        <v>0</v>
      </c>
      <c r="BL1086" s="18" t="s">
        <v>295</v>
      </c>
      <c r="BM1086" s="198" t="s">
        <v>1329</v>
      </c>
    </row>
    <row r="1087" spans="1:65" s="2" customFormat="1" ht="29.25">
      <c r="A1087" s="35"/>
      <c r="B1087" s="36"/>
      <c r="C1087" s="37"/>
      <c r="D1087" s="200" t="s">
        <v>134</v>
      </c>
      <c r="E1087" s="37"/>
      <c r="F1087" s="201" t="s">
        <v>1330</v>
      </c>
      <c r="G1087" s="37"/>
      <c r="H1087" s="37"/>
      <c r="I1087" s="202"/>
      <c r="J1087" s="37"/>
      <c r="K1087" s="37"/>
      <c r="L1087" s="40"/>
      <c r="M1087" s="203"/>
      <c r="N1087" s="204"/>
      <c r="O1087" s="72"/>
      <c r="P1087" s="72"/>
      <c r="Q1087" s="72"/>
      <c r="R1087" s="72"/>
      <c r="S1087" s="72"/>
      <c r="T1087" s="73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T1087" s="18" t="s">
        <v>134</v>
      </c>
      <c r="AU1087" s="18" t="s">
        <v>132</v>
      </c>
    </row>
    <row r="1088" spans="1:65" s="12" customFormat="1" ht="22.9" customHeight="1">
      <c r="B1088" s="171"/>
      <c r="C1088" s="172"/>
      <c r="D1088" s="173" t="s">
        <v>75</v>
      </c>
      <c r="E1088" s="185" t="s">
        <v>1331</v>
      </c>
      <c r="F1088" s="185" t="s">
        <v>1332</v>
      </c>
      <c r="G1088" s="172"/>
      <c r="H1088" s="172"/>
      <c r="I1088" s="175"/>
      <c r="J1088" s="186">
        <f>BK1088</f>
        <v>0</v>
      </c>
      <c r="K1088" s="172"/>
      <c r="L1088" s="177"/>
      <c r="M1088" s="178"/>
      <c r="N1088" s="179"/>
      <c r="O1088" s="179"/>
      <c r="P1088" s="180">
        <f>SUM(P1089:P1095)</f>
        <v>0</v>
      </c>
      <c r="Q1088" s="179"/>
      <c r="R1088" s="180">
        <f>SUM(R1089:R1095)</f>
        <v>0</v>
      </c>
      <c r="S1088" s="179"/>
      <c r="T1088" s="181">
        <f>SUM(T1089:T1095)</f>
        <v>0.80400000000000005</v>
      </c>
      <c r="AR1088" s="182" t="s">
        <v>132</v>
      </c>
      <c r="AT1088" s="183" t="s">
        <v>75</v>
      </c>
      <c r="AU1088" s="183" t="s">
        <v>83</v>
      </c>
      <c r="AY1088" s="182" t="s">
        <v>123</v>
      </c>
      <c r="BK1088" s="184">
        <f>SUM(BK1089:BK1095)</f>
        <v>0</v>
      </c>
    </row>
    <row r="1089" spans="1:65" s="2" customFormat="1" ht="14.45" customHeight="1">
      <c r="A1089" s="35"/>
      <c r="B1089" s="36"/>
      <c r="C1089" s="187" t="s">
        <v>1333</v>
      </c>
      <c r="D1089" s="187" t="s">
        <v>126</v>
      </c>
      <c r="E1089" s="188" t="s">
        <v>1334</v>
      </c>
      <c r="F1089" s="189" t="s">
        <v>1335</v>
      </c>
      <c r="G1089" s="190" t="s">
        <v>129</v>
      </c>
      <c r="H1089" s="191">
        <v>12</v>
      </c>
      <c r="I1089" s="192"/>
      <c r="J1089" s="193">
        <f>ROUND(I1089*H1089,2)</f>
        <v>0</v>
      </c>
      <c r="K1089" s="189" t="s">
        <v>130</v>
      </c>
      <c r="L1089" s="40"/>
      <c r="M1089" s="194" t="s">
        <v>1</v>
      </c>
      <c r="N1089" s="195" t="s">
        <v>42</v>
      </c>
      <c r="O1089" s="72"/>
      <c r="P1089" s="196">
        <f>O1089*H1089</f>
        <v>0</v>
      </c>
      <c r="Q1089" s="196">
        <v>0</v>
      </c>
      <c r="R1089" s="196">
        <f>Q1089*H1089</f>
        <v>0</v>
      </c>
      <c r="S1089" s="196">
        <v>6.7000000000000004E-2</v>
      </c>
      <c r="T1089" s="197">
        <f>S1089*H1089</f>
        <v>0.80400000000000005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198" t="s">
        <v>295</v>
      </c>
      <c r="AT1089" s="198" t="s">
        <v>126</v>
      </c>
      <c r="AU1089" s="198" t="s">
        <v>132</v>
      </c>
      <c r="AY1089" s="18" t="s">
        <v>123</v>
      </c>
      <c r="BE1089" s="199">
        <f>IF(N1089="základní",J1089,0)</f>
        <v>0</v>
      </c>
      <c r="BF1089" s="199">
        <f>IF(N1089="snížená",J1089,0)</f>
        <v>0</v>
      </c>
      <c r="BG1089" s="199">
        <f>IF(N1089="zákl. přenesená",J1089,0)</f>
        <v>0</v>
      </c>
      <c r="BH1089" s="199">
        <f>IF(N1089="sníž. přenesená",J1089,0)</f>
        <v>0</v>
      </c>
      <c r="BI1089" s="199">
        <f>IF(N1089="nulová",J1089,0)</f>
        <v>0</v>
      </c>
      <c r="BJ1089" s="18" t="s">
        <v>132</v>
      </c>
      <c r="BK1089" s="199">
        <f>ROUND(I1089*H1089,2)</f>
        <v>0</v>
      </c>
      <c r="BL1089" s="18" t="s">
        <v>295</v>
      </c>
      <c r="BM1089" s="198" t="s">
        <v>1336</v>
      </c>
    </row>
    <row r="1090" spans="1:65" s="2" customFormat="1" ht="11.25">
      <c r="A1090" s="35"/>
      <c r="B1090" s="36"/>
      <c r="C1090" s="37"/>
      <c r="D1090" s="200" t="s">
        <v>134</v>
      </c>
      <c r="E1090" s="37"/>
      <c r="F1090" s="201" t="s">
        <v>1337</v>
      </c>
      <c r="G1090" s="37"/>
      <c r="H1090" s="37"/>
      <c r="I1090" s="202"/>
      <c r="J1090" s="37"/>
      <c r="K1090" s="37"/>
      <c r="L1090" s="40"/>
      <c r="M1090" s="203"/>
      <c r="N1090" s="204"/>
      <c r="O1090" s="72"/>
      <c r="P1090" s="72"/>
      <c r="Q1090" s="72"/>
      <c r="R1090" s="72"/>
      <c r="S1090" s="72"/>
      <c r="T1090" s="73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T1090" s="18" t="s">
        <v>134</v>
      </c>
      <c r="AU1090" s="18" t="s">
        <v>132</v>
      </c>
    </row>
    <row r="1091" spans="1:65" s="13" customFormat="1" ht="11.25">
      <c r="B1091" s="209"/>
      <c r="C1091" s="210"/>
      <c r="D1091" s="200" t="s">
        <v>205</v>
      </c>
      <c r="E1091" s="211" t="s">
        <v>1</v>
      </c>
      <c r="F1091" s="212" t="s">
        <v>345</v>
      </c>
      <c r="G1091" s="210"/>
      <c r="H1091" s="211" t="s">
        <v>1</v>
      </c>
      <c r="I1091" s="213"/>
      <c r="J1091" s="210"/>
      <c r="K1091" s="210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205</v>
      </c>
      <c r="AU1091" s="218" t="s">
        <v>132</v>
      </c>
      <c r="AV1091" s="13" t="s">
        <v>83</v>
      </c>
      <c r="AW1091" s="13" t="s">
        <v>32</v>
      </c>
      <c r="AX1091" s="13" t="s">
        <v>76</v>
      </c>
      <c r="AY1091" s="218" t="s">
        <v>123</v>
      </c>
    </row>
    <row r="1092" spans="1:65" s="14" customFormat="1" ht="11.25">
      <c r="B1092" s="219"/>
      <c r="C1092" s="220"/>
      <c r="D1092" s="200" t="s">
        <v>205</v>
      </c>
      <c r="E1092" s="221" t="s">
        <v>1</v>
      </c>
      <c r="F1092" s="222" t="s">
        <v>144</v>
      </c>
      <c r="G1092" s="220"/>
      <c r="H1092" s="223">
        <v>4</v>
      </c>
      <c r="I1092" s="224"/>
      <c r="J1092" s="220"/>
      <c r="K1092" s="220"/>
      <c r="L1092" s="225"/>
      <c r="M1092" s="226"/>
      <c r="N1092" s="227"/>
      <c r="O1092" s="227"/>
      <c r="P1092" s="227"/>
      <c r="Q1092" s="227"/>
      <c r="R1092" s="227"/>
      <c r="S1092" s="227"/>
      <c r="T1092" s="228"/>
      <c r="AT1092" s="229" t="s">
        <v>205</v>
      </c>
      <c r="AU1092" s="229" t="s">
        <v>132</v>
      </c>
      <c r="AV1092" s="14" t="s">
        <v>132</v>
      </c>
      <c r="AW1092" s="14" t="s">
        <v>32</v>
      </c>
      <c r="AX1092" s="14" t="s">
        <v>76</v>
      </c>
      <c r="AY1092" s="229" t="s">
        <v>123</v>
      </c>
    </row>
    <row r="1093" spans="1:65" s="13" customFormat="1" ht="11.25">
      <c r="B1093" s="209"/>
      <c r="C1093" s="210"/>
      <c r="D1093" s="200" t="s">
        <v>205</v>
      </c>
      <c r="E1093" s="211" t="s">
        <v>1</v>
      </c>
      <c r="F1093" s="212" t="s">
        <v>349</v>
      </c>
      <c r="G1093" s="210"/>
      <c r="H1093" s="211" t="s">
        <v>1</v>
      </c>
      <c r="I1093" s="213"/>
      <c r="J1093" s="210"/>
      <c r="K1093" s="210"/>
      <c r="L1093" s="214"/>
      <c r="M1093" s="215"/>
      <c r="N1093" s="216"/>
      <c r="O1093" s="216"/>
      <c r="P1093" s="216"/>
      <c r="Q1093" s="216"/>
      <c r="R1093" s="216"/>
      <c r="S1093" s="216"/>
      <c r="T1093" s="217"/>
      <c r="AT1093" s="218" t="s">
        <v>205</v>
      </c>
      <c r="AU1093" s="218" t="s">
        <v>132</v>
      </c>
      <c r="AV1093" s="13" t="s">
        <v>83</v>
      </c>
      <c r="AW1093" s="13" t="s">
        <v>32</v>
      </c>
      <c r="AX1093" s="13" t="s">
        <v>76</v>
      </c>
      <c r="AY1093" s="218" t="s">
        <v>123</v>
      </c>
    </row>
    <row r="1094" spans="1:65" s="14" customFormat="1" ht="11.25">
      <c r="B1094" s="219"/>
      <c r="C1094" s="220"/>
      <c r="D1094" s="200" t="s">
        <v>205</v>
      </c>
      <c r="E1094" s="221" t="s">
        <v>1</v>
      </c>
      <c r="F1094" s="222" t="s">
        <v>1338</v>
      </c>
      <c r="G1094" s="220"/>
      <c r="H1094" s="223">
        <v>8</v>
      </c>
      <c r="I1094" s="224"/>
      <c r="J1094" s="220"/>
      <c r="K1094" s="220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205</v>
      </c>
      <c r="AU1094" s="229" t="s">
        <v>132</v>
      </c>
      <c r="AV1094" s="14" t="s">
        <v>132</v>
      </c>
      <c r="AW1094" s="14" t="s">
        <v>32</v>
      </c>
      <c r="AX1094" s="14" t="s">
        <v>76</v>
      </c>
      <c r="AY1094" s="229" t="s">
        <v>123</v>
      </c>
    </row>
    <row r="1095" spans="1:65" s="15" customFormat="1" ht="11.25">
      <c r="B1095" s="230"/>
      <c r="C1095" s="231"/>
      <c r="D1095" s="200" t="s">
        <v>205</v>
      </c>
      <c r="E1095" s="232" t="s">
        <v>1</v>
      </c>
      <c r="F1095" s="233" t="s">
        <v>214</v>
      </c>
      <c r="G1095" s="231"/>
      <c r="H1095" s="234">
        <v>12</v>
      </c>
      <c r="I1095" s="235"/>
      <c r="J1095" s="231"/>
      <c r="K1095" s="231"/>
      <c r="L1095" s="236"/>
      <c r="M1095" s="237"/>
      <c r="N1095" s="238"/>
      <c r="O1095" s="238"/>
      <c r="P1095" s="238"/>
      <c r="Q1095" s="238"/>
      <c r="R1095" s="238"/>
      <c r="S1095" s="238"/>
      <c r="T1095" s="239"/>
      <c r="AT1095" s="240" t="s">
        <v>205</v>
      </c>
      <c r="AU1095" s="240" t="s">
        <v>132</v>
      </c>
      <c r="AV1095" s="15" t="s">
        <v>144</v>
      </c>
      <c r="AW1095" s="15" t="s">
        <v>32</v>
      </c>
      <c r="AX1095" s="15" t="s">
        <v>83</v>
      </c>
      <c r="AY1095" s="240" t="s">
        <v>123</v>
      </c>
    </row>
    <row r="1096" spans="1:65" s="12" customFormat="1" ht="22.9" customHeight="1">
      <c r="B1096" s="171"/>
      <c r="C1096" s="172"/>
      <c r="D1096" s="173" t="s">
        <v>75</v>
      </c>
      <c r="E1096" s="185" t="s">
        <v>1339</v>
      </c>
      <c r="F1096" s="185" t="s">
        <v>1340</v>
      </c>
      <c r="G1096" s="172"/>
      <c r="H1096" s="172"/>
      <c r="I1096" s="175"/>
      <c r="J1096" s="186">
        <f>BK1096</f>
        <v>0</v>
      </c>
      <c r="K1096" s="172"/>
      <c r="L1096" s="177"/>
      <c r="M1096" s="178"/>
      <c r="N1096" s="179"/>
      <c r="O1096" s="179"/>
      <c r="P1096" s="180">
        <f>SUM(P1097:P1108)</f>
        <v>0</v>
      </c>
      <c r="Q1096" s="179"/>
      <c r="R1096" s="180">
        <f>SUM(R1097:R1108)</f>
        <v>0</v>
      </c>
      <c r="S1096" s="179"/>
      <c r="T1096" s="181">
        <f>SUM(T1097:T1108)</f>
        <v>13</v>
      </c>
      <c r="AR1096" s="182" t="s">
        <v>132</v>
      </c>
      <c r="AT1096" s="183" t="s">
        <v>75</v>
      </c>
      <c r="AU1096" s="183" t="s">
        <v>83</v>
      </c>
      <c r="AY1096" s="182" t="s">
        <v>123</v>
      </c>
      <c r="BK1096" s="184">
        <f>SUM(BK1097:BK1108)</f>
        <v>0</v>
      </c>
    </row>
    <row r="1097" spans="1:65" s="2" customFormat="1" ht="14.45" customHeight="1">
      <c r="A1097" s="35"/>
      <c r="B1097" s="36"/>
      <c r="C1097" s="187" t="s">
        <v>1341</v>
      </c>
      <c r="D1097" s="187" t="s">
        <v>126</v>
      </c>
      <c r="E1097" s="188" t="s">
        <v>1342</v>
      </c>
      <c r="F1097" s="189" t="s">
        <v>1343</v>
      </c>
      <c r="G1097" s="190" t="s">
        <v>202</v>
      </c>
      <c r="H1097" s="191">
        <v>650</v>
      </c>
      <c r="I1097" s="192"/>
      <c r="J1097" s="193">
        <f>ROUND(I1097*H1097,2)</f>
        <v>0</v>
      </c>
      <c r="K1097" s="189" t="s">
        <v>130</v>
      </c>
      <c r="L1097" s="40"/>
      <c r="M1097" s="194" t="s">
        <v>1</v>
      </c>
      <c r="N1097" s="195" t="s">
        <v>42</v>
      </c>
      <c r="O1097" s="72"/>
      <c r="P1097" s="196">
        <f>O1097*H1097</f>
        <v>0</v>
      </c>
      <c r="Q1097" s="196">
        <v>0</v>
      </c>
      <c r="R1097" s="196">
        <f>Q1097*H1097</f>
        <v>0</v>
      </c>
      <c r="S1097" s="196">
        <v>1.4999999999999999E-2</v>
      </c>
      <c r="T1097" s="197">
        <f>S1097*H1097</f>
        <v>9.75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198" t="s">
        <v>295</v>
      </c>
      <c r="AT1097" s="198" t="s">
        <v>126</v>
      </c>
      <c r="AU1097" s="198" t="s">
        <v>132</v>
      </c>
      <c r="AY1097" s="18" t="s">
        <v>123</v>
      </c>
      <c r="BE1097" s="199">
        <f>IF(N1097="základní",J1097,0)</f>
        <v>0</v>
      </c>
      <c r="BF1097" s="199">
        <f>IF(N1097="snížená",J1097,0)</f>
        <v>0</v>
      </c>
      <c r="BG1097" s="199">
        <f>IF(N1097="zákl. přenesená",J1097,0)</f>
        <v>0</v>
      </c>
      <c r="BH1097" s="199">
        <f>IF(N1097="sníž. přenesená",J1097,0)</f>
        <v>0</v>
      </c>
      <c r="BI1097" s="199">
        <f>IF(N1097="nulová",J1097,0)</f>
        <v>0</v>
      </c>
      <c r="BJ1097" s="18" t="s">
        <v>132</v>
      </c>
      <c r="BK1097" s="199">
        <f>ROUND(I1097*H1097,2)</f>
        <v>0</v>
      </c>
      <c r="BL1097" s="18" t="s">
        <v>295</v>
      </c>
      <c r="BM1097" s="198" t="s">
        <v>1344</v>
      </c>
    </row>
    <row r="1098" spans="1:65" s="2" customFormat="1" ht="29.25">
      <c r="A1098" s="35"/>
      <c r="B1098" s="36"/>
      <c r="C1098" s="37"/>
      <c r="D1098" s="200" t="s">
        <v>134</v>
      </c>
      <c r="E1098" s="37"/>
      <c r="F1098" s="201" t="s">
        <v>1345</v>
      </c>
      <c r="G1098" s="37"/>
      <c r="H1098" s="37"/>
      <c r="I1098" s="202"/>
      <c r="J1098" s="37"/>
      <c r="K1098" s="37"/>
      <c r="L1098" s="40"/>
      <c r="M1098" s="203"/>
      <c r="N1098" s="204"/>
      <c r="O1098" s="72"/>
      <c r="P1098" s="72"/>
      <c r="Q1098" s="72"/>
      <c r="R1098" s="72"/>
      <c r="S1098" s="72"/>
      <c r="T1098" s="73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T1098" s="18" t="s">
        <v>134</v>
      </c>
      <c r="AU1098" s="18" t="s">
        <v>132</v>
      </c>
    </row>
    <row r="1099" spans="1:65" s="2" customFormat="1" ht="24.2" customHeight="1">
      <c r="A1099" s="35"/>
      <c r="B1099" s="36"/>
      <c r="C1099" s="187" t="s">
        <v>1346</v>
      </c>
      <c r="D1099" s="187" t="s">
        <v>126</v>
      </c>
      <c r="E1099" s="188" t="s">
        <v>1347</v>
      </c>
      <c r="F1099" s="189" t="s">
        <v>1348</v>
      </c>
      <c r="G1099" s="190" t="s">
        <v>202</v>
      </c>
      <c r="H1099" s="191">
        <v>650</v>
      </c>
      <c r="I1099" s="192"/>
      <c r="J1099" s="193">
        <f>ROUND(I1099*H1099,2)</f>
        <v>0</v>
      </c>
      <c r="K1099" s="189" t="s">
        <v>130</v>
      </c>
      <c r="L1099" s="40"/>
      <c r="M1099" s="194" t="s">
        <v>1</v>
      </c>
      <c r="N1099" s="195" t="s">
        <v>42</v>
      </c>
      <c r="O1099" s="72"/>
      <c r="P1099" s="196">
        <f>O1099*H1099</f>
        <v>0</v>
      </c>
      <c r="Q1099" s="196">
        <v>0</v>
      </c>
      <c r="R1099" s="196">
        <f>Q1099*H1099</f>
        <v>0</v>
      </c>
      <c r="S1099" s="196">
        <v>5.0000000000000001E-3</v>
      </c>
      <c r="T1099" s="197">
        <f>S1099*H1099</f>
        <v>3.25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98" t="s">
        <v>295</v>
      </c>
      <c r="AT1099" s="198" t="s">
        <v>126</v>
      </c>
      <c r="AU1099" s="198" t="s">
        <v>132</v>
      </c>
      <c r="AY1099" s="18" t="s">
        <v>123</v>
      </c>
      <c r="BE1099" s="199">
        <f>IF(N1099="základní",J1099,0)</f>
        <v>0</v>
      </c>
      <c r="BF1099" s="199">
        <f>IF(N1099="snížená",J1099,0)</f>
        <v>0</v>
      </c>
      <c r="BG1099" s="199">
        <f>IF(N1099="zákl. přenesená",J1099,0)</f>
        <v>0</v>
      </c>
      <c r="BH1099" s="199">
        <f>IF(N1099="sníž. přenesená",J1099,0)</f>
        <v>0</v>
      </c>
      <c r="BI1099" s="199">
        <f>IF(N1099="nulová",J1099,0)</f>
        <v>0</v>
      </c>
      <c r="BJ1099" s="18" t="s">
        <v>132</v>
      </c>
      <c r="BK1099" s="199">
        <f>ROUND(I1099*H1099,2)</f>
        <v>0</v>
      </c>
      <c r="BL1099" s="18" t="s">
        <v>295</v>
      </c>
      <c r="BM1099" s="198" t="s">
        <v>1349</v>
      </c>
    </row>
    <row r="1100" spans="1:65" s="2" customFormat="1" ht="29.25">
      <c r="A1100" s="35"/>
      <c r="B1100" s="36"/>
      <c r="C1100" s="37"/>
      <c r="D1100" s="200" t="s">
        <v>134</v>
      </c>
      <c r="E1100" s="37"/>
      <c r="F1100" s="201" t="s">
        <v>1350</v>
      </c>
      <c r="G1100" s="37"/>
      <c r="H1100" s="37"/>
      <c r="I1100" s="202"/>
      <c r="J1100" s="37"/>
      <c r="K1100" s="37"/>
      <c r="L1100" s="40"/>
      <c r="M1100" s="203"/>
      <c r="N1100" s="204"/>
      <c r="O1100" s="72"/>
      <c r="P1100" s="72"/>
      <c r="Q1100" s="72"/>
      <c r="R1100" s="72"/>
      <c r="S1100" s="72"/>
      <c r="T1100" s="73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T1100" s="18" t="s">
        <v>134</v>
      </c>
      <c r="AU1100" s="18" t="s">
        <v>132</v>
      </c>
    </row>
    <row r="1101" spans="1:65" s="2" customFormat="1" ht="14.45" customHeight="1">
      <c r="A1101" s="35"/>
      <c r="B1101" s="36"/>
      <c r="C1101" s="187" t="s">
        <v>1351</v>
      </c>
      <c r="D1101" s="187" t="s">
        <v>126</v>
      </c>
      <c r="E1101" s="188" t="s">
        <v>1352</v>
      </c>
      <c r="F1101" s="189" t="s">
        <v>1353</v>
      </c>
      <c r="G1101" s="190" t="s">
        <v>129</v>
      </c>
      <c r="H1101" s="191">
        <v>1</v>
      </c>
      <c r="I1101" s="192"/>
      <c r="J1101" s="193">
        <f>ROUND(I1101*H1101,2)</f>
        <v>0</v>
      </c>
      <c r="K1101" s="189" t="s">
        <v>1</v>
      </c>
      <c r="L1101" s="40"/>
      <c r="M1101" s="194" t="s">
        <v>1</v>
      </c>
      <c r="N1101" s="195" t="s">
        <v>42</v>
      </c>
      <c r="O1101" s="72"/>
      <c r="P1101" s="196">
        <f>O1101*H1101</f>
        <v>0</v>
      </c>
      <c r="Q1101" s="196">
        <v>0</v>
      </c>
      <c r="R1101" s="196">
        <f>Q1101*H1101</f>
        <v>0</v>
      </c>
      <c r="S1101" s="196">
        <v>0</v>
      </c>
      <c r="T1101" s="197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98" t="s">
        <v>295</v>
      </c>
      <c r="AT1101" s="198" t="s">
        <v>126</v>
      </c>
      <c r="AU1101" s="198" t="s">
        <v>132</v>
      </c>
      <c r="AY1101" s="18" t="s">
        <v>123</v>
      </c>
      <c r="BE1101" s="199">
        <f>IF(N1101="základní",J1101,0)</f>
        <v>0</v>
      </c>
      <c r="BF1101" s="199">
        <f>IF(N1101="snížená",J1101,0)</f>
        <v>0</v>
      </c>
      <c r="BG1101" s="199">
        <f>IF(N1101="zákl. přenesená",J1101,0)</f>
        <v>0</v>
      </c>
      <c r="BH1101" s="199">
        <f>IF(N1101="sníž. přenesená",J1101,0)</f>
        <v>0</v>
      </c>
      <c r="BI1101" s="199">
        <f>IF(N1101="nulová",J1101,0)</f>
        <v>0</v>
      </c>
      <c r="BJ1101" s="18" t="s">
        <v>132</v>
      </c>
      <c r="BK1101" s="199">
        <f>ROUND(I1101*H1101,2)</f>
        <v>0</v>
      </c>
      <c r="BL1101" s="18" t="s">
        <v>295</v>
      </c>
      <c r="BM1101" s="198" t="s">
        <v>1354</v>
      </c>
    </row>
    <row r="1102" spans="1:65" s="2" customFormat="1" ht="11.25">
      <c r="A1102" s="35"/>
      <c r="B1102" s="36"/>
      <c r="C1102" s="37"/>
      <c r="D1102" s="200" t="s">
        <v>134</v>
      </c>
      <c r="E1102" s="37"/>
      <c r="F1102" s="201" t="s">
        <v>1353</v>
      </c>
      <c r="G1102" s="37"/>
      <c r="H1102" s="37"/>
      <c r="I1102" s="202"/>
      <c r="J1102" s="37"/>
      <c r="K1102" s="37"/>
      <c r="L1102" s="40"/>
      <c r="M1102" s="203"/>
      <c r="N1102" s="204"/>
      <c r="O1102" s="72"/>
      <c r="P1102" s="72"/>
      <c r="Q1102" s="72"/>
      <c r="R1102" s="72"/>
      <c r="S1102" s="72"/>
      <c r="T1102" s="73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134</v>
      </c>
      <c r="AU1102" s="18" t="s">
        <v>132</v>
      </c>
    </row>
    <row r="1103" spans="1:65" s="2" customFormat="1" ht="24.2" customHeight="1">
      <c r="A1103" s="35"/>
      <c r="B1103" s="36"/>
      <c r="C1103" s="187" t="s">
        <v>1355</v>
      </c>
      <c r="D1103" s="187" t="s">
        <v>126</v>
      </c>
      <c r="E1103" s="188" t="s">
        <v>1356</v>
      </c>
      <c r="F1103" s="189" t="s">
        <v>1357</v>
      </c>
      <c r="G1103" s="190" t="s">
        <v>129</v>
      </c>
      <c r="H1103" s="191">
        <v>1</v>
      </c>
      <c r="I1103" s="192"/>
      <c r="J1103" s="193">
        <f>ROUND(I1103*H1103,2)</f>
        <v>0</v>
      </c>
      <c r="K1103" s="189" t="s">
        <v>1</v>
      </c>
      <c r="L1103" s="40"/>
      <c r="M1103" s="194" t="s">
        <v>1</v>
      </c>
      <c r="N1103" s="195" t="s">
        <v>42</v>
      </c>
      <c r="O1103" s="72"/>
      <c r="P1103" s="196">
        <f>O1103*H1103</f>
        <v>0</v>
      </c>
      <c r="Q1103" s="196">
        <v>0</v>
      </c>
      <c r="R1103" s="196">
        <f>Q1103*H1103</f>
        <v>0</v>
      </c>
      <c r="S1103" s="196">
        <v>0</v>
      </c>
      <c r="T1103" s="197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198" t="s">
        <v>295</v>
      </c>
      <c r="AT1103" s="198" t="s">
        <v>126</v>
      </c>
      <c r="AU1103" s="198" t="s">
        <v>132</v>
      </c>
      <c r="AY1103" s="18" t="s">
        <v>123</v>
      </c>
      <c r="BE1103" s="199">
        <f>IF(N1103="základní",J1103,0)</f>
        <v>0</v>
      </c>
      <c r="BF1103" s="199">
        <f>IF(N1103="snížená",J1103,0)</f>
        <v>0</v>
      </c>
      <c r="BG1103" s="199">
        <f>IF(N1103="zákl. přenesená",J1103,0)</f>
        <v>0</v>
      </c>
      <c r="BH1103" s="199">
        <f>IF(N1103="sníž. přenesená",J1103,0)</f>
        <v>0</v>
      </c>
      <c r="BI1103" s="199">
        <f>IF(N1103="nulová",J1103,0)</f>
        <v>0</v>
      </c>
      <c r="BJ1103" s="18" t="s">
        <v>132</v>
      </c>
      <c r="BK1103" s="199">
        <f>ROUND(I1103*H1103,2)</f>
        <v>0</v>
      </c>
      <c r="BL1103" s="18" t="s">
        <v>295</v>
      </c>
      <c r="BM1103" s="198" t="s">
        <v>1358</v>
      </c>
    </row>
    <row r="1104" spans="1:65" s="2" customFormat="1" ht="19.5">
      <c r="A1104" s="35"/>
      <c r="B1104" s="36"/>
      <c r="C1104" s="37"/>
      <c r="D1104" s="200" t="s">
        <v>134</v>
      </c>
      <c r="E1104" s="37"/>
      <c r="F1104" s="201" t="s">
        <v>1357</v>
      </c>
      <c r="G1104" s="37"/>
      <c r="H1104" s="37"/>
      <c r="I1104" s="202"/>
      <c r="J1104" s="37"/>
      <c r="K1104" s="37"/>
      <c r="L1104" s="40"/>
      <c r="M1104" s="203"/>
      <c r="N1104" s="204"/>
      <c r="O1104" s="72"/>
      <c r="P1104" s="72"/>
      <c r="Q1104" s="72"/>
      <c r="R1104" s="72"/>
      <c r="S1104" s="72"/>
      <c r="T1104" s="73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T1104" s="18" t="s">
        <v>134</v>
      </c>
      <c r="AU1104" s="18" t="s">
        <v>132</v>
      </c>
    </row>
    <row r="1105" spans="1:65" s="2" customFormat="1" ht="14.45" customHeight="1">
      <c r="A1105" s="35"/>
      <c r="B1105" s="36"/>
      <c r="C1105" s="187" t="s">
        <v>1359</v>
      </c>
      <c r="D1105" s="187" t="s">
        <v>126</v>
      </c>
      <c r="E1105" s="188" t="s">
        <v>1360</v>
      </c>
      <c r="F1105" s="189" t="s">
        <v>1361</v>
      </c>
      <c r="G1105" s="190" t="s">
        <v>202</v>
      </c>
      <c r="H1105" s="191">
        <v>410.23099999999999</v>
      </c>
      <c r="I1105" s="192"/>
      <c r="J1105" s="193">
        <f>ROUND(I1105*H1105,2)</f>
        <v>0</v>
      </c>
      <c r="K1105" s="189" t="s">
        <v>1</v>
      </c>
      <c r="L1105" s="40"/>
      <c r="M1105" s="194" t="s">
        <v>1</v>
      </c>
      <c r="N1105" s="195" t="s">
        <v>42</v>
      </c>
      <c r="O1105" s="72"/>
      <c r="P1105" s="196">
        <f>O1105*H1105</f>
        <v>0</v>
      </c>
      <c r="Q1105" s="196">
        <v>0</v>
      </c>
      <c r="R1105" s="196">
        <f>Q1105*H1105</f>
        <v>0</v>
      </c>
      <c r="S1105" s="196">
        <v>0</v>
      </c>
      <c r="T1105" s="197">
        <f>S1105*H1105</f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198" t="s">
        <v>295</v>
      </c>
      <c r="AT1105" s="198" t="s">
        <v>126</v>
      </c>
      <c r="AU1105" s="198" t="s">
        <v>132</v>
      </c>
      <c r="AY1105" s="18" t="s">
        <v>123</v>
      </c>
      <c r="BE1105" s="199">
        <f>IF(N1105="základní",J1105,0)</f>
        <v>0</v>
      </c>
      <c r="BF1105" s="199">
        <f>IF(N1105="snížená",J1105,0)</f>
        <v>0</v>
      </c>
      <c r="BG1105" s="199">
        <f>IF(N1105="zákl. přenesená",J1105,0)</f>
        <v>0</v>
      </c>
      <c r="BH1105" s="199">
        <f>IF(N1105="sníž. přenesená",J1105,0)</f>
        <v>0</v>
      </c>
      <c r="BI1105" s="199">
        <f>IF(N1105="nulová",J1105,0)</f>
        <v>0</v>
      </c>
      <c r="BJ1105" s="18" t="s">
        <v>132</v>
      </c>
      <c r="BK1105" s="199">
        <f>ROUND(I1105*H1105,2)</f>
        <v>0</v>
      </c>
      <c r="BL1105" s="18" t="s">
        <v>295</v>
      </c>
      <c r="BM1105" s="198" t="s">
        <v>1362</v>
      </c>
    </row>
    <row r="1106" spans="1:65" s="2" customFormat="1" ht="11.25">
      <c r="A1106" s="35"/>
      <c r="B1106" s="36"/>
      <c r="C1106" s="37"/>
      <c r="D1106" s="200" t="s">
        <v>134</v>
      </c>
      <c r="E1106" s="37"/>
      <c r="F1106" s="201" t="s">
        <v>1361</v>
      </c>
      <c r="G1106" s="37"/>
      <c r="H1106" s="37"/>
      <c r="I1106" s="202"/>
      <c r="J1106" s="37"/>
      <c r="K1106" s="37"/>
      <c r="L1106" s="40"/>
      <c r="M1106" s="203"/>
      <c r="N1106" s="204"/>
      <c r="O1106" s="72"/>
      <c r="P1106" s="72"/>
      <c r="Q1106" s="72"/>
      <c r="R1106" s="72"/>
      <c r="S1106" s="72"/>
      <c r="T1106" s="73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T1106" s="18" t="s">
        <v>134</v>
      </c>
      <c r="AU1106" s="18" t="s">
        <v>132</v>
      </c>
    </row>
    <row r="1107" spans="1:65" s="2" customFormat="1" ht="24.2" customHeight="1">
      <c r="A1107" s="35"/>
      <c r="B1107" s="36"/>
      <c r="C1107" s="187" t="s">
        <v>1363</v>
      </c>
      <c r="D1107" s="187" t="s">
        <v>126</v>
      </c>
      <c r="E1107" s="188" t="s">
        <v>1364</v>
      </c>
      <c r="F1107" s="189" t="s">
        <v>1365</v>
      </c>
      <c r="G1107" s="190" t="s">
        <v>1267</v>
      </c>
      <c r="H1107" s="262"/>
      <c r="I1107" s="192"/>
      <c r="J1107" s="193">
        <f>ROUND(I1107*H1107,2)</f>
        <v>0</v>
      </c>
      <c r="K1107" s="189" t="s">
        <v>130</v>
      </c>
      <c r="L1107" s="40"/>
      <c r="M1107" s="194" t="s">
        <v>1</v>
      </c>
      <c r="N1107" s="195" t="s">
        <v>42</v>
      </c>
      <c r="O1107" s="72"/>
      <c r="P1107" s="196">
        <f>O1107*H1107</f>
        <v>0</v>
      </c>
      <c r="Q1107" s="196">
        <v>0</v>
      </c>
      <c r="R1107" s="196">
        <f>Q1107*H1107</f>
        <v>0</v>
      </c>
      <c r="S1107" s="196">
        <v>0</v>
      </c>
      <c r="T1107" s="197">
        <f>S1107*H1107</f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198" t="s">
        <v>295</v>
      </c>
      <c r="AT1107" s="198" t="s">
        <v>126</v>
      </c>
      <c r="AU1107" s="198" t="s">
        <v>132</v>
      </c>
      <c r="AY1107" s="18" t="s">
        <v>123</v>
      </c>
      <c r="BE1107" s="199">
        <f>IF(N1107="základní",J1107,0)</f>
        <v>0</v>
      </c>
      <c r="BF1107" s="199">
        <f>IF(N1107="snížená",J1107,0)</f>
        <v>0</v>
      </c>
      <c r="BG1107" s="199">
        <f>IF(N1107="zákl. přenesená",J1107,0)</f>
        <v>0</v>
      </c>
      <c r="BH1107" s="199">
        <f>IF(N1107="sníž. přenesená",J1107,0)</f>
        <v>0</v>
      </c>
      <c r="BI1107" s="199">
        <f>IF(N1107="nulová",J1107,0)</f>
        <v>0</v>
      </c>
      <c r="BJ1107" s="18" t="s">
        <v>132</v>
      </c>
      <c r="BK1107" s="199">
        <f>ROUND(I1107*H1107,2)</f>
        <v>0</v>
      </c>
      <c r="BL1107" s="18" t="s">
        <v>295</v>
      </c>
      <c r="BM1107" s="198" t="s">
        <v>1366</v>
      </c>
    </row>
    <row r="1108" spans="1:65" s="2" customFormat="1" ht="29.25">
      <c r="A1108" s="35"/>
      <c r="B1108" s="36"/>
      <c r="C1108" s="37"/>
      <c r="D1108" s="200" t="s">
        <v>134</v>
      </c>
      <c r="E1108" s="37"/>
      <c r="F1108" s="201" t="s">
        <v>1367</v>
      </c>
      <c r="G1108" s="37"/>
      <c r="H1108" s="37"/>
      <c r="I1108" s="202"/>
      <c r="J1108" s="37"/>
      <c r="K1108" s="37"/>
      <c r="L1108" s="40"/>
      <c r="M1108" s="203"/>
      <c r="N1108" s="204"/>
      <c r="O1108" s="72"/>
      <c r="P1108" s="72"/>
      <c r="Q1108" s="72"/>
      <c r="R1108" s="72"/>
      <c r="S1108" s="72"/>
      <c r="T1108" s="73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T1108" s="18" t="s">
        <v>134</v>
      </c>
      <c r="AU1108" s="18" t="s">
        <v>132</v>
      </c>
    </row>
    <row r="1109" spans="1:65" s="12" customFormat="1" ht="22.9" customHeight="1">
      <c r="B1109" s="171"/>
      <c r="C1109" s="172"/>
      <c r="D1109" s="173" t="s">
        <v>75</v>
      </c>
      <c r="E1109" s="185" t="s">
        <v>1368</v>
      </c>
      <c r="F1109" s="185" t="s">
        <v>1369</v>
      </c>
      <c r="G1109" s="172"/>
      <c r="H1109" s="172"/>
      <c r="I1109" s="175"/>
      <c r="J1109" s="186">
        <f>BK1109</f>
        <v>0</v>
      </c>
      <c r="K1109" s="172"/>
      <c r="L1109" s="177"/>
      <c r="M1109" s="178"/>
      <c r="N1109" s="179"/>
      <c r="O1109" s="179"/>
      <c r="P1109" s="180">
        <f>SUM(P1110:P1159)</f>
        <v>0</v>
      </c>
      <c r="Q1109" s="179"/>
      <c r="R1109" s="180">
        <f>SUM(R1110:R1159)</f>
        <v>5.894733640000001</v>
      </c>
      <c r="S1109" s="179"/>
      <c r="T1109" s="181">
        <f>SUM(T1110:T1159)</f>
        <v>23.458654459999998</v>
      </c>
      <c r="AR1109" s="182" t="s">
        <v>132</v>
      </c>
      <c r="AT1109" s="183" t="s">
        <v>75</v>
      </c>
      <c r="AU1109" s="183" t="s">
        <v>83</v>
      </c>
      <c r="AY1109" s="182" t="s">
        <v>123</v>
      </c>
      <c r="BK1109" s="184">
        <f>SUM(BK1110:BK1159)</f>
        <v>0</v>
      </c>
    </row>
    <row r="1110" spans="1:65" s="2" customFormat="1" ht="24.2" customHeight="1">
      <c r="A1110" s="35"/>
      <c r="B1110" s="36"/>
      <c r="C1110" s="187" t="s">
        <v>1370</v>
      </c>
      <c r="D1110" s="187" t="s">
        <v>126</v>
      </c>
      <c r="E1110" s="188" t="s">
        <v>1371</v>
      </c>
      <c r="F1110" s="189" t="s">
        <v>1372</v>
      </c>
      <c r="G1110" s="190" t="s">
        <v>202</v>
      </c>
      <c r="H1110" s="191">
        <v>54.241999999999997</v>
      </c>
      <c r="I1110" s="192"/>
      <c r="J1110" s="193">
        <f>ROUND(I1110*H1110,2)</f>
        <v>0</v>
      </c>
      <c r="K1110" s="189" t="s">
        <v>130</v>
      </c>
      <c r="L1110" s="40"/>
      <c r="M1110" s="194" t="s">
        <v>1</v>
      </c>
      <c r="N1110" s="195" t="s">
        <v>42</v>
      </c>
      <c r="O1110" s="72"/>
      <c r="P1110" s="196">
        <f>O1110*H1110</f>
        <v>0</v>
      </c>
      <c r="Q1110" s="196">
        <v>0</v>
      </c>
      <c r="R1110" s="196">
        <f>Q1110*H1110</f>
        <v>0</v>
      </c>
      <c r="S1110" s="196">
        <v>3.175E-2</v>
      </c>
      <c r="T1110" s="197">
        <f>S1110*H1110</f>
        <v>1.7221834999999999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98" t="s">
        <v>295</v>
      </c>
      <c r="AT1110" s="198" t="s">
        <v>126</v>
      </c>
      <c r="AU1110" s="198" t="s">
        <v>132</v>
      </c>
      <c r="AY1110" s="18" t="s">
        <v>123</v>
      </c>
      <c r="BE1110" s="199">
        <f>IF(N1110="základní",J1110,0)</f>
        <v>0</v>
      </c>
      <c r="BF1110" s="199">
        <f>IF(N1110="snížená",J1110,0)</f>
        <v>0</v>
      </c>
      <c r="BG1110" s="199">
        <f>IF(N1110="zákl. přenesená",J1110,0)</f>
        <v>0</v>
      </c>
      <c r="BH1110" s="199">
        <f>IF(N1110="sníž. přenesená",J1110,0)</f>
        <v>0</v>
      </c>
      <c r="BI1110" s="199">
        <f>IF(N1110="nulová",J1110,0)</f>
        <v>0</v>
      </c>
      <c r="BJ1110" s="18" t="s">
        <v>132</v>
      </c>
      <c r="BK1110" s="199">
        <f>ROUND(I1110*H1110,2)</f>
        <v>0</v>
      </c>
      <c r="BL1110" s="18" t="s">
        <v>295</v>
      </c>
      <c r="BM1110" s="198" t="s">
        <v>1373</v>
      </c>
    </row>
    <row r="1111" spans="1:65" s="2" customFormat="1" ht="19.5">
      <c r="A1111" s="35"/>
      <c r="B1111" s="36"/>
      <c r="C1111" s="37"/>
      <c r="D1111" s="200" t="s">
        <v>134</v>
      </c>
      <c r="E1111" s="37"/>
      <c r="F1111" s="201" t="s">
        <v>1374</v>
      </c>
      <c r="G1111" s="37"/>
      <c r="H1111" s="37"/>
      <c r="I1111" s="202"/>
      <c r="J1111" s="37"/>
      <c r="K1111" s="37"/>
      <c r="L1111" s="40"/>
      <c r="M1111" s="203"/>
      <c r="N1111" s="204"/>
      <c r="O1111" s="72"/>
      <c r="P1111" s="72"/>
      <c r="Q1111" s="72"/>
      <c r="R1111" s="72"/>
      <c r="S1111" s="72"/>
      <c r="T1111" s="73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T1111" s="18" t="s">
        <v>134</v>
      </c>
      <c r="AU1111" s="18" t="s">
        <v>132</v>
      </c>
    </row>
    <row r="1112" spans="1:65" s="14" customFormat="1" ht="11.25">
      <c r="B1112" s="219"/>
      <c r="C1112" s="220"/>
      <c r="D1112" s="200" t="s">
        <v>205</v>
      </c>
      <c r="E1112" s="221" t="s">
        <v>1</v>
      </c>
      <c r="F1112" s="222" t="s">
        <v>1375</v>
      </c>
      <c r="G1112" s="220"/>
      <c r="H1112" s="223">
        <v>17.16</v>
      </c>
      <c r="I1112" s="224"/>
      <c r="J1112" s="220"/>
      <c r="K1112" s="220"/>
      <c r="L1112" s="225"/>
      <c r="M1112" s="226"/>
      <c r="N1112" s="227"/>
      <c r="O1112" s="227"/>
      <c r="P1112" s="227"/>
      <c r="Q1112" s="227"/>
      <c r="R1112" s="227"/>
      <c r="S1112" s="227"/>
      <c r="T1112" s="228"/>
      <c r="AT1112" s="229" t="s">
        <v>205</v>
      </c>
      <c r="AU1112" s="229" t="s">
        <v>132</v>
      </c>
      <c r="AV1112" s="14" t="s">
        <v>132</v>
      </c>
      <c r="AW1112" s="14" t="s">
        <v>32</v>
      </c>
      <c r="AX1112" s="14" t="s">
        <v>76</v>
      </c>
      <c r="AY1112" s="229" t="s">
        <v>123</v>
      </c>
    </row>
    <row r="1113" spans="1:65" s="14" customFormat="1" ht="11.25">
      <c r="B1113" s="219"/>
      <c r="C1113" s="220"/>
      <c r="D1113" s="200" t="s">
        <v>205</v>
      </c>
      <c r="E1113" s="221" t="s">
        <v>1</v>
      </c>
      <c r="F1113" s="222" t="s">
        <v>1376</v>
      </c>
      <c r="G1113" s="220"/>
      <c r="H1113" s="223">
        <v>45.75</v>
      </c>
      <c r="I1113" s="224"/>
      <c r="J1113" s="220"/>
      <c r="K1113" s="220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205</v>
      </c>
      <c r="AU1113" s="229" t="s">
        <v>132</v>
      </c>
      <c r="AV1113" s="14" t="s">
        <v>132</v>
      </c>
      <c r="AW1113" s="14" t="s">
        <v>32</v>
      </c>
      <c r="AX1113" s="14" t="s">
        <v>76</v>
      </c>
      <c r="AY1113" s="229" t="s">
        <v>123</v>
      </c>
    </row>
    <row r="1114" spans="1:65" s="14" customFormat="1" ht="11.25">
      <c r="B1114" s="219"/>
      <c r="C1114" s="220"/>
      <c r="D1114" s="200" t="s">
        <v>205</v>
      </c>
      <c r="E1114" s="221" t="s">
        <v>1</v>
      </c>
      <c r="F1114" s="222" t="s">
        <v>1377</v>
      </c>
      <c r="G1114" s="220"/>
      <c r="H1114" s="223">
        <v>-2.3639999999999999</v>
      </c>
      <c r="I1114" s="224"/>
      <c r="J1114" s="220"/>
      <c r="K1114" s="220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205</v>
      </c>
      <c r="AU1114" s="229" t="s">
        <v>132</v>
      </c>
      <c r="AV1114" s="14" t="s">
        <v>132</v>
      </c>
      <c r="AW1114" s="14" t="s">
        <v>32</v>
      </c>
      <c r="AX1114" s="14" t="s">
        <v>76</v>
      </c>
      <c r="AY1114" s="229" t="s">
        <v>123</v>
      </c>
    </row>
    <row r="1115" spans="1:65" s="14" customFormat="1" ht="11.25">
      <c r="B1115" s="219"/>
      <c r="C1115" s="220"/>
      <c r="D1115" s="200" t="s">
        <v>205</v>
      </c>
      <c r="E1115" s="221" t="s">
        <v>1</v>
      </c>
      <c r="F1115" s="222" t="s">
        <v>538</v>
      </c>
      <c r="G1115" s="220"/>
      <c r="H1115" s="223">
        <v>-6.3040000000000003</v>
      </c>
      <c r="I1115" s="224"/>
      <c r="J1115" s="220"/>
      <c r="K1115" s="220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205</v>
      </c>
      <c r="AU1115" s="229" t="s">
        <v>132</v>
      </c>
      <c r="AV1115" s="14" t="s">
        <v>132</v>
      </c>
      <c r="AW1115" s="14" t="s">
        <v>32</v>
      </c>
      <c r="AX1115" s="14" t="s">
        <v>76</v>
      </c>
      <c r="AY1115" s="229" t="s">
        <v>123</v>
      </c>
    </row>
    <row r="1116" spans="1:65" s="15" customFormat="1" ht="11.25">
      <c r="B1116" s="230"/>
      <c r="C1116" s="231"/>
      <c r="D1116" s="200" t="s">
        <v>205</v>
      </c>
      <c r="E1116" s="232" t="s">
        <v>1</v>
      </c>
      <c r="F1116" s="233" t="s">
        <v>214</v>
      </c>
      <c r="G1116" s="231"/>
      <c r="H1116" s="234">
        <v>54.241999999999997</v>
      </c>
      <c r="I1116" s="235"/>
      <c r="J1116" s="231"/>
      <c r="K1116" s="231"/>
      <c r="L1116" s="236"/>
      <c r="M1116" s="237"/>
      <c r="N1116" s="238"/>
      <c r="O1116" s="238"/>
      <c r="P1116" s="238"/>
      <c r="Q1116" s="238"/>
      <c r="R1116" s="238"/>
      <c r="S1116" s="238"/>
      <c r="T1116" s="239"/>
      <c r="AT1116" s="240" t="s">
        <v>205</v>
      </c>
      <c r="AU1116" s="240" t="s">
        <v>132</v>
      </c>
      <c r="AV1116" s="15" t="s">
        <v>144</v>
      </c>
      <c r="AW1116" s="15" t="s">
        <v>32</v>
      </c>
      <c r="AX1116" s="15" t="s">
        <v>83</v>
      </c>
      <c r="AY1116" s="240" t="s">
        <v>123</v>
      </c>
    </row>
    <row r="1117" spans="1:65" s="2" customFormat="1" ht="24.2" customHeight="1">
      <c r="A1117" s="35"/>
      <c r="B1117" s="36"/>
      <c r="C1117" s="187" t="s">
        <v>1378</v>
      </c>
      <c r="D1117" s="187" t="s">
        <v>126</v>
      </c>
      <c r="E1117" s="188" t="s">
        <v>1379</v>
      </c>
      <c r="F1117" s="189" t="s">
        <v>1380</v>
      </c>
      <c r="G1117" s="190" t="s">
        <v>202</v>
      </c>
      <c r="H1117" s="191">
        <v>186.892</v>
      </c>
      <c r="I1117" s="192"/>
      <c r="J1117" s="193">
        <f>ROUND(I1117*H1117,2)</f>
        <v>0</v>
      </c>
      <c r="K1117" s="189" t="s">
        <v>130</v>
      </c>
      <c r="L1117" s="40"/>
      <c r="M1117" s="194" t="s">
        <v>1</v>
      </c>
      <c r="N1117" s="195" t="s">
        <v>42</v>
      </c>
      <c r="O1117" s="72"/>
      <c r="P1117" s="196">
        <f>O1117*H1117</f>
        <v>0</v>
      </c>
      <c r="Q1117" s="196">
        <v>0</v>
      </c>
      <c r="R1117" s="196">
        <f>Q1117*H1117</f>
        <v>0</v>
      </c>
      <c r="S1117" s="196">
        <v>5.638E-2</v>
      </c>
      <c r="T1117" s="197">
        <f>S1117*H1117</f>
        <v>10.53697096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98" t="s">
        <v>295</v>
      </c>
      <c r="AT1117" s="198" t="s">
        <v>126</v>
      </c>
      <c r="AU1117" s="198" t="s">
        <v>132</v>
      </c>
      <c r="AY1117" s="18" t="s">
        <v>123</v>
      </c>
      <c r="BE1117" s="199">
        <f>IF(N1117="základní",J1117,0)</f>
        <v>0</v>
      </c>
      <c r="BF1117" s="199">
        <f>IF(N1117="snížená",J1117,0)</f>
        <v>0</v>
      </c>
      <c r="BG1117" s="199">
        <f>IF(N1117="zákl. přenesená",J1117,0)</f>
        <v>0</v>
      </c>
      <c r="BH1117" s="199">
        <f>IF(N1117="sníž. přenesená",J1117,0)</f>
        <v>0</v>
      </c>
      <c r="BI1117" s="199">
        <f>IF(N1117="nulová",J1117,0)</f>
        <v>0</v>
      </c>
      <c r="BJ1117" s="18" t="s">
        <v>132</v>
      </c>
      <c r="BK1117" s="199">
        <f>ROUND(I1117*H1117,2)</f>
        <v>0</v>
      </c>
      <c r="BL1117" s="18" t="s">
        <v>295</v>
      </c>
      <c r="BM1117" s="198" t="s">
        <v>1381</v>
      </c>
    </row>
    <row r="1118" spans="1:65" s="2" customFormat="1" ht="19.5">
      <c r="A1118" s="35"/>
      <c r="B1118" s="36"/>
      <c r="C1118" s="37"/>
      <c r="D1118" s="200" t="s">
        <v>134</v>
      </c>
      <c r="E1118" s="37"/>
      <c r="F1118" s="201" t="s">
        <v>1382</v>
      </c>
      <c r="G1118" s="37"/>
      <c r="H1118" s="37"/>
      <c r="I1118" s="202"/>
      <c r="J1118" s="37"/>
      <c r="K1118" s="37"/>
      <c r="L1118" s="40"/>
      <c r="M1118" s="203"/>
      <c r="N1118" s="204"/>
      <c r="O1118" s="72"/>
      <c r="P1118" s="72"/>
      <c r="Q1118" s="72"/>
      <c r="R1118" s="72"/>
      <c r="S1118" s="72"/>
      <c r="T1118" s="73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T1118" s="18" t="s">
        <v>134</v>
      </c>
      <c r="AU1118" s="18" t="s">
        <v>132</v>
      </c>
    </row>
    <row r="1119" spans="1:65" s="14" customFormat="1" ht="11.25">
      <c r="B1119" s="219"/>
      <c r="C1119" s="220"/>
      <c r="D1119" s="200" t="s">
        <v>205</v>
      </c>
      <c r="E1119" s="221" t="s">
        <v>1</v>
      </c>
      <c r="F1119" s="222" t="s">
        <v>1383</v>
      </c>
      <c r="G1119" s="220"/>
      <c r="H1119" s="223">
        <v>16.649999999999999</v>
      </c>
      <c r="I1119" s="224"/>
      <c r="J1119" s="220"/>
      <c r="K1119" s="220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205</v>
      </c>
      <c r="AU1119" s="229" t="s">
        <v>132</v>
      </c>
      <c r="AV1119" s="14" t="s">
        <v>132</v>
      </c>
      <c r="AW1119" s="14" t="s">
        <v>32</v>
      </c>
      <c r="AX1119" s="14" t="s">
        <v>76</v>
      </c>
      <c r="AY1119" s="229" t="s">
        <v>123</v>
      </c>
    </row>
    <row r="1120" spans="1:65" s="14" customFormat="1" ht="11.25">
      <c r="B1120" s="219"/>
      <c r="C1120" s="220"/>
      <c r="D1120" s="200" t="s">
        <v>205</v>
      </c>
      <c r="E1120" s="221" t="s">
        <v>1</v>
      </c>
      <c r="F1120" s="222" t="s">
        <v>1384</v>
      </c>
      <c r="G1120" s="220"/>
      <c r="H1120" s="223">
        <v>63</v>
      </c>
      <c r="I1120" s="224"/>
      <c r="J1120" s="220"/>
      <c r="K1120" s="220"/>
      <c r="L1120" s="225"/>
      <c r="M1120" s="226"/>
      <c r="N1120" s="227"/>
      <c r="O1120" s="227"/>
      <c r="P1120" s="227"/>
      <c r="Q1120" s="227"/>
      <c r="R1120" s="227"/>
      <c r="S1120" s="227"/>
      <c r="T1120" s="228"/>
      <c r="AT1120" s="229" t="s">
        <v>205</v>
      </c>
      <c r="AU1120" s="229" t="s">
        <v>132</v>
      </c>
      <c r="AV1120" s="14" t="s">
        <v>132</v>
      </c>
      <c r="AW1120" s="14" t="s">
        <v>32</v>
      </c>
      <c r="AX1120" s="14" t="s">
        <v>76</v>
      </c>
      <c r="AY1120" s="229" t="s">
        <v>123</v>
      </c>
    </row>
    <row r="1121" spans="1:65" s="14" customFormat="1" ht="11.25">
      <c r="B1121" s="219"/>
      <c r="C1121" s="220"/>
      <c r="D1121" s="200" t="s">
        <v>205</v>
      </c>
      <c r="E1121" s="221" t="s">
        <v>1</v>
      </c>
      <c r="F1121" s="222" t="s">
        <v>1385</v>
      </c>
      <c r="G1121" s="220"/>
      <c r="H1121" s="223">
        <v>26.6</v>
      </c>
      <c r="I1121" s="224"/>
      <c r="J1121" s="220"/>
      <c r="K1121" s="220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205</v>
      </c>
      <c r="AU1121" s="229" t="s">
        <v>132</v>
      </c>
      <c r="AV1121" s="14" t="s">
        <v>132</v>
      </c>
      <c r="AW1121" s="14" t="s">
        <v>32</v>
      </c>
      <c r="AX1121" s="14" t="s">
        <v>76</v>
      </c>
      <c r="AY1121" s="229" t="s">
        <v>123</v>
      </c>
    </row>
    <row r="1122" spans="1:65" s="14" customFormat="1" ht="11.25">
      <c r="B1122" s="219"/>
      <c r="C1122" s="220"/>
      <c r="D1122" s="200" t="s">
        <v>205</v>
      </c>
      <c r="E1122" s="221" t="s">
        <v>1</v>
      </c>
      <c r="F1122" s="222" t="s">
        <v>543</v>
      </c>
      <c r="G1122" s="220"/>
      <c r="H1122" s="223">
        <v>-12.608000000000001</v>
      </c>
      <c r="I1122" s="224"/>
      <c r="J1122" s="220"/>
      <c r="K1122" s="220"/>
      <c r="L1122" s="225"/>
      <c r="M1122" s="226"/>
      <c r="N1122" s="227"/>
      <c r="O1122" s="227"/>
      <c r="P1122" s="227"/>
      <c r="Q1122" s="227"/>
      <c r="R1122" s="227"/>
      <c r="S1122" s="227"/>
      <c r="T1122" s="228"/>
      <c r="AT1122" s="229" t="s">
        <v>205</v>
      </c>
      <c r="AU1122" s="229" t="s">
        <v>132</v>
      </c>
      <c r="AV1122" s="14" t="s">
        <v>132</v>
      </c>
      <c r="AW1122" s="14" t="s">
        <v>32</v>
      </c>
      <c r="AX1122" s="14" t="s">
        <v>76</v>
      </c>
      <c r="AY1122" s="229" t="s">
        <v>123</v>
      </c>
    </row>
    <row r="1123" spans="1:65" s="14" customFormat="1" ht="11.25">
      <c r="B1123" s="219"/>
      <c r="C1123" s="220"/>
      <c r="D1123" s="200" t="s">
        <v>205</v>
      </c>
      <c r="E1123" s="221" t="s">
        <v>1</v>
      </c>
      <c r="F1123" s="222" t="s">
        <v>1386</v>
      </c>
      <c r="G1123" s="220"/>
      <c r="H1123" s="223">
        <v>22.5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205</v>
      </c>
      <c r="AU1123" s="229" t="s">
        <v>132</v>
      </c>
      <c r="AV1123" s="14" t="s">
        <v>132</v>
      </c>
      <c r="AW1123" s="14" t="s">
        <v>32</v>
      </c>
      <c r="AX1123" s="14" t="s">
        <v>76</v>
      </c>
      <c r="AY1123" s="229" t="s">
        <v>123</v>
      </c>
    </row>
    <row r="1124" spans="1:65" s="14" customFormat="1" ht="11.25">
      <c r="B1124" s="219"/>
      <c r="C1124" s="220"/>
      <c r="D1124" s="200" t="s">
        <v>205</v>
      </c>
      <c r="E1124" s="221" t="s">
        <v>1</v>
      </c>
      <c r="F1124" s="222" t="s">
        <v>1283</v>
      </c>
      <c r="G1124" s="220"/>
      <c r="H1124" s="223">
        <v>70.75</v>
      </c>
      <c r="I1124" s="224"/>
      <c r="J1124" s="220"/>
      <c r="K1124" s="220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205</v>
      </c>
      <c r="AU1124" s="229" t="s">
        <v>132</v>
      </c>
      <c r="AV1124" s="14" t="s">
        <v>132</v>
      </c>
      <c r="AW1124" s="14" t="s">
        <v>32</v>
      </c>
      <c r="AX1124" s="14" t="s">
        <v>76</v>
      </c>
      <c r="AY1124" s="229" t="s">
        <v>123</v>
      </c>
    </row>
    <row r="1125" spans="1:65" s="15" customFormat="1" ht="11.25">
      <c r="B1125" s="230"/>
      <c r="C1125" s="231"/>
      <c r="D1125" s="200" t="s">
        <v>205</v>
      </c>
      <c r="E1125" s="232" t="s">
        <v>1</v>
      </c>
      <c r="F1125" s="233" t="s">
        <v>214</v>
      </c>
      <c r="G1125" s="231"/>
      <c r="H1125" s="234">
        <v>186.892</v>
      </c>
      <c r="I1125" s="235"/>
      <c r="J1125" s="231"/>
      <c r="K1125" s="231"/>
      <c r="L1125" s="236"/>
      <c r="M1125" s="237"/>
      <c r="N1125" s="238"/>
      <c r="O1125" s="238"/>
      <c r="P1125" s="238"/>
      <c r="Q1125" s="238"/>
      <c r="R1125" s="238"/>
      <c r="S1125" s="238"/>
      <c r="T1125" s="239"/>
      <c r="AT1125" s="240" t="s">
        <v>205</v>
      </c>
      <c r="AU1125" s="240" t="s">
        <v>132</v>
      </c>
      <c r="AV1125" s="15" t="s">
        <v>144</v>
      </c>
      <c r="AW1125" s="15" t="s">
        <v>32</v>
      </c>
      <c r="AX1125" s="15" t="s">
        <v>83</v>
      </c>
      <c r="AY1125" s="240" t="s">
        <v>123</v>
      </c>
    </row>
    <row r="1126" spans="1:65" s="2" customFormat="1" ht="24.2" customHeight="1">
      <c r="A1126" s="35"/>
      <c r="B1126" s="36"/>
      <c r="C1126" s="187" t="s">
        <v>1387</v>
      </c>
      <c r="D1126" s="187" t="s">
        <v>126</v>
      </c>
      <c r="E1126" s="188" t="s">
        <v>1388</v>
      </c>
      <c r="F1126" s="189" t="s">
        <v>1389</v>
      </c>
      <c r="G1126" s="190" t="s">
        <v>202</v>
      </c>
      <c r="H1126" s="191">
        <v>650</v>
      </c>
      <c r="I1126" s="192"/>
      <c r="J1126" s="193">
        <f>ROUND(I1126*H1126,2)</f>
        <v>0</v>
      </c>
      <c r="K1126" s="189" t="s">
        <v>130</v>
      </c>
      <c r="L1126" s="40"/>
      <c r="M1126" s="194" t="s">
        <v>1</v>
      </c>
      <c r="N1126" s="195" t="s">
        <v>42</v>
      </c>
      <c r="O1126" s="72"/>
      <c r="P1126" s="196">
        <f>O1126*H1126</f>
        <v>0</v>
      </c>
      <c r="Q1126" s="196">
        <v>0</v>
      </c>
      <c r="R1126" s="196">
        <f>Q1126*H1126</f>
        <v>0</v>
      </c>
      <c r="S1126" s="196">
        <v>1.7229999999999999E-2</v>
      </c>
      <c r="T1126" s="197">
        <f>S1126*H1126</f>
        <v>11.199499999999999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98" t="s">
        <v>295</v>
      </c>
      <c r="AT1126" s="198" t="s">
        <v>126</v>
      </c>
      <c r="AU1126" s="198" t="s">
        <v>132</v>
      </c>
      <c r="AY1126" s="18" t="s">
        <v>123</v>
      </c>
      <c r="BE1126" s="199">
        <f>IF(N1126="základní",J1126,0)</f>
        <v>0</v>
      </c>
      <c r="BF1126" s="199">
        <f>IF(N1126="snížená",J1126,0)</f>
        <v>0</v>
      </c>
      <c r="BG1126" s="199">
        <f>IF(N1126="zákl. přenesená",J1126,0)</f>
        <v>0</v>
      </c>
      <c r="BH1126" s="199">
        <f>IF(N1126="sníž. přenesená",J1126,0)</f>
        <v>0</v>
      </c>
      <c r="BI1126" s="199">
        <f>IF(N1126="nulová",J1126,0)</f>
        <v>0</v>
      </c>
      <c r="BJ1126" s="18" t="s">
        <v>132</v>
      </c>
      <c r="BK1126" s="199">
        <f>ROUND(I1126*H1126,2)</f>
        <v>0</v>
      </c>
      <c r="BL1126" s="18" t="s">
        <v>295</v>
      </c>
      <c r="BM1126" s="198" t="s">
        <v>1390</v>
      </c>
    </row>
    <row r="1127" spans="1:65" s="2" customFormat="1" ht="19.5">
      <c r="A1127" s="35"/>
      <c r="B1127" s="36"/>
      <c r="C1127" s="37"/>
      <c r="D1127" s="200" t="s">
        <v>134</v>
      </c>
      <c r="E1127" s="37"/>
      <c r="F1127" s="201" t="s">
        <v>1391</v>
      </c>
      <c r="G1127" s="37"/>
      <c r="H1127" s="37"/>
      <c r="I1127" s="202"/>
      <c r="J1127" s="37"/>
      <c r="K1127" s="37"/>
      <c r="L1127" s="40"/>
      <c r="M1127" s="203"/>
      <c r="N1127" s="204"/>
      <c r="O1127" s="72"/>
      <c r="P1127" s="72"/>
      <c r="Q1127" s="72"/>
      <c r="R1127" s="72"/>
      <c r="S1127" s="72"/>
      <c r="T1127" s="73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T1127" s="18" t="s">
        <v>134</v>
      </c>
      <c r="AU1127" s="18" t="s">
        <v>132</v>
      </c>
    </row>
    <row r="1128" spans="1:65" s="2" customFormat="1" ht="24.2" customHeight="1">
      <c r="A1128" s="35"/>
      <c r="B1128" s="36"/>
      <c r="C1128" s="187" t="s">
        <v>1392</v>
      </c>
      <c r="D1128" s="187" t="s">
        <v>126</v>
      </c>
      <c r="E1128" s="188" t="s">
        <v>1393</v>
      </c>
      <c r="F1128" s="189" t="s">
        <v>1394</v>
      </c>
      <c r="G1128" s="190" t="s">
        <v>202</v>
      </c>
      <c r="H1128" s="191">
        <v>62.328000000000003</v>
      </c>
      <c r="I1128" s="192"/>
      <c r="J1128" s="193">
        <f>ROUND(I1128*H1128,2)</f>
        <v>0</v>
      </c>
      <c r="K1128" s="189" t="s">
        <v>130</v>
      </c>
      <c r="L1128" s="40"/>
      <c r="M1128" s="194" t="s">
        <v>1</v>
      </c>
      <c r="N1128" s="195" t="s">
        <v>42</v>
      </c>
      <c r="O1128" s="72"/>
      <c r="P1128" s="196">
        <f>O1128*H1128</f>
        <v>0</v>
      </c>
      <c r="Q1128" s="196">
        <v>1.1809999999999999E-2</v>
      </c>
      <c r="R1128" s="196">
        <f>Q1128*H1128</f>
        <v>0.73609367999999997</v>
      </c>
      <c r="S1128" s="196">
        <v>0</v>
      </c>
      <c r="T1128" s="197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198" t="s">
        <v>295</v>
      </c>
      <c r="AT1128" s="198" t="s">
        <v>126</v>
      </c>
      <c r="AU1128" s="198" t="s">
        <v>132</v>
      </c>
      <c r="AY1128" s="18" t="s">
        <v>123</v>
      </c>
      <c r="BE1128" s="199">
        <f>IF(N1128="základní",J1128,0)</f>
        <v>0</v>
      </c>
      <c r="BF1128" s="199">
        <f>IF(N1128="snížená",J1128,0)</f>
        <v>0</v>
      </c>
      <c r="BG1128" s="199">
        <f>IF(N1128="zákl. přenesená",J1128,0)</f>
        <v>0</v>
      </c>
      <c r="BH1128" s="199">
        <f>IF(N1128="sníž. přenesená",J1128,0)</f>
        <v>0</v>
      </c>
      <c r="BI1128" s="199">
        <f>IF(N1128="nulová",J1128,0)</f>
        <v>0</v>
      </c>
      <c r="BJ1128" s="18" t="s">
        <v>132</v>
      </c>
      <c r="BK1128" s="199">
        <f>ROUND(I1128*H1128,2)</f>
        <v>0</v>
      </c>
      <c r="BL1128" s="18" t="s">
        <v>295</v>
      </c>
      <c r="BM1128" s="198" t="s">
        <v>1395</v>
      </c>
    </row>
    <row r="1129" spans="1:65" s="2" customFormat="1" ht="29.25">
      <c r="A1129" s="35"/>
      <c r="B1129" s="36"/>
      <c r="C1129" s="37"/>
      <c r="D1129" s="200" t="s">
        <v>134</v>
      </c>
      <c r="E1129" s="37"/>
      <c r="F1129" s="201" t="s">
        <v>1396</v>
      </c>
      <c r="G1129" s="37"/>
      <c r="H1129" s="37"/>
      <c r="I1129" s="202"/>
      <c r="J1129" s="37"/>
      <c r="K1129" s="37"/>
      <c r="L1129" s="40"/>
      <c r="M1129" s="203"/>
      <c r="N1129" s="204"/>
      <c r="O1129" s="72"/>
      <c r="P1129" s="72"/>
      <c r="Q1129" s="72"/>
      <c r="R1129" s="72"/>
      <c r="S1129" s="72"/>
      <c r="T1129" s="73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T1129" s="18" t="s">
        <v>134</v>
      </c>
      <c r="AU1129" s="18" t="s">
        <v>132</v>
      </c>
    </row>
    <row r="1130" spans="1:65" s="13" customFormat="1" ht="11.25">
      <c r="B1130" s="209"/>
      <c r="C1130" s="210"/>
      <c r="D1130" s="200" t="s">
        <v>205</v>
      </c>
      <c r="E1130" s="211" t="s">
        <v>1</v>
      </c>
      <c r="F1130" s="212" t="s">
        <v>345</v>
      </c>
      <c r="G1130" s="210"/>
      <c r="H1130" s="211" t="s">
        <v>1</v>
      </c>
      <c r="I1130" s="213"/>
      <c r="J1130" s="210"/>
      <c r="K1130" s="210"/>
      <c r="L1130" s="214"/>
      <c r="M1130" s="215"/>
      <c r="N1130" s="216"/>
      <c r="O1130" s="216"/>
      <c r="P1130" s="216"/>
      <c r="Q1130" s="216"/>
      <c r="R1130" s="216"/>
      <c r="S1130" s="216"/>
      <c r="T1130" s="217"/>
      <c r="AT1130" s="218" t="s">
        <v>205</v>
      </c>
      <c r="AU1130" s="218" t="s">
        <v>132</v>
      </c>
      <c r="AV1130" s="13" t="s">
        <v>83</v>
      </c>
      <c r="AW1130" s="13" t="s">
        <v>32</v>
      </c>
      <c r="AX1130" s="13" t="s">
        <v>76</v>
      </c>
      <c r="AY1130" s="218" t="s">
        <v>123</v>
      </c>
    </row>
    <row r="1131" spans="1:65" s="14" customFormat="1" ht="11.25">
      <c r="B1131" s="219"/>
      <c r="C1131" s="220"/>
      <c r="D1131" s="200" t="s">
        <v>205</v>
      </c>
      <c r="E1131" s="221" t="s">
        <v>1</v>
      </c>
      <c r="F1131" s="222" t="s">
        <v>1295</v>
      </c>
      <c r="G1131" s="220"/>
      <c r="H1131" s="223">
        <v>21</v>
      </c>
      <c r="I1131" s="224"/>
      <c r="J1131" s="220"/>
      <c r="K1131" s="220"/>
      <c r="L1131" s="225"/>
      <c r="M1131" s="226"/>
      <c r="N1131" s="227"/>
      <c r="O1131" s="227"/>
      <c r="P1131" s="227"/>
      <c r="Q1131" s="227"/>
      <c r="R1131" s="227"/>
      <c r="S1131" s="227"/>
      <c r="T1131" s="228"/>
      <c r="AT1131" s="229" t="s">
        <v>205</v>
      </c>
      <c r="AU1131" s="229" t="s">
        <v>132</v>
      </c>
      <c r="AV1131" s="14" t="s">
        <v>132</v>
      </c>
      <c r="AW1131" s="14" t="s">
        <v>32</v>
      </c>
      <c r="AX1131" s="14" t="s">
        <v>76</v>
      </c>
      <c r="AY1131" s="229" t="s">
        <v>123</v>
      </c>
    </row>
    <row r="1132" spans="1:65" s="13" customFormat="1" ht="11.25">
      <c r="B1132" s="209"/>
      <c r="C1132" s="210"/>
      <c r="D1132" s="200" t="s">
        <v>205</v>
      </c>
      <c r="E1132" s="211" t="s">
        <v>1</v>
      </c>
      <c r="F1132" s="212" t="s">
        <v>349</v>
      </c>
      <c r="G1132" s="210"/>
      <c r="H1132" s="211" t="s">
        <v>1</v>
      </c>
      <c r="I1132" s="213"/>
      <c r="J1132" s="210"/>
      <c r="K1132" s="210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205</v>
      </c>
      <c r="AU1132" s="218" t="s">
        <v>132</v>
      </c>
      <c r="AV1132" s="13" t="s">
        <v>83</v>
      </c>
      <c r="AW1132" s="13" t="s">
        <v>32</v>
      </c>
      <c r="AX1132" s="13" t="s">
        <v>76</v>
      </c>
      <c r="AY1132" s="218" t="s">
        <v>123</v>
      </c>
    </row>
    <row r="1133" spans="1:65" s="14" customFormat="1" ht="11.25">
      <c r="B1133" s="219"/>
      <c r="C1133" s="220"/>
      <c r="D1133" s="200" t="s">
        <v>205</v>
      </c>
      <c r="E1133" s="221" t="s">
        <v>1</v>
      </c>
      <c r="F1133" s="222" t="s">
        <v>1295</v>
      </c>
      <c r="G1133" s="220"/>
      <c r="H1133" s="223">
        <v>21</v>
      </c>
      <c r="I1133" s="224"/>
      <c r="J1133" s="220"/>
      <c r="K1133" s="220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205</v>
      </c>
      <c r="AU1133" s="229" t="s">
        <v>132</v>
      </c>
      <c r="AV1133" s="14" t="s">
        <v>132</v>
      </c>
      <c r="AW1133" s="14" t="s">
        <v>32</v>
      </c>
      <c r="AX1133" s="14" t="s">
        <v>76</v>
      </c>
      <c r="AY1133" s="229" t="s">
        <v>123</v>
      </c>
    </row>
    <row r="1134" spans="1:65" s="14" customFormat="1" ht="11.25">
      <c r="B1134" s="219"/>
      <c r="C1134" s="220"/>
      <c r="D1134" s="200" t="s">
        <v>205</v>
      </c>
      <c r="E1134" s="221" t="s">
        <v>1</v>
      </c>
      <c r="F1134" s="222" t="s">
        <v>1296</v>
      </c>
      <c r="G1134" s="220"/>
      <c r="H1134" s="223">
        <v>20.327999999999999</v>
      </c>
      <c r="I1134" s="224"/>
      <c r="J1134" s="220"/>
      <c r="K1134" s="220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205</v>
      </c>
      <c r="AU1134" s="229" t="s">
        <v>132</v>
      </c>
      <c r="AV1134" s="14" t="s">
        <v>132</v>
      </c>
      <c r="AW1134" s="14" t="s">
        <v>32</v>
      </c>
      <c r="AX1134" s="14" t="s">
        <v>76</v>
      </c>
      <c r="AY1134" s="229" t="s">
        <v>123</v>
      </c>
    </row>
    <row r="1135" spans="1:65" s="15" customFormat="1" ht="11.25">
      <c r="B1135" s="230"/>
      <c r="C1135" s="231"/>
      <c r="D1135" s="200" t="s">
        <v>205</v>
      </c>
      <c r="E1135" s="232" t="s">
        <v>1</v>
      </c>
      <c r="F1135" s="233" t="s">
        <v>214</v>
      </c>
      <c r="G1135" s="231"/>
      <c r="H1135" s="234">
        <v>62.328000000000003</v>
      </c>
      <c r="I1135" s="235"/>
      <c r="J1135" s="231"/>
      <c r="K1135" s="231"/>
      <c r="L1135" s="236"/>
      <c r="M1135" s="237"/>
      <c r="N1135" s="238"/>
      <c r="O1135" s="238"/>
      <c r="P1135" s="238"/>
      <c r="Q1135" s="238"/>
      <c r="R1135" s="238"/>
      <c r="S1135" s="238"/>
      <c r="T1135" s="239"/>
      <c r="AT1135" s="240" t="s">
        <v>205</v>
      </c>
      <c r="AU1135" s="240" t="s">
        <v>132</v>
      </c>
      <c r="AV1135" s="15" t="s">
        <v>144</v>
      </c>
      <c r="AW1135" s="15" t="s">
        <v>32</v>
      </c>
      <c r="AX1135" s="15" t="s">
        <v>83</v>
      </c>
      <c r="AY1135" s="240" t="s">
        <v>123</v>
      </c>
    </row>
    <row r="1136" spans="1:65" s="2" customFormat="1" ht="24.2" customHeight="1">
      <c r="A1136" s="35"/>
      <c r="B1136" s="36"/>
      <c r="C1136" s="187" t="s">
        <v>1397</v>
      </c>
      <c r="D1136" s="187" t="s">
        <v>126</v>
      </c>
      <c r="E1136" s="188" t="s">
        <v>1398</v>
      </c>
      <c r="F1136" s="189" t="s">
        <v>1399</v>
      </c>
      <c r="G1136" s="190" t="s">
        <v>202</v>
      </c>
      <c r="H1136" s="191">
        <v>228.40700000000001</v>
      </c>
      <c r="I1136" s="192"/>
      <c r="J1136" s="193">
        <f>ROUND(I1136*H1136,2)</f>
        <v>0</v>
      </c>
      <c r="K1136" s="189" t="s">
        <v>130</v>
      </c>
      <c r="L1136" s="40"/>
      <c r="M1136" s="194" t="s">
        <v>1</v>
      </c>
      <c r="N1136" s="195" t="s">
        <v>42</v>
      </c>
      <c r="O1136" s="72"/>
      <c r="P1136" s="196">
        <f>O1136*H1136</f>
        <v>0</v>
      </c>
      <c r="Q1136" s="196">
        <v>0.02</v>
      </c>
      <c r="R1136" s="196">
        <f>Q1136*H1136</f>
        <v>4.5681400000000005</v>
      </c>
      <c r="S1136" s="196">
        <v>0</v>
      </c>
      <c r="T1136" s="197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98" t="s">
        <v>295</v>
      </c>
      <c r="AT1136" s="198" t="s">
        <v>126</v>
      </c>
      <c r="AU1136" s="198" t="s">
        <v>132</v>
      </c>
      <c r="AY1136" s="18" t="s">
        <v>123</v>
      </c>
      <c r="BE1136" s="199">
        <f>IF(N1136="základní",J1136,0)</f>
        <v>0</v>
      </c>
      <c r="BF1136" s="199">
        <f>IF(N1136="snížená",J1136,0)</f>
        <v>0</v>
      </c>
      <c r="BG1136" s="199">
        <f>IF(N1136="zákl. přenesená",J1136,0)</f>
        <v>0</v>
      </c>
      <c r="BH1136" s="199">
        <f>IF(N1136="sníž. přenesená",J1136,0)</f>
        <v>0</v>
      </c>
      <c r="BI1136" s="199">
        <f>IF(N1136="nulová",J1136,0)</f>
        <v>0</v>
      </c>
      <c r="BJ1136" s="18" t="s">
        <v>132</v>
      </c>
      <c r="BK1136" s="199">
        <f>ROUND(I1136*H1136,2)</f>
        <v>0</v>
      </c>
      <c r="BL1136" s="18" t="s">
        <v>295</v>
      </c>
      <c r="BM1136" s="198" t="s">
        <v>1400</v>
      </c>
    </row>
    <row r="1137" spans="1:65" s="2" customFormat="1" ht="29.25">
      <c r="A1137" s="35"/>
      <c r="B1137" s="36"/>
      <c r="C1137" s="37"/>
      <c r="D1137" s="200" t="s">
        <v>134</v>
      </c>
      <c r="E1137" s="37"/>
      <c r="F1137" s="201" t="s">
        <v>1401</v>
      </c>
      <c r="G1137" s="37"/>
      <c r="H1137" s="37"/>
      <c r="I1137" s="202"/>
      <c r="J1137" s="37"/>
      <c r="K1137" s="37"/>
      <c r="L1137" s="40"/>
      <c r="M1137" s="203"/>
      <c r="N1137" s="204"/>
      <c r="O1137" s="72"/>
      <c r="P1137" s="72"/>
      <c r="Q1137" s="72"/>
      <c r="R1137" s="72"/>
      <c r="S1137" s="72"/>
      <c r="T1137" s="73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T1137" s="18" t="s">
        <v>134</v>
      </c>
      <c r="AU1137" s="18" t="s">
        <v>132</v>
      </c>
    </row>
    <row r="1138" spans="1:65" s="14" customFormat="1" ht="11.25">
      <c r="B1138" s="219"/>
      <c r="C1138" s="220"/>
      <c r="D1138" s="200" t="s">
        <v>205</v>
      </c>
      <c r="E1138" s="221" t="s">
        <v>1</v>
      </c>
      <c r="F1138" s="222" t="s">
        <v>1402</v>
      </c>
      <c r="G1138" s="220"/>
      <c r="H1138" s="223">
        <v>34.44</v>
      </c>
      <c r="I1138" s="224"/>
      <c r="J1138" s="220"/>
      <c r="K1138" s="220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205</v>
      </c>
      <c r="AU1138" s="229" t="s">
        <v>132</v>
      </c>
      <c r="AV1138" s="14" t="s">
        <v>132</v>
      </c>
      <c r="AW1138" s="14" t="s">
        <v>32</v>
      </c>
      <c r="AX1138" s="14" t="s">
        <v>76</v>
      </c>
      <c r="AY1138" s="229" t="s">
        <v>123</v>
      </c>
    </row>
    <row r="1139" spans="1:65" s="14" customFormat="1" ht="11.25">
      <c r="B1139" s="219"/>
      <c r="C1139" s="220"/>
      <c r="D1139" s="200" t="s">
        <v>205</v>
      </c>
      <c r="E1139" s="221" t="s">
        <v>1</v>
      </c>
      <c r="F1139" s="222" t="s">
        <v>1403</v>
      </c>
      <c r="G1139" s="220"/>
      <c r="H1139" s="223">
        <v>28.896000000000001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205</v>
      </c>
      <c r="AU1139" s="229" t="s">
        <v>132</v>
      </c>
      <c r="AV1139" s="14" t="s">
        <v>132</v>
      </c>
      <c r="AW1139" s="14" t="s">
        <v>32</v>
      </c>
      <c r="AX1139" s="14" t="s">
        <v>76</v>
      </c>
      <c r="AY1139" s="229" t="s">
        <v>123</v>
      </c>
    </row>
    <row r="1140" spans="1:65" s="14" customFormat="1" ht="11.25">
      <c r="B1140" s="219"/>
      <c r="C1140" s="220"/>
      <c r="D1140" s="200" t="s">
        <v>205</v>
      </c>
      <c r="E1140" s="221" t="s">
        <v>1</v>
      </c>
      <c r="F1140" s="222" t="s">
        <v>510</v>
      </c>
      <c r="G1140" s="220"/>
      <c r="H1140" s="223">
        <v>28.056000000000001</v>
      </c>
      <c r="I1140" s="224"/>
      <c r="J1140" s="220"/>
      <c r="K1140" s="220"/>
      <c r="L1140" s="225"/>
      <c r="M1140" s="226"/>
      <c r="N1140" s="227"/>
      <c r="O1140" s="227"/>
      <c r="P1140" s="227"/>
      <c r="Q1140" s="227"/>
      <c r="R1140" s="227"/>
      <c r="S1140" s="227"/>
      <c r="T1140" s="228"/>
      <c r="AT1140" s="229" t="s">
        <v>205</v>
      </c>
      <c r="AU1140" s="229" t="s">
        <v>132</v>
      </c>
      <c r="AV1140" s="14" t="s">
        <v>132</v>
      </c>
      <c r="AW1140" s="14" t="s">
        <v>32</v>
      </c>
      <c r="AX1140" s="14" t="s">
        <v>76</v>
      </c>
      <c r="AY1140" s="229" t="s">
        <v>123</v>
      </c>
    </row>
    <row r="1141" spans="1:65" s="14" customFormat="1" ht="11.25">
      <c r="B1141" s="219"/>
      <c r="C1141" s="220"/>
      <c r="D1141" s="200" t="s">
        <v>205</v>
      </c>
      <c r="E1141" s="221" t="s">
        <v>1</v>
      </c>
      <c r="F1141" s="222" t="s">
        <v>1402</v>
      </c>
      <c r="G1141" s="220"/>
      <c r="H1141" s="223">
        <v>34.44</v>
      </c>
      <c r="I1141" s="224"/>
      <c r="J1141" s="220"/>
      <c r="K1141" s="220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205</v>
      </c>
      <c r="AU1141" s="229" t="s">
        <v>132</v>
      </c>
      <c r="AV1141" s="14" t="s">
        <v>132</v>
      </c>
      <c r="AW1141" s="14" t="s">
        <v>32</v>
      </c>
      <c r="AX1141" s="14" t="s">
        <v>76</v>
      </c>
      <c r="AY1141" s="229" t="s">
        <v>123</v>
      </c>
    </row>
    <row r="1142" spans="1:65" s="14" customFormat="1" ht="11.25">
      <c r="B1142" s="219"/>
      <c r="C1142" s="220"/>
      <c r="D1142" s="200" t="s">
        <v>205</v>
      </c>
      <c r="E1142" s="221" t="s">
        <v>1</v>
      </c>
      <c r="F1142" s="222" t="s">
        <v>1404</v>
      </c>
      <c r="G1142" s="220"/>
      <c r="H1142" s="223">
        <v>42.63</v>
      </c>
      <c r="I1142" s="224"/>
      <c r="J1142" s="220"/>
      <c r="K1142" s="220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205</v>
      </c>
      <c r="AU1142" s="229" t="s">
        <v>132</v>
      </c>
      <c r="AV1142" s="14" t="s">
        <v>132</v>
      </c>
      <c r="AW1142" s="14" t="s">
        <v>32</v>
      </c>
      <c r="AX1142" s="14" t="s">
        <v>76</v>
      </c>
      <c r="AY1142" s="229" t="s">
        <v>123</v>
      </c>
    </row>
    <row r="1143" spans="1:65" s="14" customFormat="1" ht="11.25">
      <c r="B1143" s="219"/>
      <c r="C1143" s="220"/>
      <c r="D1143" s="200" t="s">
        <v>205</v>
      </c>
      <c r="E1143" s="221" t="s">
        <v>1</v>
      </c>
      <c r="F1143" s="222" t="s">
        <v>939</v>
      </c>
      <c r="G1143" s="220"/>
      <c r="H1143" s="223">
        <v>19.5</v>
      </c>
      <c r="I1143" s="224"/>
      <c r="J1143" s="220"/>
      <c r="K1143" s="220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205</v>
      </c>
      <c r="AU1143" s="229" t="s">
        <v>132</v>
      </c>
      <c r="AV1143" s="14" t="s">
        <v>132</v>
      </c>
      <c r="AW1143" s="14" t="s">
        <v>32</v>
      </c>
      <c r="AX1143" s="14" t="s">
        <v>76</v>
      </c>
      <c r="AY1143" s="229" t="s">
        <v>123</v>
      </c>
    </row>
    <row r="1144" spans="1:65" s="14" customFormat="1" ht="11.25">
      <c r="B1144" s="219"/>
      <c r="C1144" s="220"/>
      <c r="D1144" s="200" t="s">
        <v>205</v>
      </c>
      <c r="E1144" s="221" t="s">
        <v>1</v>
      </c>
      <c r="F1144" s="222" t="s">
        <v>1405</v>
      </c>
      <c r="G1144" s="220"/>
      <c r="H1144" s="223">
        <v>19.52</v>
      </c>
      <c r="I1144" s="224"/>
      <c r="J1144" s="220"/>
      <c r="K1144" s="220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205</v>
      </c>
      <c r="AU1144" s="229" t="s">
        <v>132</v>
      </c>
      <c r="AV1144" s="14" t="s">
        <v>132</v>
      </c>
      <c r="AW1144" s="14" t="s">
        <v>32</v>
      </c>
      <c r="AX1144" s="14" t="s">
        <v>76</v>
      </c>
      <c r="AY1144" s="229" t="s">
        <v>123</v>
      </c>
    </row>
    <row r="1145" spans="1:65" s="14" customFormat="1" ht="11.25">
      <c r="B1145" s="219"/>
      <c r="C1145" s="220"/>
      <c r="D1145" s="200" t="s">
        <v>205</v>
      </c>
      <c r="E1145" s="221" t="s">
        <v>1</v>
      </c>
      <c r="F1145" s="222" t="s">
        <v>1406</v>
      </c>
      <c r="G1145" s="220"/>
      <c r="H1145" s="223">
        <v>20.925000000000001</v>
      </c>
      <c r="I1145" s="224"/>
      <c r="J1145" s="220"/>
      <c r="K1145" s="220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205</v>
      </c>
      <c r="AU1145" s="229" t="s">
        <v>132</v>
      </c>
      <c r="AV1145" s="14" t="s">
        <v>132</v>
      </c>
      <c r="AW1145" s="14" t="s">
        <v>32</v>
      </c>
      <c r="AX1145" s="14" t="s">
        <v>76</v>
      </c>
      <c r="AY1145" s="229" t="s">
        <v>123</v>
      </c>
    </row>
    <row r="1146" spans="1:65" s="15" customFormat="1" ht="11.25">
      <c r="B1146" s="230"/>
      <c r="C1146" s="231"/>
      <c r="D1146" s="200" t="s">
        <v>205</v>
      </c>
      <c r="E1146" s="232" t="s">
        <v>1</v>
      </c>
      <c r="F1146" s="233" t="s">
        <v>214</v>
      </c>
      <c r="G1146" s="231"/>
      <c r="H1146" s="234">
        <v>228.40700000000001</v>
      </c>
      <c r="I1146" s="235"/>
      <c r="J1146" s="231"/>
      <c r="K1146" s="231"/>
      <c r="L1146" s="236"/>
      <c r="M1146" s="237"/>
      <c r="N1146" s="238"/>
      <c r="O1146" s="238"/>
      <c r="P1146" s="238"/>
      <c r="Q1146" s="238"/>
      <c r="R1146" s="238"/>
      <c r="S1146" s="238"/>
      <c r="T1146" s="239"/>
      <c r="AT1146" s="240" t="s">
        <v>205</v>
      </c>
      <c r="AU1146" s="240" t="s">
        <v>132</v>
      </c>
      <c r="AV1146" s="15" t="s">
        <v>144</v>
      </c>
      <c r="AW1146" s="15" t="s">
        <v>32</v>
      </c>
      <c r="AX1146" s="15" t="s">
        <v>83</v>
      </c>
      <c r="AY1146" s="240" t="s">
        <v>123</v>
      </c>
    </row>
    <row r="1147" spans="1:65" s="2" customFormat="1" ht="24.2" customHeight="1">
      <c r="A1147" s="35"/>
      <c r="B1147" s="36"/>
      <c r="C1147" s="187" t="s">
        <v>1407</v>
      </c>
      <c r="D1147" s="187" t="s">
        <v>126</v>
      </c>
      <c r="E1147" s="188" t="s">
        <v>1408</v>
      </c>
      <c r="F1147" s="189" t="s">
        <v>1409</v>
      </c>
      <c r="G1147" s="190" t="s">
        <v>202</v>
      </c>
      <c r="H1147" s="191">
        <v>18.84</v>
      </c>
      <c r="I1147" s="192"/>
      <c r="J1147" s="193">
        <f>ROUND(I1147*H1147,2)</f>
        <v>0</v>
      </c>
      <c r="K1147" s="189" t="s">
        <v>1</v>
      </c>
      <c r="L1147" s="40"/>
      <c r="M1147" s="194" t="s">
        <v>1</v>
      </c>
      <c r="N1147" s="195" t="s">
        <v>42</v>
      </c>
      <c r="O1147" s="72"/>
      <c r="P1147" s="196">
        <f>O1147*H1147</f>
        <v>0</v>
      </c>
      <c r="Q1147" s="196">
        <v>2.9229999999999999E-2</v>
      </c>
      <c r="R1147" s="196">
        <f>Q1147*H1147</f>
        <v>0.55069319999999999</v>
      </c>
      <c r="S1147" s="196">
        <v>0</v>
      </c>
      <c r="T1147" s="197">
        <f>S1147*H1147</f>
        <v>0</v>
      </c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R1147" s="198" t="s">
        <v>295</v>
      </c>
      <c r="AT1147" s="198" t="s">
        <v>126</v>
      </c>
      <c r="AU1147" s="198" t="s">
        <v>132</v>
      </c>
      <c r="AY1147" s="18" t="s">
        <v>123</v>
      </c>
      <c r="BE1147" s="199">
        <f>IF(N1147="základní",J1147,0)</f>
        <v>0</v>
      </c>
      <c r="BF1147" s="199">
        <f>IF(N1147="snížená",J1147,0)</f>
        <v>0</v>
      </c>
      <c r="BG1147" s="199">
        <f>IF(N1147="zákl. přenesená",J1147,0)</f>
        <v>0</v>
      </c>
      <c r="BH1147" s="199">
        <f>IF(N1147="sníž. přenesená",J1147,0)</f>
        <v>0</v>
      </c>
      <c r="BI1147" s="199">
        <f>IF(N1147="nulová",J1147,0)</f>
        <v>0</v>
      </c>
      <c r="BJ1147" s="18" t="s">
        <v>132</v>
      </c>
      <c r="BK1147" s="199">
        <f>ROUND(I1147*H1147,2)</f>
        <v>0</v>
      </c>
      <c r="BL1147" s="18" t="s">
        <v>295</v>
      </c>
      <c r="BM1147" s="198" t="s">
        <v>1410</v>
      </c>
    </row>
    <row r="1148" spans="1:65" s="2" customFormat="1" ht="39">
      <c r="A1148" s="35"/>
      <c r="B1148" s="36"/>
      <c r="C1148" s="37"/>
      <c r="D1148" s="200" t="s">
        <v>134</v>
      </c>
      <c r="E1148" s="37"/>
      <c r="F1148" s="201" t="s">
        <v>1411</v>
      </c>
      <c r="G1148" s="37"/>
      <c r="H1148" s="37"/>
      <c r="I1148" s="202"/>
      <c r="J1148" s="37"/>
      <c r="K1148" s="37"/>
      <c r="L1148" s="40"/>
      <c r="M1148" s="203"/>
      <c r="N1148" s="204"/>
      <c r="O1148" s="72"/>
      <c r="P1148" s="72"/>
      <c r="Q1148" s="72"/>
      <c r="R1148" s="72"/>
      <c r="S1148" s="72"/>
      <c r="T1148" s="73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T1148" s="18" t="s">
        <v>134</v>
      </c>
      <c r="AU1148" s="18" t="s">
        <v>132</v>
      </c>
    </row>
    <row r="1149" spans="1:65" s="14" customFormat="1" ht="11.25">
      <c r="B1149" s="219"/>
      <c r="C1149" s="220"/>
      <c r="D1149" s="200" t="s">
        <v>205</v>
      </c>
      <c r="E1149" s="221" t="s">
        <v>1</v>
      </c>
      <c r="F1149" s="222" t="s">
        <v>1412</v>
      </c>
      <c r="G1149" s="220"/>
      <c r="H1149" s="223">
        <v>13.26</v>
      </c>
      <c r="I1149" s="224"/>
      <c r="J1149" s="220"/>
      <c r="K1149" s="220"/>
      <c r="L1149" s="225"/>
      <c r="M1149" s="226"/>
      <c r="N1149" s="227"/>
      <c r="O1149" s="227"/>
      <c r="P1149" s="227"/>
      <c r="Q1149" s="227"/>
      <c r="R1149" s="227"/>
      <c r="S1149" s="227"/>
      <c r="T1149" s="228"/>
      <c r="AT1149" s="229" t="s">
        <v>205</v>
      </c>
      <c r="AU1149" s="229" t="s">
        <v>132</v>
      </c>
      <c r="AV1149" s="14" t="s">
        <v>132</v>
      </c>
      <c r="AW1149" s="14" t="s">
        <v>32</v>
      </c>
      <c r="AX1149" s="14" t="s">
        <v>76</v>
      </c>
      <c r="AY1149" s="229" t="s">
        <v>123</v>
      </c>
    </row>
    <row r="1150" spans="1:65" s="14" customFormat="1" ht="11.25">
      <c r="B1150" s="219"/>
      <c r="C1150" s="220"/>
      <c r="D1150" s="200" t="s">
        <v>205</v>
      </c>
      <c r="E1150" s="221" t="s">
        <v>1</v>
      </c>
      <c r="F1150" s="222" t="s">
        <v>515</v>
      </c>
      <c r="G1150" s="220"/>
      <c r="H1150" s="223">
        <v>5.58</v>
      </c>
      <c r="I1150" s="224"/>
      <c r="J1150" s="220"/>
      <c r="K1150" s="220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205</v>
      </c>
      <c r="AU1150" s="229" t="s">
        <v>132</v>
      </c>
      <c r="AV1150" s="14" t="s">
        <v>132</v>
      </c>
      <c r="AW1150" s="14" t="s">
        <v>32</v>
      </c>
      <c r="AX1150" s="14" t="s">
        <v>76</v>
      </c>
      <c r="AY1150" s="229" t="s">
        <v>123</v>
      </c>
    </row>
    <row r="1151" spans="1:65" s="15" customFormat="1" ht="11.25">
      <c r="B1151" s="230"/>
      <c r="C1151" s="231"/>
      <c r="D1151" s="200" t="s">
        <v>205</v>
      </c>
      <c r="E1151" s="232" t="s">
        <v>1</v>
      </c>
      <c r="F1151" s="233" t="s">
        <v>214</v>
      </c>
      <c r="G1151" s="231"/>
      <c r="H1151" s="234">
        <v>18.84</v>
      </c>
      <c r="I1151" s="235"/>
      <c r="J1151" s="231"/>
      <c r="K1151" s="231"/>
      <c r="L1151" s="236"/>
      <c r="M1151" s="237"/>
      <c r="N1151" s="238"/>
      <c r="O1151" s="238"/>
      <c r="P1151" s="238"/>
      <c r="Q1151" s="238"/>
      <c r="R1151" s="238"/>
      <c r="S1151" s="238"/>
      <c r="T1151" s="239"/>
      <c r="AT1151" s="240" t="s">
        <v>205</v>
      </c>
      <c r="AU1151" s="240" t="s">
        <v>132</v>
      </c>
      <c r="AV1151" s="15" t="s">
        <v>144</v>
      </c>
      <c r="AW1151" s="15" t="s">
        <v>32</v>
      </c>
      <c r="AX1151" s="15" t="s">
        <v>83</v>
      </c>
      <c r="AY1151" s="240" t="s">
        <v>123</v>
      </c>
    </row>
    <row r="1152" spans="1:65" s="2" customFormat="1" ht="14.45" customHeight="1">
      <c r="A1152" s="35"/>
      <c r="B1152" s="36"/>
      <c r="C1152" s="187" t="s">
        <v>1413</v>
      </c>
      <c r="D1152" s="187" t="s">
        <v>126</v>
      </c>
      <c r="E1152" s="188" t="s">
        <v>1414</v>
      </c>
      <c r="F1152" s="189" t="s">
        <v>1415</v>
      </c>
      <c r="G1152" s="190" t="s">
        <v>202</v>
      </c>
      <c r="H1152" s="191">
        <v>247.24700000000001</v>
      </c>
      <c r="I1152" s="192"/>
      <c r="J1152" s="193">
        <f>ROUND(I1152*H1152,2)</f>
        <v>0</v>
      </c>
      <c r="K1152" s="189" t="s">
        <v>130</v>
      </c>
      <c r="L1152" s="40"/>
      <c r="M1152" s="194" t="s">
        <v>1</v>
      </c>
      <c r="N1152" s="195" t="s">
        <v>42</v>
      </c>
      <c r="O1152" s="72"/>
      <c r="P1152" s="196">
        <f>O1152*H1152</f>
        <v>0</v>
      </c>
      <c r="Q1152" s="196">
        <v>0</v>
      </c>
      <c r="R1152" s="196">
        <f>Q1152*H1152</f>
        <v>0</v>
      </c>
      <c r="S1152" s="196">
        <v>0</v>
      </c>
      <c r="T1152" s="197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198" t="s">
        <v>295</v>
      </c>
      <c r="AT1152" s="198" t="s">
        <v>126</v>
      </c>
      <c r="AU1152" s="198" t="s">
        <v>132</v>
      </c>
      <c r="AY1152" s="18" t="s">
        <v>123</v>
      </c>
      <c r="BE1152" s="199">
        <f>IF(N1152="základní",J1152,0)</f>
        <v>0</v>
      </c>
      <c r="BF1152" s="199">
        <f>IF(N1152="snížená",J1152,0)</f>
        <v>0</v>
      </c>
      <c r="BG1152" s="199">
        <f>IF(N1152="zákl. přenesená",J1152,0)</f>
        <v>0</v>
      </c>
      <c r="BH1152" s="199">
        <f>IF(N1152="sníž. přenesená",J1152,0)</f>
        <v>0</v>
      </c>
      <c r="BI1152" s="199">
        <f>IF(N1152="nulová",J1152,0)</f>
        <v>0</v>
      </c>
      <c r="BJ1152" s="18" t="s">
        <v>132</v>
      </c>
      <c r="BK1152" s="199">
        <f>ROUND(I1152*H1152,2)</f>
        <v>0</v>
      </c>
      <c r="BL1152" s="18" t="s">
        <v>295</v>
      </c>
      <c r="BM1152" s="198" t="s">
        <v>1416</v>
      </c>
    </row>
    <row r="1153" spans="1:65" s="2" customFormat="1" ht="19.5">
      <c r="A1153" s="35"/>
      <c r="B1153" s="36"/>
      <c r="C1153" s="37"/>
      <c r="D1153" s="200" t="s">
        <v>134</v>
      </c>
      <c r="E1153" s="37"/>
      <c r="F1153" s="201" t="s">
        <v>1417</v>
      </c>
      <c r="G1153" s="37"/>
      <c r="H1153" s="37"/>
      <c r="I1153" s="202"/>
      <c r="J1153" s="37"/>
      <c r="K1153" s="37"/>
      <c r="L1153" s="40"/>
      <c r="M1153" s="203"/>
      <c r="N1153" s="204"/>
      <c r="O1153" s="72"/>
      <c r="P1153" s="72"/>
      <c r="Q1153" s="72"/>
      <c r="R1153" s="72"/>
      <c r="S1153" s="72"/>
      <c r="T1153" s="73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T1153" s="18" t="s">
        <v>134</v>
      </c>
      <c r="AU1153" s="18" t="s">
        <v>132</v>
      </c>
    </row>
    <row r="1154" spans="1:65" s="14" customFormat="1" ht="11.25">
      <c r="B1154" s="219"/>
      <c r="C1154" s="220"/>
      <c r="D1154" s="200" t="s">
        <v>205</v>
      </c>
      <c r="E1154" s="221" t="s">
        <v>1</v>
      </c>
      <c r="F1154" s="222" t="s">
        <v>1418</v>
      </c>
      <c r="G1154" s="220"/>
      <c r="H1154" s="223">
        <v>247.24700000000001</v>
      </c>
      <c r="I1154" s="224"/>
      <c r="J1154" s="220"/>
      <c r="K1154" s="220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205</v>
      </c>
      <c r="AU1154" s="229" t="s">
        <v>132</v>
      </c>
      <c r="AV1154" s="14" t="s">
        <v>132</v>
      </c>
      <c r="AW1154" s="14" t="s">
        <v>32</v>
      </c>
      <c r="AX1154" s="14" t="s">
        <v>83</v>
      </c>
      <c r="AY1154" s="229" t="s">
        <v>123</v>
      </c>
    </row>
    <row r="1155" spans="1:65" s="2" customFormat="1" ht="24.2" customHeight="1">
      <c r="A1155" s="35"/>
      <c r="B1155" s="36"/>
      <c r="C1155" s="241" t="s">
        <v>1419</v>
      </c>
      <c r="D1155" s="241" t="s">
        <v>335</v>
      </c>
      <c r="E1155" s="242" t="s">
        <v>1420</v>
      </c>
      <c r="F1155" s="243" t="s">
        <v>1421</v>
      </c>
      <c r="G1155" s="244" t="s">
        <v>202</v>
      </c>
      <c r="H1155" s="245">
        <v>284.334</v>
      </c>
      <c r="I1155" s="246"/>
      <c r="J1155" s="247">
        <f>ROUND(I1155*H1155,2)</f>
        <v>0</v>
      </c>
      <c r="K1155" s="243" t="s">
        <v>130</v>
      </c>
      <c r="L1155" s="248"/>
      <c r="M1155" s="249" t="s">
        <v>1</v>
      </c>
      <c r="N1155" s="250" t="s">
        <v>42</v>
      </c>
      <c r="O1155" s="72"/>
      <c r="P1155" s="196">
        <f>O1155*H1155</f>
        <v>0</v>
      </c>
      <c r="Q1155" s="196">
        <v>1.3999999999999999E-4</v>
      </c>
      <c r="R1155" s="196">
        <f>Q1155*H1155</f>
        <v>3.9806759999999997E-2</v>
      </c>
      <c r="S1155" s="196">
        <v>0</v>
      </c>
      <c r="T1155" s="197">
        <f>S1155*H1155</f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198" t="s">
        <v>404</v>
      </c>
      <c r="AT1155" s="198" t="s">
        <v>335</v>
      </c>
      <c r="AU1155" s="198" t="s">
        <v>132</v>
      </c>
      <c r="AY1155" s="18" t="s">
        <v>123</v>
      </c>
      <c r="BE1155" s="199">
        <f>IF(N1155="základní",J1155,0)</f>
        <v>0</v>
      </c>
      <c r="BF1155" s="199">
        <f>IF(N1155="snížená",J1155,0)</f>
        <v>0</v>
      </c>
      <c r="BG1155" s="199">
        <f>IF(N1155="zákl. přenesená",J1155,0)</f>
        <v>0</v>
      </c>
      <c r="BH1155" s="199">
        <f>IF(N1155="sníž. přenesená",J1155,0)</f>
        <v>0</v>
      </c>
      <c r="BI1155" s="199">
        <f>IF(N1155="nulová",J1155,0)</f>
        <v>0</v>
      </c>
      <c r="BJ1155" s="18" t="s">
        <v>132</v>
      </c>
      <c r="BK1155" s="199">
        <f>ROUND(I1155*H1155,2)</f>
        <v>0</v>
      </c>
      <c r="BL1155" s="18" t="s">
        <v>295</v>
      </c>
      <c r="BM1155" s="198" t="s">
        <v>1422</v>
      </c>
    </row>
    <row r="1156" spans="1:65" s="2" customFormat="1" ht="19.5">
      <c r="A1156" s="35"/>
      <c r="B1156" s="36"/>
      <c r="C1156" s="37"/>
      <c r="D1156" s="200" t="s">
        <v>134</v>
      </c>
      <c r="E1156" s="37"/>
      <c r="F1156" s="201" t="s">
        <v>1421</v>
      </c>
      <c r="G1156" s="37"/>
      <c r="H1156" s="37"/>
      <c r="I1156" s="202"/>
      <c r="J1156" s="37"/>
      <c r="K1156" s="37"/>
      <c r="L1156" s="40"/>
      <c r="M1156" s="203"/>
      <c r="N1156" s="204"/>
      <c r="O1156" s="72"/>
      <c r="P1156" s="72"/>
      <c r="Q1156" s="72"/>
      <c r="R1156" s="72"/>
      <c r="S1156" s="72"/>
      <c r="T1156" s="73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T1156" s="18" t="s">
        <v>134</v>
      </c>
      <c r="AU1156" s="18" t="s">
        <v>132</v>
      </c>
    </row>
    <row r="1157" spans="1:65" s="14" customFormat="1" ht="11.25">
      <c r="B1157" s="219"/>
      <c r="C1157" s="220"/>
      <c r="D1157" s="200" t="s">
        <v>205</v>
      </c>
      <c r="E1157" s="220"/>
      <c r="F1157" s="222" t="s">
        <v>1423</v>
      </c>
      <c r="G1157" s="220"/>
      <c r="H1157" s="223">
        <v>284.334</v>
      </c>
      <c r="I1157" s="224"/>
      <c r="J1157" s="220"/>
      <c r="K1157" s="220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205</v>
      </c>
      <c r="AU1157" s="229" t="s">
        <v>132</v>
      </c>
      <c r="AV1157" s="14" t="s">
        <v>132</v>
      </c>
      <c r="AW1157" s="14" t="s">
        <v>4</v>
      </c>
      <c r="AX1157" s="14" t="s">
        <v>83</v>
      </c>
      <c r="AY1157" s="229" t="s">
        <v>123</v>
      </c>
    </row>
    <row r="1158" spans="1:65" s="2" customFormat="1" ht="24.2" customHeight="1">
      <c r="A1158" s="35"/>
      <c r="B1158" s="36"/>
      <c r="C1158" s="187" t="s">
        <v>1424</v>
      </c>
      <c r="D1158" s="187" t="s">
        <v>126</v>
      </c>
      <c r="E1158" s="188" t="s">
        <v>1425</v>
      </c>
      <c r="F1158" s="189" t="s">
        <v>1426</v>
      </c>
      <c r="G1158" s="190" t="s">
        <v>1267</v>
      </c>
      <c r="H1158" s="262"/>
      <c r="I1158" s="192"/>
      <c r="J1158" s="193">
        <f>ROUND(I1158*H1158,2)</f>
        <v>0</v>
      </c>
      <c r="K1158" s="189" t="s">
        <v>130</v>
      </c>
      <c r="L1158" s="40"/>
      <c r="M1158" s="194" t="s">
        <v>1</v>
      </c>
      <c r="N1158" s="195" t="s">
        <v>42</v>
      </c>
      <c r="O1158" s="72"/>
      <c r="P1158" s="196">
        <f>O1158*H1158</f>
        <v>0</v>
      </c>
      <c r="Q1158" s="196">
        <v>0</v>
      </c>
      <c r="R1158" s="196">
        <f>Q1158*H1158</f>
        <v>0</v>
      </c>
      <c r="S1158" s="196">
        <v>0</v>
      </c>
      <c r="T1158" s="197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198" t="s">
        <v>295</v>
      </c>
      <c r="AT1158" s="198" t="s">
        <v>126</v>
      </c>
      <c r="AU1158" s="198" t="s">
        <v>132</v>
      </c>
      <c r="AY1158" s="18" t="s">
        <v>123</v>
      </c>
      <c r="BE1158" s="199">
        <f>IF(N1158="základní",J1158,0)</f>
        <v>0</v>
      </c>
      <c r="BF1158" s="199">
        <f>IF(N1158="snížená",J1158,0)</f>
        <v>0</v>
      </c>
      <c r="BG1158" s="199">
        <f>IF(N1158="zákl. přenesená",J1158,0)</f>
        <v>0</v>
      </c>
      <c r="BH1158" s="199">
        <f>IF(N1158="sníž. přenesená",J1158,0)</f>
        <v>0</v>
      </c>
      <c r="BI1158" s="199">
        <f>IF(N1158="nulová",J1158,0)</f>
        <v>0</v>
      </c>
      <c r="BJ1158" s="18" t="s">
        <v>132</v>
      </c>
      <c r="BK1158" s="199">
        <f>ROUND(I1158*H1158,2)</f>
        <v>0</v>
      </c>
      <c r="BL1158" s="18" t="s">
        <v>295</v>
      </c>
      <c r="BM1158" s="198" t="s">
        <v>1427</v>
      </c>
    </row>
    <row r="1159" spans="1:65" s="2" customFormat="1" ht="29.25">
      <c r="A1159" s="35"/>
      <c r="B1159" s="36"/>
      <c r="C1159" s="37"/>
      <c r="D1159" s="200" t="s">
        <v>134</v>
      </c>
      <c r="E1159" s="37"/>
      <c r="F1159" s="201" t="s">
        <v>1428</v>
      </c>
      <c r="G1159" s="37"/>
      <c r="H1159" s="37"/>
      <c r="I1159" s="202"/>
      <c r="J1159" s="37"/>
      <c r="K1159" s="37"/>
      <c r="L1159" s="40"/>
      <c r="M1159" s="203"/>
      <c r="N1159" s="204"/>
      <c r="O1159" s="72"/>
      <c r="P1159" s="72"/>
      <c r="Q1159" s="72"/>
      <c r="R1159" s="72"/>
      <c r="S1159" s="72"/>
      <c r="T1159" s="73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T1159" s="18" t="s">
        <v>134</v>
      </c>
      <c r="AU1159" s="18" t="s">
        <v>132</v>
      </c>
    </row>
    <row r="1160" spans="1:65" s="12" customFormat="1" ht="22.9" customHeight="1">
      <c r="B1160" s="171"/>
      <c r="C1160" s="172"/>
      <c r="D1160" s="173" t="s">
        <v>75</v>
      </c>
      <c r="E1160" s="185" t="s">
        <v>1429</v>
      </c>
      <c r="F1160" s="185" t="s">
        <v>1430</v>
      </c>
      <c r="G1160" s="172"/>
      <c r="H1160" s="172"/>
      <c r="I1160" s="175"/>
      <c r="J1160" s="186">
        <f>BK1160</f>
        <v>0</v>
      </c>
      <c r="K1160" s="172"/>
      <c r="L1160" s="177"/>
      <c r="M1160" s="178"/>
      <c r="N1160" s="179"/>
      <c r="O1160" s="179"/>
      <c r="P1160" s="180">
        <f>SUM(P1161:P1223)</f>
        <v>0</v>
      </c>
      <c r="Q1160" s="179"/>
      <c r="R1160" s="180">
        <f>SUM(R1161:R1223)</f>
        <v>4.4176622800000001</v>
      </c>
      <c r="S1160" s="179"/>
      <c r="T1160" s="181">
        <f>SUM(T1161:T1223)</f>
        <v>0</v>
      </c>
      <c r="AR1160" s="182" t="s">
        <v>132</v>
      </c>
      <c r="AT1160" s="183" t="s">
        <v>75</v>
      </c>
      <c r="AU1160" s="183" t="s">
        <v>83</v>
      </c>
      <c r="AY1160" s="182" t="s">
        <v>123</v>
      </c>
      <c r="BK1160" s="184">
        <f>SUM(BK1161:BK1223)</f>
        <v>0</v>
      </c>
    </row>
    <row r="1161" spans="1:65" s="2" customFormat="1" ht="37.9" customHeight="1">
      <c r="A1161" s="35"/>
      <c r="B1161" s="36"/>
      <c r="C1161" s="187" t="s">
        <v>1431</v>
      </c>
      <c r="D1161" s="187" t="s">
        <v>126</v>
      </c>
      <c r="E1161" s="188" t="s">
        <v>1432</v>
      </c>
      <c r="F1161" s="189" t="s">
        <v>1433</v>
      </c>
      <c r="G1161" s="190" t="s">
        <v>129</v>
      </c>
      <c r="H1161" s="191">
        <v>1</v>
      </c>
      <c r="I1161" s="192"/>
      <c r="J1161" s="193">
        <f>ROUND(I1161*H1161,2)</f>
        <v>0</v>
      </c>
      <c r="K1161" s="189" t="s">
        <v>1</v>
      </c>
      <c r="L1161" s="40"/>
      <c r="M1161" s="194" t="s">
        <v>1</v>
      </c>
      <c r="N1161" s="195" t="s">
        <v>42</v>
      </c>
      <c r="O1161" s="72"/>
      <c r="P1161" s="196">
        <f>O1161*H1161</f>
        <v>0</v>
      </c>
      <c r="Q1161" s="196">
        <v>0</v>
      </c>
      <c r="R1161" s="196">
        <f>Q1161*H1161</f>
        <v>0</v>
      </c>
      <c r="S1161" s="196">
        <v>0</v>
      </c>
      <c r="T1161" s="197">
        <f>S1161*H1161</f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98" t="s">
        <v>295</v>
      </c>
      <c r="AT1161" s="198" t="s">
        <v>126</v>
      </c>
      <c r="AU1161" s="198" t="s">
        <v>132</v>
      </c>
      <c r="AY1161" s="18" t="s">
        <v>123</v>
      </c>
      <c r="BE1161" s="199">
        <f>IF(N1161="základní",J1161,0)</f>
        <v>0</v>
      </c>
      <c r="BF1161" s="199">
        <f>IF(N1161="snížená",J1161,0)</f>
        <v>0</v>
      </c>
      <c r="BG1161" s="199">
        <f>IF(N1161="zákl. přenesená",J1161,0)</f>
        <v>0</v>
      </c>
      <c r="BH1161" s="199">
        <f>IF(N1161="sníž. přenesená",J1161,0)</f>
        <v>0</v>
      </c>
      <c r="BI1161" s="199">
        <f>IF(N1161="nulová",J1161,0)</f>
        <v>0</v>
      </c>
      <c r="BJ1161" s="18" t="s">
        <v>132</v>
      </c>
      <c r="BK1161" s="199">
        <f>ROUND(I1161*H1161,2)</f>
        <v>0</v>
      </c>
      <c r="BL1161" s="18" t="s">
        <v>295</v>
      </c>
      <c r="BM1161" s="198" t="s">
        <v>1434</v>
      </c>
    </row>
    <row r="1162" spans="1:65" s="2" customFormat="1" ht="19.5">
      <c r="A1162" s="35"/>
      <c r="B1162" s="36"/>
      <c r="C1162" s="37"/>
      <c r="D1162" s="200" t="s">
        <v>134</v>
      </c>
      <c r="E1162" s="37"/>
      <c r="F1162" s="201" t="s">
        <v>1433</v>
      </c>
      <c r="G1162" s="37"/>
      <c r="H1162" s="37"/>
      <c r="I1162" s="202"/>
      <c r="J1162" s="37"/>
      <c r="K1162" s="37"/>
      <c r="L1162" s="40"/>
      <c r="M1162" s="203"/>
      <c r="N1162" s="204"/>
      <c r="O1162" s="72"/>
      <c r="P1162" s="72"/>
      <c r="Q1162" s="72"/>
      <c r="R1162" s="72"/>
      <c r="S1162" s="72"/>
      <c r="T1162" s="73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T1162" s="18" t="s">
        <v>134</v>
      </c>
      <c r="AU1162" s="18" t="s">
        <v>132</v>
      </c>
    </row>
    <row r="1163" spans="1:65" s="2" customFormat="1" ht="24.2" customHeight="1">
      <c r="A1163" s="35"/>
      <c r="B1163" s="36"/>
      <c r="C1163" s="187" t="s">
        <v>1435</v>
      </c>
      <c r="D1163" s="187" t="s">
        <v>126</v>
      </c>
      <c r="E1163" s="188" t="s">
        <v>1436</v>
      </c>
      <c r="F1163" s="189" t="s">
        <v>1437</v>
      </c>
      <c r="G1163" s="190" t="s">
        <v>298</v>
      </c>
      <c r="H1163" s="191">
        <v>2</v>
      </c>
      <c r="I1163" s="192"/>
      <c r="J1163" s="193">
        <f>ROUND(I1163*H1163,2)</f>
        <v>0</v>
      </c>
      <c r="K1163" s="189" t="s">
        <v>130</v>
      </c>
      <c r="L1163" s="40"/>
      <c r="M1163" s="194" t="s">
        <v>1</v>
      </c>
      <c r="N1163" s="195" t="s">
        <v>42</v>
      </c>
      <c r="O1163" s="72"/>
      <c r="P1163" s="196">
        <f>O1163*H1163</f>
        <v>0</v>
      </c>
      <c r="Q1163" s="196">
        <v>0</v>
      </c>
      <c r="R1163" s="196">
        <f>Q1163*H1163</f>
        <v>0</v>
      </c>
      <c r="S1163" s="196">
        <v>0</v>
      </c>
      <c r="T1163" s="197">
        <f>S1163*H1163</f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198" t="s">
        <v>295</v>
      </c>
      <c r="AT1163" s="198" t="s">
        <v>126</v>
      </c>
      <c r="AU1163" s="198" t="s">
        <v>132</v>
      </c>
      <c r="AY1163" s="18" t="s">
        <v>123</v>
      </c>
      <c r="BE1163" s="199">
        <f>IF(N1163="základní",J1163,0)</f>
        <v>0</v>
      </c>
      <c r="BF1163" s="199">
        <f>IF(N1163="snížená",J1163,0)</f>
        <v>0</v>
      </c>
      <c r="BG1163" s="199">
        <f>IF(N1163="zákl. přenesená",J1163,0)</f>
        <v>0</v>
      </c>
      <c r="BH1163" s="199">
        <f>IF(N1163="sníž. přenesená",J1163,0)</f>
        <v>0</v>
      </c>
      <c r="BI1163" s="199">
        <f>IF(N1163="nulová",J1163,0)</f>
        <v>0</v>
      </c>
      <c r="BJ1163" s="18" t="s">
        <v>132</v>
      </c>
      <c r="BK1163" s="199">
        <f>ROUND(I1163*H1163,2)</f>
        <v>0</v>
      </c>
      <c r="BL1163" s="18" t="s">
        <v>295</v>
      </c>
      <c r="BM1163" s="198" t="s">
        <v>1438</v>
      </c>
    </row>
    <row r="1164" spans="1:65" s="2" customFormat="1" ht="19.5">
      <c r="A1164" s="35"/>
      <c r="B1164" s="36"/>
      <c r="C1164" s="37"/>
      <c r="D1164" s="200" t="s">
        <v>134</v>
      </c>
      <c r="E1164" s="37"/>
      <c r="F1164" s="201" t="s">
        <v>1439</v>
      </c>
      <c r="G1164" s="37"/>
      <c r="H1164" s="37"/>
      <c r="I1164" s="202"/>
      <c r="J1164" s="37"/>
      <c r="K1164" s="37"/>
      <c r="L1164" s="40"/>
      <c r="M1164" s="203"/>
      <c r="N1164" s="204"/>
      <c r="O1164" s="72"/>
      <c r="P1164" s="72"/>
      <c r="Q1164" s="72"/>
      <c r="R1164" s="72"/>
      <c r="S1164" s="72"/>
      <c r="T1164" s="73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T1164" s="18" t="s">
        <v>134</v>
      </c>
      <c r="AU1164" s="18" t="s">
        <v>132</v>
      </c>
    </row>
    <row r="1165" spans="1:65" s="2" customFormat="1" ht="14.45" customHeight="1">
      <c r="A1165" s="35"/>
      <c r="B1165" s="36"/>
      <c r="C1165" s="241" t="s">
        <v>1440</v>
      </c>
      <c r="D1165" s="241" t="s">
        <v>335</v>
      </c>
      <c r="E1165" s="242" t="s">
        <v>1441</v>
      </c>
      <c r="F1165" s="243" t="s">
        <v>1442</v>
      </c>
      <c r="G1165" s="244" t="s">
        <v>298</v>
      </c>
      <c r="H1165" s="245">
        <v>2</v>
      </c>
      <c r="I1165" s="246"/>
      <c r="J1165" s="247">
        <f>ROUND(I1165*H1165,2)</f>
        <v>0</v>
      </c>
      <c r="K1165" s="243" t="s">
        <v>1</v>
      </c>
      <c r="L1165" s="248"/>
      <c r="M1165" s="249" t="s">
        <v>1</v>
      </c>
      <c r="N1165" s="250" t="s">
        <v>42</v>
      </c>
      <c r="O1165" s="72"/>
      <c r="P1165" s="196">
        <f>O1165*H1165</f>
        <v>0</v>
      </c>
      <c r="Q1165" s="196">
        <v>1.4999999999999999E-2</v>
      </c>
      <c r="R1165" s="196">
        <f>Q1165*H1165</f>
        <v>0.03</v>
      </c>
      <c r="S1165" s="196">
        <v>0</v>
      </c>
      <c r="T1165" s="197">
        <f>S1165*H1165</f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8" t="s">
        <v>404</v>
      </c>
      <c r="AT1165" s="198" t="s">
        <v>335</v>
      </c>
      <c r="AU1165" s="198" t="s">
        <v>132</v>
      </c>
      <c r="AY1165" s="18" t="s">
        <v>123</v>
      </c>
      <c r="BE1165" s="199">
        <f>IF(N1165="základní",J1165,0)</f>
        <v>0</v>
      </c>
      <c r="BF1165" s="199">
        <f>IF(N1165="snížená",J1165,0)</f>
        <v>0</v>
      </c>
      <c r="BG1165" s="199">
        <f>IF(N1165="zákl. přenesená",J1165,0)</f>
        <v>0</v>
      </c>
      <c r="BH1165" s="199">
        <f>IF(N1165="sníž. přenesená",J1165,0)</f>
        <v>0</v>
      </c>
      <c r="BI1165" s="199">
        <f>IF(N1165="nulová",J1165,0)</f>
        <v>0</v>
      </c>
      <c r="BJ1165" s="18" t="s">
        <v>132</v>
      </c>
      <c r="BK1165" s="199">
        <f>ROUND(I1165*H1165,2)</f>
        <v>0</v>
      </c>
      <c r="BL1165" s="18" t="s">
        <v>295</v>
      </c>
      <c r="BM1165" s="198" t="s">
        <v>1443</v>
      </c>
    </row>
    <row r="1166" spans="1:65" s="2" customFormat="1" ht="11.25">
      <c r="A1166" s="35"/>
      <c r="B1166" s="36"/>
      <c r="C1166" s="37"/>
      <c r="D1166" s="200" t="s">
        <v>134</v>
      </c>
      <c r="E1166" s="37"/>
      <c r="F1166" s="201" t="s">
        <v>1444</v>
      </c>
      <c r="G1166" s="37"/>
      <c r="H1166" s="37"/>
      <c r="I1166" s="202"/>
      <c r="J1166" s="37"/>
      <c r="K1166" s="37"/>
      <c r="L1166" s="40"/>
      <c r="M1166" s="203"/>
      <c r="N1166" s="204"/>
      <c r="O1166" s="72"/>
      <c r="P1166" s="72"/>
      <c r="Q1166" s="72"/>
      <c r="R1166" s="72"/>
      <c r="S1166" s="72"/>
      <c r="T1166" s="73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T1166" s="18" t="s">
        <v>134</v>
      </c>
      <c r="AU1166" s="18" t="s">
        <v>132</v>
      </c>
    </row>
    <row r="1167" spans="1:65" s="2" customFormat="1" ht="14.45" customHeight="1">
      <c r="A1167" s="35"/>
      <c r="B1167" s="36"/>
      <c r="C1167" s="187" t="s">
        <v>1445</v>
      </c>
      <c r="D1167" s="187" t="s">
        <v>126</v>
      </c>
      <c r="E1167" s="188" t="s">
        <v>1446</v>
      </c>
      <c r="F1167" s="189" t="s">
        <v>1447</v>
      </c>
      <c r="G1167" s="190" t="s">
        <v>202</v>
      </c>
      <c r="H1167" s="191">
        <v>410.23099999999999</v>
      </c>
      <c r="I1167" s="192"/>
      <c r="J1167" s="193">
        <f>ROUND(I1167*H1167,2)</f>
        <v>0</v>
      </c>
      <c r="K1167" s="189" t="s">
        <v>130</v>
      </c>
      <c r="L1167" s="40"/>
      <c r="M1167" s="194" t="s">
        <v>1</v>
      </c>
      <c r="N1167" s="195" t="s">
        <v>42</v>
      </c>
      <c r="O1167" s="72"/>
      <c r="P1167" s="196">
        <f>O1167*H1167</f>
        <v>0</v>
      </c>
      <c r="Q1167" s="196">
        <v>0</v>
      </c>
      <c r="R1167" s="196">
        <f>Q1167*H1167</f>
        <v>0</v>
      </c>
      <c r="S1167" s="196">
        <v>0</v>
      </c>
      <c r="T1167" s="197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98" t="s">
        <v>295</v>
      </c>
      <c r="AT1167" s="198" t="s">
        <v>126</v>
      </c>
      <c r="AU1167" s="198" t="s">
        <v>132</v>
      </c>
      <c r="AY1167" s="18" t="s">
        <v>123</v>
      </c>
      <c r="BE1167" s="199">
        <f>IF(N1167="základní",J1167,0)</f>
        <v>0</v>
      </c>
      <c r="BF1167" s="199">
        <f>IF(N1167="snížená",J1167,0)</f>
        <v>0</v>
      </c>
      <c r="BG1167" s="199">
        <f>IF(N1167="zákl. přenesená",J1167,0)</f>
        <v>0</v>
      </c>
      <c r="BH1167" s="199">
        <f>IF(N1167="sníž. přenesená",J1167,0)</f>
        <v>0</v>
      </c>
      <c r="BI1167" s="199">
        <f>IF(N1167="nulová",J1167,0)</f>
        <v>0</v>
      </c>
      <c r="BJ1167" s="18" t="s">
        <v>132</v>
      </c>
      <c r="BK1167" s="199">
        <f>ROUND(I1167*H1167,2)</f>
        <v>0</v>
      </c>
      <c r="BL1167" s="18" t="s">
        <v>295</v>
      </c>
      <c r="BM1167" s="198" t="s">
        <v>1448</v>
      </c>
    </row>
    <row r="1168" spans="1:65" s="2" customFormat="1" ht="11.25">
      <c r="A1168" s="35"/>
      <c r="B1168" s="36"/>
      <c r="C1168" s="37"/>
      <c r="D1168" s="200" t="s">
        <v>134</v>
      </c>
      <c r="E1168" s="37"/>
      <c r="F1168" s="201" t="s">
        <v>1449</v>
      </c>
      <c r="G1168" s="37"/>
      <c r="H1168" s="37"/>
      <c r="I1168" s="202"/>
      <c r="J1168" s="37"/>
      <c r="K1168" s="37"/>
      <c r="L1168" s="40"/>
      <c r="M1168" s="203"/>
      <c r="N1168" s="204"/>
      <c r="O1168" s="72"/>
      <c r="P1168" s="72"/>
      <c r="Q1168" s="72"/>
      <c r="R1168" s="72"/>
      <c r="S1168" s="72"/>
      <c r="T1168" s="73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T1168" s="18" t="s">
        <v>134</v>
      </c>
      <c r="AU1168" s="18" t="s">
        <v>132</v>
      </c>
    </row>
    <row r="1169" spans="1:65" s="14" customFormat="1" ht="11.25">
      <c r="B1169" s="219"/>
      <c r="C1169" s="220"/>
      <c r="D1169" s="200" t="s">
        <v>205</v>
      </c>
      <c r="E1169" s="221" t="s">
        <v>1</v>
      </c>
      <c r="F1169" s="222" t="s">
        <v>1450</v>
      </c>
      <c r="G1169" s="220"/>
      <c r="H1169" s="223">
        <v>234.46</v>
      </c>
      <c r="I1169" s="224"/>
      <c r="J1169" s="220"/>
      <c r="K1169" s="220"/>
      <c r="L1169" s="225"/>
      <c r="M1169" s="226"/>
      <c r="N1169" s="227"/>
      <c r="O1169" s="227"/>
      <c r="P1169" s="227"/>
      <c r="Q1169" s="227"/>
      <c r="R1169" s="227"/>
      <c r="S1169" s="227"/>
      <c r="T1169" s="228"/>
      <c r="AT1169" s="229" t="s">
        <v>205</v>
      </c>
      <c r="AU1169" s="229" t="s">
        <v>132</v>
      </c>
      <c r="AV1169" s="14" t="s">
        <v>132</v>
      </c>
      <c r="AW1169" s="14" t="s">
        <v>32</v>
      </c>
      <c r="AX1169" s="14" t="s">
        <v>76</v>
      </c>
      <c r="AY1169" s="229" t="s">
        <v>123</v>
      </c>
    </row>
    <row r="1170" spans="1:65" s="14" customFormat="1" ht="11.25">
      <c r="B1170" s="219"/>
      <c r="C1170" s="220"/>
      <c r="D1170" s="200" t="s">
        <v>205</v>
      </c>
      <c r="E1170" s="221" t="s">
        <v>1</v>
      </c>
      <c r="F1170" s="222" t="s">
        <v>1451</v>
      </c>
      <c r="G1170" s="220"/>
      <c r="H1170" s="223">
        <v>28.943999999999999</v>
      </c>
      <c r="I1170" s="224"/>
      <c r="J1170" s="220"/>
      <c r="K1170" s="220"/>
      <c r="L1170" s="225"/>
      <c r="M1170" s="226"/>
      <c r="N1170" s="227"/>
      <c r="O1170" s="227"/>
      <c r="P1170" s="227"/>
      <c r="Q1170" s="227"/>
      <c r="R1170" s="227"/>
      <c r="S1170" s="227"/>
      <c r="T1170" s="228"/>
      <c r="AT1170" s="229" t="s">
        <v>205</v>
      </c>
      <c r="AU1170" s="229" t="s">
        <v>132</v>
      </c>
      <c r="AV1170" s="14" t="s">
        <v>132</v>
      </c>
      <c r="AW1170" s="14" t="s">
        <v>32</v>
      </c>
      <c r="AX1170" s="14" t="s">
        <v>76</v>
      </c>
      <c r="AY1170" s="229" t="s">
        <v>123</v>
      </c>
    </row>
    <row r="1171" spans="1:65" s="14" customFormat="1" ht="11.25">
      <c r="B1171" s="219"/>
      <c r="C1171" s="220"/>
      <c r="D1171" s="200" t="s">
        <v>205</v>
      </c>
      <c r="E1171" s="221" t="s">
        <v>1</v>
      </c>
      <c r="F1171" s="222" t="s">
        <v>1452</v>
      </c>
      <c r="G1171" s="220"/>
      <c r="H1171" s="223">
        <v>54.758000000000003</v>
      </c>
      <c r="I1171" s="224"/>
      <c r="J1171" s="220"/>
      <c r="K1171" s="220"/>
      <c r="L1171" s="225"/>
      <c r="M1171" s="226"/>
      <c r="N1171" s="227"/>
      <c r="O1171" s="227"/>
      <c r="P1171" s="227"/>
      <c r="Q1171" s="227"/>
      <c r="R1171" s="227"/>
      <c r="S1171" s="227"/>
      <c r="T1171" s="228"/>
      <c r="AT1171" s="229" t="s">
        <v>205</v>
      </c>
      <c r="AU1171" s="229" t="s">
        <v>132</v>
      </c>
      <c r="AV1171" s="14" t="s">
        <v>132</v>
      </c>
      <c r="AW1171" s="14" t="s">
        <v>32</v>
      </c>
      <c r="AX1171" s="14" t="s">
        <v>76</v>
      </c>
      <c r="AY1171" s="229" t="s">
        <v>123</v>
      </c>
    </row>
    <row r="1172" spans="1:65" s="14" customFormat="1" ht="11.25">
      <c r="B1172" s="219"/>
      <c r="C1172" s="220"/>
      <c r="D1172" s="200" t="s">
        <v>205</v>
      </c>
      <c r="E1172" s="221" t="s">
        <v>1</v>
      </c>
      <c r="F1172" s="222" t="s">
        <v>1453</v>
      </c>
      <c r="G1172" s="220"/>
      <c r="H1172" s="223">
        <v>170.83600000000001</v>
      </c>
      <c r="I1172" s="224"/>
      <c r="J1172" s="220"/>
      <c r="K1172" s="220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205</v>
      </c>
      <c r="AU1172" s="229" t="s">
        <v>132</v>
      </c>
      <c r="AV1172" s="14" t="s">
        <v>132</v>
      </c>
      <c r="AW1172" s="14" t="s">
        <v>32</v>
      </c>
      <c r="AX1172" s="14" t="s">
        <v>76</v>
      </c>
      <c r="AY1172" s="229" t="s">
        <v>123</v>
      </c>
    </row>
    <row r="1173" spans="1:65" s="14" customFormat="1" ht="11.25">
      <c r="B1173" s="219"/>
      <c r="C1173" s="220"/>
      <c r="D1173" s="200" t="s">
        <v>205</v>
      </c>
      <c r="E1173" s="221" t="s">
        <v>1</v>
      </c>
      <c r="F1173" s="222" t="s">
        <v>1454</v>
      </c>
      <c r="G1173" s="220"/>
      <c r="H1173" s="223">
        <v>-49.588000000000001</v>
      </c>
      <c r="I1173" s="224"/>
      <c r="J1173" s="220"/>
      <c r="K1173" s="220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205</v>
      </c>
      <c r="AU1173" s="229" t="s">
        <v>132</v>
      </c>
      <c r="AV1173" s="14" t="s">
        <v>132</v>
      </c>
      <c r="AW1173" s="14" t="s">
        <v>32</v>
      </c>
      <c r="AX1173" s="14" t="s">
        <v>76</v>
      </c>
      <c r="AY1173" s="229" t="s">
        <v>123</v>
      </c>
    </row>
    <row r="1174" spans="1:65" s="14" customFormat="1" ht="11.25">
      <c r="B1174" s="219"/>
      <c r="C1174" s="220"/>
      <c r="D1174" s="200" t="s">
        <v>205</v>
      </c>
      <c r="E1174" s="221" t="s">
        <v>1</v>
      </c>
      <c r="F1174" s="222" t="s">
        <v>1455</v>
      </c>
      <c r="G1174" s="220"/>
      <c r="H1174" s="223">
        <v>-62.744</v>
      </c>
      <c r="I1174" s="224"/>
      <c r="J1174" s="220"/>
      <c r="K1174" s="220"/>
      <c r="L1174" s="225"/>
      <c r="M1174" s="226"/>
      <c r="N1174" s="227"/>
      <c r="O1174" s="227"/>
      <c r="P1174" s="227"/>
      <c r="Q1174" s="227"/>
      <c r="R1174" s="227"/>
      <c r="S1174" s="227"/>
      <c r="T1174" s="228"/>
      <c r="AT1174" s="229" t="s">
        <v>205</v>
      </c>
      <c r="AU1174" s="229" t="s">
        <v>132</v>
      </c>
      <c r="AV1174" s="14" t="s">
        <v>132</v>
      </c>
      <c r="AW1174" s="14" t="s">
        <v>32</v>
      </c>
      <c r="AX1174" s="14" t="s">
        <v>76</v>
      </c>
      <c r="AY1174" s="229" t="s">
        <v>123</v>
      </c>
    </row>
    <row r="1175" spans="1:65" s="14" customFormat="1" ht="11.25">
      <c r="B1175" s="219"/>
      <c r="C1175" s="220"/>
      <c r="D1175" s="200" t="s">
        <v>205</v>
      </c>
      <c r="E1175" s="221" t="s">
        <v>1</v>
      </c>
      <c r="F1175" s="222" t="s">
        <v>1456</v>
      </c>
      <c r="G1175" s="220"/>
      <c r="H1175" s="223">
        <v>-12.397</v>
      </c>
      <c r="I1175" s="224"/>
      <c r="J1175" s="220"/>
      <c r="K1175" s="220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205</v>
      </c>
      <c r="AU1175" s="229" t="s">
        <v>132</v>
      </c>
      <c r="AV1175" s="14" t="s">
        <v>132</v>
      </c>
      <c r="AW1175" s="14" t="s">
        <v>32</v>
      </c>
      <c r="AX1175" s="14" t="s">
        <v>76</v>
      </c>
      <c r="AY1175" s="229" t="s">
        <v>123</v>
      </c>
    </row>
    <row r="1176" spans="1:65" s="14" customFormat="1" ht="11.25">
      <c r="B1176" s="219"/>
      <c r="C1176" s="220"/>
      <c r="D1176" s="200" t="s">
        <v>205</v>
      </c>
      <c r="E1176" s="221" t="s">
        <v>1</v>
      </c>
      <c r="F1176" s="222" t="s">
        <v>1457</v>
      </c>
      <c r="G1176" s="220"/>
      <c r="H1176" s="223">
        <v>19.207999999999998</v>
      </c>
      <c r="I1176" s="224"/>
      <c r="J1176" s="220"/>
      <c r="K1176" s="220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205</v>
      </c>
      <c r="AU1176" s="229" t="s">
        <v>132</v>
      </c>
      <c r="AV1176" s="14" t="s">
        <v>132</v>
      </c>
      <c r="AW1176" s="14" t="s">
        <v>32</v>
      </c>
      <c r="AX1176" s="14" t="s">
        <v>76</v>
      </c>
      <c r="AY1176" s="229" t="s">
        <v>123</v>
      </c>
    </row>
    <row r="1177" spans="1:65" s="14" customFormat="1" ht="11.25">
      <c r="B1177" s="219"/>
      <c r="C1177" s="220"/>
      <c r="D1177" s="200" t="s">
        <v>205</v>
      </c>
      <c r="E1177" s="221" t="s">
        <v>1</v>
      </c>
      <c r="F1177" s="222" t="s">
        <v>1458</v>
      </c>
      <c r="G1177" s="220"/>
      <c r="H1177" s="223">
        <v>24.303999999999998</v>
      </c>
      <c r="I1177" s="224"/>
      <c r="J1177" s="220"/>
      <c r="K1177" s="220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205</v>
      </c>
      <c r="AU1177" s="229" t="s">
        <v>132</v>
      </c>
      <c r="AV1177" s="14" t="s">
        <v>132</v>
      </c>
      <c r="AW1177" s="14" t="s">
        <v>32</v>
      </c>
      <c r="AX1177" s="14" t="s">
        <v>76</v>
      </c>
      <c r="AY1177" s="229" t="s">
        <v>123</v>
      </c>
    </row>
    <row r="1178" spans="1:65" s="14" customFormat="1" ht="11.25">
      <c r="B1178" s="219"/>
      <c r="C1178" s="220"/>
      <c r="D1178" s="200" t="s">
        <v>205</v>
      </c>
      <c r="E1178" s="221" t="s">
        <v>1</v>
      </c>
      <c r="F1178" s="222" t="s">
        <v>1459</v>
      </c>
      <c r="G1178" s="220"/>
      <c r="H1178" s="223">
        <v>2.4500000000000002</v>
      </c>
      <c r="I1178" s="224"/>
      <c r="J1178" s="220"/>
      <c r="K1178" s="220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205</v>
      </c>
      <c r="AU1178" s="229" t="s">
        <v>132</v>
      </c>
      <c r="AV1178" s="14" t="s">
        <v>132</v>
      </c>
      <c r="AW1178" s="14" t="s">
        <v>32</v>
      </c>
      <c r="AX1178" s="14" t="s">
        <v>76</v>
      </c>
      <c r="AY1178" s="229" t="s">
        <v>123</v>
      </c>
    </row>
    <row r="1179" spans="1:65" s="15" customFormat="1" ht="11.25">
      <c r="B1179" s="230"/>
      <c r="C1179" s="231"/>
      <c r="D1179" s="200" t="s">
        <v>205</v>
      </c>
      <c r="E1179" s="232" t="s">
        <v>1</v>
      </c>
      <c r="F1179" s="233" t="s">
        <v>214</v>
      </c>
      <c r="G1179" s="231"/>
      <c r="H1179" s="234">
        <v>410.23099999999994</v>
      </c>
      <c r="I1179" s="235"/>
      <c r="J1179" s="231"/>
      <c r="K1179" s="231"/>
      <c r="L1179" s="236"/>
      <c r="M1179" s="237"/>
      <c r="N1179" s="238"/>
      <c r="O1179" s="238"/>
      <c r="P1179" s="238"/>
      <c r="Q1179" s="238"/>
      <c r="R1179" s="238"/>
      <c r="S1179" s="238"/>
      <c r="T1179" s="239"/>
      <c r="AT1179" s="240" t="s">
        <v>205</v>
      </c>
      <c r="AU1179" s="240" t="s">
        <v>132</v>
      </c>
      <c r="AV1179" s="15" t="s">
        <v>144</v>
      </c>
      <c r="AW1179" s="15" t="s">
        <v>32</v>
      </c>
      <c r="AX1179" s="15" t="s">
        <v>83</v>
      </c>
      <c r="AY1179" s="240" t="s">
        <v>123</v>
      </c>
    </row>
    <row r="1180" spans="1:65" s="2" customFormat="1" ht="37.9" customHeight="1">
      <c r="A1180" s="35"/>
      <c r="B1180" s="36"/>
      <c r="C1180" s="241" t="s">
        <v>1460</v>
      </c>
      <c r="D1180" s="241" t="s">
        <v>335</v>
      </c>
      <c r="E1180" s="242" t="s">
        <v>1461</v>
      </c>
      <c r="F1180" s="243" t="s">
        <v>1462</v>
      </c>
      <c r="G1180" s="244" t="s">
        <v>202</v>
      </c>
      <c r="H1180" s="245">
        <v>471.76600000000002</v>
      </c>
      <c r="I1180" s="246"/>
      <c r="J1180" s="247">
        <f>ROUND(I1180*H1180,2)</f>
        <v>0</v>
      </c>
      <c r="K1180" s="243" t="s">
        <v>130</v>
      </c>
      <c r="L1180" s="248"/>
      <c r="M1180" s="249" t="s">
        <v>1</v>
      </c>
      <c r="N1180" s="250" t="s">
        <v>42</v>
      </c>
      <c r="O1180" s="72"/>
      <c r="P1180" s="196">
        <f>O1180*H1180</f>
        <v>0</v>
      </c>
      <c r="Q1180" s="196">
        <v>3.8000000000000002E-4</v>
      </c>
      <c r="R1180" s="196">
        <f>Q1180*H1180</f>
        <v>0.17927108000000003</v>
      </c>
      <c r="S1180" s="196">
        <v>0</v>
      </c>
      <c r="T1180" s="197">
        <f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198" t="s">
        <v>404</v>
      </c>
      <c r="AT1180" s="198" t="s">
        <v>335</v>
      </c>
      <c r="AU1180" s="198" t="s">
        <v>132</v>
      </c>
      <c r="AY1180" s="18" t="s">
        <v>123</v>
      </c>
      <c r="BE1180" s="199">
        <f>IF(N1180="základní",J1180,0)</f>
        <v>0</v>
      </c>
      <c r="BF1180" s="199">
        <f>IF(N1180="snížená",J1180,0)</f>
        <v>0</v>
      </c>
      <c r="BG1180" s="199">
        <f>IF(N1180="zákl. přenesená",J1180,0)</f>
        <v>0</v>
      </c>
      <c r="BH1180" s="199">
        <f>IF(N1180="sníž. přenesená",J1180,0)</f>
        <v>0</v>
      </c>
      <c r="BI1180" s="199">
        <f>IF(N1180="nulová",J1180,0)</f>
        <v>0</v>
      </c>
      <c r="BJ1180" s="18" t="s">
        <v>132</v>
      </c>
      <c r="BK1180" s="199">
        <f>ROUND(I1180*H1180,2)</f>
        <v>0</v>
      </c>
      <c r="BL1180" s="18" t="s">
        <v>295</v>
      </c>
      <c r="BM1180" s="198" t="s">
        <v>1463</v>
      </c>
    </row>
    <row r="1181" spans="1:65" s="2" customFormat="1" ht="29.25">
      <c r="A1181" s="35"/>
      <c r="B1181" s="36"/>
      <c r="C1181" s="37"/>
      <c r="D1181" s="200" t="s">
        <v>134</v>
      </c>
      <c r="E1181" s="37"/>
      <c r="F1181" s="201" t="s">
        <v>1462</v>
      </c>
      <c r="G1181" s="37"/>
      <c r="H1181" s="37"/>
      <c r="I1181" s="202"/>
      <c r="J1181" s="37"/>
      <c r="K1181" s="37"/>
      <c r="L1181" s="40"/>
      <c r="M1181" s="203"/>
      <c r="N1181" s="204"/>
      <c r="O1181" s="72"/>
      <c r="P1181" s="72"/>
      <c r="Q1181" s="72"/>
      <c r="R1181" s="72"/>
      <c r="S1181" s="72"/>
      <c r="T1181" s="73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T1181" s="18" t="s">
        <v>134</v>
      </c>
      <c r="AU1181" s="18" t="s">
        <v>132</v>
      </c>
    </row>
    <row r="1182" spans="1:65" s="14" customFormat="1" ht="11.25">
      <c r="B1182" s="219"/>
      <c r="C1182" s="220"/>
      <c r="D1182" s="200" t="s">
        <v>205</v>
      </c>
      <c r="E1182" s="220"/>
      <c r="F1182" s="222" t="s">
        <v>1464</v>
      </c>
      <c r="G1182" s="220"/>
      <c r="H1182" s="223">
        <v>471.76600000000002</v>
      </c>
      <c r="I1182" s="224"/>
      <c r="J1182" s="220"/>
      <c r="K1182" s="220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205</v>
      </c>
      <c r="AU1182" s="229" t="s">
        <v>132</v>
      </c>
      <c r="AV1182" s="14" t="s">
        <v>132</v>
      </c>
      <c r="AW1182" s="14" t="s">
        <v>4</v>
      </c>
      <c r="AX1182" s="14" t="s">
        <v>83</v>
      </c>
      <c r="AY1182" s="229" t="s">
        <v>123</v>
      </c>
    </row>
    <row r="1183" spans="1:65" s="2" customFormat="1" ht="24.2" customHeight="1">
      <c r="A1183" s="35"/>
      <c r="B1183" s="36"/>
      <c r="C1183" s="187" t="s">
        <v>1465</v>
      </c>
      <c r="D1183" s="187" t="s">
        <v>126</v>
      </c>
      <c r="E1183" s="188" t="s">
        <v>1466</v>
      </c>
      <c r="F1183" s="189" t="s">
        <v>1467</v>
      </c>
      <c r="G1183" s="190" t="s">
        <v>202</v>
      </c>
      <c r="H1183" s="191">
        <v>410.23099999999999</v>
      </c>
      <c r="I1183" s="192"/>
      <c r="J1183" s="193">
        <f>ROUND(I1183*H1183,2)</f>
        <v>0</v>
      </c>
      <c r="K1183" s="189" t="s">
        <v>130</v>
      </c>
      <c r="L1183" s="40"/>
      <c r="M1183" s="194" t="s">
        <v>1</v>
      </c>
      <c r="N1183" s="195" t="s">
        <v>42</v>
      </c>
      <c r="O1183" s="72"/>
      <c r="P1183" s="196">
        <f>O1183*H1183</f>
        <v>0</v>
      </c>
      <c r="Q1183" s="196">
        <v>6.6E-3</v>
      </c>
      <c r="R1183" s="196">
        <f>Q1183*H1183</f>
        <v>2.7075246000000002</v>
      </c>
      <c r="S1183" s="196">
        <v>0</v>
      </c>
      <c r="T1183" s="197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98" t="s">
        <v>295</v>
      </c>
      <c r="AT1183" s="198" t="s">
        <v>126</v>
      </c>
      <c r="AU1183" s="198" t="s">
        <v>132</v>
      </c>
      <c r="AY1183" s="18" t="s">
        <v>123</v>
      </c>
      <c r="BE1183" s="199">
        <f>IF(N1183="základní",J1183,0)</f>
        <v>0</v>
      </c>
      <c r="BF1183" s="199">
        <f>IF(N1183="snížená",J1183,0)</f>
        <v>0</v>
      </c>
      <c r="BG1183" s="199">
        <f>IF(N1183="zákl. přenesená",J1183,0)</f>
        <v>0</v>
      </c>
      <c r="BH1183" s="199">
        <f>IF(N1183="sníž. přenesená",J1183,0)</f>
        <v>0</v>
      </c>
      <c r="BI1183" s="199">
        <f>IF(N1183="nulová",J1183,0)</f>
        <v>0</v>
      </c>
      <c r="BJ1183" s="18" t="s">
        <v>132</v>
      </c>
      <c r="BK1183" s="199">
        <f>ROUND(I1183*H1183,2)</f>
        <v>0</v>
      </c>
      <c r="BL1183" s="18" t="s">
        <v>295</v>
      </c>
      <c r="BM1183" s="198" t="s">
        <v>1468</v>
      </c>
    </row>
    <row r="1184" spans="1:65" s="2" customFormat="1" ht="29.25">
      <c r="A1184" s="35"/>
      <c r="B1184" s="36"/>
      <c r="C1184" s="37"/>
      <c r="D1184" s="200" t="s">
        <v>134</v>
      </c>
      <c r="E1184" s="37"/>
      <c r="F1184" s="201" t="s">
        <v>1469</v>
      </c>
      <c r="G1184" s="37"/>
      <c r="H1184" s="37"/>
      <c r="I1184" s="202"/>
      <c r="J1184" s="37"/>
      <c r="K1184" s="37"/>
      <c r="L1184" s="40"/>
      <c r="M1184" s="203"/>
      <c r="N1184" s="204"/>
      <c r="O1184" s="72"/>
      <c r="P1184" s="72"/>
      <c r="Q1184" s="72"/>
      <c r="R1184" s="72"/>
      <c r="S1184" s="72"/>
      <c r="T1184" s="73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T1184" s="18" t="s">
        <v>134</v>
      </c>
      <c r="AU1184" s="18" t="s">
        <v>132</v>
      </c>
    </row>
    <row r="1185" spans="1:65" s="2" customFormat="1" ht="24.2" customHeight="1">
      <c r="A1185" s="35"/>
      <c r="B1185" s="36"/>
      <c r="C1185" s="187" t="s">
        <v>1470</v>
      </c>
      <c r="D1185" s="187" t="s">
        <v>126</v>
      </c>
      <c r="E1185" s="188" t="s">
        <v>1471</v>
      </c>
      <c r="F1185" s="189" t="s">
        <v>1472</v>
      </c>
      <c r="G1185" s="190" t="s">
        <v>217</v>
      </c>
      <c r="H1185" s="191">
        <v>32.979999999999997</v>
      </c>
      <c r="I1185" s="192"/>
      <c r="J1185" s="193">
        <f>ROUND(I1185*H1185,2)</f>
        <v>0</v>
      </c>
      <c r="K1185" s="189" t="s">
        <v>130</v>
      </c>
      <c r="L1185" s="40"/>
      <c r="M1185" s="194" t="s">
        <v>1</v>
      </c>
      <c r="N1185" s="195" t="s">
        <v>42</v>
      </c>
      <c r="O1185" s="72"/>
      <c r="P1185" s="196">
        <f>O1185*H1185</f>
        <v>0</v>
      </c>
      <c r="Q1185" s="196">
        <v>1.33E-3</v>
      </c>
      <c r="R1185" s="196">
        <f>Q1185*H1185</f>
        <v>4.3863399999999997E-2</v>
      </c>
      <c r="S1185" s="196">
        <v>0</v>
      </c>
      <c r="T1185" s="197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198" t="s">
        <v>295</v>
      </c>
      <c r="AT1185" s="198" t="s">
        <v>126</v>
      </c>
      <c r="AU1185" s="198" t="s">
        <v>132</v>
      </c>
      <c r="AY1185" s="18" t="s">
        <v>123</v>
      </c>
      <c r="BE1185" s="199">
        <f>IF(N1185="základní",J1185,0)</f>
        <v>0</v>
      </c>
      <c r="BF1185" s="199">
        <f>IF(N1185="snížená",J1185,0)</f>
        <v>0</v>
      </c>
      <c r="BG1185" s="199">
        <f>IF(N1185="zákl. přenesená",J1185,0)</f>
        <v>0</v>
      </c>
      <c r="BH1185" s="199">
        <f>IF(N1185="sníž. přenesená",J1185,0)</f>
        <v>0</v>
      </c>
      <c r="BI1185" s="199">
        <f>IF(N1185="nulová",J1185,0)</f>
        <v>0</v>
      </c>
      <c r="BJ1185" s="18" t="s">
        <v>132</v>
      </c>
      <c r="BK1185" s="199">
        <f>ROUND(I1185*H1185,2)</f>
        <v>0</v>
      </c>
      <c r="BL1185" s="18" t="s">
        <v>295</v>
      </c>
      <c r="BM1185" s="198" t="s">
        <v>1473</v>
      </c>
    </row>
    <row r="1186" spans="1:65" s="2" customFormat="1" ht="29.25">
      <c r="A1186" s="35"/>
      <c r="B1186" s="36"/>
      <c r="C1186" s="37"/>
      <c r="D1186" s="200" t="s">
        <v>134</v>
      </c>
      <c r="E1186" s="37"/>
      <c r="F1186" s="201" t="s">
        <v>1474</v>
      </c>
      <c r="G1186" s="37"/>
      <c r="H1186" s="37"/>
      <c r="I1186" s="202"/>
      <c r="J1186" s="37"/>
      <c r="K1186" s="37"/>
      <c r="L1186" s="40"/>
      <c r="M1186" s="203"/>
      <c r="N1186" s="204"/>
      <c r="O1186" s="72"/>
      <c r="P1186" s="72"/>
      <c r="Q1186" s="72"/>
      <c r="R1186" s="72"/>
      <c r="S1186" s="72"/>
      <c r="T1186" s="73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T1186" s="18" t="s">
        <v>134</v>
      </c>
      <c r="AU1186" s="18" t="s">
        <v>132</v>
      </c>
    </row>
    <row r="1187" spans="1:65" s="2" customFormat="1" ht="24.2" customHeight="1">
      <c r="A1187" s="35"/>
      <c r="B1187" s="36"/>
      <c r="C1187" s="187" t="s">
        <v>1475</v>
      </c>
      <c r="D1187" s="187" t="s">
        <v>126</v>
      </c>
      <c r="E1187" s="188" t="s">
        <v>1476</v>
      </c>
      <c r="F1187" s="189" t="s">
        <v>1477</v>
      </c>
      <c r="G1187" s="190" t="s">
        <v>217</v>
      </c>
      <c r="H1187" s="191">
        <v>37.840000000000003</v>
      </c>
      <c r="I1187" s="192"/>
      <c r="J1187" s="193">
        <f>ROUND(I1187*H1187,2)</f>
        <v>0</v>
      </c>
      <c r="K1187" s="189" t="s">
        <v>130</v>
      </c>
      <c r="L1187" s="40"/>
      <c r="M1187" s="194" t="s">
        <v>1</v>
      </c>
      <c r="N1187" s="195" t="s">
        <v>42</v>
      </c>
      <c r="O1187" s="72"/>
      <c r="P1187" s="196">
        <f>O1187*H1187</f>
        <v>0</v>
      </c>
      <c r="Q1187" s="196">
        <v>4.28E-3</v>
      </c>
      <c r="R1187" s="196">
        <f>Q1187*H1187</f>
        <v>0.16195520000000002</v>
      </c>
      <c r="S1187" s="196">
        <v>0</v>
      </c>
      <c r="T1187" s="197">
        <f>S1187*H1187</f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198" t="s">
        <v>295</v>
      </c>
      <c r="AT1187" s="198" t="s">
        <v>126</v>
      </c>
      <c r="AU1187" s="198" t="s">
        <v>132</v>
      </c>
      <c r="AY1187" s="18" t="s">
        <v>123</v>
      </c>
      <c r="BE1187" s="199">
        <f>IF(N1187="základní",J1187,0)</f>
        <v>0</v>
      </c>
      <c r="BF1187" s="199">
        <f>IF(N1187="snížená",J1187,0)</f>
        <v>0</v>
      </c>
      <c r="BG1187" s="199">
        <f>IF(N1187="zákl. přenesená",J1187,0)</f>
        <v>0</v>
      </c>
      <c r="BH1187" s="199">
        <f>IF(N1187="sníž. přenesená",J1187,0)</f>
        <v>0</v>
      </c>
      <c r="BI1187" s="199">
        <f>IF(N1187="nulová",J1187,0)</f>
        <v>0</v>
      </c>
      <c r="BJ1187" s="18" t="s">
        <v>132</v>
      </c>
      <c r="BK1187" s="199">
        <f>ROUND(I1187*H1187,2)</f>
        <v>0</v>
      </c>
      <c r="BL1187" s="18" t="s">
        <v>295</v>
      </c>
      <c r="BM1187" s="198" t="s">
        <v>1478</v>
      </c>
    </row>
    <row r="1188" spans="1:65" s="2" customFormat="1" ht="19.5">
      <c r="A1188" s="35"/>
      <c r="B1188" s="36"/>
      <c r="C1188" s="37"/>
      <c r="D1188" s="200" t="s">
        <v>134</v>
      </c>
      <c r="E1188" s="37"/>
      <c r="F1188" s="201" t="s">
        <v>1479</v>
      </c>
      <c r="G1188" s="37"/>
      <c r="H1188" s="37"/>
      <c r="I1188" s="202"/>
      <c r="J1188" s="37"/>
      <c r="K1188" s="37"/>
      <c r="L1188" s="40"/>
      <c r="M1188" s="203"/>
      <c r="N1188" s="204"/>
      <c r="O1188" s="72"/>
      <c r="P1188" s="72"/>
      <c r="Q1188" s="72"/>
      <c r="R1188" s="72"/>
      <c r="S1188" s="72"/>
      <c r="T1188" s="73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T1188" s="18" t="s">
        <v>134</v>
      </c>
      <c r="AU1188" s="18" t="s">
        <v>132</v>
      </c>
    </row>
    <row r="1189" spans="1:65" s="14" customFormat="1" ht="11.25">
      <c r="B1189" s="219"/>
      <c r="C1189" s="220"/>
      <c r="D1189" s="200" t="s">
        <v>205</v>
      </c>
      <c r="E1189" s="221" t="s">
        <v>1</v>
      </c>
      <c r="F1189" s="222" t="s">
        <v>1480</v>
      </c>
      <c r="G1189" s="220"/>
      <c r="H1189" s="223">
        <v>25.84</v>
      </c>
      <c r="I1189" s="224"/>
      <c r="J1189" s="220"/>
      <c r="K1189" s="220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205</v>
      </c>
      <c r="AU1189" s="229" t="s">
        <v>132</v>
      </c>
      <c r="AV1189" s="14" t="s">
        <v>132</v>
      </c>
      <c r="AW1189" s="14" t="s">
        <v>32</v>
      </c>
      <c r="AX1189" s="14" t="s">
        <v>76</v>
      </c>
      <c r="AY1189" s="229" t="s">
        <v>123</v>
      </c>
    </row>
    <row r="1190" spans="1:65" s="14" customFormat="1" ht="11.25">
      <c r="B1190" s="219"/>
      <c r="C1190" s="220"/>
      <c r="D1190" s="200" t="s">
        <v>205</v>
      </c>
      <c r="E1190" s="221" t="s">
        <v>1</v>
      </c>
      <c r="F1190" s="222" t="s">
        <v>1481</v>
      </c>
      <c r="G1190" s="220"/>
      <c r="H1190" s="223">
        <v>12</v>
      </c>
      <c r="I1190" s="224"/>
      <c r="J1190" s="220"/>
      <c r="K1190" s="220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205</v>
      </c>
      <c r="AU1190" s="229" t="s">
        <v>132</v>
      </c>
      <c r="AV1190" s="14" t="s">
        <v>132</v>
      </c>
      <c r="AW1190" s="14" t="s">
        <v>32</v>
      </c>
      <c r="AX1190" s="14" t="s">
        <v>76</v>
      </c>
      <c r="AY1190" s="229" t="s">
        <v>123</v>
      </c>
    </row>
    <row r="1191" spans="1:65" s="15" customFormat="1" ht="11.25">
      <c r="B1191" s="230"/>
      <c r="C1191" s="231"/>
      <c r="D1191" s="200" t="s">
        <v>205</v>
      </c>
      <c r="E1191" s="232" t="s">
        <v>1</v>
      </c>
      <c r="F1191" s="233" t="s">
        <v>214</v>
      </c>
      <c r="G1191" s="231"/>
      <c r="H1191" s="234">
        <v>37.840000000000003</v>
      </c>
      <c r="I1191" s="235"/>
      <c r="J1191" s="231"/>
      <c r="K1191" s="231"/>
      <c r="L1191" s="236"/>
      <c r="M1191" s="237"/>
      <c r="N1191" s="238"/>
      <c r="O1191" s="238"/>
      <c r="P1191" s="238"/>
      <c r="Q1191" s="238"/>
      <c r="R1191" s="238"/>
      <c r="S1191" s="238"/>
      <c r="T1191" s="239"/>
      <c r="AT1191" s="240" t="s">
        <v>205</v>
      </c>
      <c r="AU1191" s="240" t="s">
        <v>132</v>
      </c>
      <c r="AV1191" s="15" t="s">
        <v>144</v>
      </c>
      <c r="AW1191" s="15" t="s">
        <v>32</v>
      </c>
      <c r="AX1191" s="15" t="s">
        <v>83</v>
      </c>
      <c r="AY1191" s="240" t="s">
        <v>123</v>
      </c>
    </row>
    <row r="1192" spans="1:65" s="2" customFormat="1" ht="24.2" customHeight="1">
      <c r="A1192" s="35"/>
      <c r="B1192" s="36"/>
      <c r="C1192" s="187" t="s">
        <v>1482</v>
      </c>
      <c r="D1192" s="187" t="s">
        <v>126</v>
      </c>
      <c r="E1192" s="188" t="s">
        <v>1483</v>
      </c>
      <c r="F1192" s="189" t="s">
        <v>1484</v>
      </c>
      <c r="G1192" s="190" t="s">
        <v>217</v>
      </c>
      <c r="H1192" s="191">
        <v>174.4</v>
      </c>
      <c r="I1192" s="192"/>
      <c r="J1192" s="193">
        <f>ROUND(I1192*H1192,2)</f>
        <v>0</v>
      </c>
      <c r="K1192" s="189" t="s">
        <v>130</v>
      </c>
      <c r="L1192" s="40"/>
      <c r="M1192" s="194" t="s">
        <v>1</v>
      </c>
      <c r="N1192" s="195" t="s">
        <v>42</v>
      </c>
      <c r="O1192" s="72"/>
      <c r="P1192" s="196">
        <f>O1192*H1192</f>
        <v>0</v>
      </c>
      <c r="Q1192" s="196">
        <v>1.58E-3</v>
      </c>
      <c r="R1192" s="196">
        <f>Q1192*H1192</f>
        <v>0.27555200000000002</v>
      </c>
      <c r="S1192" s="196">
        <v>0</v>
      </c>
      <c r="T1192" s="197">
        <f>S1192*H1192</f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98" t="s">
        <v>295</v>
      </c>
      <c r="AT1192" s="198" t="s">
        <v>126</v>
      </c>
      <c r="AU1192" s="198" t="s">
        <v>132</v>
      </c>
      <c r="AY1192" s="18" t="s">
        <v>123</v>
      </c>
      <c r="BE1192" s="199">
        <f>IF(N1192="základní",J1192,0)</f>
        <v>0</v>
      </c>
      <c r="BF1192" s="199">
        <f>IF(N1192="snížená",J1192,0)</f>
        <v>0</v>
      </c>
      <c r="BG1192" s="199">
        <f>IF(N1192="zákl. přenesená",J1192,0)</f>
        <v>0</v>
      </c>
      <c r="BH1192" s="199">
        <f>IF(N1192="sníž. přenesená",J1192,0)</f>
        <v>0</v>
      </c>
      <c r="BI1192" s="199">
        <f>IF(N1192="nulová",J1192,0)</f>
        <v>0</v>
      </c>
      <c r="BJ1192" s="18" t="s">
        <v>132</v>
      </c>
      <c r="BK1192" s="199">
        <f>ROUND(I1192*H1192,2)</f>
        <v>0</v>
      </c>
      <c r="BL1192" s="18" t="s">
        <v>295</v>
      </c>
      <c r="BM1192" s="198" t="s">
        <v>1485</v>
      </c>
    </row>
    <row r="1193" spans="1:65" s="2" customFormat="1" ht="19.5">
      <c r="A1193" s="35"/>
      <c r="B1193" s="36"/>
      <c r="C1193" s="37"/>
      <c r="D1193" s="200" t="s">
        <v>134</v>
      </c>
      <c r="E1193" s="37"/>
      <c r="F1193" s="201" t="s">
        <v>1486</v>
      </c>
      <c r="G1193" s="37"/>
      <c r="H1193" s="37"/>
      <c r="I1193" s="202"/>
      <c r="J1193" s="37"/>
      <c r="K1193" s="37"/>
      <c r="L1193" s="40"/>
      <c r="M1193" s="203"/>
      <c r="N1193" s="204"/>
      <c r="O1193" s="72"/>
      <c r="P1193" s="72"/>
      <c r="Q1193" s="72"/>
      <c r="R1193" s="72"/>
      <c r="S1193" s="72"/>
      <c r="T1193" s="73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T1193" s="18" t="s">
        <v>134</v>
      </c>
      <c r="AU1193" s="18" t="s">
        <v>132</v>
      </c>
    </row>
    <row r="1194" spans="1:65" s="14" customFormat="1" ht="11.25">
      <c r="B1194" s="219"/>
      <c r="C1194" s="220"/>
      <c r="D1194" s="200" t="s">
        <v>205</v>
      </c>
      <c r="E1194" s="221" t="s">
        <v>1</v>
      </c>
      <c r="F1194" s="222" t="s">
        <v>1487</v>
      </c>
      <c r="G1194" s="220"/>
      <c r="H1194" s="223">
        <v>174.4</v>
      </c>
      <c r="I1194" s="224"/>
      <c r="J1194" s="220"/>
      <c r="K1194" s="220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205</v>
      </c>
      <c r="AU1194" s="229" t="s">
        <v>132</v>
      </c>
      <c r="AV1194" s="14" t="s">
        <v>132</v>
      </c>
      <c r="AW1194" s="14" t="s">
        <v>32</v>
      </c>
      <c r="AX1194" s="14" t="s">
        <v>83</v>
      </c>
      <c r="AY1194" s="229" t="s">
        <v>123</v>
      </c>
    </row>
    <row r="1195" spans="1:65" s="2" customFormat="1" ht="24.2" customHeight="1">
      <c r="A1195" s="35"/>
      <c r="B1195" s="36"/>
      <c r="C1195" s="187" t="s">
        <v>1488</v>
      </c>
      <c r="D1195" s="187" t="s">
        <v>126</v>
      </c>
      <c r="E1195" s="188" t="s">
        <v>1489</v>
      </c>
      <c r="F1195" s="189" t="s">
        <v>1490</v>
      </c>
      <c r="G1195" s="190" t="s">
        <v>217</v>
      </c>
      <c r="H1195" s="191">
        <v>133.1</v>
      </c>
      <c r="I1195" s="192"/>
      <c r="J1195" s="193">
        <f>ROUND(I1195*H1195,2)</f>
        <v>0</v>
      </c>
      <c r="K1195" s="189" t="s">
        <v>130</v>
      </c>
      <c r="L1195" s="40"/>
      <c r="M1195" s="194" t="s">
        <v>1</v>
      </c>
      <c r="N1195" s="195" t="s">
        <v>42</v>
      </c>
      <c r="O1195" s="72"/>
      <c r="P1195" s="196">
        <f>O1195*H1195</f>
        <v>0</v>
      </c>
      <c r="Q1195" s="196">
        <v>3.5200000000000001E-3</v>
      </c>
      <c r="R1195" s="196">
        <f>Q1195*H1195</f>
        <v>0.46851199999999998</v>
      </c>
      <c r="S1195" s="196">
        <v>0</v>
      </c>
      <c r="T1195" s="197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198" t="s">
        <v>295</v>
      </c>
      <c r="AT1195" s="198" t="s">
        <v>126</v>
      </c>
      <c r="AU1195" s="198" t="s">
        <v>132</v>
      </c>
      <c r="AY1195" s="18" t="s">
        <v>123</v>
      </c>
      <c r="BE1195" s="199">
        <f>IF(N1195="základní",J1195,0)</f>
        <v>0</v>
      </c>
      <c r="BF1195" s="199">
        <f>IF(N1195="snížená",J1195,0)</f>
        <v>0</v>
      </c>
      <c r="BG1195" s="199">
        <f>IF(N1195="zákl. přenesená",J1195,0)</f>
        <v>0</v>
      </c>
      <c r="BH1195" s="199">
        <f>IF(N1195="sníž. přenesená",J1195,0)</f>
        <v>0</v>
      </c>
      <c r="BI1195" s="199">
        <f>IF(N1195="nulová",J1195,0)</f>
        <v>0</v>
      </c>
      <c r="BJ1195" s="18" t="s">
        <v>132</v>
      </c>
      <c r="BK1195" s="199">
        <f>ROUND(I1195*H1195,2)</f>
        <v>0</v>
      </c>
      <c r="BL1195" s="18" t="s">
        <v>295</v>
      </c>
      <c r="BM1195" s="198" t="s">
        <v>1491</v>
      </c>
    </row>
    <row r="1196" spans="1:65" s="2" customFormat="1" ht="19.5">
      <c r="A1196" s="35"/>
      <c r="B1196" s="36"/>
      <c r="C1196" s="37"/>
      <c r="D1196" s="200" t="s">
        <v>134</v>
      </c>
      <c r="E1196" s="37"/>
      <c r="F1196" s="201" t="s">
        <v>1492</v>
      </c>
      <c r="G1196" s="37"/>
      <c r="H1196" s="37"/>
      <c r="I1196" s="202"/>
      <c r="J1196" s="37"/>
      <c r="K1196" s="37"/>
      <c r="L1196" s="40"/>
      <c r="M1196" s="203"/>
      <c r="N1196" s="204"/>
      <c r="O1196" s="72"/>
      <c r="P1196" s="72"/>
      <c r="Q1196" s="72"/>
      <c r="R1196" s="72"/>
      <c r="S1196" s="72"/>
      <c r="T1196" s="73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T1196" s="18" t="s">
        <v>134</v>
      </c>
      <c r="AU1196" s="18" t="s">
        <v>132</v>
      </c>
    </row>
    <row r="1197" spans="1:65" s="13" customFormat="1" ht="11.25">
      <c r="B1197" s="209"/>
      <c r="C1197" s="210"/>
      <c r="D1197" s="200" t="s">
        <v>205</v>
      </c>
      <c r="E1197" s="211" t="s">
        <v>1</v>
      </c>
      <c r="F1197" s="212" t="s">
        <v>386</v>
      </c>
      <c r="G1197" s="210"/>
      <c r="H1197" s="211" t="s">
        <v>1</v>
      </c>
      <c r="I1197" s="213"/>
      <c r="J1197" s="210"/>
      <c r="K1197" s="210"/>
      <c r="L1197" s="214"/>
      <c r="M1197" s="215"/>
      <c r="N1197" s="216"/>
      <c r="O1197" s="216"/>
      <c r="P1197" s="216"/>
      <c r="Q1197" s="216"/>
      <c r="R1197" s="216"/>
      <c r="S1197" s="216"/>
      <c r="T1197" s="217"/>
      <c r="AT1197" s="218" t="s">
        <v>205</v>
      </c>
      <c r="AU1197" s="218" t="s">
        <v>132</v>
      </c>
      <c r="AV1197" s="13" t="s">
        <v>83</v>
      </c>
      <c r="AW1197" s="13" t="s">
        <v>32</v>
      </c>
      <c r="AX1197" s="13" t="s">
        <v>76</v>
      </c>
      <c r="AY1197" s="218" t="s">
        <v>123</v>
      </c>
    </row>
    <row r="1198" spans="1:65" s="14" customFormat="1" ht="11.25">
      <c r="B1198" s="219"/>
      <c r="C1198" s="220"/>
      <c r="D1198" s="200" t="s">
        <v>205</v>
      </c>
      <c r="E1198" s="221" t="s">
        <v>1</v>
      </c>
      <c r="F1198" s="222" t="s">
        <v>742</v>
      </c>
      <c r="G1198" s="220"/>
      <c r="H1198" s="223">
        <v>23.4</v>
      </c>
      <c r="I1198" s="224"/>
      <c r="J1198" s="220"/>
      <c r="K1198" s="220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205</v>
      </c>
      <c r="AU1198" s="229" t="s">
        <v>132</v>
      </c>
      <c r="AV1198" s="14" t="s">
        <v>132</v>
      </c>
      <c r="AW1198" s="14" t="s">
        <v>32</v>
      </c>
      <c r="AX1198" s="14" t="s">
        <v>76</v>
      </c>
      <c r="AY1198" s="229" t="s">
        <v>123</v>
      </c>
    </row>
    <row r="1199" spans="1:65" s="13" customFormat="1" ht="11.25">
      <c r="B1199" s="209"/>
      <c r="C1199" s="210"/>
      <c r="D1199" s="200" t="s">
        <v>205</v>
      </c>
      <c r="E1199" s="211" t="s">
        <v>1</v>
      </c>
      <c r="F1199" s="212" t="s">
        <v>345</v>
      </c>
      <c r="G1199" s="210"/>
      <c r="H1199" s="211" t="s">
        <v>1</v>
      </c>
      <c r="I1199" s="213"/>
      <c r="J1199" s="210"/>
      <c r="K1199" s="210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205</v>
      </c>
      <c r="AU1199" s="218" t="s">
        <v>132</v>
      </c>
      <c r="AV1199" s="13" t="s">
        <v>83</v>
      </c>
      <c r="AW1199" s="13" t="s">
        <v>32</v>
      </c>
      <c r="AX1199" s="13" t="s">
        <v>76</v>
      </c>
      <c r="AY1199" s="218" t="s">
        <v>123</v>
      </c>
    </row>
    <row r="1200" spans="1:65" s="14" customFormat="1" ht="11.25">
      <c r="B1200" s="219"/>
      <c r="C1200" s="220"/>
      <c r="D1200" s="200" t="s">
        <v>205</v>
      </c>
      <c r="E1200" s="221" t="s">
        <v>1</v>
      </c>
      <c r="F1200" s="222" t="s">
        <v>743</v>
      </c>
      <c r="G1200" s="220"/>
      <c r="H1200" s="223">
        <v>16</v>
      </c>
      <c r="I1200" s="224"/>
      <c r="J1200" s="220"/>
      <c r="K1200" s="220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205</v>
      </c>
      <c r="AU1200" s="229" t="s">
        <v>132</v>
      </c>
      <c r="AV1200" s="14" t="s">
        <v>132</v>
      </c>
      <c r="AW1200" s="14" t="s">
        <v>32</v>
      </c>
      <c r="AX1200" s="14" t="s">
        <v>76</v>
      </c>
      <c r="AY1200" s="229" t="s">
        <v>123</v>
      </c>
    </row>
    <row r="1201" spans="1:65" s="14" customFormat="1" ht="11.25">
      <c r="B1201" s="219"/>
      <c r="C1201" s="220"/>
      <c r="D1201" s="200" t="s">
        <v>205</v>
      </c>
      <c r="E1201" s="221" t="s">
        <v>1</v>
      </c>
      <c r="F1201" s="222" t="s">
        <v>807</v>
      </c>
      <c r="G1201" s="220"/>
      <c r="H1201" s="223">
        <v>10.8</v>
      </c>
      <c r="I1201" s="224"/>
      <c r="J1201" s="220"/>
      <c r="K1201" s="220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205</v>
      </c>
      <c r="AU1201" s="229" t="s">
        <v>132</v>
      </c>
      <c r="AV1201" s="14" t="s">
        <v>132</v>
      </c>
      <c r="AW1201" s="14" t="s">
        <v>32</v>
      </c>
      <c r="AX1201" s="14" t="s">
        <v>76</v>
      </c>
      <c r="AY1201" s="229" t="s">
        <v>123</v>
      </c>
    </row>
    <row r="1202" spans="1:65" s="13" customFormat="1" ht="11.25">
      <c r="B1202" s="209"/>
      <c r="C1202" s="210"/>
      <c r="D1202" s="200" t="s">
        <v>205</v>
      </c>
      <c r="E1202" s="211" t="s">
        <v>1</v>
      </c>
      <c r="F1202" s="212" t="s">
        <v>349</v>
      </c>
      <c r="G1202" s="210"/>
      <c r="H1202" s="211" t="s">
        <v>1</v>
      </c>
      <c r="I1202" s="213"/>
      <c r="J1202" s="210"/>
      <c r="K1202" s="210"/>
      <c r="L1202" s="214"/>
      <c r="M1202" s="215"/>
      <c r="N1202" s="216"/>
      <c r="O1202" s="216"/>
      <c r="P1202" s="216"/>
      <c r="Q1202" s="216"/>
      <c r="R1202" s="216"/>
      <c r="S1202" s="216"/>
      <c r="T1202" s="217"/>
      <c r="AT1202" s="218" t="s">
        <v>205</v>
      </c>
      <c r="AU1202" s="218" t="s">
        <v>132</v>
      </c>
      <c r="AV1202" s="13" t="s">
        <v>83</v>
      </c>
      <c r="AW1202" s="13" t="s">
        <v>32</v>
      </c>
      <c r="AX1202" s="13" t="s">
        <v>76</v>
      </c>
      <c r="AY1202" s="218" t="s">
        <v>123</v>
      </c>
    </row>
    <row r="1203" spans="1:65" s="14" customFormat="1" ht="11.25">
      <c r="B1203" s="219"/>
      <c r="C1203" s="220"/>
      <c r="D1203" s="200" t="s">
        <v>205</v>
      </c>
      <c r="E1203" s="221" t="s">
        <v>1</v>
      </c>
      <c r="F1203" s="222" t="s">
        <v>743</v>
      </c>
      <c r="G1203" s="220"/>
      <c r="H1203" s="223">
        <v>16</v>
      </c>
      <c r="I1203" s="224"/>
      <c r="J1203" s="220"/>
      <c r="K1203" s="220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205</v>
      </c>
      <c r="AU1203" s="229" t="s">
        <v>132</v>
      </c>
      <c r="AV1203" s="14" t="s">
        <v>132</v>
      </c>
      <c r="AW1203" s="14" t="s">
        <v>32</v>
      </c>
      <c r="AX1203" s="14" t="s">
        <v>76</v>
      </c>
      <c r="AY1203" s="229" t="s">
        <v>123</v>
      </c>
    </row>
    <row r="1204" spans="1:65" s="14" customFormat="1" ht="11.25">
      <c r="B1204" s="219"/>
      <c r="C1204" s="220"/>
      <c r="D1204" s="200" t="s">
        <v>205</v>
      </c>
      <c r="E1204" s="221" t="s">
        <v>1</v>
      </c>
      <c r="F1204" s="222" t="s">
        <v>1493</v>
      </c>
      <c r="G1204" s="220"/>
      <c r="H1204" s="223">
        <v>10.4</v>
      </c>
      <c r="I1204" s="224"/>
      <c r="J1204" s="220"/>
      <c r="K1204" s="220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205</v>
      </c>
      <c r="AU1204" s="229" t="s">
        <v>132</v>
      </c>
      <c r="AV1204" s="14" t="s">
        <v>132</v>
      </c>
      <c r="AW1204" s="14" t="s">
        <v>32</v>
      </c>
      <c r="AX1204" s="14" t="s">
        <v>76</v>
      </c>
      <c r="AY1204" s="229" t="s">
        <v>123</v>
      </c>
    </row>
    <row r="1205" spans="1:65" s="14" customFormat="1" ht="11.25">
      <c r="B1205" s="219"/>
      <c r="C1205" s="220"/>
      <c r="D1205" s="200" t="s">
        <v>205</v>
      </c>
      <c r="E1205" s="221" t="s">
        <v>1</v>
      </c>
      <c r="F1205" s="222" t="s">
        <v>1494</v>
      </c>
      <c r="G1205" s="220"/>
      <c r="H1205" s="223">
        <v>27</v>
      </c>
      <c r="I1205" s="224"/>
      <c r="J1205" s="220"/>
      <c r="K1205" s="220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205</v>
      </c>
      <c r="AU1205" s="229" t="s">
        <v>132</v>
      </c>
      <c r="AV1205" s="14" t="s">
        <v>132</v>
      </c>
      <c r="AW1205" s="14" t="s">
        <v>32</v>
      </c>
      <c r="AX1205" s="14" t="s">
        <v>76</v>
      </c>
      <c r="AY1205" s="229" t="s">
        <v>123</v>
      </c>
    </row>
    <row r="1206" spans="1:65" s="13" customFormat="1" ht="11.25">
      <c r="B1206" s="209"/>
      <c r="C1206" s="210"/>
      <c r="D1206" s="200" t="s">
        <v>205</v>
      </c>
      <c r="E1206" s="211" t="s">
        <v>1</v>
      </c>
      <c r="F1206" s="212" t="s">
        <v>367</v>
      </c>
      <c r="G1206" s="210"/>
      <c r="H1206" s="211" t="s">
        <v>1</v>
      </c>
      <c r="I1206" s="213"/>
      <c r="J1206" s="210"/>
      <c r="K1206" s="210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205</v>
      </c>
      <c r="AU1206" s="218" t="s">
        <v>132</v>
      </c>
      <c r="AV1206" s="13" t="s">
        <v>83</v>
      </c>
      <c r="AW1206" s="13" t="s">
        <v>32</v>
      </c>
      <c r="AX1206" s="13" t="s">
        <v>76</v>
      </c>
      <c r="AY1206" s="218" t="s">
        <v>123</v>
      </c>
    </row>
    <row r="1207" spans="1:65" s="14" customFormat="1" ht="11.25">
      <c r="B1207" s="219"/>
      <c r="C1207" s="220"/>
      <c r="D1207" s="200" t="s">
        <v>205</v>
      </c>
      <c r="E1207" s="221" t="s">
        <v>1</v>
      </c>
      <c r="F1207" s="222" t="s">
        <v>743</v>
      </c>
      <c r="G1207" s="220"/>
      <c r="H1207" s="223">
        <v>16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205</v>
      </c>
      <c r="AU1207" s="229" t="s">
        <v>132</v>
      </c>
      <c r="AV1207" s="14" t="s">
        <v>132</v>
      </c>
      <c r="AW1207" s="14" t="s">
        <v>32</v>
      </c>
      <c r="AX1207" s="14" t="s">
        <v>76</v>
      </c>
      <c r="AY1207" s="229" t="s">
        <v>123</v>
      </c>
    </row>
    <row r="1208" spans="1:65" s="14" customFormat="1" ht="11.25">
      <c r="B1208" s="219"/>
      <c r="C1208" s="220"/>
      <c r="D1208" s="200" t="s">
        <v>205</v>
      </c>
      <c r="E1208" s="221" t="s">
        <v>1</v>
      </c>
      <c r="F1208" s="222" t="s">
        <v>810</v>
      </c>
      <c r="G1208" s="220"/>
      <c r="H1208" s="223">
        <v>13.5</v>
      </c>
      <c r="I1208" s="224"/>
      <c r="J1208" s="220"/>
      <c r="K1208" s="220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205</v>
      </c>
      <c r="AU1208" s="229" t="s">
        <v>132</v>
      </c>
      <c r="AV1208" s="14" t="s">
        <v>132</v>
      </c>
      <c r="AW1208" s="14" t="s">
        <v>32</v>
      </c>
      <c r="AX1208" s="14" t="s">
        <v>76</v>
      </c>
      <c r="AY1208" s="229" t="s">
        <v>123</v>
      </c>
    </row>
    <row r="1209" spans="1:65" s="15" customFormat="1" ht="11.25">
      <c r="B1209" s="230"/>
      <c r="C1209" s="231"/>
      <c r="D1209" s="200" t="s">
        <v>205</v>
      </c>
      <c r="E1209" s="232" t="s">
        <v>1</v>
      </c>
      <c r="F1209" s="233" t="s">
        <v>214</v>
      </c>
      <c r="G1209" s="231"/>
      <c r="H1209" s="234">
        <v>133.10000000000002</v>
      </c>
      <c r="I1209" s="235"/>
      <c r="J1209" s="231"/>
      <c r="K1209" s="231"/>
      <c r="L1209" s="236"/>
      <c r="M1209" s="237"/>
      <c r="N1209" s="238"/>
      <c r="O1209" s="238"/>
      <c r="P1209" s="238"/>
      <c r="Q1209" s="238"/>
      <c r="R1209" s="238"/>
      <c r="S1209" s="238"/>
      <c r="T1209" s="239"/>
      <c r="AT1209" s="240" t="s">
        <v>205</v>
      </c>
      <c r="AU1209" s="240" t="s">
        <v>132</v>
      </c>
      <c r="AV1209" s="15" t="s">
        <v>144</v>
      </c>
      <c r="AW1209" s="15" t="s">
        <v>32</v>
      </c>
      <c r="AX1209" s="15" t="s">
        <v>83</v>
      </c>
      <c r="AY1209" s="240" t="s">
        <v>123</v>
      </c>
    </row>
    <row r="1210" spans="1:65" s="2" customFormat="1" ht="24.2" customHeight="1">
      <c r="A1210" s="35"/>
      <c r="B1210" s="36"/>
      <c r="C1210" s="187" t="s">
        <v>1495</v>
      </c>
      <c r="D1210" s="187" t="s">
        <v>126</v>
      </c>
      <c r="E1210" s="188" t="s">
        <v>1496</v>
      </c>
      <c r="F1210" s="189" t="s">
        <v>1497</v>
      </c>
      <c r="G1210" s="190" t="s">
        <v>217</v>
      </c>
      <c r="H1210" s="191">
        <v>174.4</v>
      </c>
      <c r="I1210" s="192"/>
      <c r="J1210" s="193">
        <f>ROUND(I1210*H1210,2)</f>
        <v>0</v>
      </c>
      <c r="K1210" s="189" t="s">
        <v>130</v>
      </c>
      <c r="L1210" s="40"/>
      <c r="M1210" s="194" t="s">
        <v>1</v>
      </c>
      <c r="N1210" s="195" t="s">
        <v>42</v>
      </c>
      <c r="O1210" s="72"/>
      <c r="P1210" s="196">
        <f>O1210*H1210</f>
        <v>0</v>
      </c>
      <c r="Q1210" s="196">
        <v>1.74E-3</v>
      </c>
      <c r="R1210" s="196">
        <f>Q1210*H1210</f>
        <v>0.303456</v>
      </c>
      <c r="S1210" s="196">
        <v>0</v>
      </c>
      <c r="T1210" s="197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98" t="s">
        <v>295</v>
      </c>
      <c r="AT1210" s="198" t="s">
        <v>126</v>
      </c>
      <c r="AU1210" s="198" t="s">
        <v>132</v>
      </c>
      <c r="AY1210" s="18" t="s">
        <v>123</v>
      </c>
      <c r="BE1210" s="199">
        <f>IF(N1210="základní",J1210,0)</f>
        <v>0</v>
      </c>
      <c r="BF1210" s="199">
        <f>IF(N1210="snížená",J1210,0)</f>
        <v>0</v>
      </c>
      <c r="BG1210" s="199">
        <f>IF(N1210="zákl. přenesená",J1210,0)</f>
        <v>0</v>
      </c>
      <c r="BH1210" s="199">
        <f>IF(N1210="sníž. přenesená",J1210,0)</f>
        <v>0</v>
      </c>
      <c r="BI1210" s="199">
        <f>IF(N1210="nulová",J1210,0)</f>
        <v>0</v>
      </c>
      <c r="BJ1210" s="18" t="s">
        <v>132</v>
      </c>
      <c r="BK1210" s="199">
        <f>ROUND(I1210*H1210,2)</f>
        <v>0</v>
      </c>
      <c r="BL1210" s="18" t="s">
        <v>295</v>
      </c>
      <c r="BM1210" s="198" t="s">
        <v>1498</v>
      </c>
    </row>
    <row r="1211" spans="1:65" s="2" customFormat="1" ht="19.5">
      <c r="A1211" s="35"/>
      <c r="B1211" s="36"/>
      <c r="C1211" s="37"/>
      <c r="D1211" s="200" t="s">
        <v>134</v>
      </c>
      <c r="E1211" s="37"/>
      <c r="F1211" s="201" t="s">
        <v>1499</v>
      </c>
      <c r="G1211" s="37"/>
      <c r="H1211" s="37"/>
      <c r="I1211" s="202"/>
      <c r="J1211" s="37"/>
      <c r="K1211" s="37"/>
      <c r="L1211" s="40"/>
      <c r="M1211" s="203"/>
      <c r="N1211" s="204"/>
      <c r="O1211" s="72"/>
      <c r="P1211" s="72"/>
      <c r="Q1211" s="72"/>
      <c r="R1211" s="72"/>
      <c r="S1211" s="72"/>
      <c r="T1211" s="73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T1211" s="18" t="s">
        <v>134</v>
      </c>
      <c r="AU1211" s="18" t="s">
        <v>132</v>
      </c>
    </row>
    <row r="1212" spans="1:65" s="14" customFormat="1" ht="11.25">
      <c r="B1212" s="219"/>
      <c r="C1212" s="220"/>
      <c r="D1212" s="200" t="s">
        <v>205</v>
      </c>
      <c r="E1212" s="221" t="s">
        <v>1</v>
      </c>
      <c r="F1212" s="222" t="s">
        <v>1487</v>
      </c>
      <c r="G1212" s="220"/>
      <c r="H1212" s="223">
        <v>174.4</v>
      </c>
      <c r="I1212" s="224"/>
      <c r="J1212" s="220"/>
      <c r="K1212" s="220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205</v>
      </c>
      <c r="AU1212" s="229" t="s">
        <v>132</v>
      </c>
      <c r="AV1212" s="14" t="s">
        <v>132</v>
      </c>
      <c r="AW1212" s="14" t="s">
        <v>32</v>
      </c>
      <c r="AX1212" s="14" t="s">
        <v>83</v>
      </c>
      <c r="AY1212" s="229" t="s">
        <v>123</v>
      </c>
    </row>
    <row r="1213" spans="1:65" s="2" customFormat="1" ht="24.2" customHeight="1">
      <c r="A1213" s="35"/>
      <c r="B1213" s="36"/>
      <c r="C1213" s="187" t="s">
        <v>1500</v>
      </c>
      <c r="D1213" s="187" t="s">
        <v>126</v>
      </c>
      <c r="E1213" s="188" t="s">
        <v>1501</v>
      </c>
      <c r="F1213" s="189" t="s">
        <v>1502</v>
      </c>
      <c r="G1213" s="190" t="s">
        <v>298</v>
      </c>
      <c r="H1213" s="191">
        <v>8</v>
      </c>
      <c r="I1213" s="192"/>
      <c r="J1213" s="193">
        <f>ROUND(I1213*H1213,2)</f>
        <v>0</v>
      </c>
      <c r="K1213" s="189" t="s">
        <v>130</v>
      </c>
      <c r="L1213" s="40"/>
      <c r="M1213" s="194" t="s">
        <v>1</v>
      </c>
      <c r="N1213" s="195" t="s">
        <v>42</v>
      </c>
      <c r="O1213" s="72"/>
      <c r="P1213" s="196">
        <f>O1213*H1213</f>
        <v>0</v>
      </c>
      <c r="Q1213" s="196">
        <v>2.5000000000000001E-4</v>
      </c>
      <c r="R1213" s="196">
        <f>Q1213*H1213</f>
        <v>2E-3</v>
      </c>
      <c r="S1213" s="196">
        <v>0</v>
      </c>
      <c r="T1213" s="197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8" t="s">
        <v>295</v>
      </c>
      <c r="AT1213" s="198" t="s">
        <v>126</v>
      </c>
      <c r="AU1213" s="198" t="s">
        <v>132</v>
      </c>
      <c r="AY1213" s="18" t="s">
        <v>123</v>
      </c>
      <c r="BE1213" s="199">
        <f>IF(N1213="základní",J1213,0)</f>
        <v>0</v>
      </c>
      <c r="BF1213" s="199">
        <f>IF(N1213="snížená",J1213,0)</f>
        <v>0</v>
      </c>
      <c r="BG1213" s="199">
        <f>IF(N1213="zákl. přenesená",J1213,0)</f>
        <v>0</v>
      </c>
      <c r="BH1213" s="199">
        <f>IF(N1213="sníž. přenesená",J1213,0)</f>
        <v>0</v>
      </c>
      <c r="BI1213" s="199">
        <f>IF(N1213="nulová",J1213,0)</f>
        <v>0</v>
      </c>
      <c r="BJ1213" s="18" t="s">
        <v>132</v>
      </c>
      <c r="BK1213" s="199">
        <f>ROUND(I1213*H1213,2)</f>
        <v>0</v>
      </c>
      <c r="BL1213" s="18" t="s">
        <v>295</v>
      </c>
      <c r="BM1213" s="198" t="s">
        <v>1503</v>
      </c>
    </row>
    <row r="1214" spans="1:65" s="2" customFormat="1" ht="19.5">
      <c r="A1214" s="35"/>
      <c r="B1214" s="36"/>
      <c r="C1214" s="37"/>
      <c r="D1214" s="200" t="s">
        <v>134</v>
      </c>
      <c r="E1214" s="37"/>
      <c r="F1214" s="201" t="s">
        <v>1504</v>
      </c>
      <c r="G1214" s="37"/>
      <c r="H1214" s="37"/>
      <c r="I1214" s="202"/>
      <c r="J1214" s="37"/>
      <c r="K1214" s="37"/>
      <c r="L1214" s="40"/>
      <c r="M1214" s="203"/>
      <c r="N1214" s="204"/>
      <c r="O1214" s="72"/>
      <c r="P1214" s="72"/>
      <c r="Q1214" s="72"/>
      <c r="R1214" s="72"/>
      <c r="S1214" s="72"/>
      <c r="T1214" s="73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T1214" s="18" t="s">
        <v>134</v>
      </c>
      <c r="AU1214" s="18" t="s">
        <v>132</v>
      </c>
    </row>
    <row r="1215" spans="1:65" s="2" customFormat="1" ht="24.2" customHeight="1">
      <c r="A1215" s="35"/>
      <c r="B1215" s="36"/>
      <c r="C1215" s="187" t="s">
        <v>1505</v>
      </c>
      <c r="D1215" s="187" t="s">
        <v>126</v>
      </c>
      <c r="E1215" s="188" t="s">
        <v>1506</v>
      </c>
      <c r="F1215" s="189" t="s">
        <v>1507</v>
      </c>
      <c r="G1215" s="190" t="s">
        <v>298</v>
      </c>
      <c r="H1215" s="191">
        <v>12</v>
      </c>
      <c r="I1215" s="192"/>
      <c r="J1215" s="193">
        <f>ROUND(I1215*H1215,2)</f>
        <v>0</v>
      </c>
      <c r="K1215" s="189" t="s">
        <v>130</v>
      </c>
      <c r="L1215" s="40"/>
      <c r="M1215" s="194" t="s">
        <v>1</v>
      </c>
      <c r="N1215" s="195" t="s">
        <v>42</v>
      </c>
      <c r="O1215" s="72"/>
      <c r="P1215" s="196">
        <f>O1215*H1215</f>
        <v>0</v>
      </c>
      <c r="Q1215" s="196">
        <v>2.5000000000000001E-4</v>
      </c>
      <c r="R1215" s="196">
        <f>Q1215*H1215</f>
        <v>3.0000000000000001E-3</v>
      </c>
      <c r="S1215" s="196">
        <v>0</v>
      </c>
      <c r="T1215" s="197">
        <f>S1215*H1215</f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198" t="s">
        <v>295</v>
      </c>
      <c r="AT1215" s="198" t="s">
        <v>126</v>
      </c>
      <c r="AU1215" s="198" t="s">
        <v>132</v>
      </c>
      <c r="AY1215" s="18" t="s">
        <v>123</v>
      </c>
      <c r="BE1215" s="199">
        <f>IF(N1215="základní",J1215,0)</f>
        <v>0</v>
      </c>
      <c r="BF1215" s="199">
        <f>IF(N1215="snížená",J1215,0)</f>
        <v>0</v>
      </c>
      <c r="BG1215" s="199">
        <f>IF(N1215="zákl. přenesená",J1215,0)</f>
        <v>0</v>
      </c>
      <c r="BH1215" s="199">
        <f>IF(N1215="sníž. přenesená",J1215,0)</f>
        <v>0</v>
      </c>
      <c r="BI1215" s="199">
        <f>IF(N1215="nulová",J1215,0)</f>
        <v>0</v>
      </c>
      <c r="BJ1215" s="18" t="s">
        <v>132</v>
      </c>
      <c r="BK1215" s="199">
        <f>ROUND(I1215*H1215,2)</f>
        <v>0</v>
      </c>
      <c r="BL1215" s="18" t="s">
        <v>295</v>
      </c>
      <c r="BM1215" s="198" t="s">
        <v>1508</v>
      </c>
    </row>
    <row r="1216" spans="1:65" s="2" customFormat="1" ht="29.25">
      <c r="A1216" s="35"/>
      <c r="B1216" s="36"/>
      <c r="C1216" s="37"/>
      <c r="D1216" s="200" t="s">
        <v>134</v>
      </c>
      <c r="E1216" s="37"/>
      <c r="F1216" s="201" t="s">
        <v>1509</v>
      </c>
      <c r="G1216" s="37"/>
      <c r="H1216" s="37"/>
      <c r="I1216" s="202"/>
      <c r="J1216" s="37"/>
      <c r="K1216" s="37"/>
      <c r="L1216" s="40"/>
      <c r="M1216" s="203"/>
      <c r="N1216" s="204"/>
      <c r="O1216" s="72"/>
      <c r="P1216" s="72"/>
      <c r="Q1216" s="72"/>
      <c r="R1216" s="72"/>
      <c r="S1216" s="72"/>
      <c r="T1216" s="73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T1216" s="18" t="s">
        <v>134</v>
      </c>
      <c r="AU1216" s="18" t="s">
        <v>132</v>
      </c>
    </row>
    <row r="1217" spans="1:65" s="2" customFormat="1" ht="24.2" customHeight="1">
      <c r="A1217" s="35"/>
      <c r="B1217" s="36"/>
      <c r="C1217" s="187" t="s">
        <v>1510</v>
      </c>
      <c r="D1217" s="187" t="s">
        <v>126</v>
      </c>
      <c r="E1217" s="188" t="s">
        <v>1511</v>
      </c>
      <c r="F1217" s="189" t="s">
        <v>1512</v>
      </c>
      <c r="G1217" s="190" t="s">
        <v>217</v>
      </c>
      <c r="H1217" s="191">
        <v>84.8</v>
      </c>
      <c r="I1217" s="192"/>
      <c r="J1217" s="193">
        <f>ROUND(I1217*H1217,2)</f>
        <v>0</v>
      </c>
      <c r="K1217" s="189" t="s">
        <v>130</v>
      </c>
      <c r="L1217" s="40"/>
      <c r="M1217" s="194" t="s">
        <v>1</v>
      </c>
      <c r="N1217" s="195" t="s">
        <v>42</v>
      </c>
      <c r="O1217" s="72"/>
      <c r="P1217" s="196">
        <f>O1217*H1217</f>
        <v>0</v>
      </c>
      <c r="Q1217" s="196">
        <v>2.8600000000000001E-3</v>
      </c>
      <c r="R1217" s="196">
        <f>Q1217*H1217</f>
        <v>0.24252799999999999</v>
      </c>
      <c r="S1217" s="196">
        <v>0</v>
      </c>
      <c r="T1217" s="197">
        <f>S1217*H1217</f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198" t="s">
        <v>295</v>
      </c>
      <c r="AT1217" s="198" t="s">
        <v>126</v>
      </c>
      <c r="AU1217" s="198" t="s">
        <v>132</v>
      </c>
      <c r="AY1217" s="18" t="s">
        <v>123</v>
      </c>
      <c r="BE1217" s="199">
        <f>IF(N1217="základní",J1217,0)</f>
        <v>0</v>
      </c>
      <c r="BF1217" s="199">
        <f>IF(N1217="snížená",J1217,0)</f>
        <v>0</v>
      </c>
      <c r="BG1217" s="199">
        <f>IF(N1217="zákl. přenesená",J1217,0)</f>
        <v>0</v>
      </c>
      <c r="BH1217" s="199">
        <f>IF(N1217="sníž. přenesená",J1217,0)</f>
        <v>0</v>
      </c>
      <c r="BI1217" s="199">
        <f>IF(N1217="nulová",J1217,0)</f>
        <v>0</v>
      </c>
      <c r="BJ1217" s="18" t="s">
        <v>132</v>
      </c>
      <c r="BK1217" s="199">
        <f>ROUND(I1217*H1217,2)</f>
        <v>0</v>
      </c>
      <c r="BL1217" s="18" t="s">
        <v>295</v>
      </c>
      <c r="BM1217" s="198" t="s">
        <v>1513</v>
      </c>
    </row>
    <row r="1218" spans="1:65" s="2" customFormat="1" ht="19.5">
      <c r="A1218" s="35"/>
      <c r="B1218" s="36"/>
      <c r="C1218" s="37"/>
      <c r="D1218" s="200" t="s">
        <v>134</v>
      </c>
      <c r="E1218" s="37"/>
      <c r="F1218" s="201" t="s">
        <v>1514</v>
      </c>
      <c r="G1218" s="37"/>
      <c r="H1218" s="37"/>
      <c r="I1218" s="202"/>
      <c r="J1218" s="37"/>
      <c r="K1218" s="37"/>
      <c r="L1218" s="40"/>
      <c r="M1218" s="203"/>
      <c r="N1218" s="204"/>
      <c r="O1218" s="72"/>
      <c r="P1218" s="72"/>
      <c r="Q1218" s="72"/>
      <c r="R1218" s="72"/>
      <c r="S1218" s="72"/>
      <c r="T1218" s="73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T1218" s="18" t="s">
        <v>134</v>
      </c>
      <c r="AU1218" s="18" t="s">
        <v>132</v>
      </c>
    </row>
    <row r="1219" spans="1:65" s="14" customFormat="1" ht="11.25">
      <c r="B1219" s="219"/>
      <c r="C1219" s="220"/>
      <c r="D1219" s="200" t="s">
        <v>205</v>
      </c>
      <c r="E1219" s="221" t="s">
        <v>1</v>
      </c>
      <c r="F1219" s="222" t="s">
        <v>1515</v>
      </c>
      <c r="G1219" s="220"/>
      <c r="H1219" s="223">
        <v>84.8</v>
      </c>
      <c r="I1219" s="224"/>
      <c r="J1219" s="220"/>
      <c r="K1219" s="220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205</v>
      </c>
      <c r="AU1219" s="229" t="s">
        <v>132</v>
      </c>
      <c r="AV1219" s="14" t="s">
        <v>132</v>
      </c>
      <c r="AW1219" s="14" t="s">
        <v>32</v>
      </c>
      <c r="AX1219" s="14" t="s">
        <v>83</v>
      </c>
      <c r="AY1219" s="229" t="s">
        <v>123</v>
      </c>
    </row>
    <row r="1220" spans="1:65" s="2" customFormat="1" ht="14.45" customHeight="1">
      <c r="A1220" s="35"/>
      <c r="B1220" s="36"/>
      <c r="C1220" s="187" t="s">
        <v>1516</v>
      </c>
      <c r="D1220" s="187" t="s">
        <v>126</v>
      </c>
      <c r="E1220" s="188" t="s">
        <v>1517</v>
      </c>
      <c r="F1220" s="189" t="s">
        <v>1518</v>
      </c>
      <c r="G1220" s="190" t="s">
        <v>129</v>
      </c>
      <c r="H1220" s="191">
        <v>4</v>
      </c>
      <c r="I1220" s="192"/>
      <c r="J1220" s="193">
        <f>ROUND(I1220*H1220,2)</f>
        <v>0</v>
      </c>
      <c r="K1220" s="189" t="s">
        <v>1</v>
      </c>
      <c r="L1220" s="40"/>
      <c r="M1220" s="194" t="s">
        <v>1</v>
      </c>
      <c r="N1220" s="195" t="s">
        <v>42</v>
      </c>
      <c r="O1220" s="72"/>
      <c r="P1220" s="196">
        <f>O1220*H1220</f>
        <v>0</v>
      </c>
      <c r="Q1220" s="196">
        <v>0</v>
      </c>
      <c r="R1220" s="196">
        <f>Q1220*H1220</f>
        <v>0</v>
      </c>
      <c r="S1220" s="196">
        <v>0</v>
      </c>
      <c r="T1220" s="197">
        <f>S1220*H1220</f>
        <v>0</v>
      </c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R1220" s="198" t="s">
        <v>295</v>
      </c>
      <c r="AT1220" s="198" t="s">
        <v>126</v>
      </c>
      <c r="AU1220" s="198" t="s">
        <v>132</v>
      </c>
      <c r="AY1220" s="18" t="s">
        <v>123</v>
      </c>
      <c r="BE1220" s="199">
        <f>IF(N1220="základní",J1220,0)</f>
        <v>0</v>
      </c>
      <c r="BF1220" s="199">
        <f>IF(N1220="snížená",J1220,0)</f>
        <v>0</v>
      </c>
      <c r="BG1220" s="199">
        <f>IF(N1220="zákl. přenesená",J1220,0)</f>
        <v>0</v>
      </c>
      <c r="BH1220" s="199">
        <f>IF(N1220="sníž. přenesená",J1220,0)</f>
        <v>0</v>
      </c>
      <c r="BI1220" s="199">
        <f>IF(N1220="nulová",J1220,0)</f>
        <v>0</v>
      </c>
      <c r="BJ1220" s="18" t="s">
        <v>132</v>
      </c>
      <c r="BK1220" s="199">
        <f>ROUND(I1220*H1220,2)</f>
        <v>0</v>
      </c>
      <c r="BL1220" s="18" t="s">
        <v>295</v>
      </c>
      <c r="BM1220" s="198" t="s">
        <v>1519</v>
      </c>
    </row>
    <row r="1221" spans="1:65" s="2" customFormat="1" ht="11.25">
      <c r="A1221" s="35"/>
      <c r="B1221" s="36"/>
      <c r="C1221" s="37"/>
      <c r="D1221" s="200" t="s">
        <v>134</v>
      </c>
      <c r="E1221" s="37"/>
      <c r="F1221" s="201" t="s">
        <v>1518</v>
      </c>
      <c r="G1221" s="37"/>
      <c r="H1221" s="37"/>
      <c r="I1221" s="202"/>
      <c r="J1221" s="37"/>
      <c r="K1221" s="37"/>
      <c r="L1221" s="40"/>
      <c r="M1221" s="203"/>
      <c r="N1221" s="204"/>
      <c r="O1221" s="72"/>
      <c r="P1221" s="72"/>
      <c r="Q1221" s="72"/>
      <c r="R1221" s="72"/>
      <c r="S1221" s="72"/>
      <c r="T1221" s="73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T1221" s="18" t="s">
        <v>134</v>
      </c>
      <c r="AU1221" s="18" t="s">
        <v>132</v>
      </c>
    </row>
    <row r="1222" spans="1:65" s="2" customFormat="1" ht="24.2" customHeight="1">
      <c r="A1222" s="35"/>
      <c r="B1222" s="36"/>
      <c r="C1222" s="187" t="s">
        <v>1520</v>
      </c>
      <c r="D1222" s="187" t="s">
        <v>126</v>
      </c>
      <c r="E1222" s="188" t="s">
        <v>1521</v>
      </c>
      <c r="F1222" s="189" t="s">
        <v>1522</v>
      </c>
      <c r="G1222" s="190" t="s">
        <v>1267</v>
      </c>
      <c r="H1222" s="262"/>
      <c r="I1222" s="192"/>
      <c r="J1222" s="193">
        <f>ROUND(I1222*H1222,2)</f>
        <v>0</v>
      </c>
      <c r="K1222" s="189" t="s">
        <v>130</v>
      </c>
      <c r="L1222" s="40"/>
      <c r="M1222" s="194" t="s">
        <v>1</v>
      </c>
      <c r="N1222" s="195" t="s">
        <v>42</v>
      </c>
      <c r="O1222" s="72"/>
      <c r="P1222" s="196">
        <f>O1222*H1222</f>
        <v>0</v>
      </c>
      <c r="Q1222" s="196">
        <v>0</v>
      </c>
      <c r="R1222" s="196">
        <f>Q1222*H1222</f>
        <v>0</v>
      </c>
      <c r="S1222" s="196">
        <v>0</v>
      </c>
      <c r="T1222" s="197">
        <f>S1222*H1222</f>
        <v>0</v>
      </c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R1222" s="198" t="s">
        <v>295</v>
      </c>
      <c r="AT1222" s="198" t="s">
        <v>126</v>
      </c>
      <c r="AU1222" s="198" t="s">
        <v>132</v>
      </c>
      <c r="AY1222" s="18" t="s">
        <v>123</v>
      </c>
      <c r="BE1222" s="199">
        <f>IF(N1222="základní",J1222,0)</f>
        <v>0</v>
      </c>
      <c r="BF1222" s="199">
        <f>IF(N1222="snížená",J1222,0)</f>
        <v>0</v>
      </c>
      <c r="BG1222" s="199">
        <f>IF(N1222="zákl. přenesená",J1222,0)</f>
        <v>0</v>
      </c>
      <c r="BH1222" s="199">
        <f>IF(N1222="sníž. přenesená",J1222,0)</f>
        <v>0</v>
      </c>
      <c r="BI1222" s="199">
        <f>IF(N1222="nulová",J1222,0)</f>
        <v>0</v>
      </c>
      <c r="BJ1222" s="18" t="s">
        <v>132</v>
      </c>
      <c r="BK1222" s="199">
        <f>ROUND(I1222*H1222,2)</f>
        <v>0</v>
      </c>
      <c r="BL1222" s="18" t="s">
        <v>295</v>
      </c>
      <c r="BM1222" s="198" t="s">
        <v>1523</v>
      </c>
    </row>
    <row r="1223" spans="1:65" s="2" customFormat="1" ht="29.25">
      <c r="A1223" s="35"/>
      <c r="B1223" s="36"/>
      <c r="C1223" s="37"/>
      <c r="D1223" s="200" t="s">
        <v>134</v>
      </c>
      <c r="E1223" s="37"/>
      <c r="F1223" s="201" t="s">
        <v>1524</v>
      </c>
      <c r="G1223" s="37"/>
      <c r="H1223" s="37"/>
      <c r="I1223" s="202"/>
      <c r="J1223" s="37"/>
      <c r="K1223" s="37"/>
      <c r="L1223" s="40"/>
      <c r="M1223" s="203"/>
      <c r="N1223" s="204"/>
      <c r="O1223" s="72"/>
      <c r="P1223" s="72"/>
      <c r="Q1223" s="72"/>
      <c r="R1223" s="72"/>
      <c r="S1223" s="72"/>
      <c r="T1223" s="73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T1223" s="18" t="s">
        <v>134</v>
      </c>
      <c r="AU1223" s="18" t="s">
        <v>132</v>
      </c>
    </row>
    <row r="1224" spans="1:65" s="12" customFormat="1" ht="22.9" customHeight="1">
      <c r="B1224" s="171"/>
      <c r="C1224" s="172"/>
      <c r="D1224" s="173" t="s">
        <v>75</v>
      </c>
      <c r="E1224" s="185" t="s">
        <v>1525</v>
      </c>
      <c r="F1224" s="185" t="s">
        <v>1526</v>
      </c>
      <c r="G1224" s="172"/>
      <c r="H1224" s="172"/>
      <c r="I1224" s="175"/>
      <c r="J1224" s="186">
        <f>BK1224</f>
        <v>0</v>
      </c>
      <c r="K1224" s="172"/>
      <c r="L1224" s="177"/>
      <c r="M1224" s="178"/>
      <c r="N1224" s="179"/>
      <c r="O1224" s="179"/>
      <c r="P1224" s="180">
        <f>SUM(P1225:P1230)</f>
        <v>0</v>
      </c>
      <c r="Q1224" s="179"/>
      <c r="R1224" s="180">
        <f>SUM(R1225:R1230)</f>
        <v>0</v>
      </c>
      <c r="S1224" s="179"/>
      <c r="T1224" s="181">
        <f>SUM(T1225:T1230)</f>
        <v>6.1749999999999998</v>
      </c>
      <c r="AR1224" s="182" t="s">
        <v>132</v>
      </c>
      <c r="AT1224" s="183" t="s">
        <v>75</v>
      </c>
      <c r="AU1224" s="183" t="s">
        <v>83</v>
      </c>
      <c r="AY1224" s="182" t="s">
        <v>123</v>
      </c>
      <c r="BK1224" s="184">
        <f>SUM(BK1225:BK1230)</f>
        <v>0</v>
      </c>
    </row>
    <row r="1225" spans="1:65" s="2" customFormat="1" ht="24.2" customHeight="1">
      <c r="A1225" s="35"/>
      <c r="B1225" s="36"/>
      <c r="C1225" s="187" t="s">
        <v>1527</v>
      </c>
      <c r="D1225" s="187" t="s">
        <v>126</v>
      </c>
      <c r="E1225" s="188" t="s">
        <v>1528</v>
      </c>
      <c r="F1225" s="189" t="s">
        <v>1529</v>
      </c>
      <c r="G1225" s="190" t="s">
        <v>202</v>
      </c>
      <c r="H1225" s="191">
        <v>650</v>
      </c>
      <c r="I1225" s="192"/>
      <c r="J1225" s="193">
        <f>ROUND(I1225*H1225,2)</f>
        <v>0</v>
      </c>
      <c r="K1225" s="189" t="s">
        <v>130</v>
      </c>
      <c r="L1225" s="40"/>
      <c r="M1225" s="194" t="s">
        <v>1</v>
      </c>
      <c r="N1225" s="195" t="s">
        <v>42</v>
      </c>
      <c r="O1225" s="72"/>
      <c r="P1225" s="196">
        <f>O1225*H1225</f>
        <v>0</v>
      </c>
      <c r="Q1225" s="196">
        <v>0</v>
      </c>
      <c r="R1225" s="196">
        <f>Q1225*H1225</f>
        <v>0</v>
      </c>
      <c r="S1225" s="196">
        <v>9.4999999999999998E-3</v>
      </c>
      <c r="T1225" s="197">
        <f>S1225*H1225</f>
        <v>6.1749999999999998</v>
      </c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R1225" s="198" t="s">
        <v>295</v>
      </c>
      <c r="AT1225" s="198" t="s">
        <v>126</v>
      </c>
      <c r="AU1225" s="198" t="s">
        <v>132</v>
      </c>
      <c r="AY1225" s="18" t="s">
        <v>123</v>
      </c>
      <c r="BE1225" s="199">
        <f>IF(N1225="základní",J1225,0)</f>
        <v>0</v>
      </c>
      <c r="BF1225" s="199">
        <f>IF(N1225="snížená",J1225,0)</f>
        <v>0</v>
      </c>
      <c r="BG1225" s="199">
        <f>IF(N1225="zákl. přenesená",J1225,0)</f>
        <v>0</v>
      </c>
      <c r="BH1225" s="199">
        <f>IF(N1225="sníž. přenesená",J1225,0)</f>
        <v>0</v>
      </c>
      <c r="BI1225" s="199">
        <f>IF(N1225="nulová",J1225,0)</f>
        <v>0</v>
      </c>
      <c r="BJ1225" s="18" t="s">
        <v>132</v>
      </c>
      <c r="BK1225" s="199">
        <f>ROUND(I1225*H1225,2)</f>
        <v>0</v>
      </c>
      <c r="BL1225" s="18" t="s">
        <v>295</v>
      </c>
      <c r="BM1225" s="198" t="s">
        <v>1530</v>
      </c>
    </row>
    <row r="1226" spans="1:65" s="2" customFormat="1" ht="11.25">
      <c r="A1226" s="35"/>
      <c r="B1226" s="36"/>
      <c r="C1226" s="37"/>
      <c r="D1226" s="200" t="s">
        <v>134</v>
      </c>
      <c r="E1226" s="37"/>
      <c r="F1226" s="201" t="s">
        <v>1531</v>
      </c>
      <c r="G1226" s="37"/>
      <c r="H1226" s="37"/>
      <c r="I1226" s="202"/>
      <c r="J1226" s="37"/>
      <c r="K1226" s="37"/>
      <c r="L1226" s="40"/>
      <c r="M1226" s="203"/>
      <c r="N1226" s="204"/>
      <c r="O1226" s="72"/>
      <c r="P1226" s="72"/>
      <c r="Q1226" s="72"/>
      <c r="R1226" s="72"/>
      <c r="S1226" s="72"/>
      <c r="T1226" s="73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T1226" s="18" t="s">
        <v>134</v>
      </c>
      <c r="AU1226" s="18" t="s">
        <v>132</v>
      </c>
    </row>
    <row r="1227" spans="1:65" s="2" customFormat="1" ht="24.2" customHeight="1">
      <c r="A1227" s="35"/>
      <c r="B1227" s="36"/>
      <c r="C1227" s="187" t="s">
        <v>1532</v>
      </c>
      <c r="D1227" s="187" t="s">
        <v>126</v>
      </c>
      <c r="E1227" s="188" t="s">
        <v>1533</v>
      </c>
      <c r="F1227" s="189" t="s">
        <v>1534</v>
      </c>
      <c r="G1227" s="190" t="s">
        <v>217</v>
      </c>
      <c r="H1227" s="191">
        <v>82</v>
      </c>
      <c r="I1227" s="192"/>
      <c r="J1227" s="193">
        <f>ROUND(I1227*H1227,2)</f>
        <v>0</v>
      </c>
      <c r="K1227" s="189" t="s">
        <v>130</v>
      </c>
      <c r="L1227" s="40"/>
      <c r="M1227" s="194" t="s">
        <v>1</v>
      </c>
      <c r="N1227" s="195" t="s">
        <v>42</v>
      </c>
      <c r="O1227" s="72"/>
      <c r="P1227" s="196">
        <f>O1227*H1227</f>
        <v>0</v>
      </c>
      <c r="Q1227" s="196">
        <v>0</v>
      </c>
      <c r="R1227" s="196">
        <f>Q1227*H1227</f>
        <v>0</v>
      </c>
      <c r="S1227" s="196">
        <v>0</v>
      </c>
      <c r="T1227" s="197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198" t="s">
        <v>295</v>
      </c>
      <c r="AT1227" s="198" t="s">
        <v>126</v>
      </c>
      <c r="AU1227" s="198" t="s">
        <v>132</v>
      </c>
      <c r="AY1227" s="18" t="s">
        <v>123</v>
      </c>
      <c r="BE1227" s="199">
        <f>IF(N1227="základní",J1227,0)</f>
        <v>0</v>
      </c>
      <c r="BF1227" s="199">
        <f>IF(N1227="snížená",J1227,0)</f>
        <v>0</v>
      </c>
      <c r="BG1227" s="199">
        <f>IF(N1227="zákl. přenesená",J1227,0)</f>
        <v>0</v>
      </c>
      <c r="BH1227" s="199">
        <f>IF(N1227="sníž. přenesená",J1227,0)</f>
        <v>0</v>
      </c>
      <c r="BI1227" s="199">
        <f>IF(N1227="nulová",J1227,0)</f>
        <v>0</v>
      </c>
      <c r="BJ1227" s="18" t="s">
        <v>132</v>
      </c>
      <c r="BK1227" s="199">
        <f>ROUND(I1227*H1227,2)</f>
        <v>0</v>
      </c>
      <c r="BL1227" s="18" t="s">
        <v>295</v>
      </c>
      <c r="BM1227" s="198" t="s">
        <v>1535</v>
      </c>
    </row>
    <row r="1228" spans="1:65" s="2" customFormat="1" ht="19.5">
      <c r="A1228" s="35"/>
      <c r="B1228" s="36"/>
      <c r="C1228" s="37"/>
      <c r="D1228" s="200" t="s">
        <v>134</v>
      </c>
      <c r="E1228" s="37"/>
      <c r="F1228" s="201" t="s">
        <v>1536</v>
      </c>
      <c r="G1228" s="37"/>
      <c r="H1228" s="37"/>
      <c r="I1228" s="202"/>
      <c r="J1228" s="37"/>
      <c r="K1228" s="37"/>
      <c r="L1228" s="40"/>
      <c r="M1228" s="203"/>
      <c r="N1228" s="204"/>
      <c r="O1228" s="72"/>
      <c r="P1228" s="72"/>
      <c r="Q1228" s="72"/>
      <c r="R1228" s="72"/>
      <c r="S1228" s="72"/>
      <c r="T1228" s="73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T1228" s="18" t="s">
        <v>134</v>
      </c>
      <c r="AU1228" s="18" t="s">
        <v>132</v>
      </c>
    </row>
    <row r="1229" spans="1:65" s="2" customFormat="1" ht="24.2" customHeight="1">
      <c r="A1229" s="35"/>
      <c r="B1229" s="36"/>
      <c r="C1229" s="187" t="s">
        <v>1537</v>
      </c>
      <c r="D1229" s="187" t="s">
        <v>126</v>
      </c>
      <c r="E1229" s="188" t="s">
        <v>1538</v>
      </c>
      <c r="F1229" s="189" t="s">
        <v>1539</v>
      </c>
      <c r="G1229" s="190" t="s">
        <v>202</v>
      </c>
      <c r="H1229" s="191">
        <v>650</v>
      </c>
      <c r="I1229" s="192"/>
      <c r="J1229" s="193">
        <f>ROUND(I1229*H1229,2)</f>
        <v>0</v>
      </c>
      <c r="K1229" s="189" t="s">
        <v>130</v>
      </c>
      <c r="L1229" s="40"/>
      <c r="M1229" s="194" t="s">
        <v>1</v>
      </c>
      <c r="N1229" s="195" t="s">
        <v>42</v>
      </c>
      <c r="O1229" s="72"/>
      <c r="P1229" s="196">
        <f>O1229*H1229</f>
        <v>0</v>
      </c>
      <c r="Q1229" s="196">
        <v>0</v>
      </c>
      <c r="R1229" s="196">
        <f>Q1229*H1229</f>
        <v>0</v>
      </c>
      <c r="S1229" s="196">
        <v>0</v>
      </c>
      <c r="T1229" s="197">
        <f>S1229*H1229</f>
        <v>0</v>
      </c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R1229" s="198" t="s">
        <v>295</v>
      </c>
      <c r="AT1229" s="198" t="s">
        <v>126</v>
      </c>
      <c r="AU1229" s="198" t="s">
        <v>132</v>
      </c>
      <c r="AY1229" s="18" t="s">
        <v>123</v>
      </c>
      <c r="BE1229" s="199">
        <f>IF(N1229="základní",J1229,0)</f>
        <v>0</v>
      </c>
      <c r="BF1229" s="199">
        <f>IF(N1229="snížená",J1229,0)</f>
        <v>0</v>
      </c>
      <c r="BG1229" s="199">
        <f>IF(N1229="zákl. přenesená",J1229,0)</f>
        <v>0</v>
      </c>
      <c r="BH1229" s="199">
        <f>IF(N1229="sníž. přenesená",J1229,0)</f>
        <v>0</v>
      </c>
      <c r="BI1229" s="199">
        <f>IF(N1229="nulová",J1229,0)</f>
        <v>0</v>
      </c>
      <c r="BJ1229" s="18" t="s">
        <v>132</v>
      </c>
      <c r="BK1229" s="199">
        <f>ROUND(I1229*H1229,2)</f>
        <v>0</v>
      </c>
      <c r="BL1229" s="18" t="s">
        <v>295</v>
      </c>
      <c r="BM1229" s="198" t="s">
        <v>1540</v>
      </c>
    </row>
    <row r="1230" spans="1:65" s="2" customFormat="1" ht="19.5">
      <c r="A1230" s="35"/>
      <c r="B1230" s="36"/>
      <c r="C1230" s="37"/>
      <c r="D1230" s="200" t="s">
        <v>134</v>
      </c>
      <c r="E1230" s="37"/>
      <c r="F1230" s="201" t="s">
        <v>1541</v>
      </c>
      <c r="G1230" s="37"/>
      <c r="H1230" s="37"/>
      <c r="I1230" s="202"/>
      <c r="J1230" s="37"/>
      <c r="K1230" s="37"/>
      <c r="L1230" s="40"/>
      <c r="M1230" s="203"/>
      <c r="N1230" s="204"/>
      <c r="O1230" s="72"/>
      <c r="P1230" s="72"/>
      <c r="Q1230" s="72"/>
      <c r="R1230" s="72"/>
      <c r="S1230" s="72"/>
      <c r="T1230" s="73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T1230" s="18" t="s">
        <v>134</v>
      </c>
      <c r="AU1230" s="18" t="s">
        <v>132</v>
      </c>
    </row>
    <row r="1231" spans="1:65" s="12" customFormat="1" ht="22.9" customHeight="1">
      <c r="B1231" s="171"/>
      <c r="C1231" s="172"/>
      <c r="D1231" s="173" t="s">
        <v>75</v>
      </c>
      <c r="E1231" s="185" t="s">
        <v>1542</v>
      </c>
      <c r="F1231" s="185" t="s">
        <v>1543</v>
      </c>
      <c r="G1231" s="172"/>
      <c r="H1231" s="172"/>
      <c r="I1231" s="175"/>
      <c r="J1231" s="186">
        <f>BK1231</f>
        <v>0</v>
      </c>
      <c r="K1231" s="172"/>
      <c r="L1231" s="177"/>
      <c r="M1231" s="178"/>
      <c r="N1231" s="179"/>
      <c r="O1231" s="179"/>
      <c r="P1231" s="180">
        <f>SUM(P1232:P1550)</f>
        <v>0</v>
      </c>
      <c r="Q1231" s="179"/>
      <c r="R1231" s="180">
        <f>SUM(R1232:R1550)</f>
        <v>5.3089335999999996</v>
      </c>
      <c r="S1231" s="179"/>
      <c r="T1231" s="181">
        <f>SUM(T1232:T1550)</f>
        <v>8.775596000000002</v>
      </c>
      <c r="AR1231" s="182" t="s">
        <v>132</v>
      </c>
      <c r="AT1231" s="183" t="s">
        <v>75</v>
      </c>
      <c r="AU1231" s="183" t="s">
        <v>83</v>
      </c>
      <c r="AY1231" s="182" t="s">
        <v>123</v>
      </c>
      <c r="BK1231" s="184">
        <f>SUM(BK1232:BK1550)</f>
        <v>0</v>
      </c>
    </row>
    <row r="1232" spans="1:65" s="2" customFormat="1" ht="24.2" customHeight="1">
      <c r="A1232" s="35"/>
      <c r="B1232" s="36"/>
      <c r="C1232" s="187" t="s">
        <v>1544</v>
      </c>
      <c r="D1232" s="187" t="s">
        <v>126</v>
      </c>
      <c r="E1232" s="188" t="s">
        <v>1545</v>
      </c>
      <c r="F1232" s="189" t="s">
        <v>1546</v>
      </c>
      <c r="G1232" s="190" t="s">
        <v>298</v>
      </c>
      <c r="H1232" s="191">
        <v>16</v>
      </c>
      <c r="I1232" s="192"/>
      <c r="J1232" s="193">
        <f>ROUND(I1232*H1232,2)</f>
        <v>0</v>
      </c>
      <c r="K1232" s="189" t="s">
        <v>1</v>
      </c>
      <c r="L1232" s="40"/>
      <c r="M1232" s="194" t="s">
        <v>1</v>
      </c>
      <c r="N1232" s="195" t="s">
        <v>42</v>
      </c>
      <c r="O1232" s="72"/>
      <c r="P1232" s="196">
        <f>O1232*H1232</f>
        <v>0</v>
      </c>
      <c r="Q1232" s="196">
        <v>0</v>
      </c>
      <c r="R1232" s="196">
        <f>Q1232*H1232</f>
        <v>0</v>
      </c>
      <c r="S1232" s="196">
        <v>0.17399999999999999</v>
      </c>
      <c r="T1232" s="197">
        <f>S1232*H1232</f>
        <v>2.7839999999999998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198" t="s">
        <v>295</v>
      </c>
      <c r="AT1232" s="198" t="s">
        <v>126</v>
      </c>
      <c r="AU1232" s="198" t="s">
        <v>132</v>
      </c>
      <c r="AY1232" s="18" t="s">
        <v>123</v>
      </c>
      <c r="BE1232" s="199">
        <f>IF(N1232="základní",J1232,0)</f>
        <v>0</v>
      </c>
      <c r="BF1232" s="199">
        <f>IF(N1232="snížená",J1232,0)</f>
        <v>0</v>
      </c>
      <c r="BG1232" s="199">
        <f>IF(N1232="zákl. přenesená",J1232,0)</f>
        <v>0</v>
      </c>
      <c r="BH1232" s="199">
        <f>IF(N1232="sníž. přenesená",J1232,0)</f>
        <v>0</v>
      </c>
      <c r="BI1232" s="199">
        <f>IF(N1232="nulová",J1232,0)</f>
        <v>0</v>
      </c>
      <c r="BJ1232" s="18" t="s">
        <v>132</v>
      </c>
      <c r="BK1232" s="199">
        <f>ROUND(I1232*H1232,2)</f>
        <v>0</v>
      </c>
      <c r="BL1232" s="18" t="s">
        <v>295</v>
      </c>
      <c r="BM1232" s="198" t="s">
        <v>1547</v>
      </c>
    </row>
    <row r="1233" spans="1:65" s="2" customFormat="1" ht="19.5">
      <c r="A1233" s="35"/>
      <c r="B1233" s="36"/>
      <c r="C1233" s="37"/>
      <c r="D1233" s="200" t="s">
        <v>134</v>
      </c>
      <c r="E1233" s="37"/>
      <c r="F1233" s="201" t="s">
        <v>1548</v>
      </c>
      <c r="G1233" s="37"/>
      <c r="H1233" s="37"/>
      <c r="I1233" s="202"/>
      <c r="J1233" s="37"/>
      <c r="K1233" s="37"/>
      <c r="L1233" s="40"/>
      <c r="M1233" s="203"/>
      <c r="N1233" s="204"/>
      <c r="O1233" s="72"/>
      <c r="P1233" s="72"/>
      <c r="Q1233" s="72"/>
      <c r="R1233" s="72"/>
      <c r="S1233" s="72"/>
      <c r="T1233" s="73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T1233" s="18" t="s">
        <v>134</v>
      </c>
      <c r="AU1233" s="18" t="s">
        <v>132</v>
      </c>
    </row>
    <row r="1234" spans="1:65" s="13" customFormat="1" ht="11.25">
      <c r="B1234" s="209"/>
      <c r="C1234" s="210"/>
      <c r="D1234" s="200" t="s">
        <v>205</v>
      </c>
      <c r="E1234" s="211" t="s">
        <v>1</v>
      </c>
      <c r="F1234" s="212" t="s">
        <v>345</v>
      </c>
      <c r="G1234" s="210"/>
      <c r="H1234" s="211" t="s">
        <v>1</v>
      </c>
      <c r="I1234" s="213"/>
      <c r="J1234" s="210"/>
      <c r="K1234" s="210"/>
      <c r="L1234" s="214"/>
      <c r="M1234" s="215"/>
      <c r="N1234" s="216"/>
      <c r="O1234" s="216"/>
      <c r="P1234" s="216"/>
      <c r="Q1234" s="216"/>
      <c r="R1234" s="216"/>
      <c r="S1234" s="216"/>
      <c r="T1234" s="217"/>
      <c r="AT1234" s="218" t="s">
        <v>205</v>
      </c>
      <c r="AU1234" s="218" t="s">
        <v>132</v>
      </c>
      <c r="AV1234" s="13" t="s">
        <v>83</v>
      </c>
      <c r="AW1234" s="13" t="s">
        <v>32</v>
      </c>
      <c r="AX1234" s="13" t="s">
        <v>76</v>
      </c>
      <c r="AY1234" s="218" t="s">
        <v>123</v>
      </c>
    </row>
    <row r="1235" spans="1:65" s="14" customFormat="1" ht="11.25">
      <c r="B1235" s="219"/>
      <c r="C1235" s="220"/>
      <c r="D1235" s="200" t="s">
        <v>205</v>
      </c>
      <c r="E1235" s="221" t="s">
        <v>1</v>
      </c>
      <c r="F1235" s="222" t="s">
        <v>144</v>
      </c>
      <c r="G1235" s="220"/>
      <c r="H1235" s="223">
        <v>4</v>
      </c>
      <c r="I1235" s="224"/>
      <c r="J1235" s="220"/>
      <c r="K1235" s="220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205</v>
      </c>
      <c r="AU1235" s="229" t="s">
        <v>132</v>
      </c>
      <c r="AV1235" s="14" t="s">
        <v>132</v>
      </c>
      <c r="AW1235" s="14" t="s">
        <v>32</v>
      </c>
      <c r="AX1235" s="14" t="s">
        <v>76</v>
      </c>
      <c r="AY1235" s="229" t="s">
        <v>123</v>
      </c>
    </row>
    <row r="1236" spans="1:65" s="13" customFormat="1" ht="11.25">
      <c r="B1236" s="209"/>
      <c r="C1236" s="210"/>
      <c r="D1236" s="200" t="s">
        <v>205</v>
      </c>
      <c r="E1236" s="211" t="s">
        <v>1</v>
      </c>
      <c r="F1236" s="212" t="s">
        <v>349</v>
      </c>
      <c r="G1236" s="210"/>
      <c r="H1236" s="211" t="s">
        <v>1</v>
      </c>
      <c r="I1236" s="213"/>
      <c r="J1236" s="210"/>
      <c r="K1236" s="210"/>
      <c r="L1236" s="214"/>
      <c r="M1236" s="215"/>
      <c r="N1236" s="216"/>
      <c r="O1236" s="216"/>
      <c r="P1236" s="216"/>
      <c r="Q1236" s="216"/>
      <c r="R1236" s="216"/>
      <c r="S1236" s="216"/>
      <c r="T1236" s="217"/>
      <c r="AT1236" s="218" t="s">
        <v>205</v>
      </c>
      <c r="AU1236" s="218" t="s">
        <v>132</v>
      </c>
      <c r="AV1236" s="13" t="s">
        <v>83</v>
      </c>
      <c r="AW1236" s="13" t="s">
        <v>32</v>
      </c>
      <c r="AX1236" s="13" t="s">
        <v>76</v>
      </c>
      <c r="AY1236" s="218" t="s">
        <v>123</v>
      </c>
    </row>
    <row r="1237" spans="1:65" s="14" customFormat="1" ht="11.25">
      <c r="B1237" s="219"/>
      <c r="C1237" s="220"/>
      <c r="D1237" s="200" t="s">
        <v>205</v>
      </c>
      <c r="E1237" s="221" t="s">
        <v>1</v>
      </c>
      <c r="F1237" s="222" t="s">
        <v>1338</v>
      </c>
      <c r="G1237" s="220"/>
      <c r="H1237" s="223">
        <v>8</v>
      </c>
      <c r="I1237" s="224"/>
      <c r="J1237" s="220"/>
      <c r="K1237" s="220"/>
      <c r="L1237" s="225"/>
      <c r="M1237" s="226"/>
      <c r="N1237" s="227"/>
      <c r="O1237" s="227"/>
      <c r="P1237" s="227"/>
      <c r="Q1237" s="227"/>
      <c r="R1237" s="227"/>
      <c r="S1237" s="227"/>
      <c r="T1237" s="228"/>
      <c r="AT1237" s="229" t="s">
        <v>205</v>
      </c>
      <c r="AU1237" s="229" t="s">
        <v>132</v>
      </c>
      <c r="AV1237" s="14" t="s">
        <v>132</v>
      </c>
      <c r="AW1237" s="14" t="s">
        <v>32</v>
      </c>
      <c r="AX1237" s="14" t="s">
        <v>76</v>
      </c>
      <c r="AY1237" s="229" t="s">
        <v>123</v>
      </c>
    </row>
    <row r="1238" spans="1:65" s="13" customFormat="1" ht="11.25">
      <c r="B1238" s="209"/>
      <c r="C1238" s="210"/>
      <c r="D1238" s="200" t="s">
        <v>205</v>
      </c>
      <c r="E1238" s="211" t="s">
        <v>1</v>
      </c>
      <c r="F1238" s="212" t="s">
        <v>367</v>
      </c>
      <c r="G1238" s="210"/>
      <c r="H1238" s="211" t="s">
        <v>1</v>
      </c>
      <c r="I1238" s="213"/>
      <c r="J1238" s="210"/>
      <c r="K1238" s="210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205</v>
      </c>
      <c r="AU1238" s="218" t="s">
        <v>132</v>
      </c>
      <c r="AV1238" s="13" t="s">
        <v>83</v>
      </c>
      <c r="AW1238" s="13" t="s">
        <v>32</v>
      </c>
      <c r="AX1238" s="13" t="s">
        <v>76</v>
      </c>
      <c r="AY1238" s="218" t="s">
        <v>123</v>
      </c>
    </row>
    <row r="1239" spans="1:65" s="14" customFormat="1" ht="11.25">
      <c r="B1239" s="219"/>
      <c r="C1239" s="220"/>
      <c r="D1239" s="200" t="s">
        <v>205</v>
      </c>
      <c r="E1239" s="221" t="s">
        <v>1</v>
      </c>
      <c r="F1239" s="222" t="s">
        <v>144</v>
      </c>
      <c r="G1239" s="220"/>
      <c r="H1239" s="223">
        <v>4</v>
      </c>
      <c r="I1239" s="224"/>
      <c r="J1239" s="220"/>
      <c r="K1239" s="220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205</v>
      </c>
      <c r="AU1239" s="229" t="s">
        <v>132</v>
      </c>
      <c r="AV1239" s="14" t="s">
        <v>132</v>
      </c>
      <c r="AW1239" s="14" t="s">
        <v>32</v>
      </c>
      <c r="AX1239" s="14" t="s">
        <v>76</v>
      </c>
      <c r="AY1239" s="229" t="s">
        <v>123</v>
      </c>
    </row>
    <row r="1240" spans="1:65" s="15" customFormat="1" ht="11.25">
      <c r="B1240" s="230"/>
      <c r="C1240" s="231"/>
      <c r="D1240" s="200" t="s">
        <v>205</v>
      </c>
      <c r="E1240" s="232" t="s">
        <v>1</v>
      </c>
      <c r="F1240" s="233" t="s">
        <v>214</v>
      </c>
      <c r="G1240" s="231"/>
      <c r="H1240" s="234">
        <v>16</v>
      </c>
      <c r="I1240" s="235"/>
      <c r="J1240" s="231"/>
      <c r="K1240" s="231"/>
      <c r="L1240" s="236"/>
      <c r="M1240" s="237"/>
      <c r="N1240" s="238"/>
      <c r="O1240" s="238"/>
      <c r="P1240" s="238"/>
      <c r="Q1240" s="238"/>
      <c r="R1240" s="238"/>
      <c r="S1240" s="238"/>
      <c r="T1240" s="239"/>
      <c r="AT1240" s="240" t="s">
        <v>205</v>
      </c>
      <c r="AU1240" s="240" t="s">
        <v>132</v>
      </c>
      <c r="AV1240" s="15" t="s">
        <v>144</v>
      </c>
      <c r="AW1240" s="15" t="s">
        <v>32</v>
      </c>
      <c r="AX1240" s="15" t="s">
        <v>83</v>
      </c>
      <c r="AY1240" s="240" t="s">
        <v>123</v>
      </c>
    </row>
    <row r="1241" spans="1:65" s="2" customFormat="1" ht="24.2" customHeight="1">
      <c r="A1241" s="35"/>
      <c r="B1241" s="36"/>
      <c r="C1241" s="187" t="s">
        <v>1549</v>
      </c>
      <c r="D1241" s="187" t="s">
        <v>126</v>
      </c>
      <c r="E1241" s="188" t="s">
        <v>1550</v>
      </c>
      <c r="F1241" s="189" t="s">
        <v>1551</v>
      </c>
      <c r="G1241" s="190" t="s">
        <v>298</v>
      </c>
      <c r="H1241" s="191">
        <v>137</v>
      </c>
      <c r="I1241" s="192"/>
      <c r="J1241" s="193">
        <f>ROUND(I1241*H1241,2)</f>
        <v>0</v>
      </c>
      <c r="K1241" s="189" t="s">
        <v>130</v>
      </c>
      <c r="L1241" s="40"/>
      <c r="M1241" s="194" t="s">
        <v>1</v>
      </c>
      <c r="N1241" s="195" t="s">
        <v>42</v>
      </c>
      <c r="O1241" s="72"/>
      <c r="P1241" s="196">
        <f>O1241*H1241</f>
        <v>0</v>
      </c>
      <c r="Q1241" s="196">
        <v>0</v>
      </c>
      <c r="R1241" s="196">
        <f>Q1241*H1241</f>
        <v>0</v>
      </c>
      <c r="S1241" s="196">
        <v>2.4E-2</v>
      </c>
      <c r="T1241" s="197">
        <f>S1241*H1241</f>
        <v>3.2880000000000003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98" t="s">
        <v>295</v>
      </c>
      <c r="AT1241" s="198" t="s">
        <v>126</v>
      </c>
      <c r="AU1241" s="198" t="s">
        <v>132</v>
      </c>
      <c r="AY1241" s="18" t="s">
        <v>123</v>
      </c>
      <c r="BE1241" s="199">
        <f>IF(N1241="základní",J1241,0)</f>
        <v>0</v>
      </c>
      <c r="BF1241" s="199">
        <f>IF(N1241="snížená",J1241,0)</f>
        <v>0</v>
      </c>
      <c r="BG1241" s="199">
        <f>IF(N1241="zákl. přenesená",J1241,0)</f>
        <v>0</v>
      </c>
      <c r="BH1241" s="199">
        <f>IF(N1241="sníž. přenesená",J1241,0)</f>
        <v>0</v>
      </c>
      <c r="BI1241" s="199">
        <f>IF(N1241="nulová",J1241,0)</f>
        <v>0</v>
      </c>
      <c r="BJ1241" s="18" t="s">
        <v>132</v>
      </c>
      <c r="BK1241" s="199">
        <f>ROUND(I1241*H1241,2)</f>
        <v>0</v>
      </c>
      <c r="BL1241" s="18" t="s">
        <v>295</v>
      </c>
      <c r="BM1241" s="198" t="s">
        <v>1552</v>
      </c>
    </row>
    <row r="1242" spans="1:65" s="2" customFormat="1" ht="29.25">
      <c r="A1242" s="35"/>
      <c r="B1242" s="36"/>
      <c r="C1242" s="37"/>
      <c r="D1242" s="200" t="s">
        <v>134</v>
      </c>
      <c r="E1242" s="37"/>
      <c r="F1242" s="201" t="s">
        <v>1553</v>
      </c>
      <c r="G1242" s="37"/>
      <c r="H1242" s="37"/>
      <c r="I1242" s="202"/>
      <c r="J1242" s="37"/>
      <c r="K1242" s="37"/>
      <c r="L1242" s="40"/>
      <c r="M1242" s="203"/>
      <c r="N1242" s="204"/>
      <c r="O1242" s="72"/>
      <c r="P1242" s="72"/>
      <c r="Q1242" s="72"/>
      <c r="R1242" s="72"/>
      <c r="S1242" s="72"/>
      <c r="T1242" s="73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T1242" s="18" t="s">
        <v>134</v>
      </c>
      <c r="AU1242" s="18" t="s">
        <v>132</v>
      </c>
    </row>
    <row r="1243" spans="1:65" s="13" customFormat="1" ht="11.25">
      <c r="B1243" s="209"/>
      <c r="C1243" s="210"/>
      <c r="D1243" s="200" t="s">
        <v>205</v>
      </c>
      <c r="E1243" s="211" t="s">
        <v>1</v>
      </c>
      <c r="F1243" s="212" t="s">
        <v>386</v>
      </c>
      <c r="G1243" s="210"/>
      <c r="H1243" s="211" t="s">
        <v>1</v>
      </c>
      <c r="I1243" s="213"/>
      <c r="J1243" s="210"/>
      <c r="K1243" s="210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205</v>
      </c>
      <c r="AU1243" s="218" t="s">
        <v>132</v>
      </c>
      <c r="AV1243" s="13" t="s">
        <v>83</v>
      </c>
      <c r="AW1243" s="13" t="s">
        <v>32</v>
      </c>
      <c r="AX1243" s="13" t="s">
        <v>76</v>
      </c>
      <c r="AY1243" s="218" t="s">
        <v>123</v>
      </c>
    </row>
    <row r="1244" spans="1:65" s="14" customFormat="1" ht="11.25">
      <c r="B1244" s="219"/>
      <c r="C1244" s="220"/>
      <c r="D1244" s="200" t="s">
        <v>205</v>
      </c>
      <c r="E1244" s="221" t="s">
        <v>1</v>
      </c>
      <c r="F1244" s="222" t="s">
        <v>7</v>
      </c>
      <c r="G1244" s="220"/>
      <c r="H1244" s="223">
        <v>21</v>
      </c>
      <c r="I1244" s="224"/>
      <c r="J1244" s="220"/>
      <c r="K1244" s="220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205</v>
      </c>
      <c r="AU1244" s="229" t="s">
        <v>132</v>
      </c>
      <c r="AV1244" s="14" t="s">
        <v>132</v>
      </c>
      <c r="AW1244" s="14" t="s">
        <v>32</v>
      </c>
      <c r="AX1244" s="14" t="s">
        <v>76</v>
      </c>
      <c r="AY1244" s="229" t="s">
        <v>123</v>
      </c>
    </row>
    <row r="1245" spans="1:65" s="13" customFormat="1" ht="11.25">
      <c r="B1245" s="209"/>
      <c r="C1245" s="210"/>
      <c r="D1245" s="200" t="s">
        <v>205</v>
      </c>
      <c r="E1245" s="211" t="s">
        <v>1</v>
      </c>
      <c r="F1245" s="212" t="s">
        <v>345</v>
      </c>
      <c r="G1245" s="210"/>
      <c r="H1245" s="211" t="s">
        <v>1</v>
      </c>
      <c r="I1245" s="213"/>
      <c r="J1245" s="210"/>
      <c r="K1245" s="210"/>
      <c r="L1245" s="214"/>
      <c r="M1245" s="215"/>
      <c r="N1245" s="216"/>
      <c r="O1245" s="216"/>
      <c r="P1245" s="216"/>
      <c r="Q1245" s="216"/>
      <c r="R1245" s="216"/>
      <c r="S1245" s="216"/>
      <c r="T1245" s="217"/>
      <c r="AT1245" s="218" t="s">
        <v>205</v>
      </c>
      <c r="AU1245" s="218" t="s">
        <v>132</v>
      </c>
      <c r="AV1245" s="13" t="s">
        <v>83</v>
      </c>
      <c r="AW1245" s="13" t="s">
        <v>32</v>
      </c>
      <c r="AX1245" s="13" t="s">
        <v>76</v>
      </c>
      <c r="AY1245" s="218" t="s">
        <v>123</v>
      </c>
    </row>
    <row r="1246" spans="1:65" s="14" customFormat="1" ht="11.25">
      <c r="B1246" s="219"/>
      <c r="C1246" s="220"/>
      <c r="D1246" s="200" t="s">
        <v>205</v>
      </c>
      <c r="E1246" s="221" t="s">
        <v>1</v>
      </c>
      <c r="F1246" s="222" t="s">
        <v>404</v>
      </c>
      <c r="G1246" s="220"/>
      <c r="H1246" s="223">
        <v>32</v>
      </c>
      <c r="I1246" s="224"/>
      <c r="J1246" s="220"/>
      <c r="K1246" s="220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205</v>
      </c>
      <c r="AU1246" s="229" t="s">
        <v>132</v>
      </c>
      <c r="AV1246" s="14" t="s">
        <v>132</v>
      </c>
      <c r="AW1246" s="14" t="s">
        <v>32</v>
      </c>
      <c r="AX1246" s="14" t="s">
        <v>76</v>
      </c>
      <c r="AY1246" s="229" t="s">
        <v>123</v>
      </c>
    </row>
    <row r="1247" spans="1:65" s="13" customFormat="1" ht="11.25">
      <c r="B1247" s="209"/>
      <c r="C1247" s="210"/>
      <c r="D1247" s="200" t="s">
        <v>205</v>
      </c>
      <c r="E1247" s="211" t="s">
        <v>1</v>
      </c>
      <c r="F1247" s="212" t="s">
        <v>349</v>
      </c>
      <c r="G1247" s="210"/>
      <c r="H1247" s="211" t="s">
        <v>1</v>
      </c>
      <c r="I1247" s="213"/>
      <c r="J1247" s="210"/>
      <c r="K1247" s="210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205</v>
      </c>
      <c r="AU1247" s="218" t="s">
        <v>132</v>
      </c>
      <c r="AV1247" s="13" t="s">
        <v>83</v>
      </c>
      <c r="AW1247" s="13" t="s">
        <v>32</v>
      </c>
      <c r="AX1247" s="13" t="s">
        <v>76</v>
      </c>
      <c r="AY1247" s="218" t="s">
        <v>123</v>
      </c>
    </row>
    <row r="1248" spans="1:65" s="14" customFormat="1" ht="11.25">
      <c r="B1248" s="219"/>
      <c r="C1248" s="220"/>
      <c r="D1248" s="200" t="s">
        <v>205</v>
      </c>
      <c r="E1248" s="221" t="s">
        <v>1</v>
      </c>
      <c r="F1248" s="222" t="s">
        <v>1554</v>
      </c>
      <c r="G1248" s="220"/>
      <c r="H1248" s="223">
        <v>60</v>
      </c>
      <c r="I1248" s="224"/>
      <c r="J1248" s="220"/>
      <c r="K1248" s="220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205</v>
      </c>
      <c r="AU1248" s="229" t="s">
        <v>132</v>
      </c>
      <c r="AV1248" s="14" t="s">
        <v>132</v>
      </c>
      <c r="AW1248" s="14" t="s">
        <v>32</v>
      </c>
      <c r="AX1248" s="14" t="s">
        <v>76</v>
      </c>
      <c r="AY1248" s="229" t="s">
        <v>123</v>
      </c>
    </row>
    <row r="1249" spans="1:65" s="13" customFormat="1" ht="11.25">
      <c r="B1249" s="209"/>
      <c r="C1249" s="210"/>
      <c r="D1249" s="200" t="s">
        <v>205</v>
      </c>
      <c r="E1249" s="211" t="s">
        <v>1</v>
      </c>
      <c r="F1249" s="212" t="s">
        <v>367</v>
      </c>
      <c r="G1249" s="210"/>
      <c r="H1249" s="211" t="s">
        <v>1</v>
      </c>
      <c r="I1249" s="213"/>
      <c r="J1249" s="210"/>
      <c r="K1249" s="210"/>
      <c r="L1249" s="214"/>
      <c r="M1249" s="215"/>
      <c r="N1249" s="216"/>
      <c r="O1249" s="216"/>
      <c r="P1249" s="216"/>
      <c r="Q1249" s="216"/>
      <c r="R1249" s="216"/>
      <c r="S1249" s="216"/>
      <c r="T1249" s="217"/>
      <c r="AT1249" s="218" t="s">
        <v>205</v>
      </c>
      <c r="AU1249" s="218" t="s">
        <v>132</v>
      </c>
      <c r="AV1249" s="13" t="s">
        <v>83</v>
      </c>
      <c r="AW1249" s="13" t="s">
        <v>32</v>
      </c>
      <c r="AX1249" s="13" t="s">
        <v>76</v>
      </c>
      <c r="AY1249" s="218" t="s">
        <v>123</v>
      </c>
    </row>
    <row r="1250" spans="1:65" s="14" customFormat="1" ht="11.25">
      <c r="B1250" s="219"/>
      <c r="C1250" s="220"/>
      <c r="D1250" s="200" t="s">
        <v>205</v>
      </c>
      <c r="E1250" s="221" t="s">
        <v>1</v>
      </c>
      <c r="F1250" s="222" t="s">
        <v>334</v>
      </c>
      <c r="G1250" s="220"/>
      <c r="H1250" s="223">
        <v>24</v>
      </c>
      <c r="I1250" s="224"/>
      <c r="J1250" s="220"/>
      <c r="K1250" s="220"/>
      <c r="L1250" s="225"/>
      <c r="M1250" s="226"/>
      <c r="N1250" s="227"/>
      <c r="O1250" s="227"/>
      <c r="P1250" s="227"/>
      <c r="Q1250" s="227"/>
      <c r="R1250" s="227"/>
      <c r="S1250" s="227"/>
      <c r="T1250" s="228"/>
      <c r="AT1250" s="229" t="s">
        <v>205</v>
      </c>
      <c r="AU1250" s="229" t="s">
        <v>132</v>
      </c>
      <c r="AV1250" s="14" t="s">
        <v>132</v>
      </c>
      <c r="AW1250" s="14" t="s">
        <v>32</v>
      </c>
      <c r="AX1250" s="14" t="s">
        <v>76</v>
      </c>
      <c r="AY1250" s="229" t="s">
        <v>123</v>
      </c>
    </row>
    <row r="1251" spans="1:65" s="15" customFormat="1" ht="11.25">
      <c r="B1251" s="230"/>
      <c r="C1251" s="231"/>
      <c r="D1251" s="200" t="s">
        <v>205</v>
      </c>
      <c r="E1251" s="232" t="s">
        <v>1</v>
      </c>
      <c r="F1251" s="233" t="s">
        <v>214</v>
      </c>
      <c r="G1251" s="231"/>
      <c r="H1251" s="234">
        <v>137</v>
      </c>
      <c r="I1251" s="235"/>
      <c r="J1251" s="231"/>
      <c r="K1251" s="231"/>
      <c r="L1251" s="236"/>
      <c r="M1251" s="237"/>
      <c r="N1251" s="238"/>
      <c r="O1251" s="238"/>
      <c r="P1251" s="238"/>
      <c r="Q1251" s="238"/>
      <c r="R1251" s="238"/>
      <c r="S1251" s="238"/>
      <c r="T1251" s="239"/>
      <c r="AT1251" s="240" t="s">
        <v>205</v>
      </c>
      <c r="AU1251" s="240" t="s">
        <v>132</v>
      </c>
      <c r="AV1251" s="15" t="s">
        <v>144</v>
      </c>
      <c r="AW1251" s="15" t="s">
        <v>32</v>
      </c>
      <c r="AX1251" s="15" t="s">
        <v>83</v>
      </c>
      <c r="AY1251" s="240" t="s">
        <v>123</v>
      </c>
    </row>
    <row r="1252" spans="1:65" s="2" customFormat="1" ht="24.2" customHeight="1">
      <c r="A1252" s="35"/>
      <c r="B1252" s="36"/>
      <c r="C1252" s="187" t="s">
        <v>1555</v>
      </c>
      <c r="D1252" s="187" t="s">
        <v>126</v>
      </c>
      <c r="E1252" s="188" t="s">
        <v>1556</v>
      </c>
      <c r="F1252" s="189" t="s">
        <v>1557</v>
      </c>
      <c r="G1252" s="190" t="s">
        <v>298</v>
      </c>
      <c r="H1252" s="191">
        <v>8</v>
      </c>
      <c r="I1252" s="192"/>
      <c r="J1252" s="193">
        <f>ROUND(I1252*H1252,2)</f>
        <v>0</v>
      </c>
      <c r="K1252" s="189" t="s">
        <v>130</v>
      </c>
      <c r="L1252" s="40"/>
      <c r="M1252" s="194" t="s">
        <v>1</v>
      </c>
      <c r="N1252" s="195" t="s">
        <v>42</v>
      </c>
      <c r="O1252" s="72"/>
      <c r="P1252" s="196">
        <f>O1252*H1252</f>
        <v>0</v>
      </c>
      <c r="Q1252" s="196">
        <v>0</v>
      </c>
      <c r="R1252" s="196">
        <f>Q1252*H1252</f>
        <v>0</v>
      </c>
      <c r="S1252" s="196">
        <v>2.5999999999999999E-2</v>
      </c>
      <c r="T1252" s="197">
        <f>S1252*H1252</f>
        <v>0.20799999999999999</v>
      </c>
      <c r="U1252" s="35"/>
      <c r="V1252" s="35"/>
      <c r="W1252" s="35"/>
      <c r="X1252" s="35"/>
      <c r="Y1252" s="35"/>
      <c r="Z1252" s="35"/>
      <c r="AA1252" s="35"/>
      <c r="AB1252" s="35"/>
      <c r="AC1252" s="35"/>
      <c r="AD1252" s="35"/>
      <c r="AE1252" s="35"/>
      <c r="AR1252" s="198" t="s">
        <v>295</v>
      </c>
      <c r="AT1252" s="198" t="s">
        <v>126</v>
      </c>
      <c r="AU1252" s="198" t="s">
        <v>132</v>
      </c>
      <c r="AY1252" s="18" t="s">
        <v>123</v>
      </c>
      <c r="BE1252" s="199">
        <f>IF(N1252="základní",J1252,0)</f>
        <v>0</v>
      </c>
      <c r="BF1252" s="199">
        <f>IF(N1252="snížená",J1252,0)</f>
        <v>0</v>
      </c>
      <c r="BG1252" s="199">
        <f>IF(N1252="zákl. přenesená",J1252,0)</f>
        <v>0</v>
      </c>
      <c r="BH1252" s="199">
        <f>IF(N1252="sníž. přenesená",J1252,0)</f>
        <v>0</v>
      </c>
      <c r="BI1252" s="199">
        <f>IF(N1252="nulová",J1252,0)</f>
        <v>0</v>
      </c>
      <c r="BJ1252" s="18" t="s">
        <v>132</v>
      </c>
      <c r="BK1252" s="199">
        <f>ROUND(I1252*H1252,2)</f>
        <v>0</v>
      </c>
      <c r="BL1252" s="18" t="s">
        <v>295</v>
      </c>
      <c r="BM1252" s="198" t="s">
        <v>1558</v>
      </c>
    </row>
    <row r="1253" spans="1:65" s="2" customFormat="1" ht="29.25">
      <c r="A1253" s="35"/>
      <c r="B1253" s="36"/>
      <c r="C1253" s="37"/>
      <c r="D1253" s="200" t="s">
        <v>134</v>
      </c>
      <c r="E1253" s="37"/>
      <c r="F1253" s="201" t="s">
        <v>1559</v>
      </c>
      <c r="G1253" s="37"/>
      <c r="H1253" s="37"/>
      <c r="I1253" s="202"/>
      <c r="J1253" s="37"/>
      <c r="K1253" s="37"/>
      <c r="L1253" s="40"/>
      <c r="M1253" s="203"/>
      <c r="N1253" s="204"/>
      <c r="O1253" s="72"/>
      <c r="P1253" s="72"/>
      <c r="Q1253" s="72"/>
      <c r="R1253" s="72"/>
      <c r="S1253" s="72"/>
      <c r="T1253" s="73"/>
      <c r="U1253" s="35"/>
      <c r="V1253" s="35"/>
      <c r="W1253" s="35"/>
      <c r="X1253" s="35"/>
      <c r="Y1253" s="35"/>
      <c r="Z1253" s="35"/>
      <c r="AA1253" s="35"/>
      <c r="AB1253" s="35"/>
      <c r="AC1253" s="35"/>
      <c r="AD1253" s="35"/>
      <c r="AE1253" s="35"/>
      <c r="AT1253" s="18" t="s">
        <v>134</v>
      </c>
      <c r="AU1253" s="18" t="s">
        <v>132</v>
      </c>
    </row>
    <row r="1254" spans="1:65" s="13" customFormat="1" ht="11.25">
      <c r="B1254" s="209"/>
      <c r="C1254" s="210"/>
      <c r="D1254" s="200" t="s">
        <v>205</v>
      </c>
      <c r="E1254" s="211" t="s">
        <v>1</v>
      </c>
      <c r="F1254" s="212" t="s">
        <v>349</v>
      </c>
      <c r="G1254" s="210"/>
      <c r="H1254" s="211" t="s">
        <v>1</v>
      </c>
      <c r="I1254" s="213"/>
      <c r="J1254" s="210"/>
      <c r="K1254" s="210"/>
      <c r="L1254" s="214"/>
      <c r="M1254" s="215"/>
      <c r="N1254" s="216"/>
      <c r="O1254" s="216"/>
      <c r="P1254" s="216"/>
      <c r="Q1254" s="216"/>
      <c r="R1254" s="216"/>
      <c r="S1254" s="216"/>
      <c r="T1254" s="217"/>
      <c r="AT1254" s="218" t="s">
        <v>205</v>
      </c>
      <c r="AU1254" s="218" t="s">
        <v>132</v>
      </c>
      <c r="AV1254" s="13" t="s">
        <v>83</v>
      </c>
      <c r="AW1254" s="13" t="s">
        <v>32</v>
      </c>
      <c r="AX1254" s="13" t="s">
        <v>76</v>
      </c>
      <c r="AY1254" s="218" t="s">
        <v>123</v>
      </c>
    </row>
    <row r="1255" spans="1:65" s="14" customFormat="1" ht="11.25">
      <c r="B1255" s="219"/>
      <c r="C1255" s="220"/>
      <c r="D1255" s="200" t="s">
        <v>205</v>
      </c>
      <c r="E1255" s="221" t="s">
        <v>1</v>
      </c>
      <c r="F1255" s="222" t="s">
        <v>167</v>
      </c>
      <c r="G1255" s="220"/>
      <c r="H1255" s="223">
        <v>8</v>
      </c>
      <c r="I1255" s="224"/>
      <c r="J1255" s="220"/>
      <c r="K1255" s="220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205</v>
      </c>
      <c r="AU1255" s="229" t="s">
        <v>132</v>
      </c>
      <c r="AV1255" s="14" t="s">
        <v>132</v>
      </c>
      <c r="AW1255" s="14" t="s">
        <v>32</v>
      </c>
      <c r="AX1255" s="14" t="s">
        <v>83</v>
      </c>
      <c r="AY1255" s="229" t="s">
        <v>123</v>
      </c>
    </row>
    <row r="1256" spans="1:65" s="2" customFormat="1" ht="14.45" customHeight="1">
      <c r="A1256" s="35"/>
      <c r="B1256" s="36"/>
      <c r="C1256" s="187" t="s">
        <v>1560</v>
      </c>
      <c r="D1256" s="187" t="s">
        <v>126</v>
      </c>
      <c r="E1256" s="188" t="s">
        <v>1561</v>
      </c>
      <c r="F1256" s="189" t="s">
        <v>1562</v>
      </c>
      <c r="G1256" s="190" t="s">
        <v>202</v>
      </c>
      <c r="H1256" s="191">
        <v>107.28</v>
      </c>
      <c r="I1256" s="192"/>
      <c r="J1256" s="193">
        <f>ROUND(I1256*H1256,2)</f>
        <v>0</v>
      </c>
      <c r="K1256" s="189" t="s">
        <v>130</v>
      </c>
      <c r="L1256" s="40"/>
      <c r="M1256" s="194" t="s">
        <v>1</v>
      </c>
      <c r="N1256" s="195" t="s">
        <v>42</v>
      </c>
      <c r="O1256" s="72"/>
      <c r="P1256" s="196">
        <f>O1256*H1256</f>
        <v>0</v>
      </c>
      <c r="Q1256" s="196">
        <v>0</v>
      </c>
      <c r="R1256" s="196">
        <f>Q1256*H1256</f>
        <v>0</v>
      </c>
      <c r="S1256" s="196">
        <v>1.695E-2</v>
      </c>
      <c r="T1256" s="197">
        <f>S1256*H1256</f>
        <v>1.8183959999999999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198" t="s">
        <v>295</v>
      </c>
      <c r="AT1256" s="198" t="s">
        <v>126</v>
      </c>
      <c r="AU1256" s="198" t="s">
        <v>132</v>
      </c>
      <c r="AY1256" s="18" t="s">
        <v>123</v>
      </c>
      <c r="BE1256" s="199">
        <f>IF(N1256="základní",J1256,0)</f>
        <v>0</v>
      </c>
      <c r="BF1256" s="199">
        <f>IF(N1256="snížená",J1256,0)</f>
        <v>0</v>
      </c>
      <c r="BG1256" s="199">
        <f>IF(N1256="zákl. přenesená",J1256,0)</f>
        <v>0</v>
      </c>
      <c r="BH1256" s="199">
        <f>IF(N1256="sníž. přenesená",J1256,0)</f>
        <v>0</v>
      </c>
      <c r="BI1256" s="199">
        <f>IF(N1256="nulová",J1256,0)</f>
        <v>0</v>
      </c>
      <c r="BJ1256" s="18" t="s">
        <v>132</v>
      </c>
      <c r="BK1256" s="199">
        <f>ROUND(I1256*H1256,2)</f>
        <v>0</v>
      </c>
      <c r="BL1256" s="18" t="s">
        <v>295</v>
      </c>
      <c r="BM1256" s="198" t="s">
        <v>1563</v>
      </c>
    </row>
    <row r="1257" spans="1:65" s="2" customFormat="1" ht="11.25">
      <c r="A1257" s="35"/>
      <c r="B1257" s="36"/>
      <c r="C1257" s="37"/>
      <c r="D1257" s="200" t="s">
        <v>134</v>
      </c>
      <c r="E1257" s="37"/>
      <c r="F1257" s="201" t="s">
        <v>1564</v>
      </c>
      <c r="G1257" s="37"/>
      <c r="H1257" s="37"/>
      <c r="I1257" s="202"/>
      <c r="J1257" s="37"/>
      <c r="K1257" s="37"/>
      <c r="L1257" s="40"/>
      <c r="M1257" s="203"/>
      <c r="N1257" s="204"/>
      <c r="O1257" s="72"/>
      <c r="P1257" s="72"/>
      <c r="Q1257" s="72"/>
      <c r="R1257" s="72"/>
      <c r="S1257" s="72"/>
      <c r="T1257" s="73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T1257" s="18" t="s">
        <v>134</v>
      </c>
      <c r="AU1257" s="18" t="s">
        <v>132</v>
      </c>
    </row>
    <row r="1258" spans="1:65" s="13" customFormat="1" ht="11.25">
      <c r="B1258" s="209"/>
      <c r="C1258" s="210"/>
      <c r="D1258" s="200" t="s">
        <v>205</v>
      </c>
      <c r="E1258" s="211" t="s">
        <v>1</v>
      </c>
      <c r="F1258" s="212" t="s">
        <v>1565</v>
      </c>
      <c r="G1258" s="210"/>
      <c r="H1258" s="211" t="s">
        <v>1</v>
      </c>
      <c r="I1258" s="213"/>
      <c r="J1258" s="210"/>
      <c r="K1258" s="210"/>
      <c r="L1258" s="214"/>
      <c r="M1258" s="215"/>
      <c r="N1258" s="216"/>
      <c r="O1258" s="216"/>
      <c r="P1258" s="216"/>
      <c r="Q1258" s="216"/>
      <c r="R1258" s="216"/>
      <c r="S1258" s="216"/>
      <c r="T1258" s="217"/>
      <c r="AT1258" s="218" t="s">
        <v>205</v>
      </c>
      <c r="AU1258" s="218" t="s">
        <v>132</v>
      </c>
      <c r="AV1258" s="13" t="s">
        <v>83</v>
      </c>
      <c r="AW1258" s="13" t="s">
        <v>32</v>
      </c>
      <c r="AX1258" s="13" t="s">
        <v>76</v>
      </c>
      <c r="AY1258" s="218" t="s">
        <v>123</v>
      </c>
    </row>
    <row r="1259" spans="1:65" s="14" customFormat="1" ht="11.25">
      <c r="B1259" s="219"/>
      <c r="C1259" s="220"/>
      <c r="D1259" s="200" t="s">
        <v>205</v>
      </c>
      <c r="E1259" s="221" t="s">
        <v>1</v>
      </c>
      <c r="F1259" s="222" t="s">
        <v>1566</v>
      </c>
      <c r="G1259" s="220"/>
      <c r="H1259" s="223">
        <v>42.48</v>
      </c>
      <c r="I1259" s="224"/>
      <c r="J1259" s="220"/>
      <c r="K1259" s="220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205</v>
      </c>
      <c r="AU1259" s="229" t="s">
        <v>132</v>
      </c>
      <c r="AV1259" s="14" t="s">
        <v>132</v>
      </c>
      <c r="AW1259" s="14" t="s">
        <v>32</v>
      </c>
      <c r="AX1259" s="14" t="s">
        <v>76</v>
      </c>
      <c r="AY1259" s="229" t="s">
        <v>123</v>
      </c>
    </row>
    <row r="1260" spans="1:65" s="14" customFormat="1" ht="22.5">
      <c r="B1260" s="219"/>
      <c r="C1260" s="220"/>
      <c r="D1260" s="200" t="s">
        <v>205</v>
      </c>
      <c r="E1260" s="221" t="s">
        <v>1</v>
      </c>
      <c r="F1260" s="222" t="s">
        <v>1567</v>
      </c>
      <c r="G1260" s="220"/>
      <c r="H1260" s="223">
        <v>83.712000000000003</v>
      </c>
      <c r="I1260" s="224"/>
      <c r="J1260" s="220"/>
      <c r="K1260" s="220"/>
      <c r="L1260" s="225"/>
      <c r="M1260" s="226"/>
      <c r="N1260" s="227"/>
      <c r="O1260" s="227"/>
      <c r="P1260" s="227"/>
      <c r="Q1260" s="227"/>
      <c r="R1260" s="227"/>
      <c r="S1260" s="227"/>
      <c r="T1260" s="228"/>
      <c r="AT1260" s="229" t="s">
        <v>205</v>
      </c>
      <c r="AU1260" s="229" t="s">
        <v>132</v>
      </c>
      <c r="AV1260" s="14" t="s">
        <v>132</v>
      </c>
      <c r="AW1260" s="14" t="s">
        <v>32</v>
      </c>
      <c r="AX1260" s="14" t="s">
        <v>76</v>
      </c>
      <c r="AY1260" s="229" t="s">
        <v>123</v>
      </c>
    </row>
    <row r="1261" spans="1:65" s="14" customFormat="1" ht="11.25">
      <c r="B1261" s="219"/>
      <c r="C1261" s="220"/>
      <c r="D1261" s="200" t="s">
        <v>205</v>
      </c>
      <c r="E1261" s="221" t="s">
        <v>1</v>
      </c>
      <c r="F1261" s="222" t="s">
        <v>1568</v>
      </c>
      <c r="G1261" s="220"/>
      <c r="H1261" s="223">
        <v>-18.911999999999999</v>
      </c>
      <c r="I1261" s="224"/>
      <c r="J1261" s="220"/>
      <c r="K1261" s="220"/>
      <c r="L1261" s="225"/>
      <c r="M1261" s="226"/>
      <c r="N1261" s="227"/>
      <c r="O1261" s="227"/>
      <c r="P1261" s="227"/>
      <c r="Q1261" s="227"/>
      <c r="R1261" s="227"/>
      <c r="S1261" s="227"/>
      <c r="T1261" s="228"/>
      <c r="AT1261" s="229" t="s">
        <v>205</v>
      </c>
      <c r="AU1261" s="229" t="s">
        <v>132</v>
      </c>
      <c r="AV1261" s="14" t="s">
        <v>132</v>
      </c>
      <c r="AW1261" s="14" t="s">
        <v>32</v>
      </c>
      <c r="AX1261" s="14" t="s">
        <v>76</v>
      </c>
      <c r="AY1261" s="229" t="s">
        <v>123</v>
      </c>
    </row>
    <row r="1262" spans="1:65" s="15" customFormat="1" ht="11.25">
      <c r="B1262" s="230"/>
      <c r="C1262" s="231"/>
      <c r="D1262" s="200" t="s">
        <v>205</v>
      </c>
      <c r="E1262" s="232" t="s">
        <v>1</v>
      </c>
      <c r="F1262" s="233" t="s">
        <v>214</v>
      </c>
      <c r="G1262" s="231"/>
      <c r="H1262" s="234">
        <v>107.28</v>
      </c>
      <c r="I1262" s="235"/>
      <c r="J1262" s="231"/>
      <c r="K1262" s="231"/>
      <c r="L1262" s="236"/>
      <c r="M1262" s="237"/>
      <c r="N1262" s="238"/>
      <c r="O1262" s="238"/>
      <c r="P1262" s="238"/>
      <c r="Q1262" s="238"/>
      <c r="R1262" s="238"/>
      <c r="S1262" s="238"/>
      <c r="T1262" s="239"/>
      <c r="AT1262" s="240" t="s">
        <v>205</v>
      </c>
      <c r="AU1262" s="240" t="s">
        <v>132</v>
      </c>
      <c r="AV1262" s="15" t="s">
        <v>144</v>
      </c>
      <c r="AW1262" s="15" t="s">
        <v>32</v>
      </c>
      <c r="AX1262" s="15" t="s">
        <v>83</v>
      </c>
      <c r="AY1262" s="240" t="s">
        <v>123</v>
      </c>
    </row>
    <row r="1263" spans="1:65" s="2" customFormat="1" ht="24.2" customHeight="1">
      <c r="A1263" s="35"/>
      <c r="B1263" s="36"/>
      <c r="C1263" s="187" t="s">
        <v>1569</v>
      </c>
      <c r="D1263" s="187" t="s">
        <v>126</v>
      </c>
      <c r="E1263" s="188" t="s">
        <v>1570</v>
      </c>
      <c r="F1263" s="189" t="s">
        <v>1571</v>
      </c>
      <c r="G1263" s="190" t="s">
        <v>298</v>
      </c>
      <c r="H1263" s="191">
        <v>68</v>
      </c>
      <c r="I1263" s="192"/>
      <c r="J1263" s="193">
        <f>ROUND(I1263*H1263,2)</f>
        <v>0</v>
      </c>
      <c r="K1263" s="189" t="s">
        <v>130</v>
      </c>
      <c r="L1263" s="40"/>
      <c r="M1263" s="194" t="s">
        <v>1</v>
      </c>
      <c r="N1263" s="195" t="s">
        <v>42</v>
      </c>
      <c r="O1263" s="72"/>
      <c r="P1263" s="196">
        <f>O1263*H1263</f>
        <v>0</v>
      </c>
      <c r="Q1263" s="196">
        <v>0</v>
      </c>
      <c r="R1263" s="196">
        <f>Q1263*H1263</f>
        <v>0</v>
      </c>
      <c r="S1263" s="196">
        <v>3.0000000000000001E-3</v>
      </c>
      <c r="T1263" s="197">
        <f>S1263*H1263</f>
        <v>0.20400000000000001</v>
      </c>
      <c r="U1263" s="35"/>
      <c r="V1263" s="35"/>
      <c r="W1263" s="35"/>
      <c r="X1263" s="35"/>
      <c r="Y1263" s="35"/>
      <c r="Z1263" s="35"/>
      <c r="AA1263" s="35"/>
      <c r="AB1263" s="35"/>
      <c r="AC1263" s="35"/>
      <c r="AD1263" s="35"/>
      <c r="AE1263" s="35"/>
      <c r="AR1263" s="198" t="s">
        <v>295</v>
      </c>
      <c r="AT1263" s="198" t="s">
        <v>126</v>
      </c>
      <c r="AU1263" s="198" t="s">
        <v>132</v>
      </c>
      <c r="AY1263" s="18" t="s">
        <v>123</v>
      </c>
      <c r="BE1263" s="199">
        <f>IF(N1263="základní",J1263,0)</f>
        <v>0</v>
      </c>
      <c r="BF1263" s="199">
        <f>IF(N1263="snížená",J1263,0)</f>
        <v>0</v>
      </c>
      <c r="BG1263" s="199">
        <f>IF(N1263="zákl. přenesená",J1263,0)</f>
        <v>0</v>
      </c>
      <c r="BH1263" s="199">
        <f>IF(N1263="sníž. přenesená",J1263,0)</f>
        <v>0</v>
      </c>
      <c r="BI1263" s="199">
        <f>IF(N1263="nulová",J1263,0)</f>
        <v>0</v>
      </c>
      <c r="BJ1263" s="18" t="s">
        <v>132</v>
      </c>
      <c r="BK1263" s="199">
        <f>ROUND(I1263*H1263,2)</f>
        <v>0</v>
      </c>
      <c r="BL1263" s="18" t="s">
        <v>295</v>
      </c>
      <c r="BM1263" s="198" t="s">
        <v>1572</v>
      </c>
    </row>
    <row r="1264" spans="1:65" s="2" customFormat="1" ht="19.5">
      <c r="A1264" s="35"/>
      <c r="B1264" s="36"/>
      <c r="C1264" s="37"/>
      <c r="D1264" s="200" t="s">
        <v>134</v>
      </c>
      <c r="E1264" s="37"/>
      <c r="F1264" s="201" t="s">
        <v>1573</v>
      </c>
      <c r="G1264" s="37"/>
      <c r="H1264" s="37"/>
      <c r="I1264" s="202"/>
      <c r="J1264" s="37"/>
      <c r="K1264" s="37"/>
      <c r="L1264" s="40"/>
      <c r="M1264" s="203"/>
      <c r="N1264" s="204"/>
      <c r="O1264" s="72"/>
      <c r="P1264" s="72"/>
      <c r="Q1264" s="72"/>
      <c r="R1264" s="72"/>
      <c r="S1264" s="72"/>
      <c r="T1264" s="73"/>
      <c r="U1264" s="35"/>
      <c r="V1264" s="35"/>
      <c r="W1264" s="35"/>
      <c r="X1264" s="35"/>
      <c r="Y1264" s="35"/>
      <c r="Z1264" s="35"/>
      <c r="AA1264" s="35"/>
      <c r="AB1264" s="35"/>
      <c r="AC1264" s="35"/>
      <c r="AD1264" s="35"/>
      <c r="AE1264" s="35"/>
      <c r="AT1264" s="18" t="s">
        <v>134</v>
      </c>
      <c r="AU1264" s="18" t="s">
        <v>132</v>
      </c>
    </row>
    <row r="1265" spans="1:65" s="13" customFormat="1" ht="11.25">
      <c r="B1265" s="209"/>
      <c r="C1265" s="210"/>
      <c r="D1265" s="200" t="s">
        <v>205</v>
      </c>
      <c r="E1265" s="211" t="s">
        <v>1</v>
      </c>
      <c r="F1265" s="212" t="s">
        <v>386</v>
      </c>
      <c r="G1265" s="210"/>
      <c r="H1265" s="211" t="s">
        <v>1</v>
      </c>
      <c r="I1265" s="213"/>
      <c r="J1265" s="210"/>
      <c r="K1265" s="210"/>
      <c r="L1265" s="214"/>
      <c r="M1265" s="215"/>
      <c r="N1265" s="216"/>
      <c r="O1265" s="216"/>
      <c r="P1265" s="216"/>
      <c r="Q1265" s="216"/>
      <c r="R1265" s="216"/>
      <c r="S1265" s="216"/>
      <c r="T1265" s="217"/>
      <c r="AT1265" s="218" t="s">
        <v>205</v>
      </c>
      <c r="AU1265" s="218" t="s">
        <v>132</v>
      </c>
      <c r="AV1265" s="13" t="s">
        <v>83</v>
      </c>
      <c r="AW1265" s="13" t="s">
        <v>32</v>
      </c>
      <c r="AX1265" s="13" t="s">
        <v>76</v>
      </c>
      <c r="AY1265" s="218" t="s">
        <v>123</v>
      </c>
    </row>
    <row r="1266" spans="1:65" s="14" customFormat="1" ht="11.25">
      <c r="B1266" s="219"/>
      <c r="C1266" s="220"/>
      <c r="D1266" s="200" t="s">
        <v>205</v>
      </c>
      <c r="E1266" s="221" t="s">
        <v>1</v>
      </c>
      <c r="F1266" s="222" t="s">
        <v>352</v>
      </c>
      <c r="G1266" s="220"/>
      <c r="H1266" s="223">
        <v>26</v>
      </c>
      <c r="I1266" s="224"/>
      <c r="J1266" s="220"/>
      <c r="K1266" s="220"/>
      <c r="L1266" s="225"/>
      <c r="M1266" s="226"/>
      <c r="N1266" s="227"/>
      <c r="O1266" s="227"/>
      <c r="P1266" s="227"/>
      <c r="Q1266" s="227"/>
      <c r="R1266" s="227"/>
      <c r="S1266" s="227"/>
      <c r="T1266" s="228"/>
      <c r="AT1266" s="229" t="s">
        <v>205</v>
      </c>
      <c r="AU1266" s="229" t="s">
        <v>132</v>
      </c>
      <c r="AV1266" s="14" t="s">
        <v>132</v>
      </c>
      <c r="AW1266" s="14" t="s">
        <v>32</v>
      </c>
      <c r="AX1266" s="14" t="s">
        <v>76</v>
      </c>
      <c r="AY1266" s="229" t="s">
        <v>123</v>
      </c>
    </row>
    <row r="1267" spans="1:65" s="13" customFormat="1" ht="11.25">
      <c r="B1267" s="209"/>
      <c r="C1267" s="210"/>
      <c r="D1267" s="200" t="s">
        <v>205</v>
      </c>
      <c r="E1267" s="211" t="s">
        <v>1</v>
      </c>
      <c r="F1267" s="212" t="s">
        <v>345</v>
      </c>
      <c r="G1267" s="210"/>
      <c r="H1267" s="211" t="s">
        <v>1</v>
      </c>
      <c r="I1267" s="213"/>
      <c r="J1267" s="210"/>
      <c r="K1267" s="210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205</v>
      </c>
      <c r="AU1267" s="218" t="s">
        <v>132</v>
      </c>
      <c r="AV1267" s="13" t="s">
        <v>83</v>
      </c>
      <c r="AW1267" s="13" t="s">
        <v>32</v>
      </c>
      <c r="AX1267" s="13" t="s">
        <v>76</v>
      </c>
      <c r="AY1267" s="218" t="s">
        <v>123</v>
      </c>
    </row>
    <row r="1268" spans="1:65" s="14" customFormat="1" ht="11.25">
      <c r="B1268" s="219"/>
      <c r="C1268" s="220"/>
      <c r="D1268" s="200" t="s">
        <v>205</v>
      </c>
      <c r="E1268" s="221" t="s">
        <v>1</v>
      </c>
      <c r="F1268" s="222" t="s">
        <v>167</v>
      </c>
      <c r="G1268" s="220"/>
      <c r="H1268" s="223">
        <v>8</v>
      </c>
      <c r="I1268" s="224"/>
      <c r="J1268" s="220"/>
      <c r="K1268" s="220"/>
      <c r="L1268" s="225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205</v>
      </c>
      <c r="AU1268" s="229" t="s">
        <v>132</v>
      </c>
      <c r="AV1268" s="14" t="s">
        <v>132</v>
      </c>
      <c r="AW1268" s="14" t="s">
        <v>32</v>
      </c>
      <c r="AX1268" s="14" t="s">
        <v>76</v>
      </c>
      <c r="AY1268" s="229" t="s">
        <v>123</v>
      </c>
    </row>
    <row r="1269" spans="1:65" s="13" customFormat="1" ht="11.25">
      <c r="B1269" s="209"/>
      <c r="C1269" s="210"/>
      <c r="D1269" s="200" t="s">
        <v>205</v>
      </c>
      <c r="E1269" s="211" t="s">
        <v>1</v>
      </c>
      <c r="F1269" s="212" t="s">
        <v>349</v>
      </c>
      <c r="G1269" s="210"/>
      <c r="H1269" s="211" t="s">
        <v>1</v>
      </c>
      <c r="I1269" s="213"/>
      <c r="J1269" s="210"/>
      <c r="K1269" s="210"/>
      <c r="L1269" s="214"/>
      <c r="M1269" s="215"/>
      <c r="N1269" s="216"/>
      <c r="O1269" s="216"/>
      <c r="P1269" s="216"/>
      <c r="Q1269" s="216"/>
      <c r="R1269" s="216"/>
      <c r="S1269" s="216"/>
      <c r="T1269" s="217"/>
      <c r="AT1269" s="218" t="s">
        <v>205</v>
      </c>
      <c r="AU1269" s="218" t="s">
        <v>132</v>
      </c>
      <c r="AV1269" s="13" t="s">
        <v>83</v>
      </c>
      <c r="AW1269" s="13" t="s">
        <v>32</v>
      </c>
      <c r="AX1269" s="13" t="s">
        <v>76</v>
      </c>
      <c r="AY1269" s="218" t="s">
        <v>123</v>
      </c>
    </row>
    <row r="1270" spans="1:65" s="14" customFormat="1" ht="11.25">
      <c r="B1270" s="219"/>
      <c r="C1270" s="220"/>
      <c r="D1270" s="200" t="s">
        <v>205</v>
      </c>
      <c r="E1270" s="221" t="s">
        <v>1</v>
      </c>
      <c r="F1270" s="222" t="s">
        <v>404</v>
      </c>
      <c r="G1270" s="220"/>
      <c r="H1270" s="223">
        <v>32</v>
      </c>
      <c r="I1270" s="224"/>
      <c r="J1270" s="220"/>
      <c r="K1270" s="220"/>
      <c r="L1270" s="225"/>
      <c r="M1270" s="226"/>
      <c r="N1270" s="227"/>
      <c r="O1270" s="227"/>
      <c r="P1270" s="227"/>
      <c r="Q1270" s="227"/>
      <c r="R1270" s="227"/>
      <c r="S1270" s="227"/>
      <c r="T1270" s="228"/>
      <c r="AT1270" s="229" t="s">
        <v>205</v>
      </c>
      <c r="AU1270" s="229" t="s">
        <v>132</v>
      </c>
      <c r="AV1270" s="14" t="s">
        <v>132</v>
      </c>
      <c r="AW1270" s="14" t="s">
        <v>32</v>
      </c>
      <c r="AX1270" s="14" t="s">
        <v>76</v>
      </c>
      <c r="AY1270" s="229" t="s">
        <v>123</v>
      </c>
    </row>
    <row r="1271" spans="1:65" s="13" customFormat="1" ht="11.25">
      <c r="B1271" s="209"/>
      <c r="C1271" s="210"/>
      <c r="D1271" s="200" t="s">
        <v>205</v>
      </c>
      <c r="E1271" s="211" t="s">
        <v>1</v>
      </c>
      <c r="F1271" s="212" t="s">
        <v>367</v>
      </c>
      <c r="G1271" s="210"/>
      <c r="H1271" s="211" t="s">
        <v>1</v>
      </c>
      <c r="I1271" s="213"/>
      <c r="J1271" s="210"/>
      <c r="K1271" s="210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205</v>
      </c>
      <c r="AU1271" s="218" t="s">
        <v>132</v>
      </c>
      <c r="AV1271" s="13" t="s">
        <v>83</v>
      </c>
      <c r="AW1271" s="13" t="s">
        <v>32</v>
      </c>
      <c r="AX1271" s="13" t="s">
        <v>76</v>
      </c>
      <c r="AY1271" s="218" t="s">
        <v>123</v>
      </c>
    </row>
    <row r="1272" spans="1:65" s="14" customFormat="1" ht="11.25">
      <c r="B1272" s="219"/>
      <c r="C1272" s="220"/>
      <c r="D1272" s="200" t="s">
        <v>205</v>
      </c>
      <c r="E1272" s="221" t="s">
        <v>1</v>
      </c>
      <c r="F1272" s="222" t="s">
        <v>132</v>
      </c>
      <c r="G1272" s="220"/>
      <c r="H1272" s="223">
        <v>2</v>
      </c>
      <c r="I1272" s="224"/>
      <c r="J1272" s="220"/>
      <c r="K1272" s="220"/>
      <c r="L1272" s="225"/>
      <c r="M1272" s="226"/>
      <c r="N1272" s="227"/>
      <c r="O1272" s="227"/>
      <c r="P1272" s="227"/>
      <c r="Q1272" s="227"/>
      <c r="R1272" s="227"/>
      <c r="S1272" s="227"/>
      <c r="T1272" s="228"/>
      <c r="AT1272" s="229" t="s">
        <v>205</v>
      </c>
      <c r="AU1272" s="229" t="s">
        <v>132</v>
      </c>
      <c r="AV1272" s="14" t="s">
        <v>132</v>
      </c>
      <c r="AW1272" s="14" t="s">
        <v>32</v>
      </c>
      <c r="AX1272" s="14" t="s">
        <v>76</v>
      </c>
      <c r="AY1272" s="229" t="s">
        <v>123</v>
      </c>
    </row>
    <row r="1273" spans="1:65" s="15" customFormat="1" ht="11.25">
      <c r="B1273" s="230"/>
      <c r="C1273" s="231"/>
      <c r="D1273" s="200" t="s">
        <v>205</v>
      </c>
      <c r="E1273" s="232" t="s">
        <v>1</v>
      </c>
      <c r="F1273" s="233" t="s">
        <v>214</v>
      </c>
      <c r="G1273" s="231"/>
      <c r="H1273" s="234">
        <v>68</v>
      </c>
      <c r="I1273" s="235"/>
      <c r="J1273" s="231"/>
      <c r="K1273" s="231"/>
      <c r="L1273" s="236"/>
      <c r="M1273" s="237"/>
      <c r="N1273" s="238"/>
      <c r="O1273" s="238"/>
      <c r="P1273" s="238"/>
      <c r="Q1273" s="238"/>
      <c r="R1273" s="238"/>
      <c r="S1273" s="238"/>
      <c r="T1273" s="239"/>
      <c r="AT1273" s="240" t="s">
        <v>205</v>
      </c>
      <c r="AU1273" s="240" t="s">
        <v>132</v>
      </c>
      <c r="AV1273" s="15" t="s">
        <v>144</v>
      </c>
      <c r="AW1273" s="15" t="s">
        <v>32</v>
      </c>
      <c r="AX1273" s="15" t="s">
        <v>83</v>
      </c>
      <c r="AY1273" s="240" t="s">
        <v>123</v>
      </c>
    </row>
    <row r="1274" spans="1:65" s="2" customFormat="1" ht="24.2" customHeight="1">
      <c r="A1274" s="35"/>
      <c r="B1274" s="36"/>
      <c r="C1274" s="187" t="s">
        <v>1574</v>
      </c>
      <c r="D1274" s="187" t="s">
        <v>126</v>
      </c>
      <c r="E1274" s="188" t="s">
        <v>1575</v>
      </c>
      <c r="F1274" s="189" t="s">
        <v>1576</v>
      </c>
      <c r="G1274" s="190" t="s">
        <v>298</v>
      </c>
      <c r="H1274" s="191">
        <v>41</v>
      </c>
      <c r="I1274" s="192"/>
      <c r="J1274" s="193">
        <f>ROUND(I1274*H1274,2)</f>
        <v>0</v>
      </c>
      <c r="K1274" s="189" t="s">
        <v>130</v>
      </c>
      <c r="L1274" s="40"/>
      <c r="M1274" s="194" t="s">
        <v>1</v>
      </c>
      <c r="N1274" s="195" t="s">
        <v>42</v>
      </c>
      <c r="O1274" s="72"/>
      <c r="P1274" s="196">
        <f>O1274*H1274</f>
        <v>0</v>
      </c>
      <c r="Q1274" s="196">
        <v>0</v>
      </c>
      <c r="R1274" s="196">
        <f>Q1274*H1274</f>
        <v>0</v>
      </c>
      <c r="S1274" s="196">
        <v>5.0000000000000001E-3</v>
      </c>
      <c r="T1274" s="197">
        <f>S1274*H1274</f>
        <v>0.20500000000000002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198" t="s">
        <v>295</v>
      </c>
      <c r="AT1274" s="198" t="s">
        <v>126</v>
      </c>
      <c r="AU1274" s="198" t="s">
        <v>132</v>
      </c>
      <c r="AY1274" s="18" t="s">
        <v>123</v>
      </c>
      <c r="BE1274" s="199">
        <f>IF(N1274="základní",J1274,0)</f>
        <v>0</v>
      </c>
      <c r="BF1274" s="199">
        <f>IF(N1274="snížená",J1274,0)</f>
        <v>0</v>
      </c>
      <c r="BG1274" s="199">
        <f>IF(N1274="zákl. přenesená",J1274,0)</f>
        <v>0</v>
      </c>
      <c r="BH1274" s="199">
        <f>IF(N1274="sníž. přenesená",J1274,0)</f>
        <v>0</v>
      </c>
      <c r="BI1274" s="199">
        <f>IF(N1274="nulová",J1274,0)</f>
        <v>0</v>
      </c>
      <c r="BJ1274" s="18" t="s">
        <v>132</v>
      </c>
      <c r="BK1274" s="199">
        <f>ROUND(I1274*H1274,2)</f>
        <v>0</v>
      </c>
      <c r="BL1274" s="18" t="s">
        <v>295</v>
      </c>
      <c r="BM1274" s="198" t="s">
        <v>1577</v>
      </c>
    </row>
    <row r="1275" spans="1:65" s="2" customFormat="1" ht="19.5">
      <c r="A1275" s="35"/>
      <c r="B1275" s="36"/>
      <c r="C1275" s="37"/>
      <c r="D1275" s="200" t="s">
        <v>134</v>
      </c>
      <c r="E1275" s="37"/>
      <c r="F1275" s="201" t="s">
        <v>1578</v>
      </c>
      <c r="G1275" s="37"/>
      <c r="H1275" s="37"/>
      <c r="I1275" s="202"/>
      <c r="J1275" s="37"/>
      <c r="K1275" s="37"/>
      <c r="L1275" s="40"/>
      <c r="M1275" s="203"/>
      <c r="N1275" s="204"/>
      <c r="O1275" s="72"/>
      <c r="P1275" s="72"/>
      <c r="Q1275" s="72"/>
      <c r="R1275" s="72"/>
      <c r="S1275" s="72"/>
      <c r="T1275" s="73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T1275" s="18" t="s">
        <v>134</v>
      </c>
      <c r="AU1275" s="18" t="s">
        <v>132</v>
      </c>
    </row>
    <row r="1276" spans="1:65" s="13" customFormat="1" ht="11.25">
      <c r="B1276" s="209"/>
      <c r="C1276" s="210"/>
      <c r="D1276" s="200" t="s">
        <v>205</v>
      </c>
      <c r="E1276" s="211" t="s">
        <v>1</v>
      </c>
      <c r="F1276" s="212" t="s">
        <v>386</v>
      </c>
      <c r="G1276" s="210"/>
      <c r="H1276" s="211" t="s">
        <v>1</v>
      </c>
      <c r="I1276" s="213"/>
      <c r="J1276" s="210"/>
      <c r="K1276" s="210"/>
      <c r="L1276" s="214"/>
      <c r="M1276" s="215"/>
      <c r="N1276" s="216"/>
      <c r="O1276" s="216"/>
      <c r="P1276" s="216"/>
      <c r="Q1276" s="216"/>
      <c r="R1276" s="216"/>
      <c r="S1276" s="216"/>
      <c r="T1276" s="217"/>
      <c r="AT1276" s="218" t="s">
        <v>205</v>
      </c>
      <c r="AU1276" s="218" t="s">
        <v>132</v>
      </c>
      <c r="AV1276" s="13" t="s">
        <v>83</v>
      </c>
      <c r="AW1276" s="13" t="s">
        <v>32</v>
      </c>
      <c r="AX1276" s="13" t="s">
        <v>76</v>
      </c>
      <c r="AY1276" s="218" t="s">
        <v>123</v>
      </c>
    </row>
    <row r="1277" spans="1:65" s="14" customFormat="1" ht="11.25">
      <c r="B1277" s="219"/>
      <c r="C1277" s="220"/>
      <c r="D1277" s="200" t="s">
        <v>205</v>
      </c>
      <c r="E1277" s="221" t="s">
        <v>1</v>
      </c>
      <c r="F1277" s="222" t="s">
        <v>83</v>
      </c>
      <c r="G1277" s="220"/>
      <c r="H1277" s="223">
        <v>1</v>
      </c>
      <c r="I1277" s="224"/>
      <c r="J1277" s="220"/>
      <c r="K1277" s="220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205</v>
      </c>
      <c r="AU1277" s="229" t="s">
        <v>132</v>
      </c>
      <c r="AV1277" s="14" t="s">
        <v>132</v>
      </c>
      <c r="AW1277" s="14" t="s">
        <v>32</v>
      </c>
      <c r="AX1277" s="14" t="s">
        <v>76</v>
      </c>
      <c r="AY1277" s="229" t="s">
        <v>123</v>
      </c>
    </row>
    <row r="1278" spans="1:65" s="13" customFormat="1" ht="11.25">
      <c r="B1278" s="209"/>
      <c r="C1278" s="210"/>
      <c r="D1278" s="200" t="s">
        <v>205</v>
      </c>
      <c r="E1278" s="211" t="s">
        <v>1</v>
      </c>
      <c r="F1278" s="212" t="s">
        <v>345</v>
      </c>
      <c r="G1278" s="210"/>
      <c r="H1278" s="211" t="s">
        <v>1</v>
      </c>
      <c r="I1278" s="213"/>
      <c r="J1278" s="210"/>
      <c r="K1278" s="210"/>
      <c r="L1278" s="214"/>
      <c r="M1278" s="215"/>
      <c r="N1278" s="216"/>
      <c r="O1278" s="216"/>
      <c r="P1278" s="216"/>
      <c r="Q1278" s="216"/>
      <c r="R1278" s="216"/>
      <c r="S1278" s="216"/>
      <c r="T1278" s="217"/>
      <c r="AT1278" s="218" t="s">
        <v>205</v>
      </c>
      <c r="AU1278" s="218" t="s">
        <v>132</v>
      </c>
      <c r="AV1278" s="13" t="s">
        <v>83</v>
      </c>
      <c r="AW1278" s="13" t="s">
        <v>32</v>
      </c>
      <c r="AX1278" s="13" t="s">
        <v>76</v>
      </c>
      <c r="AY1278" s="218" t="s">
        <v>123</v>
      </c>
    </row>
    <row r="1279" spans="1:65" s="14" customFormat="1" ht="11.25">
      <c r="B1279" s="219"/>
      <c r="C1279" s="220"/>
      <c r="D1279" s="200" t="s">
        <v>205</v>
      </c>
      <c r="E1279" s="221" t="s">
        <v>1</v>
      </c>
      <c r="F1279" s="222" t="s">
        <v>267</v>
      </c>
      <c r="G1279" s="220"/>
      <c r="H1279" s="223">
        <v>12</v>
      </c>
      <c r="I1279" s="224"/>
      <c r="J1279" s="220"/>
      <c r="K1279" s="220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205</v>
      </c>
      <c r="AU1279" s="229" t="s">
        <v>132</v>
      </c>
      <c r="AV1279" s="14" t="s">
        <v>132</v>
      </c>
      <c r="AW1279" s="14" t="s">
        <v>32</v>
      </c>
      <c r="AX1279" s="14" t="s">
        <v>76</v>
      </c>
      <c r="AY1279" s="229" t="s">
        <v>123</v>
      </c>
    </row>
    <row r="1280" spans="1:65" s="13" customFormat="1" ht="11.25">
      <c r="B1280" s="209"/>
      <c r="C1280" s="210"/>
      <c r="D1280" s="200" t="s">
        <v>205</v>
      </c>
      <c r="E1280" s="211" t="s">
        <v>1</v>
      </c>
      <c r="F1280" s="212" t="s">
        <v>349</v>
      </c>
      <c r="G1280" s="210"/>
      <c r="H1280" s="211" t="s">
        <v>1</v>
      </c>
      <c r="I1280" s="213"/>
      <c r="J1280" s="210"/>
      <c r="K1280" s="210"/>
      <c r="L1280" s="214"/>
      <c r="M1280" s="215"/>
      <c r="N1280" s="216"/>
      <c r="O1280" s="216"/>
      <c r="P1280" s="216"/>
      <c r="Q1280" s="216"/>
      <c r="R1280" s="216"/>
      <c r="S1280" s="216"/>
      <c r="T1280" s="217"/>
      <c r="AT1280" s="218" t="s">
        <v>205</v>
      </c>
      <c r="AU1280" s="218" t="s">
        <v>132</v>
      </c>
      <c r="AV1280" s="13" t="s">
        <v>83</v>
      </c>
      <c r="AW1280" s="13" t="s">
        <v>32</v>
      </c>
      <c r="AX1280" s="13" t="s">
        <v>76</v>
      </c>
      <c r="AY1280" s="218" t="s">
        <v>123</v>
      </c>
    </row>
    <row r="1281" spans="1:65" s="14" customFormat="1" ht="11.25">
      <c r="B1281" s="219"/>
      <c r="C1281" s="220"/>
      <c r="D1281" s="200" t="s">
        <v>205</v>
      </c>
      <c r="E1281" s="221" t="s">
        <v>1</v>
      </c>
      <c r="F1281" s="222" t="s">
        <v>312</v>
      </c>
      <c r="G1281" s="220"/>
      <c r="H1281" s="223">
        <v>20</v>
      </c>
      <c r="I1281" s="224"/>
      <c r="J1281" s="220"/>
      <c r="K1281" s="220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205</v>
      </c>
      <c r="AU1281" s="229" t="s">
        <v>132</v>
      </c>
      <c r="AV1281" s="14" t="s">
        <v>132</v>
      </c>
      <c r="AW1281" s="14" t="s">
        <v>32</v>
      </c>
      <c r="AX1281" s="14" t="s">
        <v>76</v>
      </c>
      <c r="AY1281" s="229" t="s">
        <v>123</v>
      </c>
    </row>
    <row r="1282" spans="1:65" s="13" customFormat="1" ht="11.25">
      <c r="B1282" s="209"/>
      <c r="C1282" s="210"/>
      <c r="D1282" s="200" t="s">
        <v>205</v>
      </c>
      <c r="E1282" s="211" t="s">
        <v>1</v>
      </c>
      <c r="F1282" s="212" t="s">
        <v>367</v>
      </c>
      <c r="G1282" s="210"/>
      <c r="H1282" s="211" t="s">
        <v>1</v>
      </c>
      <c r="I1282" s="213"/>
      <c r="J1282" s="210"/>
      <c r="K1282" s="210"/>
      <c r="L1282" s="214"/>
      <c r="M1282" s="215"/>
      <c r="N1282" s="216"/>
      <c r="O1282" s="216"/>
      <c r="P1282" s="216"/>
      <c r="Q1282" s="216"/>
      <c r="R1282" s="216"/>
      <c r="S1282" s="216"/>
      <c r="T1282" s="217"/>
      <c r="AT1282" s="218" t="s">
        <v>205</v>
      </c>
      <c r="AU1282" s="218" t="s">
        <v>132</v>
      </c>
      <c r="AV1282" s="13" t="s">
        <v>83</v>
      </c>
      <c r="AW1282" s="13" t="s">
        <v>32</v>
      </c>
      <c r="AX1282" s="13" t="s">
        <v>76</v>
      </c>
      <c r="AY1282" s="218" t="s">
        <v>123</v>
      </c>
    </row>
    <row r="1283" spans="1:65" s="14" customFormat="1" ht="11.25">
      <c r="B1283" s="219"/>
      <c r="C1283" s="220"/>
      <c r="D1283" s="200" t="s">
        <v>205</v>
      </c>
      <c r="E1283" s="221" t="s">
        <v>1</v>
      </c>
      <c r="F1283" s="222" t="s">
        <v>167</v>
      </c>
      <c r="G1283" s="220"/>
      <c r="H1283" s="223">
        <v>8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205</v>
      </c>
      <c r="AU1283" s="229" t="s">
        <v>132</v>
      </c>
      <c r="AV1283" s="14" t="s">
        <v>132</v>
      </c>
      <c r="AW1283" s="14" t="s">
        <v>32</v>
      </c>
      <c r="AX1283" s="14" t="s">
        <v>76</v>
      </c>
      <c r="AY1283" s="229" t="s">
        <v>123</v>
      </c>
    </row>
    <row r="1284" spans="1:65" s="15" customFormat="1" ht="11.25">
      <c r="B1284" s="230"/>
      <c r="C1284" s="231"/>
      <c r="D1284" s="200" t="s">
        <v>205</v>
      </c>
      <c r="E1284" s="232" t="s">
        <v>1</v>
      </c>
      <c r="F1284" s="233" t="s">
        <v>214</v>
      </c>
      <c r="G1284" s="231"/>
      <c r="H1284" s="234">
        <v>41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AT1284" s="240" t="s">
        <v>205</v>
      </c>
      <c r="AU1284" s="240" t="s">
        <v>132</v>
      </c>
      <c r="AV1284" s="15" t="s">
        <v>144</v>
      </c>
      <c r="AW1284" s="15" t="s">
        <v>32</v>
      </c>
      <c r="AX1284" s="15" t="s">
        <v>83</v>
      </c>
      <c r="AY1284" s="240" t="s">
        <v>123</v>
      </c>
    </row>
    <row r="1285" spans="1:65" s="2" customFormat="1" ht="24.2" customHeight="1">
      <c r="A1285" s="35"/>
      <c r="B1285" s="36"/>
      <c r="C1285" s="187" t="s">
        <v>1579</v>
      </c>
      <c r="D1285" s="187" t="s">
        <v>126</v>
      </c>
      <c r="E1285" s="188" t="s">
        <v>1580</v>
      </c>
      <c r="F1285" s="189" t="s">
        <v>1581</v>
      </c>
      <c r="G1285" s="190" t="s">
        <v>298</v>
      </c>
      <c r="H1285" s="191">
        <v>3</v>
      </c>
      <c r="I1285" s="192"/>
      <c r="J1285" s="193">
        <f>ROUND(I1285*H1285,2)</f>
        <v>0</v>
      </c>
      <c r="K1285" s="189" t="s">
        <v>130</v>
      </c>
      <c r="L1285" s="40"/>
      <c r="M1285" s="194" t="s">
        <v>1</v>
      </c>
      <c r="N1285" s="195" t="s">
        <v>42</v>
      </c>
      <c r="O1285" s="72"/>
      <c r="P1285" s="196">
        <f>O1285*H1285</f>
        <v>0</v>
      </c>
      <c r="Q1285" s="196">
        <v>0</v>
      </c>
      <c r="R1285" s="196">
        <f>Q1285*H1285</f>
        <v>0</v>
      </c>
      <c r="S1285" s="196">
        <v>6.0000000000000001E-3</v>
      </c>
      <c r="T1285" s="197">
        <f>S1285*H1285</f>
        <v>1.8000000000000002E-2</v>
      </c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R1285" s="198" t="s">
        <v>295</v>
      </c>
      <c r="AT1285" s="198" t="s">
        <v>126</v>
      </c>
      <c r="AU1285" s="198" t="s">
        <v>132</v>
      </c>
      <c r="AY1285" s="18" t="s">
        <v>123</v>
      </c>
      <c r="BE1285" s="199">
        <f>IF(N1285="základní",J1285,0)</f>
        <v>0</v>
      </c>
      <c r="BF1285" s="199">
        <f>IF(N1285="snížená",J1285,0)</f>
        <v>0</v>
      </c>
      <c r="BG1285" s="199">
        <f>IF(N1285="zákl. přenesená",J1285,0)</f>
        <v>0</v>
      </c>
      <c r="BH1285" s="199">
        <f>IF(N1285="sníž. přenesená",J1285,0)</f>
        <v>0</v>
      </c>
      <c r="BI1285" s="199">
        <f>IF(N1285="nulová",J1285,0)</f>
        <v>0</v>
      </c>
      <c r="BJ1285" s="18" t="s">
        <v>132</v>
      </c>
      <c r="BK1285" s="199">
        <f>ROUND(I1285*H1285,2)</f>
        <v>0</v>
      </c>
      <c r="BL1285" s="18" t="s">
        <v>295</v>
      </c>
      <c r="BM1285" s="198" t="s">
        <v>1582</v>
      </c>
    </row>
    <row r="1286" spans="1:65" s="2" customFormat="1" ht="19.5">
      <c r="A1286" s="35"/>
      <c r="B1286" s="36"/>
      <c r="C1286" s="37"/>
      <c r="D1286" s="200" t="s">
        <v>134</v>
      </c>
      <c r="E1286" s="37"/>
      <c r="F1286" s="201" t="s">
        <v>1583</v>
      </c>
      <c r="G1286" s="37"/>
      <c r="H1286" s="37"/>
      <c r="I1286" s="202"/>
      <c r="J1286" s="37"/>
      <c r="K1286" s="37"/>
      <c r="L1286" s="40"/>
      <c r="M1286" s="203"/>
      <c r="N1286" s="204"/>
      <c r="O1286" s="72"/>
      <c r="P1286" s="72"/>
      <c r="Q1286" s="72"/>
      <c r="R1286" s="72"/>
      <c r="S1286" s="72"/>
      <c r="T1286" s="73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T1286" s="18" t="s">
        <v>134</v>
      </c>
      <c r="AU1286" s="18" t="s">
        <v>132</v>
      </c>
    </row>
    <row r="1287" spans="1:65" s="13" customFormat="1" ht="11.25">
      <c r="B1287" s="209"/>
      <c r="C1287" s="210"/>
      <c r="D1287" s="200" t="s">
        <v>205</v>
      </c>
      <c r="E1287" s="211" t="s">
        <v>1</v>
      </c>
      <c r="F1287" s="212" t="s">
        <v>386</v>
      </c>
      <c r="G1287" s="210"/>
      <c r="H1287" s="211" t="s">
        <v>1</v>
      </c>
      <c r="I1287" s="213"/>
      <c r="J1287" s="210"/>
      <c r="K1287" s="210"/>
      <c r="L1287" s="214"/>
      <c r="M1287" s="215"/>
      <c r="N1287" s="216"/>
      <c r="O1287" s="216"/>
      <c r="P1287" s="216"/>
      <c r="Q1287" s="216"/>
      <c r="R1287" s="216"/>
      <c r="S1287" s="216"/>
      <c r="T1287" s="217"/>
      <c r="AT1287" s="218" t="s">
        <v>205</v>
      </c>
      <c r="AU1287" s="218" t="s">
        <v>132</v>
      </c>
      <c r="AV1287" s="13" t="s">
        <v>83</v>
      </c>
      <c r="AW1287" s="13" t="s">
        <v>32</v>
      </c>
      <c r="AX1287" s="13" t="s">
        <v>76</v>
      </c>
      <c r="AY1287" s="218" t="s">
        <v>123</v>
      </c>
    </row>
    <row r="1288" spans="1:65" s="14" customFormat="1" ht="11.25">
      <c r="B1288" s="219"/>
      <c r="C1288" s="220"/>
      <c r="D1288" s="200" t="s">
        <v>205</v>
      </c>
      <c r="E1288" s="221" t="s">
        <v>1</v>
      </c>
      <c r="F1288" s="222" t="s">
        <v>139</v>
      </c>
      <c r="G1288" s="220"/>
      <c r="H1288" s="223">
        <v>3</v>
      </c>
      <c r="I1288" s="224"/>
      <c r="J1288" s="220"/>
      <c r="K1288" s="220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205</v>
      </c>
      <c r="AU1288" s="229" t="s">
        <v>132</v>
      </c>
      <c r="AV1288" s="14" t="s">
        <v>132</v>
      </c>
      <c r="AW1288" s="14" t="s">
        <v>32</v>
      </c>
      <c r="AX1288" s="14" t="s">
        <v>83</v>
      </c>
      <c r="AY1288" s="229" t="s">
        <v>123</v>
      </c>
    </row>
    <row r="1289" spans="1:65" s="2" customFormat="1" ht="14.45" customHeight="1">
      <c r="A1289" s="35"/>
      <c r="B1289" s="36"/>
      <c r="C1289" s="187" t="s">
        <v>1584</v>
      </c>
      <c r="D1289" s="187" t="s">
        <v>126</v>
      </c>
      <c r="E1289" s="188" t="s">
        <v>1585</v>
      </c>
      <c r="F1289" s="189" t="s">
        <v>1586</v>
      </c>
      <c r="G1289" s="190" t="s">
        <v>298</v>
      </c>
      <c r="H1289" s="191">
        <v>6</v>
      </c>
      <c r="I1289" s="192"/>
      <c r="J1289" s="193">
        <f>ROUND(I1289*H1289,2)</f>
        <v>0</v>
      </c>
      <c r="K1289" s="189" t="s">
        <v>130</v>
      </c>
      <c r="L1289" s="40"/>
      <c r="M1289" s="194" t="s">
        <v>1</v>
      </c>
      <c r="N1289" s="195" t="s">
        <v>42</v>
      </c>
      <c r="O1289" s="72"/>
      <c r="P1289" s="196">
        <f>O1289*H1289</f>
        <v>0</v>
      </c>
      <c r="Q1289" s="196">
        <v>0</v>
      </c>
      <c r="R1289" s="196">
        <f>Q1289*H1289</f>
        <v>0</v>
      </c>
      <c r="S1289" s="196">
        <v>4.1700000000000001E-2</v>
      </c>
      <c r="T1289" s="197">
        <f>S1289*H1289</f>
        <v>0.25019999999999998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198" t="s">
        <v>295</v>
      </c>
      <c r="AT1289" s="198" t="s">
        <v>126</v>
      </c>
      <c r="AU1289" s="198" t="s">
        <v>132</v>
      </c>
      <c r="AY1289" s="18" t="s">
        <v>123</v>
      </c>
      <c r="BE1289" s="199">
        <f>IF(N1289="základní",J1289,0)</f>
        <v>0</v>
      </c>
      <c r="BF1289" s="199">
        <f>IF(N1289="snížená",J1289,0)</f>
        <v>0</v>
      </c>
      <c r="BG1289" s="199">
        <f>IF(N1289="zákl. přenesená",J1289,0)</f>
        <v>0</v>
      </c>
      <c r="BH1289" s="199">
        <f>IF(N1289="sníž. přenesená",J1289,0)</f>
        <v>0</v>
      </c>
      <c r="BI1289" s="199">
        <f>IF(N1289="nulová",J1289,0)</f>
        <v>0</v>
      </c>
      <c r="BJ1289" s="18" t="s">
        <v>132</v>
      </c>
      <c r="BK1289" s="199">
        <f>ROUND(I1289*H1289,2)</f>
        <v>0</v>
      </c>
      <c r="BL1289" s="18" t="s">
        <v>295</v>
      </c>
      <c r="BM1289" s="198" t="s">
        <v>1587</v>
      </c>
    </row>
    <row r="1290" spans="1:65" s="2" customFormat="1" ht="19.5">
      <c r="A1290" s="35"/>
      <c r="B1290" s="36"/>
      <c r="C1290" s="37"/>
      <c r="D1290" s="200" t="s">
        <v>134</v>
      </c>
      <c r="E1290" s="37"/>
      <c r="F1290" s="201" t="s">
        <v>1588</v>
      </c>
      <c r="G1290" s="37"/>
      <c r="H1290" s="37"/>
      <c r="I1290" s="202"/>
      <c r="J1290" s="37"/>
      <c r="K1290" s="37"/>
      <c r="L1290" s="40"/>
      <c r="M1290" s="203"/>
      <c r="N1290" s="204"/>
      <c r="O1290" s="72"/>
      <c r="P1290" s="72"/>
      <c r="Q1290" s="72"/>
      <c r="R1290" s="72"/>
      <c r="S1290" s="72"/>
      <c r="T1290" s="73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T1290" s="18" t="s">
        <v>134</v>
      </c>
      <c r="AU1290" s="18" t="s">
        <v>132</v>
      </c>
    </row>
    <row r="1291" spans="1:65" s="2" customFormat="1" ht="14.45" customHeight="1">
      <c r="A1291" s="35"/>
      <c r="B1291" s="36"/>
      <c r="C1291" s="187" t="s">
        <v>1589</v>
      </c>
      <c r="D1291" s="187" t="s">
        <v>126</v>
      </c>
      <c r="E1291" s="188" t="s">
        <v>1590</v>
      </c>
      <c r="F1291" s="189" t="s">
        <v>1591</v>
      </c>
      <c r="G1291" s="190" t="s">
        <v>298</v>
      </c>
      <c r="H1291" s="191">
        <v>2</v>
      </c>
      <c r="I1291" s="192"/>
      <c r="J1291" s="193">
        <f>ROUND(I1291*H1291,2)</f>
        <v>0</v>
      </c>
      <c r="K1291" s="189" t="s">
        <v>130</v>
      </c>
      <c r="L1291" s="40"/>
      <c r="M1291" s="194" t="s">
        <v>1</v>
      </c>
      <c r="N1291" s="195" t="s">
        <v>42</v>
      </c>
      <c r="O1291" s="72"/>
      <c r="P1291" s="196">
        <f>O1291*H1291</f>
        <v>0</v>
      </c>
      <c r="Q1291" s="196">
        <v>4.4000000000000002E-4</v>
      </c>
      <c r="R1291" s="196">
        <f>Q1291*H1291</f>
        <v>8.8000000000000003E-4</v>
      </c>
      <c r="S1291" s="196">
        <v>0</v>
      </c>
      <c r="T1291" s="197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198" t="s">
        <v>295</v>
      </c>
      <c r="AT1291" s="198" t="s">
        <v>126</v>
      </c>
      <c r="AU1291" s="198" t="s">
        <v>132</v>
      </c>
      <c r="AY1291" s="18" t="s">
        <v>123</v>
      </c>
      <c r="BE1291" s="199">
        <f>IF(N1291="základní",J1291,0)</f>
        <v>0</v>
      </c>
      <c r="BF1291" s="199">
        <f>IF(N1291="snížená",J1291,0)</f>
        <v>0</v>
      </c>
      <c r="BG1291" s="199">
        <f>IF(N1291="zákl. přenesená",J1291,0)</f>
        <v>0</v>
      </c>
      <c r="BH1291" s="199">
        <f>IF(N1291="sníž. přenesená",J1291,0)</f>
        <v>0</v>
      </c>
      <c r="BI1291" s="199">
        <f>IF(N1291="nulová",J1291,0)</f>
        <v>0</v>
      </c>
      <c r="BJ1291" s="18" t="s">
        <v>132</v>
      </c>
      <c r="BK1291" s="199">
        <f>ROUND(I1291*H1291,2)</f>
        <v>0</v>
      </c>
      <c r="BL1291" s="18" t="s">
        <v>295</v>
      </c>
      <c r="BM1291" s="198" t="s">
        <v>1592</v>
      </c>
    </row>
    <row r="1292" spans="1:65" s="2" customFormat="1" ht="19.5">
      <c r="A1292" s="35"/>
      <c r="B1292" s="36"/>
      <c r="C1292" s="37"/>
      <c r="D1292" s="200" t="s">
        <v>134</v>
      </c>
      <c r="E1292" s="37"/>
      <c r="F1292" s="201" t="s">
        <v>1593</v>
      </c>
      <c r="G1292" s="37"/>
      <c r="H1292" s="37"/>
      <c r="I1292" s="202"/>
      <c r="J1292" s="37"/>
      <c r="K1292" s="37"/>
      <c r="L1292" s="40"/>
      <c r="M1292" s="203"/>
      <c r="N1292" s="204"/>
      <c r="O1292" s="72"/>
      <c r="P1292" s="72"/>
      <c r="Q1292" s="72"/>
      <c r="R1292" s="72"/>
      <c r="S1292" s="72"/>
      <c r="T1292" s="73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T1292" s="18" t="s">
        <v>134</v>
      </c>
      <c r="AU1292" s="18" t="s">
        <v>132</v>
      </c>
    </row>
    <row r="1293" spans="1:65" s="2" customFormat="1" ht="24.2" customHeight="1">
      <c r="A1293" s="35"/>
      <c r="B1293" s="36"/>
      <c r="C1293" s="241" t="s">
        <v>1594</v>
      </c>
      <c r="D1293" s="241" t="s">
        <v>335</v>
      </c>
      <c r="E1293" s="242" t="s">
        <v>1595</v>
      </c>
      <c r="F1293" s="243" t="s">
        <v>1596</v>
      </c>
      <c r="G1293" s="244" t="s">
        <v>298</v>
      </c>
      <c r="H1293" s="245">
        <v>2</v>
      </c>
      <c r="I1293" s="246"/>
      <c r="J1293" s="247">
        <f>ROUND(I1293*H1293,2)</f>
        <v>0</v>
      </c>
      <c r="K1293" s="243" t="s">
        <v>130</v>
      </c>
      <c r="L1293" s="248"/>
      <c r="M1293" s="249" t="s">
        <v>1</v>
      </c>
      <c r="N1293" s="250" t="s">
        <v>42</v>
      </c>
      <c r="O1293" s="72"/>
      <c r="P1293" s="196">
        <f>O1293*H1293</f>
        <v>0</v>
      </c>
      <c r="Q1293" s="196">
        <v>4.7E-2</v>
      </c>
      <c r="R1293" s="196">
        <f>Q1293*H1293</f>
        <v>9.4E-2</v>
      </c>
      <c r="S1293" s="196">
        <v>0</v>
      </c>
      <c r="T1293" s="197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198" t="s">
        <v>404</v>
      </c>
      <c r="AT1293" s="198" t="s">
        <v>335</v>
      </c>
      <c r="AU1293" s="198" t="s">
        <v>132</v>
      </c>
      <c r="AY1293" s="18" t="s">
        <v>123</v>
      </c>
      <c r="BE1293" s="199">
        <f>IF(N1293="základní",J1293,0)</f>
        <v>0</v>
      </c>
      <c r="BF1293" s="199">
        <f>IF(N1293="snížená",J1293,0)</f>
        <v>0</v>
      </c>
      <c r="BG1293" s="199">
        <f>IF(N1293="zákl. přenesená",J1293,0)</f>
        <v>0</v>
      </c>
      <c r="BH1293" s="199">
        <f>IF(N1293="sníž. přenesená",J1293,0)</f>
        <v>0</v>
      </c>
      <c r="BI1293" s="199">
        <f>IF(N1293="nulová",J1293,0)</f>
        <v>0</v>
      </c>
      <c r="BJ1293" s="18" t="s">
        <v>132</v>
      </c>
      <c r="BK1293" s="199">
        <f>ROUND(I1293*H1293,2)</f>
        <v>0</v>
      </c>
      <c r="BL1293" s="18" t="s">
        <v>295</v>
      </c>
      <c r="BM1293" s="198" t="s">
        <v>1597</v>
      </c>
    </row>
    <row r="1294" spans="1:65" s="2" customFormat="1" ht="19.5">
      <c r="A1294" s="35"/>
      <c r="B1294" s="36"/>
      <c r="C1294" s="37"/>
      <c r="D1294" s="200" t="s">
        <v>134</v>
      </c>
      <c r="E1294" s="37"/>
      <c r="F1294" s="201" t="s">
        <v>1596</v>
      </c>
      <c r="G1294" s="37"/>
      <c r="H1294" s="37"/>
      <c r="I1294" s="202"/>
      <c r="J1294" s="37"/>
      <c r="K1294" s="37"/>
      <c r="L1294" s="40"/>
      <c r="M1294" s="203"/>
      <c r="N1294" s="204"/>
      <c r="O1294" s="72"/>
      <c r="P1294" s="72"/>
      <c r="Q1294" s="72"/>
      <c r="R1294" s="72"/>
      <c r="S1294" s="72"/>
      <c r="T1294" s="73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T1294" s="18" t="s">
        <v>134</v>
      </c>
      <c r="AU1294" s="18" t="s">
        <v>132</v>
      </c>
    </row>
    <row r="1295" spans="1:65" s="2" customFormat="1" ht="14.45" customHeight="1">
      <c r="A1295" s="35"/>
      <c r="B1295" s="36"/>
      <c r="C1295" s="187" t="s">
        <v>1598</v>
      </c>
      <c r="D1295" s="187" t="s">
        <v>126</v>
      </c>
      <c r="E1295" s="188" t="s">
        <v>1599</v>
      </c>
      <c r="F1295" s="189" t="s">
        <v>1600</v>
      </c>
      <c r="G1295" s="190" t="s">
        <v>202</v>
      </c>
      <c r="H1295" s="191">
        <v>77.8</v>
      </c>
      <c r="I1295" s="192"/>
      <c r="J1295" s="193">
        <f>ROUND(I1295*H1295,2)</f>
        <v>0</v>
      </c>
      <c r="K1295" s="189" t="s">
        <v>1</v>
      </c>
      <c r="L1295" s="40"/>
      <c r="M1295" s="194" t="s">
        <v>1</v>
      </c>
      <c r="N1295" s="195" t="s">
        <v>42</v>
      </c>
      <c r="O1295" s="72"/>
      <c r="P1295" s="196">
        <f>O1295*H1295</f>
        <v>0</v>
      </c>
      <c r="Q1295" s="196">
        <v>0</v>
      </c>
      <c r="R1295" s="196">
        <f>Q1295*H1295</f>
        <v>0</v>
      </c>
      <c r="S1295" s="196">
        <v>0</v>
      </c>
      <c r="T1295" s="197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98" t="s">
        <v>295</v>
      </c>
      <c r="AT1295" s="198" t="s">
        <v>126</v>
      </c>
      <c r="AU1295" s="198" t="s">
        <v>132</v>
      </c>
      <c r="AY1295" s="18" t="s">
        <v>123</v>
      </c>
      <c r="BE1295" s="199">
        <f>IF(N1295="základní",J1295,0)</f>
        <v>0</v>
      </c>
      <c r="BF1295" s="199">
        <f>IF(N1295="snížená",J1295,0)</f>
        <v>0</v>
      </c>
      <c r="BG1295" s="199">
        <f>IF(N1295="zákl. přenesená",J1295,0)</f>
        <v>0</v>
      </c>
      <c r="BH1295" s="199">
        <f>IF(N1295="sníž. přenesená",J1295,0)</f>
        <v>0</v>
      </c>
      <c r="BI1295" s="199">
        <f>IF(N1295="nulová",J1295,0)</f>
        <v>0</v>
      </c>
      <c r="BJ1295" s="18" t="s">
        <v>132</v>
      </c>
      <c r="BK1295" s="199">
        <f>ROUND(I1295*H1295,2)</f>
        <v>0</v>
      </c>
      <c r="BL1295" s="18" t="s">
        <v>295</v>
      </c>
      <c r="BM1295" s="198" t="s">
        <v>1601</v>
      </c>
    </row>
    <row r="1296" spans="1:65" s="2" customFormat="1" ht="11.25">
      <c r="A1296" s="35"/>
      <c r="B1296" s="36"/>
      <c r="C1296" s="37"/>
      <c r="D1296" s="200" t="s">
        <v>134</v>
      </c>
      <c r="E1296" s="37"/>
      <c r="F1296" s="201" t="s">
        <v>1600</v>
      </c>
      <c r="G1296" s="37"/>
      <c r="H1296" s="37"/>
      <c r="I1296" s="202"/>
      <c r="J1296" s="37"/>
      <c r="K1296" s="37"/>
      <c r="L1296" s="40"/>
      <c r="M1296" s="203"/>
      <c r="N1296" s="204"/>
      <c r="O1296" s="72"/>
      <c r="P1296" s="72"/>
      <c r="Q1296" s="72"/>
      <c r="R1296" s="72"/>
      <c r="S1296" s="72"/>
      <c r="T1296" s="73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T1296" s="18" t="s">
        <v>134</v>
      </c>
      <c r="AU1296" s="18" t="s">
        <v>132</v>
      </c>
    </row>
    <row r="1297" spans="1:65" s="2" customFormat="1" ht="24.2" customHeight="1">
      <c r="A1297" s="35"/>
      <c r="B1297" s="36"/>
      <c r="C1297" s="187" t="s">
        <v>1602</v>
      </c>
      <c r="D1297" s="187" t="s">
        <v>126</v>
      </c>
      <c r="E1297" s="188" t="s">
        <v>1603</v>
      </c>
      <c r="F1297" s="189" t="s">
        <v>1604</v>
      </c>
      <c r="G1297" s="190" t="s">
        <v>202</v>
      </c>
      <c r="H1297" s="191">
        <v>77.8</v>
      </c>
      <c r="I1297" s="192"/>
      <c r="J1297" s="193">
        <f>ROUND(I1297*H1297,2)</f>
        <v>0</v>
      </c>
      <c r="K1297" s="189" t="s">
        <v>130</v>
      </c>
      <c r="L1297" s="40"/>
      <c r="M1297" s="194" t="s">
        <v>1</v>
      </c>
      <c r="N1297" s="195" t="s">
        <v>42</v>
      </c>
      <c r="O1297" s="72"/>
      <c r="P1297" s="196">
        <f>O1297*H1297</f>
        <v>0</v>
      </c>
      <c r="Q1297" s="196">
        <v>0</v>
      </c>
      <c r="R1297" s="196">
        <f>Q1297*H1297</f>
        <v>0</v>
      </c>
      <c r="S1297" s="196">
        <v>0</v>
      </c>
      <c r="T1297" s="197">
        <f>S1297*H1297</f>
        <v>0</v>
      </c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R1297" s="198" t="s">
        <v>295</v>
      </c>
      <c r="AT1297" s="198" t="s">
        <v>126</v>
      </c>
      <c r="AU1297" s="198" t="s">
        <v>132</v>
      </c>
      <c r="AY1297" s="18" t="s">
        <v>123</v>
      </c>
      <c r="BE1297" s="199">
        <f>IF(N1297="základní",J1297,0)</f>
        <v>0</v>
      </c>
      <c r="BF1297" s="199">
        <f>IF(N1297="snížená",J1297,0)</f>
        <v>0</v>
      </c>
      <c r="BG1297" s="199">
        <f>IF(N1297="zákl. přenesená",J1297,0)</f>
        <v>0</v>
      </c>
      <c r="BH1297" s="199">
        <f>IF(N1297="sníž. přenesená",J1297,0)</f>
        <v>0</v>
      </c>
      <c r="BI1297" s="199">
        <f>IF(N1297="nulová",J1297,0)</f>
        <v>0</v>
      </c>
      <c r="BJ1297" s="18" t="s">
        <v>132</v>
      </c>
      <c r="BK1297" s="199">
        <f>ROUND(I1297*H1297,2)</f>
        <v>0</v>
      </c>
      <c r="BL1297" s="18" t="s">
        <v>295</v>
      </c>
      <c r="BM1297" s="198" t="s">
        <v>1605</v>
      </c>
    </row>
    <row r="1298" spans="1:65" s="2" customFormat="1" ht="19.5">
      <c r="A1298" s="35"/>
      <c r="B1298" s="36"/>
      <c r="C1298" s="37"/>
      <c r="D1298" s="200" t="s">
        <v>134</v>
      </c>
      <c r="E1298" s="37"/>
      <c r="F1298" s="201" t="s">
        <v>1606</v>
      </c>
      <c r="G1298" s="37"/>
      <c r="H1298" s="37"/>
      <c r="I1298" s="202"/>
      <c r="J1298" s="37"/>
      <c r="K1298" s="37"/>
      <c r="L1298" s="40"/>
      <c r="M1298" s="203"/>
      <c r="N1298" s="204"/>
      <c r="O1298" s="72"/>
      <c r="P1298" s="72"/>
      <c r="Q1298" s="72"/>
      <c r="R1298" s="72"/>
      <c r="S1298" s="72"/>
      <c r="T1298" s="73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T1298" s="18" t="s">
        <v>134</v>
      </c>
      <c r="AU1298" s="18" t="s">
        <v>132</v>
      </c>
    </row>
    <row r="1299" spans="1:65" s="13" customFormat="1" ht="11.25">
      <c r="B1299" s="209"/>
      <c r="C1299" s="210"/>
      <c r="D1299" s="200" t="s">
        <v>205</v>
      </c>
      <c r="E1299" s="211" t="s">
        <v>1</v>
      </c>
      <c r="F1299" s="212" t="s">
        <v>1607</v>
      </c>
      <c r="G1299" s="210"/>
      <c r="H1299" s="211" t="s">
        <v>1</v>
      </c>
      <c r="I1299" s="213"/>
      <c r="J1299" s="210"/>
      <c r="K1299" s="210"/>
      <c r="L1299" s="214"/>
      <c r="M1299" s="215"/>
      <c r="N1299" s="216"/>
      <c r="O1299" s="216"/>
      <c r="P1299" s="216"/>
      <c r="Q1299" s="216"/>
      <c r="R1299" s="216"/>
      <c r="S1299" s="216"/>
      <c r="T1299" s="217"/>
      <c r="AT1299" s="218" t="s">
        <v>205</v>
      </c>
      <c r="AU1299" s="218" t="s">
        <v>132</v>
      </c>
      <c r="AV1299" s="13" t="s">
        <v>83</v>
      </c>
      <c r="AW1299" s="13" t="s">
        <v>32</v>
      </c>
      <c r="AX1299" s="13" t="s">
        <v>76</v>
      </c>
      <c r="AY1299" s="218" t="s">
        <v>123</v>
      </c>
    </row>
    <row r="1300" spans="1:65" s="14" customFormat="1" ht="11.25">
      <c r="B1300" s="219"/>
      <c r="C1300" s="220"/>
      <c r="D1300" s="200" t="s">
        <v>205</v>
      </c>
      <c r="E1300" s="221" t="s">
        <v>1</v>
      </c>
      <c r="F1300" s="222" t="s">
        <v>1608</v>
      </c>
      <c r="G1300" s="220"/>
      <c r="H1300" s="223">
        <v>45.71</v>
      </c>
      <c r="I1300" s="224"/>
      <c r="J1300" s="220"/>
      <c r="K1300" s="220"/>
      <c r="L1300" s="225"/>
      <c r="M1300" s="226"/>
      <c r="N1300" s="227"/>
      <c r="O1300" s="227"/>
      <c r="P1300" s="227"/>
      <c r="Q1300" s="227"/>
      <c r="R1300" s="227"/>
      <c r="S1300" s="227"/>
      <c r="T1300" s="228"/>
      <c r="AT1300" s="229" t="s">
        <v>205</v>
      </c>
      <c r="AU1300" s="229" t="s">
        <v>132</v>
      </c>
      <c r="AV1300" s="14" t="s">
        <v>132</v>
      </c>
      <c r="AW1300" s="14" t="s">
        <v>32</v>
      </c>
      <c r="AX1300" s="14" t="s">
        <v>76</v>
      </c>
      <c r="AY1300" s="229" t="s">
        <v>123</v>
      </c>
    </row>
    <row r="1301" spans="1:65" s="13" customFormat="1" ht="11.25">
      <c r="B1301" s="209"/>
      <c r="C1301" s="210"/>
      <c r="D1301" s="200" t="s">
        <v>205</v>
      </c>
      <c r="E1301" s="211" t="s">
        <v>1</v>
      </c>
      <c r="F1301" s="212" t="s">
        <v>1609</v>
      </c>
      <c r="G1301" s="210"/>
      <c r="H1301" s="211" t="s">
        <v>1</v>
      </c>
      <c r="I1301" s="213"/>
      <c r="J1301" s="210"/>
      <c r="K1301" s="210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205</v>
      </c>
      <c r="AU1301" s="218" t="s">
        <v>132</v>
      </c>
      <c r="AV1301" s="13" t="s">
        <v>83</v>
      </c>
      <c r="AW1301" s="13" t="s">
        <v>32</v>
      </c>
      <c r="AX1301" s="13" t="s">
        <v>76</v>
      </c>
      <c r="AY1301" s="218" t="s">
        <v>123</v>
      </c>
    </row>
    <row r="1302" spans="1:65" s="14" customFormat="1" ht="11.25">
      <c r="B1302" s="219"/>
      <c r="C1302" s="220"/>
      <c r="D1302" s="200" t="s">
        <v>205</v>
      </c>
      <c r="E1302" s="221" t="s">
        <v>1</v>
      </c>
      <c r="F1302" s="222" t="s">
        <v>1610</v>
      </c>
      <c r="G1302" s="220"/>
      <c r="H1302" s="223">
        <v>0.754</v>
      </c>
      <c r="I1302" s="224"/>
      <c r="J1302" s="220"/>
      <c r="K1302" s="220"/>
      <c r="L1302" s="225"/>
      <c r="M1302" s="226"/>
      <c r="N1302" s="227"/>
      <c r="O1302" s="227"/>
      <c r="P1302" s="227"/>
      <c r="Q1302" s="227"/>
      <c r="R1302" s="227"/>
      <c r="S1302" s="227"/>
      <c r="T1302" s="228"/>
      <c r="AT1302" s="229" t="s">
        <v>205</v>
      </c>
      <c r="AU1302" s="229" t="s">
        <v>132</v>
      </c>
      <c r="AV1302" s="14" t="s">
        <v>132</v>
      </c>
      <c r="AW1302" s="14" t="s">
        <v>32</v>
      </c>
      <c r="AX1302" s="14" t="s">
        <v>76</v>
      </c>
      <c r="AY1302" s="229" t="s">
        <v>123</v>
      </c>
    </row>
    <row r="1303" spans="1:65" s="14" customFormat="1" ht="11.25">
      <c r="B1303" s="219"/>
      <c r="C1303" s="220"/>
      <c r="D1303" s="200" t="s">
        <v>205</v>
      </c>
      <c r="E1303" s="221" t="s">
        <v>1</v>
      </c>
      <c r="F1303" s="222" t="s">
        <v>1611</v>
      </c>
      <c r="G1303" s="220"/>
      <c r="H1303" s="223">
        <v>2.7970000000000002</v>
      </c>
      <c r="I1303" s="224"/>
      <c r="J1303" s="220"/>
      <c r="K1303" s="220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205</v>
      </c>
      <c r="AU1303" s="229" t="s">
        <v>132</v>
      </c>
      <c r="AV1303" s="14" t="s">
        <v>132</v>
      </c>
      <c r="AW1303" s="14" t="s">
        <v>32</v>
      </c>
      <c r="AX1303" s="14" t="s">
        <v>76</v>
      </c>
      <c r="AY1303" s="229" t="s">
        <v>123</v>
      </c>
    </row>
    <row r="1304" spans="1:65" s="14" customFormat="1" ht="11.25">
      <c r="B1304" s="219"/>
      <c r="C1304" s="220"/>
      <c r="D1304" s="200" t="s">
        <v>205</v>
      </c>
      <c r="E1304" s="221" t="s">
        <v>1</v>
      </c>
      <c r="F1304" s="222" t="s">
        <v>1612</v>
      </c>
      <c r="G1304" s="220"/>
      <c r="H1304" s="223">
        <v>2.5089999999999999</v>
      </c>
      <c r="I1304" s="224"/>
      <c r="J1304" s="220"/>
      <c r="K1304" s="220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205</v>
      </c>
      <c r="AU1304" s="229" t="s">
        <v>132</v>
      </c>
      <c r="AV1304" s="14" t="s">
        <v>132</v>
      </c>
      <c r="AW1304" s="14" t="s">
        <v>32</v>
      </c>
      <c r="AX1304" s="14" t="s">
        <v>76</v>
      </c>
      <c r="AY1304" s="229" t="s">
        <v>123</v>
      </c>
    </row>
    <row r="1305" spans="1:65" s="14" customFormat="1" ht="11.25">
      <c r="B1305" s="219"/>
      <c r="C1305" s="220"/>
      <c r="D1305" s="200" t="s">
        <v>205</v>
      </c>
      <c r="E1305" s="221" t="s">
        <v>1</v>
      </c>
      <c r="F1305" s="222" t="s">
        <v>1613</v>
      </c>
      <c r="G1305" s="220"/>
      <c r="H1305" s="223">
        <v>9.1170000000000009</v>
      </c>
      <c r="I1305" s="224"/>
      <c r="J1305" s="220"/>
      <c r="K1305" s="220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205</v>
      </c>
      <c r="AU1305" s="229" t="s">
        <v>132</v>
      </c>
      <c r="AV1305" s="14" t="s">
        <v>132</v>
      </c>
      <c r="AW1305" s="14" t="s">
        <v>32</v>
      </c>
      <c r="AX1305" s="14" t="s">
        <v>76</v>
      </c>
      <c r="AY1305" s="229" t="s">
        <v>123</v>
      </c>
    </row>
    <row r="1306" spans="1:65" s="14" customFormat="1" ht="11.25">
      <c r="B1306" s="219"/>
      <c r="C1306" s="220"/>
      <c r="D1306" s="200" t="s">
        <v>205</v>
      </c>
      <c r="E1306" s="221" t="s">
        <v>1</v>
      </c>
      <c r="F1306" s="222" t="s">
        <v>1614</v>
      </c>
      <c r="G1306" s="220"/>
      <c r="H1306" s="223">
        <v>3.238</v>
      </c>
      <c r="I1306" s="224"/>
      <c r="J1306" s="220"/>
      <c r="K1306" s="220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205</v>
      </c>
      <c r="AU1306" s="229" t="s">
        <v>132</v>
      </c>
      <c r="AV1306" s="14" t="s">
        <v>132</v>
      </c>
      <c r="AW1306" s="14" t="s">
        <v>32</v>
      </c>
      <c r="AX1306" s="14" t="s">
        <v>76</v>
      </c>
      <c r="AY1306" s="229" t="s">
        <v>123</v>
      </c>
    </row>
    <row r="1307" spans="1:65" s="14" customFormat="1" ht="11.25">
      <c r="B1307" s="219"/>
      <c r="C1307" s="220"/>
      <c r="D1307" s="200" t="s">
        <v>205</v>
      </c>
      <c r="E1307" s="221" t="s">
        <v>1</v>
      </c>
      <c r="F1307" s="222" t="s">
        <v>1615</v>
      </c>
      <c r="G1307" s="220"/>
      <c r="H1307" s="223">
        <v>13.675000000000001</v>
      </c>
      <c r="I1307" s="224"/>
      <c r="J1307" s="220"/>
      <c r="K1307" s="220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205</v>
      </c>
      <c r="AU1307" s="229" t="s">
        <v>132</v>
      </c>
      <c r="AV1307" s="14" t="s">
        <v>132</v>
      </c>
      <c r="AW1307" s="14" t="s">
        <v>32</v>
      </c>
      <c r="AX1307" s="14" t="s">
        <v>76</v>
      </c>
      <c r="AY1307" s="229" t="s">
        <v>123</v>
      </c>
    </row>
    <row r="1308" spans="1:65" s="15" customFormat="1" ht="11.25">
      <c r="B1308" s="230"/>
      <c r="C1308" s="231"/>
      <c r="D1308" s="200" t="s">
        <v>205</v>
      </c>
      <c r="E1308" s="232" t="s">
        <v>1</v>
      </c>
      <c r="F1308" s="233" t="s">
        <v>214</v>
      </c>
      <c r="G1308" s="231"/>
      <c r="H1308" s="234">
        <v>77.8</v>
      </c>
      <c r="I1308" s="235"/>
      <c r="J1308" s="231"/>
      <c r="K1308" s="231"/>
      <c r="L1308" s="236"/>
      <c r="M1308" s="237"/>
      <c r="N1308" s="238"/>
      <c r="O1308" s="238"/>
      <c r="P1308" s="238"/>
      <c r="Q1308" s="238"/>
      <c r="R1308" s="238"/>
      <c r="S1308" s="238"/>
      <c r="T1308" s="239"/>
      <c r="AT1308" s="240" t="s">
        <v>205</v>
      </c>
      <c r="AU1308" s="240" t="s">
        <v>132</v>
      </c>
      <c r="AV1308" s="15" t="s">
        <v>144</v>
      </c>
      <c r="AW1308" s="15" t="s">
        <v>32</v>
      </c>
      <c r="AX1308" s="15" t="s">
        <v>83</v>
      </c>
      <c r="AY1308" s="240" t="s">
        <v>123</v>
      </c>
    </row>
    <row r="1309" spans="1:65" s="2" customFormat="1" ht="24.2" customHeight="1">
      <c r="A1309" s="35"/>
      <c r="B1309" s="36"/>
      <c r="C1309" s="241" t="s">
        <v>1616</v>
      </c>
      <c r="D1309" s="241" t="s">
        <v>335</v>
      </c>
      <c r="E1309" s="242" t="s">
        <v>1617</v>
      </c>
      <c r="F1309" s="243" t="s">
        <v>1618</v>
      </c>
      <c r="G1309" s="244" t="s">
        <v>202</v>
      </c>
      <c r="H1309" s="245">
        <v>89.47</v>
      </c>
      <c r="I1309" s="246"/>
      <c r="J1309" s="247">
        <f>ROUND(I1309*H1309,2)</f>
        <v>0</v>
      </c>
      <c r="K1309" s="243" t="s">
        <v>130</v>
      </c>
      <c r="L1309" s="248"/>
      <c r="M1309" s="249" t="s">
        <v>1</v>
      </c>
      <c r="N1309" s="250" t="s">
        <v>42</v>
      </c>
      <c r="O1309" s="72"/>
      <c r="P1309" s="196">
        <f>O1309*H1309</f>
        <v>0</v>
      </c>
      <c r="Q1309" s="196">
        <v>9.3100000000000006E-3</v>
      </c>
      <c r="R1309" s="196">
        <f>Q1309*H1309</f>
        <v>0.83296570000000003</v>
      </c>
      <c r="S1309" s="196">
        <v>0</v>
      </c>
      <c r="T1309" s="197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198" t="s">
        <v>404</v>
      </c>
      <c r="AT1309" s="198" t="s">
        <v>335</v>
      </c>
      <c r="AU1309" s="198" t="s">
        <v>132</v>
      </c>
      <c r="AY1309" s="18" t="s">
        <v>123</v>
      </c>
      <c r="BE1309" s="199">
        <f>IF(N1309="základní",J1309,0)</f>
        <v>0</v>
      </c>
      <c r="BF1309" s="199">
        <f>IF(N1309="snížená",J1309,0)</f>
        <v>0</v>
      </c>
      <c r="BG1309" s="199">
        <f>IF(N1309="zákl. přenesená",J1309,0)</f>
        <v>0</v>
      </c>
      <c r="BH1309" s="199">
        <f>IF(N1309="sníž. přenesená",J1309,0)</f>
        <v>0</v>
      </c>
      <c r="BI1309" s="199">
        <f>IF(N1309="nulová",J1309,0)</f>
        <v>0</v>
      </c>
      <c r="BJ1309" s="18" t="s">
        <v>132</v>
      </c>
      <c r="BK1309" s="199">
        <f>ROUND(I1309*H1309,2)</f>
        <v>0</v>
      </c>
      <c r="BL1309" s="18" t="s">
        <v>295</v>
      </c>
      <c r="BM1309" s="198" t="s">
        <v>1619</v>
      </c>
    </row>
    <row r="1310" spans="1:65" s="2" customFormat="1" ht="11.25">
      <c r="A1310" s="35"/>
      <c r="B1310" s="36"/>
      <c r="C1310" s="37"/>
      <c r="D1310" s="200" t="s">
        <v>134</v>
      </c>
      <c r="E1310" s="37"/>
      <c r="F1310" s="201" t="s">
        <v>1618</v>
      </c>
      <c r="G1310" s="37"/>
      <c r="H1310" s="37"/>
      <c r="I1310" s="202"/>
      <c r="J1310" s="37"/>
      <c r="K1310" s="37"/>
      <c r="L1310" s="40"/>
      <c r="M1310" s="203"/>
      <c r="N1310" s="204"/>
      <c r="O1310" s="72"/>
      <c r="P1310" s="72"/>
      <c r="Q1310" s="72"/>
      <c r="R1310" s="72"/>
      <c r="S1310" s="72"/>
      <c r="T1310" s="73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T1310" s="18" t="s">
        <v>134</v>
      </c>
      <c r="AU1310" s="18" t="s">
        <v>132</v>
      </c>
    </row>
    <row r="1311" spans="1:65" s="14" customFormat="1" ht="11.25">
      <c r="B1311" s="219"/>
      <c r="C1311" s="220"/>
      <c r="D1311" s="200" t="s">
        <v>205</v>
      </c>
      <c r="E1311" s="220"/>
      <c r="F1311" s="222" t="s">
        <v>1620</v>
      </c>
      <c r="G1311" s="220"/>
      <c r="H1311" s="223">
        <v>89.47</v>
      </c>
      <c r="I1311" s="224"/>
      <c r="J1311" s="220"/>
      <c r="K1311" s="220"/>
      <c r="L1311" s="225"/>
      <c r="M1311" s="226"/>
      <c r="N1311" s="227"/>
      <c r="O1311" s="227"/>
      <c r="P1311" s="227"/>
      <c r="Q1311" s="227"/>
      <c r="R1311" s="227"/>
      <c r="S1311" s="227"/>
      <c r="T1311" s="228"/>
      <c r="AT1311" s="229" t="s">
        <v>205</v>
      </c>
      <c r="AU1311" s="229" t="s">
        <v>132</v>
      </c>
      <c r="AV1311" s="14" t="s">
        <v>132</v>
      </c>
      <c r="AW1311" s="14" t="s">
        <v>4</v>
      </c>
      <c r="AX1311" s="14" t="s">
        <v>83</v>
      </c>
      <c r="AY1311" s="229" t="s">
        <v>123</v>
      </c>
    </row>
    <row r="1312" spans="1:65" s="2" customFormat="1" ht="24.2" customHeight="1">
      <c r="A1312" s="35"/>
      <c r="B1312" s="36"/>
      <c r="C1312" s="187" t="s">
        <v>1621</v>
      </c>
      <c r="D1312" s="187" t="s">
        <v>126</v>
      </c>
      <c r="E1312" s="188" t="s">
        <v>1622</v>
      </c>
      <c r="F1312" s="189" t="s">
        <v>1623</v>
      </c>
      <c r="G1312" s="190" t="s">
        <v>298</v>
      </c>
      <c r="H1312" s="191">
        <v>34</v>
      </c>
      <c r="I1312" s="192"/>
      <c r="J1312" s="193">
        <f>ROUND(I1312*H1312,2)</f>
        <v>0</v>
      </c>
      <c r="K1312" s="189" t="s">
        <v>130</v>
      </c>
      <c r="L1312" s="40"/>
      <c r="M1312" s="194" t="s">
        <v>1</v>
      </c>
      <c r="N1312" s="195" t="s">
        <v>42</v>
      </c>
      <c r="O1312" s="72"/>
      <c r="P1312" s="196">
        <f>O1312*H1312</f>
        <v>0</v>
      </c>
      <c r="Q1312" s="196">
        <v>2.7E-4</v>
      </c>
      <c r="R1312" s="196">
        <f>Q1312*H1312</f>
        <v>9.1800000000000007E-3</v>
      </c>
      <c r="S1312" s="196">
        <v>0</v>
      </c>
      <c r="T1312" s="197">
        <f>S1312*H1312</f>
        <v>0</v>
      </c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R1312" s="198" t="s">
        <v>295</v>
      </c>
      <c r="AT1312" s="198" t="s">
        <v>126</v>
      </c>
      <c r="AU1312" s="198" t="s">
        <v>132</v>
      </c>
      <c r="AY1312" s="18" t="s">
        <v>123</v>
      </c>
      <c r="BE1312" s="199">
        <f>IF(N1312="základní",J1312,0)</f>
        <v>0</v>
      </c>
      <c r="BF1312" s="199">
        <f>IF(N1312="snížená",J1312,0)</f>
        <v>0</v>
      </c>
      <c r="BG1312" s="199">
        <f>IF(N1312="zákl. přenesená",J1312,0)</f>
        <v>0</v>
      </c>
      <c r="BH1312" s="199">
        <f>IF(N1312="sníž. přenesená",J1312,0)</f>
        <v>0</v>
      </c>
      <c r="BI1312" s="199">
        <f>IF(N1312="nulová",J1312,0)</f>
        <v>0</v>
      </c>
      <c r="BJ1312" s="18" t="s">
        <v>132</v>
      </c>
      <c r="BK1312" s="199">
        <f>ROUND(I1312*H1312,2)</f>
        <v>0</v>
      </c>
      <c r="BL1312" s="18" t="s">
        <v>295</v>
      </c>
      <c r="BM1312" s="198" t="s">
        <v>1624</v>
      </c>
    </row>
    <row r="1313" spans="1:65" s="2" customFormat="1" ht="19.5">
      <c r="A1313" s="35"/>
      <c r="B1313" s="36"/>
      <c r="C1313" s="37"/>
      <c r="D1313" s="200" t="s">
        <v>134</v>
      </c>
      <c r="E1313" s="37"/>
      <c r="F1313" s="201" t="s">
        <v>1625</v>
      </c>
      <c r="G1313" s="37"/>
      <c r="H1313" s="37"/>
      <c r="I1313" s="202"/>
      <c r="J1313" s="37"/>
      <c r="K1313" s="37"/>
      <c r="L1313" s="40"/>
      <c r="M1313" s="203"/>
      <c r="N1313" s="204"/>
      <c r="O1313" s="72"/>
      <c r="P1313" s="72"/>
      <c r="Q1313" s="72"/>
      <c r="R1313" s="72"/>
      <c r="S1313" s="72"/>
      <c r="T1313" s="73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T1313" s="18" t="s">
        <v>134</v>
      </c>
      <c r="AU1313" s="18" t="s">
        <v>132</v>
      </c>
    </row>
    <row r="1314" spans="1:65" s="14" customFormat="1" ht="11.25">
      <c r="B1314" s="219"/>
      <c r="C1314" s="220"/>
      <c r="D1314" s="200" t="s">
        <v>205</v>
      </c>
      <c r="E1314" s="221" t="s">
        <v>1</v>
      </c>
      <c r="F1314" s="222" t="s">
        <v>1626</v>
      </c>
      <c r="G1314" s="220"/>
      <c r="H1314" s="223">
        <v>34</v>
      </c>
      <c r="I1314" s="224"/>
      <c r="J1314" s="220"/>
      <c r="K1314" s="220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205</v>
      </c>
      <c r="AU1314" s="229" t="s">
        <v>132</v>
      </c>
      <c r="AV1314" s="14" t="s">
        <v>132</v>
      </c>
      <c r="AW1314" s="14" t="s">
        <v>32</v>
      </c>
      <c r="AX1314" s="14" t="s">
        <v>83</v>
      </c>
      <c r="AY1314" s="229" t="s">
        <v>123</v>
      </c>
    </row>
    <row r="1315" spans="1:65" s="2" customFormat="1" ht="24.2" customHeight="1">
      <c r="A1315" s="35"/>
      <c r="B1315" s="36"/>
      <c r="C1315" s="187" t="s">
        <v>1627</v>
      </c>
      <c r="D1315" s="187" t="s">
        <v>126</v>
      </c>
      <c r="E1315" s="188" t="s">
        <v>1628</v>
      </c>
      <c r="F1315" s="189" t="s">
        <v>1629</v>
      </c>
      <c r="G1315" s="190" t="s">
        <v>202</v>
      </c>
      <c r="H1315" s="191">
        <v>109.05</v>
      </c>
      <c r="I1315" s="192"/>
      <c r="J1315" s="193">
        <f>ROUND(I1315*H1315,2)</f>
        <v>0</v>
      </c>
      <c r="K1315" s="189" t="s">
        <v>130</v>
      </c>
      <c r="L1315" s="40"/>
      <c r="M1315" s="194" t="s">
        <v>1</v>
      </c>
      <c r="N1315" s="195" t="s">
        <v>42</v>
      </c>
      <c r="O1315" s="72"/>
      <c r="P1315" s="196">
        <f>O1315*H1315</f>
        <v>0</v>
      </c>
      <c r="Q1315" s="196">
        <v>2.7E-4</v>
      </c>
      <c r="R1315" s="196">
        <f>Q1315*H1315</f>
        <v>2.9443500000000001E-2</v>
      </c>
      <c r="S1315" s="196">
        <v>0</v>
      </c>
      <c r="T1315" s="197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98" t="s">
        <v>295</v>
      </c>
      <c r="AT1315" s="198" t="s">
        <v>126</v>
      </c>
      <c r="AU1315" s="198" t="s">
        <v>132</v>
      </c>
      <c r="AY1315" s="18" t="s">
        <v>123</v>
      </c>
      <c r="BE1315" s="199">
        <f>IF(N1315="základní",J1315,0)</f>
        <v>0</v>
      </c>
      <c r="BF1315" s="199">
        <f>IF(N1315="snížená",J1315,0)</f>
        <v>0</v>
      </c>
      <c r="BG1315" s="199">
        <f>IF(N1315="zákl. přenesená",J1315,0)</f>
        <v>0</v>
      </c>
      <c r="BH1315" s="199">
        <f>IF(N1315="sníž. přenesená",J1315,0)</f>
        <v>0</v>
      </c>
      <c r="BI1315" s="199">
        <f>IF(N1315="nulová",J1315,0)</f>
        <v>0</v>
      </c>
      <c r="BJ1315" s="18" t="s">
        <v>132</v>
      </c>
      <c r="BK1315" s="199">
        <f>ROUND(I1315*H1315,2)</f>
        <v>0</v>
      </c>
      <c r="BL1315" s="18" t="s">
        <v>295</v>
      </c>
      <c r="BM1315" s="198" t="s">
        <v>1630</v>
      </c>
    </row>
    <row r="1316" spans="1:65" s="2" customFormat="1" ht="19.5">
      <c r="A1316" s="35"/>
      <c r="B1316" s="36"/>
      <c r="C1316" s="37"/>
      <c r="D1316" s="200" t="s">
        <v>134</v>
      </c>
      <c r="E1316" s="37"/>
      <c r="F1316" s="201" t="s">
        <v>1631</v>
      </c>
      <c r="G1316" s="37"/>
      <c r="H1316" s="37"/>
      <c r="I1316" s="202"/>
      <c r="J1316" s="37"/>
      <c r="K1316" s="37"/>
      <c r="L1316" s="40"/>
      <c r="M1316" s="203"/>
      <c r="N1316" s="204"/>
      <c r="O1316" s="72"/>
      <c r="P1316" s="72"/>
      <c r="Q1316" s="72"/>
      <c r="R1316" s="72"/>
      <c r="S1316" s="72"/>
      <c r="T1316" s="73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T1316" s="18" t="s">
        <v>134</v>
      </c>
      <c r="AU1316" s="18" t="s">
        <v>132</v>
      </c>
    </row>
    <row r="1317" spans="1:65" s="14" customFormat="1" ht="11.25">
      <c r="B1317" s="219"/>
      <c r="C1317" s="220"/>
      <c r="D1317" s="200" t="s">
        <v>205</v>
      </c>
      <c r="E1317" s="221" t="s">
        <v>1</v>
      </c>
      <c r="F1317" s="222" t="s">
        <v>1632</v>
      </c>
      <c r="G1317" s="220"/>
      <c r="H1317" s="223">
        <v>17.82</v>
      </c>
      <c r="I1317" s="224"/>
      <c r="J1317" s="220"/>
      <c r="K1317" s="220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205</v>
      </c>
      <c r="AU1317" s="229" t="s">
        <v>132</v>
      </c>
      <c r="AV1317" s="14" t="s">
        <v>132</v>
      </c>
      <c r="AW1317" s="14" t="s">
        <v>32</v>
      </c>
      <c r="AX1317" s="14" t="s">
        <v>76</v>
      </c>
      <c r="AY1317" s="229" t="s">
        <v>123</v>
      </c>
    </row>
    <row r="1318" spans="1:65" s="14" customFormat="1" ht="11.25">
      <c r="B1318" s="219"/>
      <c r="C1318" s="220"/>
      <c r="D1318" s="200" t="s">
        <v>205</v>
      </c>
      <c r="E1318" s="221" t="s">
        <v>1</v>
      </c>
      <c r="F1318" s="222" t="s">
        <v>1633</v>
      </c>
      <c r="G1318" s="220"/>
      <c r="H1318" s="223">
        <v>17.16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205</v>
      </c>
      <c r="AU1318" s="229" t="s">
        <v>132</v>
      </c>
      <c r="AV1318" s="14" t="s">
        <v>132</v>
      </c>
      <c r="AW1318" s="14" t="s">
        <v>32</v>
      </c>
      <c r="AX1318" s="14" t="s">
        <v>76</v>
      </c>
      <c r="AY1318" s="229" t="s">
        <v>123</v>
      </c>
    </row>
    <row r="1319" spans="1:65" s="14" customFormat="1" ht="11.25">
      <c r="B1319" s="219"/>
      <c r="C1319" s="220"/>
      <c r="D1319" s="200" t="s">
        <v>205</v>
      </c>
      <c r="E1319" s="221" t="s">
        <v>1</v>
      </c>
      <c r="F1319" s="222" t="s">
        <v>1634</v>
      </c>
      <c r="G1319" s="220"/>
      <c r="H1319" s="223">
        <v>31.2</v>
      </c>
      <c r="I1319" s="224"/>
      <c r="J1319" s="220"/>
      <c r="K1319" s="220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205</v>
      </c>
      <c r="AU1319" s="229" t="s">
        <v>132</v>
      </c>
      <c r="AV1319" s="14" t="s">
        <v>132</v>
      </c>
      <c r="AW1319" s="14" t="s">
        <v>32</v>
      </c>
      <c r="AX1319" s="14" t="s">
        <v>76</v>
      </c>
      <c r="AY1319" s="229" t="s">
        <v>123</v>
      </c>
    </row>
    <row r="1320" spans="1:65" s="14" customFormat="1" ht="11.25">
      <c r="B1320" s="219"/>
      <c r="C1320" s="220"/>
      <c r="D1320" s="200" t="s">
        <v>205</v>
      </c>
      <c r="E1320" s="221" t="s">
        <v>1</v>
      </c>
      <c r="F1320" s="222" t="s">
        <v>1635</v>
      </c>
      <c r="G1320" s="220"/>
      <c r="H1320" s="223">
        <v>7.02</v>
      </c>
      <c r="I1320" s="224"/>
      <c r="J1320" s="220"/>
      <c r="K1320" s="220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205</v>
      </c>
      <c r="AU1320" s="229" t="s">
        <v>132</v>
      </c>
      <c r="AV1320" s="14" t="s">
        <v>132</v>
      </c>
      <c r="AW1320" s="14" t="s">
        <v>32</v>
      </c>
      <c r="AX1320" s="14" t="s">
        <v>76</v>
      </c>
      <c r="AY1320" s="229" t="s">
        <v>123</v>
      </c>
    </row>
    <row r="1321" spans="1:65" s="14" customFormat="1" ht="11.25">
      <c r="B1321" s="219"/>
      <c r="C1321" s="220"/>
      <c r="D1321" s="200" t="s">
        <v>205</v>
      </c>
      <c r="E1321" s="221" t="s">
        <v>1</v>
      </c>
      <c r="F1321" s="222" t="s">
        <v>1636</v>
      </c>
      <c r="G1321" s="220"/>
      <c r="H1321" s="223">
        <v>7.8</v>
      </c>
      <c r="I1321" s="224"/>
      <c r="J1321" s="220"/>
      <c r="K1321" s="220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205</v>
      </c>
      <c r="AU1321" s="229" t="s">
        <v>132</v>
      </c>
      <c r="AV1321" s="14" t="s">
        <v>132</v>
      </c>
      <c r="AW1321" s="14" t="s">
        <v>32</v>
      </c>
      <c r="AX1321" s="14" t="s">
        <v>76</v>
      </c>
      <c r="AY1321" s="229" t="s">
        <v>123</v>
      </c>
    </row>
    <row r="1322" spans="1:65" s="14" customFormat="1" ht="11.25">
      <c r="B1322" s="219"/>
      <c r="C1322" s="220"/>
      <c r="D1322" s="200" t="s">
        <v>205</v>
      </c>
      <c r="E1322" s="221" t="s">
        <v>1</v>
      </c>
      <c r="F1322" s="222" t="s">
        <v>478</v>
      </c>
      <c r="G1322" s="220"/>
      <c r="H1322" s="223">
        <v>24</v>
      </c>
      <c r="I1322" s="224"/>
      <c r="J1322" s="220"/>
      <c r="K1322" s="220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205</v>
      </c>
      <c r="AU1322" s="229" t="s">
        <v>132</v>
      </c>
      <c r="AV1322" s="14" t="s">
        <v>132</v>
      </c>
      <c r="AW1322" s="14" t="s">
        <v>32</v>
      </c>
      <c r="AX1322" s="14" t="s">
        <v>76</v>
      </c>
      <c r="AY1322" s="229" t="s">
        <v>123</v>
      </c>
    </row>
    <row r="1323" spans="1:65" s="14" customFormat="1" ht="11.25">
      <c r="B1323" s="219"/>
      <c r="C1323" s="220"/>
      <c r="D1323" s="200" t="s">
        <v>205</v>
      </c>
      <c r="E1323" s="221" t="s">
        <v>1</v>
      </c>
      <c r="F1323" s="222" t="s">
        <v>1637</v>
      </c>
      <c r="G1323" s="220"/>
      <c r="H1323" s="223">
        <v>4.05</v>
      </c>
      <c r="I1323" s="224"/>
      <c r="J1323" s="220"/>
      <c r="K1323" s="220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205</v>
      </c>
      <c r="AU1323" s="229" t="s">
        <v>132</v>
      </c>
      <c r="AV1323" s="14" t="s">
        <v>132</v>
      </c>
      <c r="AW1323" s="14" t="s">
        <v>32</v>
      </c>
      <c r="AX1323" s="14" t="s">
        <v>76</v>
      </c>
      <c r="AY1323" s="229" t="s">
        <v>123</v>
      </c>
    </row>
    <row r="1324" spans="1:65" s="15" customFormat="1" ht="11.25">
      <c r="B1324" s="230"/>
      <c r="C1324" s="231"/>
      <c r="D1324" s="200" t="s">
        <v>205</v>
      </c>
      <c r="E1324" s="232" t="s">
        <v>1</v>
      </c>
      <c r="F1324" s="233" t="s">
        <v>214</v>
      </c>
      <c r="G1324" s="231"/>
      <c r="H1324" s="234">
        <v>109.05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AT1324" s="240" t="s">
        <v>205</v>
      </c>
      <c r="AU1324" s="240" t="s">
        <v>132</v>
      </c>
      <c r="AV1324" s="15" t="s">
        <v>144</v>
      </c>
      <c r="AW1324" s="15" t="s">
        <v>32</v>
      </c>
      <c r="AX1324" s="15" t="s">
        <v>83</v>
      </c>
      <c r="AY1324" s="240" t="s">
        <v>123</v>
      </c>
    </row>
    <row r="1325" spans="1:65" s="2" customFormat="1" ht="24.2" customHeight="1">
      <c r="A1325" s="35"/>
      <c r="B1325" s="36"/>
      <c r="C1325" s="187" t="s">
        <v>1638</v>
      </c>
      <c r="D1325" s="187" t="s">
        <v>126</v>
      </c>
      <c r="E1325" s="188" t="s">
        <v>1639</v>
      </c>
      <c r="F1325" s="189" t="s">
        <v>1640</v>
      </c>
      <c r="G1325" s="190" t="s">
        <v>202</v>
      </c>
      <c r="H1325" s="191">
        <v>8.64</v>
      </c>
      <c r="I1325" s="192"/>
      <c r="J1325" s="193">
        <f>ROUND(I1325*H1325,2)</f>
        <v>0</v>
      </c>
      <c r="K1325" s="189" t="s">
        <v>130</v>
      </c>
      <c r="L1325" s="40"/>
      <c r="M1325" s="194" t="s">
        <v>1</v>
      </c>
      <c r="N1325" s="195" t="s">
        <v>42</v>
      </c>
      <c r="O1325" s="72"/>
      <c r="P1325" s="196">
        <f>O1325*H1325</f>
        <v>0</v>
      </c>
      <c r="Q1325" s="196">
        <v>2.5999999999999998E-4</v>
      </c>
      <c r="R1325" s="196">
        <f>Q1325*H1325</f>
        <v>2.2464E-3</v>
      </c>
      <c r="S1325" s="196">
        <v>0</v>
      </c>
      <c r="T1325" s="197">
        <f>S1325*H1325</f>
        <v>0</v>
      </c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R1325" s="198" t="s">
        <v>295</v>
      </c>
      <c r="AT1325" s="198" t="s">
        <v>126</v>
      </c>
      <c r="AU1325" s="198" t="s">
        <v>132</v>
      </c>
      <c r="AY1325" s="18" t="s">
        <v>123</v>
      </c>
      <c r="BE1325" s="199">
        <f>IF(N1325="základní",J1325,0)</f>
        <v>0</v>
      </c>
      <c r="BF1325" s="199">
        <f>IF(N1325="snížená",J1325,0)</f>
        <v>0</v>
      </c>
      <c r="BG1325" s="199">
        <f>IF(N1325="zákl. přenesená",J1325,0)</f>
        <v>0</v>
      </c>
      <c r="BH1325" s="199">
        <f>IF(N1325="sníž. přenesená",J1325,0)</f>
        <v>0</v>
      </c>
      <c r="BI1325" s="199">
        <f>IF(N1325="nulová",J1325,0)</f>
        <v>0</v>
      </c>
      <c r="BJ1325" s="18" t="s">
        <v>132</v>
      </c>
      <c r="BK1325" s="199">
        <f>ROUND(I1325*H1325,2)</f>
        <v>0</v>
      </c>
      <c r="BL1325" s="18" t="s">
        <v>295</v>
      </c>
      <c r="BM1325" s="198" t="s">
        <v>1641</v>
      </c>
    </row>
    <row r="1326" spans="1:65" s="2" customFormat="1" ht="19.5">
      <c r="A1326" s="35"/>
      <c r="B1326" s="36"/>
      <c r="C1326" s="37"/>
      <c r="D1326" s="200" t="s">
        <v>134</v>
      </c>
      <c r="E1326" s="37"/>
      <c r="F1326" s="201" t="s">
        <v>1642</v>
      </c>
      <c r="G1326" s="37"/>
      <c r="H1326" s="37"/>
      <c r="I1326" s="202"/>
      <c r="J1326" s="37"/>
      <c r="K1326" s="37"/>
      <c r="L1326" s="40"/>
      <c r="M1326" s="203"/>
      <c r="N1326" s="204"/>
      <c r="O1326" s="72"/>
      <c r="P1326" s="72"/>
      <c r="Q1326" s="72"/>
      <c r="R1326" s="72"/>
      <c r="S1326" s="72"/>
      <c r="T1326" s="73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T1326" s="18" t="s">
        <v>134</v>
      </c>
      <c r="AU1326" s="18" t="s">
        <v>132</v>
      </c>
    </row>
    <row r="1327" spans="1:65" s="14" customFormat="1" ht="11.25">
      <c r="B1327" s="219"/>
      <c r="C1327" s="220"/>
      <c r="D1327" s="200" t="s">
        <v>205</v>
      </c>
      <c r="E1327" s="221" t="s">
        <v>1</v>
      </c>
      <c r="F1327" s="222" t="s">
        <v>991</v>
      </c>
      <c r="G1327" s="220"/>
      <c r="H1327" s="223">
        <v>8.64</v>
      </c>
      <c r="I1327" s="224"/>
      <c r="J1327" s="220"/>
      <c r="K1327" s="220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205</v>
      </c>
      <c r="AU1327" s="229" t="s">
        <v>132</v>
      </c>
      <c r="AV1327" s="14" t="s">
        <v>132</v>
      </c>
      <c r="AW1327" s="14" t="s">
        <v>32</v>
      </c>
      <c r="AX1327" s="14" t="s">
        <v>83</v>
      </c>
      <c r="AY1327" s="229" t="s">
        <v>123</v>
      </c>
    </row>
    <row r="1328" spans="1:65" s="2" customFormat="1" ht="24.2" customHeight="1">
      <c r="A1328" s="35"/>
      <c r="B1328" s="36"/>
      <c r="C1328" s="187" t="s">
        <v>1643</v>
      </c>
      <c r="D1328" s="187" t="s">
        <v>126</v>
      </c>
      <c r="E1328" s="188" t="s">
        <v>1644</v>
      </c>
      <c r="F1328" s="189" t="s">
        <v>1645</v>
      </c>
      <c r="G1328" s="190" t="s">
        <v>298</v>
      </c>
      <c r="H1328" s="191">
        <v>8</v>
      </c>
      <c r="I1328" s="192"/>
      <c r="J1328" s="193">
        <f>ROUND(I1328*H1328,2)</f>
        <v>0</v>
      </c>
      <c r="K1328" s="189" t="s">
        <v>130</v>
      </c>
      <c r="L1328" s="40"/>
      <c r="M1328" s="194" t="s">
        <v>1</v>
      </c>
      <c r="N1328" s="195" t="s">
        <v>42</v>
      </c>
      <c r="O1328" s="72"/>
      <c r="P1328" s="196">
        <f>O1328*H1328</f>
        <v>0</v>
      </c>
      <c r="Q1328" s="196">
        <v>2.5999999999999998E-4</v>
      </c>
      <c r="R1328" s="196">
        <f>Q1328*H1328</f>
        <v>2.0799999999999998E-3</v>
      </c>
      <c r="S1328" s="196">
        <v>0</v>
      </c>
      <c r="T1328" s="197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198" t="s">
        <v>295</v>
      </c>
      <c r="AT1328" s="198" t="s">
        <v>126</v>
      </c>
      <c r="AU1328" s="198" t="s">
        <v>132</v>
      </c>
      <c r="AY1328" s="18" t="s">
        <v>123</v>
      </c>
      <c r="BE1328" s="199">
        <f>IF(N1328="základní",J1328,0)</f>
        <v>0</v>
      </c>
      <c r="BF1328" s="199">
        <f>IF(N1328="snížená",J1328,0)</f>
        <v>0</v>
      </c>
      <c r="BG1328" s="199">
        <f>IF(N1328="zákl. přenesená",J1328,0)</f>
        <v>0</v>
      </c>
      <c r="BH1328" s="199">
        <f>IF(N1328="sníž. přenesená",J1328,0)</f>
        <v>0</v>
      </c>
      <c r="BI1328" s="199">
        <f>IF(N1328="nulová",J1328,0)</f>
        <v>0</v>
      </c>
      <c r="BJ1328" s="18" t="s">
        <v>132</v>
      </c>
      <c r="BK1328" s="199">
        <f>ROUND(I1328*H1328,2)</f>
        <v>0</v>
      </c>
      <c r="BL1328" s="18" t="s">
        <v>295</v>
      </c>
      <c r="BM1328" s="198" t="s">
        <v>1646</v>
      </c>
    </row>
    <row r="1329" spans="1:65" s="2" customFormat="1" ht="19.5">
      <c r="A1329" s="35"/>
      <c r="B1329" s="36"/>
      <c r="C1329" s="37"/>
      <c r="D1329" s="200" t="s">
        <v>134</v>
      </c>
      <c r="E1329" s="37"/>
      <c r="F1329" s="201" t="s">
        <v>1647</v>
      </c>
      <c r="G1329" s="37"/>
      <c r="H1329" s="37"/>
      <c r="I1329" s="202"/>
      <c r="J1329" s="37"/>
      <c r="K1329" s="37"/>
      <c r="L1329" s="40"/>
      <c r="M1329" s="203"/>
      <c r="N1329" s="204"/>
      <c r="O1329" s="72"/>
      <c r="P1329" s="72"/>
      <c r="Q1329" s="72"/>
      <c r="R1329" s="72"/>
      <c r="S1329" s="72"/>
      <c r="T1329" s="73"/>
      <c r="U1329" s="35"/>
      <c r="V1329" s="35"/>
      <c r="W1329" s="35"/>
      <c r="X1329" s="35"/>
      <c r="Y1329" s="35"/>
      <c r="Z1329" s="35"/>
      <c r="AA1329" s="35"/>
      <c r="AB1329" s="35"/>
      <c r="AC1329" s="35"/>
      <c r="AD1329" s="35"/>
      <c r="AE1329" s="35"/>
      <c r="AT1329" s="18" t="s">
        <v>134</v>
      </c>
      <c r="AU1329" s="18" t="s">
        <v>132</v>
      </c>
    </row>
    <row r="1330" spans="1:65" s="2" customFormat="1" ht="24.2" customHeight="1">
      <c r="A1330" s="35"/>
      <c r="B1330" s="36"/>
      <c r="C1330" s="187" t="s">
        <v>1648</v>
      </c>
      <c r="D1330" s="187" t="s">
        <v>126</v>
      </c>
      <c r="E1330" s="188" t="s">
        <v>1649</v>
      </c>
      <c r="F1330" s="189" t="s">
        <v>1650</v>
      </c>
      <c r="G1330" s="190" t="s">
        <v>217</v>
      </c>
      <c r="H1330" s="191">
        <v>931.6</v>
      </c>
      <c r="I1330" s="192"/>
      <c r="J1330" s="193">
        <f>ROUND(I1330*H1330,2)</f>
        <v>0</v>
      </c>
      <c r="K1330" s="189" t="s">
        <v>130</v>
      </c>
      <c r="L1330" s="40"/>
      <c r="M1330" s="194" t="s">
        <v>1</v>
      </c>
      <c r="N1330" s="195" t="s">
        <v>42</v>
      </c>
      <c r="O1330" s="72"/>
      <c r="P1330" s="196">
        <f>O1330*H1330</f>
        <v>0</v>
      </c>
      <c r="Q1330" s="196">
        <v>2.7999999999999998E-4</v>
      </c>
      <c r="R1330" s="196">
        <f>Q1330*H1330</f>
        <v>0.26084799999999997</v>
      </c>
      <c r="S1330" s="196">
        <v>0</v>
      </c>
      <c r="T1330" s="197">
        <f>S1330*H1330</f>
        <v>0</v>
      </c>
      <c r="U1330" s="35"/>
      <c r="V1330" s="35"/>
      <c r="W1330" s="35"/>
      <c r="X1330" s="35"/>
      <c r="Y1330" s="35"/>
      <c r="Z1330" s="35"/>
      <c r="AA1330" s="35"/>
      <c r="AB1330" s="35"/>
      <c r="AC1330" s="35"/>
      <c r="AD1330" s="35"/>
      <c r="AE1330" s="35"/>
      <c r="AR1330" s="198" t="s">
        <v>295</v>
      </c>
      <c r="AT1330" s="198" t="s">
        <v>126</v>
      </c>
      <c r="AU1330" s="198" t="s">
        <v>132</v>
      </c>
      <c r="AY1330" s="18" t="s">
        <v>123</v>
      </c>
      <c r="BE1330" s="199">
        <f>IF(N1330="základní",J1330,0)</f>
        <v>0</v>
      </c>
      <c r="BF1330" s="199">
        <f>IF(N1330="snížená",J1330,0)</f>
        <v>0</v>
      </c>
      <c r="BG1330" s="199">
        <f>IF(N1330="zákl. přenesená",J1330,0)</f>
        <v>0</v>
      </c>
      <c r="BH1330" s="199">
        <f>IF(N1330="sníž. přenesená",J1330,0)</f>
        <v>0</v>
      </c>
      <c r="BI1330" s="199">
        <f>IF(N1330="nulová",J1330,0)</f>
        <v>0</v>
      </c>
      <c r="BJ1330" s="18" t="s">
        <v>132</v>
      </c>
      <c r="BK1330" s="199">
        <f>ROUND(I1330*H1330,2)</f>
        <v>0</v>
      </c>
      <c r="BL1330" s="18" t="s">
        <v>295</v>
      </c>
      <c r="BM1330" s="198" t="s">
        <v>1651</v>
      </c>
    </row>
    <row r="1331" spans="1:65" s="2" customFormat="1" ht="29.25">
      <c r="A1331" s="35"/>
      <c r="B1331" s="36"/>
      <c r="C1331" s="37"/>
      <c r="D1331" s="200" t="s">
        <v>134</v>
      </c>
      <c r="E1331" s="37"/>
      <c r="F1331" s="201" t="s">
        <v>1652</v>
      </c>
      <c r="G1331" s="37"/>
      <c r="H1331" s="37"/>
      <c r="I1331" s="202"/>
      <c r="J1331" s="37"/>
      <c r="K1331" s="37"/>
      <c r="L1331" s="40"/>
      <c r="M1331" s="203"/>
      <c r="N1331" s="204"/>
      <c r="O1331" s="72"/>
      <c r="P1331" s="72"/>
      <c r="Q1331" s="72"/>
      <c r="R1331" s="72"/>
      <c r="S1331" s="72"/>
      <c r="T1331" s="73"/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T1331" s="18" t="s">
        <v>134</v>
      </c>
      <c r="AU1331" s="18" t="s">
        <v>132</v>
      </c>
    </row>
    <row r="1332" spans="1:65" s="13" customFormat="1" ht="11.25">
      <c r="B1332" s="209"/>
      <c r="C1332" s="210"/>
      <c r="D1332" s="200" t="s">
        <v>205</v>
      </c>
      <c r="E1332" s="211" t="s">
        <v>1</v>
      </c>
      <c r="F1332" s="212" t="s">
        <v>1653</v>
      </c>
      <c r="G1332" s="210"/>
      <c r="H1332" s="211" t="s">
        <v>1</v>
      </c>
      <c r="I1332" s="213"/>
      <c r="J1332" s="210"/>
      <c r="K1332" s="210"/>
      <c r="L1332" s="214"/>
      <c r="M1332" s="215"/>
      <c r="N1332" s="216"/>
      <c r="O1332" s="216"/>
      <c r="P1332" s="216"/>
      <c r="Q1332" s="216"/>
      <c r="R1332" s="216"/>
      <c r="S1332" s="216"/>
      <c r="T1332" s="217"/>
      <c r="AT1332" s="218" t="s">
        <v>205</v>
      </c>
      <c r="AU1332" s="218" t="s">
        <v>132</v>
      </c>
      <c r="AV1332" s="13" t="s">
        <v>83</v>
      </c>
      <c r="AW1332" s="13" t="s">
        <v>32</v>
      </c>
      <c r="AX1332" s="13" t="s">
        <v>76</v>
      </c>
      <c r="AY1332" s="218" t="s">
        <v>123</v>
      </c>
    </row>
    <row r="1333" spans="1:65" s="14" customFormat="1" ht="11.25">
      <c r="B1333" s="219"/>
      <c r="C1333" s="220"/>
      <c r="D1333" s="200" t="s">
        <v>205</v>
      </c>
      <c r="E1333" s="221" t="s">
        <v>1</v>
      </c>
      <c r="F1333" s="222" t="s">
        <v>1654</v>
      </c>
      <c r="G1333" s="220"/>
      <c r="H1333" s="223">
        <v>124.8</v>
      </c>
      <c r="I1333" s="224"/>
      <c r="J1333" s="220"/>
      <c r="K1333" s="220"/>
      <c r="L1333" s="225"/>
      <c r="M1333" s="226"/>
      <c r="N1333" s="227"/>
      <c r="O1333" s="227"/>
      <c r="P1333" s="227"/>
      <c r="Q1333" s="227"/>
      <c r="R1333" s="227"/>
      <c r="S1333" s="227"/>
      <c r="T1333" s="228"/>
      <c r="AT1333" s="229" t="s">
        <v>205</v>
      </c>
      <c r="AU1333" s="229" t="s">
        <v>132</v>
      </c>
      <c r="AV1333" s="14" t="s">
        <v>132</v>
      </c>
      <c r="AW1333" s="14" t="s">
        <v>32</v>
      </c>
      <c r="AX1333" s="14" t="s">
        <v>76</v>
      </c>
      <c r="AY1333" s="229" t="s">
        <v>123</v>
      </c>
    </row>
    <row r="1334" spans="1:65" s="14" customFormat="1" ht="11.25">
      <c r="B1334" s="219"/>
      <c r="C1334" s="220"/>
      <c r="D1334" s="200" t="s">
        <v>205</v>
      </c>
      <c r="E1334" s="221" t="s">
        <v>1</v>
      </c>
      <c r="F1334" s="222" t="s">
        <v>1655</v>
      </c>
      <c r="G1334" s="220"/>
      <c r="H1334" s="223">
        <v>15.2</v>
      </c>
      <c r="I1334" s="224"/>
      <c r="J1334" s="220"/>
      <c r="K1334" s="220"/>
      <c r="L1334" s="225"/>
      <c r="M1334" s="226"/>
      <c r="N1334" s="227"/>
      <c r="O1334" s="227"/>
      <c r="P1334" s="227"/>
      <c r="Q1334" s="227"/>
      <c r="R1334" s="227"/>
      <c r="S1334" s="227"/>
      <c r="T1334" s="228"/>
      <c r="AT1334" s="229" t="s">
        <v>205</v>
      </c>
      <c r="AU1334" s="229" t="s">
        <v>132</v>
      </c>
      <c r="AV1334" s="14" t="s">
        <v>132</v>
      </c>
      <c r="AW1334" s="14" t="s">
        <v>32</v>
      </c>
      <c r="AX1334" s="14" t="s">
        <v>76</v>
      </c>
      <c r="AY1334" s="229" t="s">
        <v>123</v>
      </c>
    </row>
    <row r="1335" spans="1:65" s="14" customFormat="1" ht="11.25">
      <c r="B1335" s="219"/>
      <c r="C1335" s="220"/>
      <c r="D1335" s="200" t="s">
        <v>205</v>
      </c>
      <c r="E1335" s="221" t="s">
        <v>1</v>
      </c>
      <c r="F1335" s="222" t="s">
        <v>1656</v>
      </c>
      <c r="G1335" s="220"/>
      <c r="H1335" s="223">
        <v>117.6</v>
      </c>
      <c r="I1335" s="224"/>
      <c r="J1335" s="220"/>
      <c r="K1335" s="220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205</v>
      </c>
      <c r="AU1335" s="229" t="s">
        <v>132</v>
      </c>
      <c r="AV1335" s="14" t="s">
        <v>132</v>
      </c>
      <c r="AW1335" s="14" t="s">
        <v>32</v>
      </c>
      <c r="AX1335" s="14" t="s">
        <v>76</v>
      </c>
      <c r="AY1335" s="229" t="s">
        <v>123</v>
      </c>
    </row>
    <row r="1336" spans="1:65" s="14" customFormat="1" ht="11.25">
      <c r="B1336" s="219"/>
      <c r="C1336" s="220"/>
      <c r="D1336" s="200" t="s">
        <v>205</v>
      </c>
      <c r="E1336" s="221" t="s">
        <v>1</v>
      </c>
      <c r="F1336" s="222" t="s">
        <v>1657</v>
      </c>
      <c r="G1336" s="220"/>
      <c r="H1336" s="223">
        <v>115.2</v>
      </c>
      <c r="I1336" s="224"/>
      <c r="J1336" s="220"/>
      <c r="K1336" s="220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205</v>
      </c>
      <c r="AU1336" s="229" t="s">
        <v>132</v>
      </c>
      <c r="AV1336" s="14" t="s">
        <v>132</v>
      </c>
      <c r="AW1336" s="14" t="s">
        <v>32</v>
      </c>
      <c r="AX1336" s="14" t="s">
        <v>76</v>
      </c>
      <c r="AY1336" s="229" t="s">
        <v>123</v>
      </c>
    </row>
    <row r="1337" spans="1:65" s="14" customFormat="1" ht="11.25">
      <c r="B1337" s="219"/>
      <c r="C1337" s="220"/>
      <c r="D1337" s="200" t="s">
        <v>205</v>
      </c>
      <c r="E1337" s="221" t="s">
        <v>1</v>
      </c>
      <c r="F1337" s="222" t="s">
        <v>1658</v>
      </c>
      <c r="G1337" s="220"/>
      <c r="H1337" s="223">
        <v>158.4</v>
      </c>
      <c r="I1337" s="224"/>
      <c r="J1337" s="220"/>
      <c r="K1337" s="220"/>
      <c r="L1337" s="225"/>
      <c r="M1337" s="226"/>
      <c r="N1337" s="227"/>
      <c r="O1337" s="227"/>
      <c r="P1337" s="227"/>
      <c r="Q1337" s="227"/>
      <c r="R1337" s="227"/>
      <c r="S1337" s="227"/>
      <c r="T1337" s="228"/>
      <c r="AT1337" s="229" t="s">
        <v>205</v>
      </c>
      <c r="AU1337" s="229" t="s">
        <v>132</v>
      </c>
      <c r="AV1337" s="14" t="s">
        <v>132</v>
      </c>
      <c r="AW1337" s="14" t="s">
        <v>32</v>
      </c>
      <c r="AX1337" s="14" t="s">
        <v>76</v>
      </c>
      <c r="AY1337" s="229" t="s">
        <v>123</v>
      </c>
    </row>
    <row r="1338" spans="1:65" s="14" customFormat="1" ht="11.25">
      <c r="B1338" s="219"/>
      <c r="C1338" s="220"/>
      <c r="D1338" s="200" t="s">
        <v>205</v>
      </c>
      <c r="E1338" s="221" t="s">
        <v>1</v>
      </c>
      <c r="F1338" s="222" t="s">
        <v>1659</v>
      </c>
      <c r="G1338" s="220"/>
      <c r="H1338" s="223">
        <v>131.19999999999999</v>
      </c>
      <c r="I1338" s="224"/>
      <c r="J1338" s="220"/>
      <c r="K1338" s="220"/>
      <c r="L1338" s="225"/>
      <c r="M1338" s="226"/>
      <c r="N1338" s="227"/>
      <c r="O1338" s="227"/>
      <c r="P1338" s="227"/>
      <c r="Q1338" s="227"/>
      <c r="R1338" s="227"/>
      <c r="S1338" s="227"/>
      <c r="T1338" s="228"/>
      <c r="AT1338" s="229" t="s">
        <v>205</v>
      </c>
      <c r="AU1338" s="229" t="s">
        <v>132</v>
      </c>
      <c r="AV1338" s="14" t="s">
        <v>132</v>
      </c>
      <c r="AW1338" s="14" t="s">
        <v>32</v>
      </c>
      <c r="AX1338" s="14" t="s">
        <v>76</v>
      </c>
      <c r="AY1338" s="229" t="s">
        <v>123</v>
      </c>
    </row>
    <row r="1339" spans="1:65" s="14" customFormat="1" ht="11.25">
      <c r="B1339" s="219"/>
      <c r="C1339" s="220"/>
      <c r="D1339" s="200" t="s">
        <v>205</v>
      </c>
      <c r="E1339" s="221" t="s">
        <v>1</v>
      </c>
      <c r="F1339" s="222" t="s">
        <v>1660</v>
      </c>
      <c r="G1339" s="220"/>
      <c r="H1339" s="223">
        <v>42.4</v>
      </c>
      <c r="I1339" s="224"/>
      <c r="J1339" s="220"/>
      <c r="K1339" s="220"/>
      <c r="L1339" s="225"/>
      <c r="M1339" s="226"/>
      <c r="N1339" s="227"/>
      <c r="O1339" s="227"/>
      <c r="P1339" s="227"/>
      <c r="Q1339" s="227"/>
      <c r="R1339" s="227"/>
      <c r="S1339" s="227"/>
      <c r="T1339" s="228"/>
      <c r="AT1339" s="229" t="s">
        <v>205</v>
      </c>
      <c r="AU1339" s="229" t="s">
        <v>132</v>
      </c>
      <c r="AV1339" s="14" t="s">
        <v>132</v>
      </c>
      <c r="AW1339" s="14" t="s">
        <v>32</v>
      </c>
      <c r="AX1339" s="14" t="s">
        <v>76</v>
      </c>
      <c r="AY1339" s="229" t="s">
        <v>123</v>
      </c>
    </row>
    <row r="1340" spans="1:65" s="14" customFormat="1" ht="11.25">
      <c r="B1340" s="219"/>
      <c r="C1340" s="220"/>
      <c r="D1340" s="200" t="s">
        <v>205</v>
      </c>
      <c r="E1340" s="221" t="s">
        <v>1</v>
      </c>
      <c r="F1340" s="222" t="s">
        <v>1661</v>
      </c>
      <c r="G1340" s="220"/>
      <c r="H1340" s="223">
        <v>44.8</v>
      </c>
      <c r="I1340" s="224"/>
      <c r="J1340" s="220"/>
      <c r="K1340" s="220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205</v>
      </c>
      <c r="AU1340" s="229" t="s">
        <v>132</v>
      </c>
      <c r="AV1340" s="14" t="s">
        <v>132</v>
      </c>
      <c r="AW1340" s="14" t="s">
        <v>32</v>
      </c>
      <c r="AX1340" s="14" t="s">
        <v>76</v>
      </c>
      <c r="AY1340" s="229" t="s">
        <v>123</v>
      </c>
    </row>
    <row r="1341" spans="1:65" s="14" customFormat="1" ht="11.25">
      <c r="B1341" s="219"/>
      <c r="C1341" s="220"/>
      <c r="D1341" s="200" t="s">
        <v>205</v>
      </c>
      <c r="E1341" s="221" t="s">
        <v>1</v>
      </c>
      <c r="F1341" s="222" t="s">
        <v>1662</v>
      </c>
      <c r="G1341" s="220"/>
      <c r="H1341" s="223">
        <v>112</v>
      </c>
      <c r="I1341" s="224"/>
      <c r="J1341" s="220"/>
      <c r="K1341" s="220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205</v>
      </c>
      <c r="AU1341" s="229" t="s">
        <v>132</v>
      </c>
      <c r="AV1341" s="14" t="s">
        <v>132</v>
      </c>
      <c r="AW1341" s="14" t="s">
        <v>32</v>
      </c>
      <c r="AX1341" s="14" t="s">
        <v>76</v>
      </c>
      <c r="AY1341" s="229" t="s">
        <v>123</v>
      </c>
    </row>
    <row r="1342" spans="1:65" s="14" customFormat="1" ht="11.25">
      <c r="B1342" s="219"/>
      <c r="C1342" s="220"/>
      <c r="D1342" s="200" t="s">
        <v>205</v>
      </c>
      <c r="E1342" s="221" t="s">
        <v>1</v>
      </c>
      <c r="F1342" s="222" t="s">
        <v>1663</v>
      </c>
      <c r="G1342" s="220"/>
      <c r="H1342" s="223">
        <v>47.2</v>
      </c>
      <c r="I1342" s="224"/>
      <c r="J1342" s="220"/>
      <c r="K1342" s="220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205</v>
      </c>
      <c r="AU1342" s="229" t="s">
        <v>132</v>
      </c>
      <c r="AV1342" s="14" t="s">
        <v>132</v>
      </c>
      <c r="AW1342" s="14" t="s">
        <v>32</v>
      </c>
      <c r="AX1342" s="14" t="s">
        <v>76</v>
      </c>
      <c r="AY1342" s="229" t="s">
        <v>123</v>
      </c>
    </row>
    <row r="1343" spans="1:65" s="14" customFormat="1" ht="11.25">
      <c r="B1343" s="219"/>
      <c r="C1343" s="220"/>
      <c r="D1343" s="200" t="s">
        <v>205</v>
      </c>
      <c r="E1343" s="221" t="s">
        <v>1</v>
      </c>
      <c r="F1343" s="222" t="s">
        <v>1664</v>
      </c>
      <c r="G1343" s="220"/>
      <c r="H1343" s="223">
        <v>22.8</v>
      </c>
      <c r="I1343" s="224"/>
      <c r="J1343" s="220"/>
      <c r="K1343" s="220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205</v>
      </c>
      <c r="AU1343" s="229" t="s">
        <v>132</v>
      </c>
      <c r="AV1343" s="14" t="s">
        <v>132</v>
      </c>
      <c r="AW1343" s="14" t="s">
        <v>32</v>
      </c>
      <c r="AX1343" s="14" t="s">
        <v>76</v>
      </c>
      <c r="AY1343" s="229" t="s">
        <v>123</v>
      </c>
    </row>
    <row r="1344" spans="1:65" s="15" customFormat="1" ht="11.25">
      <c r="B1344" s="230"/>
      <c r="C1344" s="231"/>
      <c r="D1344" s="200" t="s">
        <v>205</v>
      </c>
      <c r="E1344" s="232" t="s">
        <v>1</v>
      </c>
      <c r="F1344" s="233" t="s">
        <v>214</v>
      </c>
      <c r="G1344" s="231"/>
      <c r="H1344" s="234">
        <v>931.6</v>
      </c>
      <c r="I1344" s="235"/>
      <c r="J1344" s="231"/>
      <c r="K1344" s="231"/>
      <c r="L1344" s="236"/>
      <c r="M1344" s="237"/>
      <c r="N1344" s="238"/>
      <c r="O1344" s="238"/>
      <c r="P1344" s="238"/>
      <c r="Q1344" s="238"/>
      <c r="R1344" s="238"/>
      <c r="S1344" s="238"/>
      <c r="T1344" s="239"/>
      <c r="AT1344" s="240" t="s">
        <v>205</v>
      </c>
      <c r="AU1344" s="240" t="s">
        <v>132</v>
      </c>
      <c r="AV1344" s="15" t="s">
        <v>144</v>
      </c>
      <c r="AW1344" s="15" t="s">
        <v>32</v>
      </c>
      <c r="AX1344" s="15" t="s">
        <v>83</v>
      </c>
      <c r="AY1344" s="240" t="s">
        <v>123</v>
      </c>
    </row>
    <row r="1345" spans="1:65" s="2" customFormat="1" ht="24.2" customHeight="1">
      <c r="A1345" s="35"/>
      <c r="B1345" s="36"/>
      <c r="C1345" s="241" t="s">
        <v>1665</v>
      </c>
      <c r="D1345" s="241" t="s">
        <v>335</v>
      </c>
      <c r="E1345" s="242" t="s">
        <v>1666</v>
      </c>
      <c r="F1345" s="243" t="s">
        <v>1667</v>
      </c>
      <c r="G1345" s="244" t="s">
        <v>298</v>
      </c>
      <c r="H1345" s="245">
        <v>16</v>
      </c>
      <c r="I1345" s="246"/>
      <c r="J1345" s="247">
        <f>ROUND(I1345*H1345,2)</f>
        <v>0</v>
      </c>
      <c r="K1345" s="243" t="s">
        <v>1</v>
      </c>
      <c r="L1345" s="248"/>
      <c r="M1345" s="249" t="s">
        <v>1</v>
      </c>
      <c r="N1345" s="250" t="s">
        <v>42</v>
      </c>
      <c r="O1345" s="72"/>
      <c r="P1345" s="196">
        <f>O1345*H1345</f>
        <v>0</v>
      </c>
      <c r="Q1345" s="196">
        <v>0</v>
      </c>
      <c r="R1345" s="196">
        <f>Q1345*H1345</f>
        <v>0</v>
      </c>
      <c r="S1345" s="196">
        <v>0</v>
      </c>
      <c r="T1345" s="197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8" t="s">
        <v>404</v>
      </c>
      <c r="AT1345" s="198" t="s">
        <v>335</v>
      </c>
      <c r="AU1345" s="198" t="s">
        <v>132</v>
      </c>
      <c r="AY1345" s="18" t="s">
        <v>123</v>
      </c>
      <c r="BE1345" s="199">
        <f>IF(N1345="základní",J1345,0)</f>
        <v>0</v>
      </c>
      <c r="BF1345" s="199">
        <f>IF(N1345="snížená",J1345,0)</f>
        <v>0</v>
      </c>
      <c r="BG1345" s="199">
        <f>IF(N1345="zákl. přenesená",J1345,0)</f>
        <v>0</v>
      </c>
      <c r="BH1345" s="199">
        <f>IF(N1345="sníž. přenesená",J1345,0)</f>
        <v>0</v>
      </c>
      <c r="BI1345" s="199">
        <f>IF(N1345="nulová",J1345,0)</f>
        <v>0</v>
      </c>
      <c r="BJ1345" s="18" t="s">
        <v>132</v>
      </c>
      <c r="BK1345" s="199">
        <f>ROUND(I1345*H1345,2)</f>
        <v>0</v>
      </c>
      <c r="BL1345" s="18" t="s">
        <v>295</v>
      </c>
      <c r="BM1345" s="198" t="s">
        <v>1668</v>
      </c>
    </row>
    <row r="1346" spans="1:65" s="2" customFormat="1" ht="11.25">
      <c r="A1346" s="35"/>
      <c r="B1346" s="36"/>
      <c r="C1346" s="37"/>
      <c r="D1346" s="200" t="s">
        <v>134</v>
      </c>
      <c r="E1346" s="37"/>
      <c r="F1346" s="201" t="s">
        <v>1667</v>
      </c>
      <c r="G1346" s="37"/>
      <c r="H1346" s="37"/>
      <c r="I1346" s="202"/>
      <c r="J1346" s="37"/>
      <c r="K1346" s="37"/>
      <c r="L1346" s="40"/>
      <c r="M1346" s="203"/>
      <c r="N1346" s="204"/>
      <c r="O1346" s="72"/>
      <c r="P1346" s="72"/>
      <c r="Q1346" s="72"/>
      <c r="R1346" s="72"/>
      <c r="S1346" s="72"/>
      <c r="T1346" s="73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T1346" s="18" t="s">
        <v>134</v>
      </c>
      <c r="AU1346" s="18" t="s">
        <v>132</v>
      </c>
    </row>
    <row r="1347" spans="1:65" s="2" customFormat="1" ht="24.2" customHeight="1">
      <c r="A1347" s="35"/>
      <c r="B1347" s="36"/>
      <c r="C1347" s="241" t="s">
        <v>1669</v>
      </c>
      <c r="D1347" s="241" t="s">
        <v>335</v>
      </c>
      <c r="E1347" s="242" t="s">
        <v>1670</v>
      </c>
      <c r="F1347" s="243" t="s">
        <v>1671</v>
      </c>
      <c r="G1347" s="244" t="s">
        <v>298</v>
      </c>
      <c r="H1347" s="245">
        <v>2</v>
      </c>
      <c r="I1347" s="246"/>
      <c r="J1347" s="247">
        <f>ROUND(I1347*H1347,2)</f>
        <v>0</v>
      </c>
      <c r="K1347" s="243" t="s">
        <v>1</v>
      </c>
      <c r="L1347" s="248"/>
      <c r="M1347" s="249" t="s">
        <v>1</v>
      </c>
      <c r="N1347" s="250" t="s">
        <v>42</v>
      </c>
      <c r="O1347" s="72"/>
      <c r="P1347" s="196">
        <f>O1347*H1347</f>
        <v>0</v>
      </c>
      <c r="Q1347" s="196">
        <v>0</v>
      </c>
      <c r="R1347" s="196">
        <f>Q1347*H1347</f>
        <v>0</v>
      </c>
      <c r="S1347" s="196">
        <v>0</v>
      </c>
      <c r="T1347" s="197">
        <f>S1347*H1347</f>
        <v>0</v>
      </c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R1347" s="198" t="s">
        <v>404</v>
      </c>
      <c r="AT1347" s="198" t="s">
        <v>335</v>
      </c>
      <c r="AU1347" s="198" t="s">
        <v>132</v>
      </c>
      <c r="AY1347" s="18" t="s">
        <v>123</v>
      </c>
      <c r="BE1347" s="199">
        <f>IF(N1347="základní",J1347,0)</f>
        <v>0</v>
      </c>
      <c r="BF1347" s="199">
        <f>IF(N1347="snížená",J1347,0)</f>
        <v>0</v>
      </c>
      <c r="BG1347" s="199">
        <f>IF(N1347="zákl. přenesená",J1347,0)</f>
        <v>0</v>
      </c>
      <c r="BH1347" s="199">
        <f>IF(N1347="sníž. přenesená",J1347,0)</f>
        <v>0</v>
      </c>
      <c r="BI1347" s="199">
        <f>IF(N1347="nulová",J1347,0)</f>
        <v>0</v>
      </c>
      <c r="BJ1347" s="18" t="s">
        <v>132</v>
      </c>
      <c r="BK1347" s="199">
        <f>ROUND(I1347*H1347,2)</f>
        <v>0</v>
      </c>
      <c r="BL1347" s="18" t="s">
        <v>295</v>
      </c>
      <c r="BM1347" s="198" t="s">
        <v>1672</v>
      </c>
    </row>
    <row r="1348" spans="1:65" s="2" customFormat="1" ht="11.25">
      <c r="A1348" s="35"/>
      <c r="B1348" s="36"/>
      <c r="C1348" s="37"/>
      <c r="D1348" s="200" t="s">
        <v>134</v>
      </c>
      <c r="E1348" s="37"/>
      <c r="F1348" s="201" t="s">
        <v>1671</v>
      </c>
      <c r="G1348" s="37"/>
      <c r="H1348" s="37"/>
      <c r="I1348" s="202"/>
      <c r="J1348" s="37"/>
      <c r="K1348" s="37"/>
      <c r="L1348" s="40"/>
      <c r="M1348" s="203"/>
      <c r="N1348" s="204"/>
      <c r="O1348" s="72"/>
      <c r="P1348" s="72"/>
      <c r="Q1348" s="72"/>
      <c r="R1348" s="72"/>
      <c r="S1348" s="72"/>
      <c r="T1348" s="73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T1348" s="18" t="s">
        <v>134</v>
      </c>
      <c r="AU1348" s="18" t="s">
        <v>132</v>
      </c>
    </row>
    <row r="1349" spans="1:65" s="2" customFormat="1" ht="24.2" customHeight="1">
      <c r="A1349" s="35"/>
      <c r="B1349" s="36"/>
      <c r="C1349" s="241" t="s">
        <v>1673</v>
      </c>
      <c r="D1349" s="241" t="s">
        <v>335</v>
      </c>
      <c r="E1349" s="242" t="s">
        <v>1674</v>
      </c>
      <c r="F1349" s="243" t="s">
        <v>1675</v>
      </c>
      <c r="G1349" s="244" t="s">
        <v>298</v>
      </c>
      <c r="H1349" s="245">
        <v>12</v>
      </c>
      <c r="I1349" s="246"/>
      <c r="J1349" s="247">
        <f>ROUND(I1349*H1349,2)</f>
        <v>0</v>
      </c>
      <c r="K1349" s="243" t="s">
        <v>1</v>
      </c>
      <c r="L1349" s="248"/>
      <c r="M1349" s="249" t="s">
        <v>1</v>
      </c>
      <c r="N1349" s="250" t="s">
        <v>42</v>
      </c>
      <c r="O1349" s="72"/>
      <c r="P1349" s="196">
        <f>O1349*H1349</f>
        <v>0</v>
      </c>
      <c r="Q1349" s="196">
        <v>0</v>
      </c>
      <c r="R1349" s="196">
        <f>Q1349*H1349</f>
        <v>0</v>
      </c>
      <c r="S1349" s="196">
        <v>0</v>
      </c>
      <c r="T1349" s="197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198" t="s">
        <v>404</v>
      </c>
      <c r="AT1349" s="198" t="s">
        <v>335</v>
      </c>
      <c r="AU1349" s="198" t="s">
        <v>132</v>
      </c>
      <c r="AY1349" s="18" t="s">
        <v>123</v>
      </c>
      <c r="BE1349" s="199">
        <f>IF(N1349="základní",J1349,0)</f>
        <v>0</v>
      </c>
      <c r="BF1349" s="199">
        <f>IF(N1349="snížená",J1349,0)</f>
        <v>0</v>
      </c>
      <c r="BG1349" s="199">
        <f>IF(N1349="zákl. přenesená",J1349,0)</f>
        <v>0</v>
      </c>
      <c r="BH1349" s="199">
        <f>IF(N1349="sníž. přenesená",J1349,0)</f>
        <v>0</v>
      </c>
      <c r="BI1349" s="199">
        <f>IF(N1349="nulová",J1349,0)</f>
        <v>0</v>
      </c>
      <c r="BJ1349" s="18" t="s">
        <v>132</v>
      </c>
      <c r="BK1349" s="199">
        <f>ROUND(I1349*H1349,2)</f>
        <v>0</v>
      </c>
      <c r="BL1349" s="18" t="s">
        <v>295</v>
      </c>
      <c r="BM1349" s="198" t="s">
        <v>1676</v>
      </c>
    </row>
    <row r="1350" spans="1:65" s="2" customFormat="1" ht="11.25">
      <c r="A1350" s="35"/>
      <c r="B1350" s="36"/>
      <c r="C1350" s="37"/>
      <c r="D1350" s="200" t="s">
        <v>134</v>
      </c>
      <c r="E1350" s="37"/>
      <c r="F1350" s="201" t="s">
        <v>1675</v>
      </c>
      <c r="G1350" s="37"/>
      <c r="H1350" s="37"/>
      <c r="I1350" s="202"/>
      <c r="J1350" s="37"/>
      <c r="K1350" s="37"/>
      <c r="L1350" s="40"/>
      <c r="M1350" s="203"/>
      <c r="N1350" s="204"/>
      <c r="O1350" s="72"/>
      <c r="P1350" s="72"/>
      <c r="Q1350" s="72"/>
      <c r="R1350" s="72"/>
      <c r="S1350" s="72"/>
      <c r="T1350" s="73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T1350" s="18" t="s">
        <v>134</v>
      </c>
      <c r="AU1350" s="18" t="s">
        <v>132</v>
      </c>
    </row>
    <row r="1351" spans="1:65" s="2" customFormat="1" ht="24.2" customHeight="1">
      <c r="A1351" s="35"/>
      <c r="B1351" s="36"/>
      <c r="C1351" s="241" t="s">
        <v>1677</v>
      </c>
      <c r="D1351" s="241" t="s">
        <v>335</v>
      </c>
      <c r="E1351" s="242" t="s">
        <v>1678</v>
      </c>
      <c r="F1351" s="243" t="s">
        <v>1679</v>
      </c>
      <c r="G1351" s="244" t="s">
        <v>298</v>
      </c>
      <c r="H1351" s="245">
        <v>12</v>
      </c>
      <c r="I1351" s="246"/>
      <c r="J1351" s="247">
        <f>ROUND(I1351*H1351,2)</f>
        <v>0</v>
      </c>
      <c r="K1351" s="243" t="s">
        <v>1</v>
      </c>
      <c r="L1351" s="248"/>
      <c r="M1351" s="249" t="s">
        <v>1</v>
      </c>
      <c r="N1351" s="250" t="s">
        <v>42</v>
      </c>
      <c r="O1351" s="72"/>
      <c r="P1351" s="196">
        <f>O1351*H1351</f>
        <v>0</v>
      </c>
      <c r="Q1351" s="196">
        <v>0</v>
      </c>
      <c r="R1351" s="196">
        <f>Q1351*H1351</f>
        <v>0</v>
      </c>
      <c r="S1351" s="196">
        <v>0</v>
      </c>
      <c r="T1351" s="197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198" t="s">
        <v>404</v>
      </c>
      <c r="AT1351" s="198" t="s">
        <v>335</v>
      </c>
      <c r="AU1351" s="198" t="s">
        <v>132</v>
      </c>
      <c r="AY1351" s="18" t="s">
        <v>123</v>
      </c>
      <c r="BE1351" s="199">
        <f>IF(N1351="základní",J1351,0)</f>
        <v>0</v>
      </c>
      <c r="BF1351" s="199">
        <f>IF(N1351="snížená",J1351,0)</f>
        <v>0</v>
      </c>
      <c r="BG1351" s="199">
        <f>IF(N1351="zákl. přenesená",J1351,0)</f>
        <v>0</v>
      </c>
      <c r="BH1351" s="199">
        <f>IF(N1351="sníž. přenesená",J1351,0)</f>
        <v>0</v>
      </c>
      <c r="BI1351" s="199">
        <f>IF(N1351="nulová",J1351,0)</f>
        <v>0</v>
      </c>
      <c r="BJ1351" s="18" t="s">
        <v>132</v>
      </c>
      <c r="BK1351" s="199">
        <f>ROUND(I1351*H1351,2)</f>
        <v>0</v>
      </c>
      <c r="BL1351" s="18" t="s">
        <v>295</v>
      </c>
      <c r="BM1351" s="198" t="s">
        <v>1680</v>
      </c>
    </row>
    <row r="1352" spans="1:65" s="2" customFormat="1" ht="11.25">
      <c r="A1352" s="35"/>
      <c r="B1352" s="36"/>
      <c r="C1352" s="37"/>
      <c r="D1352" s="200" t="s">
        <v>134</v>
      </c>
      <c r="E1352" s="37"/>
      <c r="F1352" s="201" t="s">
        <v>1679</v>
      </c>
      <c r="G1352" s="37"/>
      <c r="H1352" s="37"/>
      <c r="I1352" s="202"/>
      <c r="J1352" s="37"/>
      <c r="K1352" s="37"/>
      <c r="L1352" s="40"/>
      <c r="M1352" s="203"/>
      <c r="N1352" s="204"/>
      <c r="O1352" s="72"/>
      <c r="P1352" s="72"/>
      <c r="Q1352" s="72"/>
      <c r="R1352" s="72"/>
      <c r="S1352" s="72"/>
      <c r="T1352" s="73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T1352" s="18" t="s">
        <v>134</v>
      </c>
      <c r="AU1352" s="18" t="s">
        <v>132</v>
      </c>
    </row>
    <row r="1353" spans="1:65" s="2" customFormat="1" ht="24.2" customHeight="1">
      <c r="A1353" s="35"/>
      <c r="B1353" s="36"/>
      <c r="C1353" s="241" t="s">
        <v>1681</v>
      </c>
      <c r="D1353" s="241" t="s">
        <v>335</v>
      </c>
      <c r="E1353" s="242" t="s">
        <v>1682</v>
      </c>
      <c r="F1353" s="243" t="s">
        <v>1683</v>
      </c>
      <c r="G1353" s="244" t="s">
        <v>298</v>
      </c>
      <c r="H1353" s="245">
        <v>12</v>
      </c>
      <c r="I1353" s="246"/>
      <c r="J1353" s="247">
        <f>ROUND(I1353*H1353,2)</f>
        <v>0</v>
      </c>
      <c r="K1353" s="243" t="s">
        <v>1</v>
      </c>
      <c r="L1353" s="248"/>
      <c r="M1353" s="249" t="s">
        <v>1</v>
      </c>
      <c r="N1353" s="250" t="s">
        <v>42</v>
      </c>
      <c r="O1353" s="72"/>
      <c r="P1353" s="196">
        <f>O1353*H1353</f>
        <v>0</v>
      </c>
      <c r="Q1353" s="196">
        <v>0</v>
      </c>
      <c r="R1353" s="196">
        <f>Q1353*H1353</f>
        <v>0</v>
      </c>
      <c r="S1353" s="196">
        <v>0</v>
      </c>
      <c r="T1353" s="197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198" t="s">
        <v>404</v>
      </c>
      <c r="AT1353" s="198" t="s">
        <v>335</v>
      </c>
      <c r="AU1353" s="198" t="s">
        <v>132</v>
      </c>
      <c r="AY1353" s="18" t="s">
        <v>123</v>
      </c>
      <c r="BE1353" s="199">
        <f>IF(N1353="základní",J1353,0)</f>
        <v>0</v>
      </c>
      <c r="BF1353" s="199">
        <f>IF(N1353="snížená",J1353,0)</f>
        <v>0</v>
      </c>
      <c r="BG1353" s="199">
        <f>IF(N1353="zákl. přenesená",J1353,0)</f>
        <v>0</v>
      </c>
      <c r="BH1353" s="199">
        <f>IF(N1353="sníž. přenesená",J1353,0)</f>
        <v>0</v>
      </c>
      <c r="BI1353" s="199">
        <f>IF(N1353="nulová",J1353,0)</f>
        <v>0</v>
      </c>
      <c r="BJ1353" s="18" t="s">
        <v>132</v>
      </c>
      <c r="BK1353" s="199">
        <f>ROUND(I1353*H1353,2)</f>
        <v>0</v>
      </c>
      <c r="BL1353" s="18" t="s">
        <v>295</v>
      </c>
      <c r="BM1353" s="198" t="s">
        <v>1684</v>
      </c>
    </row>
    <row r="1354" spans="1:65" s="2" customFormat="1" ht="11.25">
      <c r="A1354" s="35"/>
      <c r="B1354" s="36"/>
      <c r="C1354" s="37"/>
      <c r="D1354" s="200" t="s">
        <v>134</v>
      </c>
      <c r="E1354" s="37"/>
      <c r="F1354" s="201" t="s">
        <v>1683</v>
      </c>
      <c r="G1354" s="37"/>
      <c r="H1354" s="37"/>
      <c r="I1354" s="202"/>
      <c r="J1354" s="37"/>
      <c r="K1354" s="37"/>
      <c r="L1354" s="40"/>
      <c r="M1354" s="203"/>
      <c r="N1354" s="204"/>
      <c r="O1354" s="72"/>
      <c r="P1354" s="72"/>
      <c r="Q1354" s="72"/>
      <c r="R1354" s="72"/>
      <c r="S1354" s="72"/>
      <c r="T1354" s="73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T1354" s="18" t="s">
        <v>134</v>
      </c>
      <c r="AU1354" s="18" t="s">
        <v>132</v>
      </c>
    </row>
    <row r="1355" spans="1:65" s="2" customFormat="1" ht="24.2" customHeight="1">
      <c r="A1355" s="35"/>
      <c r="B1355" s="36"/>
      <c r="C1355" s="241" t="s">
        <v>1685</v>
      </c>
      <c r="D1355" s="241" t="s">
        <v>335</v>
      </c>
      <c r="E1355" s="242" t="s">
        <v>1686</v>
      </c>
      <c r="F1355" s="243" t="s">
        <v>1687</v>
      </c>
      <c r="G1355" s="244" t="s">
        <v>298</v>
      </c>
      <c r="H1355" s="245">
        <v>8</v>
      </c>
      <c r="I1355" s="246"/>
      <c r="J1355" s="247">
        <f>ROUND(I1355*H1355,2)</f>
        <v>0</v>
      </c>
      <c r="K1355" s="243" t="s">
        <v>1</v>
      </c>
      <c r="L1355" s="248"/>
      <c r="M1355" s="249" t="s">
        <v>1</v>
      </c>
      <c r="N1355" s="250" t="s">
        <v>42</v>
      </c>
      <c r="O1355" s="72"/>
      <c r="P1355" s="196">
        <f>O1355*H1355</f>
        <v>0</v>
      </c>
      <c r="Q1355" s="196">
        <v>0</v>
      </c>
      <c r="R1355" s="196">
        <f>Q1355*H1355</f>
        <v>0</v>
      </c>
      <c r="S1355" s="196">
        <v>0</v>
      </c>
      <c r="T1355" s="197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98" t="s">
        <v>404</v>
      </c>
      <c r="AT1355" s="198" t="s">
        <v>335</v>
      </c>
      <c r="AU1355" s="198" t="s">
        <v>132</v>
      </c>
      <c r="AY1355" s="18" t="s">
        <v>123</v>
      </c>
      <c r="BE1355" s="199">
        <f>IF(N1355="základní",J1355,0)</f>
        <v>0</v>
      </c>
      <c r="BF1355" s="199">
        <f>IF(N1355="snížená",J1355,0)</f>
        <v>0</v>
      </c>
      <c r="BG1355" s="199">
        <f>IF(N1355="zákl. přenesená",J1355,0)</f>
        <v>0</v>
      </c>
      <c r="BH1355" s="199">
        <f>IF(N1355="sníž. přenesená",J1355,0)</f>
        <v>0</v>
      </c>
      <c r="BI1355" s="199">
        <f>IF(N1355="nulová",J1355,0)</f>
        <v>0</v>
      </c>
      <c r="BJ1355" s="18" t="s">
        <v>132</v>
      </c>
      <c r="BK1355" s="199">
        <f>ROUND(I1355*H1355,2)</f>
        <v>0</v>
      </c>
      <c r="BL1355" s="18" t="s">
        <v>295</v>
      </c>
      <c r="BM1355" s="198" t="s">
        <v>1688</v>
      </c>
    </row>
    <row r="1356" spans="1:65" s="2" customFormat="1" ht="19.5">
      <c r="A1356" s="35"/>
      <c r="B1356" s="36"/>
      <c r="C1356" s="37"/>
      <c r="D1356" s="200" t="s">
        <v>134</v>
      </c>
      <c r="E1356" s="37"/>
      <c r="F1356" s="201" t="s">
        <v>1687</v>
      </c>
      <c r="G1356" s="37"/>
      <c r="H1356" s="37"/>
      <c r="I1356" s="202"/>
      <c r="J1356" s="37"/>
      <c r="K1356" s="37"/>
      <c r="L1356" s="40"/>
      <c r="M1356" s="203"/>
      <c r="N1356" s="204"/>
      <c r="O1356" s="72"/>
      <c r="P1356" s="72"/>
      <c r="Q1356" s="72"/>
      <c r="R1356" s="72"/>
      <c r="S1356" s="72"/>
      <c r="T1356" s="73"/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T1356" s="18" t="s">
        <v>134</v>
      </c>
      <c r="AU1356" s="18" t="s">
        <v>132</v>
      </c>
    </row>
    <row r="1357" spans="1:65" s="2" customFormat="1" ht="24.2" customHeight="1">
      <c r="A1357" s="35"/>
      <c r="B1357" s="36"/>
      <c r="C1357" s="241" t="s">
        <v>1689</v>
      </c>
      <c r="D1357" s="241" t="s">
        <v>335</v>
      </c>
      <c r="E1357" s="242" t="s">
        <v>1690</v>
      </c>
      <c r="F1357" s="243" t="s">
        <v>1691</v>
      </c>
      <c r="G1357" s="244" t="s">
        <v>298</v>
      </c>
      <c r="H1357" s="245">
        <v>4</v>
      </c>
      <c r="I1357" s="246"/>
      <c r="J1357" s="247">
        <f>ROUND(I1357*H1357,2)</f>
        <v>0</v>
      </c>
      <c r="K1357" s="243" t="s">
        <v>1</v>
      </c>
      <c r="L1357" s="248"/>
      <c r="M1357" s="249" t="s">
        <v>1</v>
      </c>
      <c r="N1357" s="250" t="s">
        <v>42</v>
      </c>
      <c r="O1357" s="72"/>
      <c r="P1357" s="196">
        <f>O1357*H1357</f>
        <v>0</v>
      </c>
      <c r="Q1357" s="196">
        <v>0</v>
      </c>
      <c r="R1357" s="196">
        <f>Q1357*H1357</f>
        <v>0</v>
      </c>
      <c r="S1357" s="196">
        <v>0</v>
      </c>
      <c r="T1357" s="197">
        <f>S1357*H1357</f>
        <v>0</v>
      </c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R1357" s="198" t="s">
        <v>404</v>
      </c>
      <c r="AT1357" s="198" t="s">
        <v>335</v>
      </c>
      <c r="AU1357" s="198" t="s">
        <v>132</v>
      </c>
      <c r="AY1357" s="18" t="s">
        <v>123</v>
      </c>
      <c r="BE1357" s="199">
        <f>IF(N1357="základní",J1357,0)</f>
        <v>0</v>
      </c>
      <c r="BF1357" s="199">
        <f>IF(N1357="snížená",J1357,0)</f>
        <v>0</v>
      </c>
      <c r="BG1357" s="199">
        <f>IF(N1357="zákl. přenesená",J1357,0)</f>
        <v>0</v>
      </c>
      <c r="BH1357" s="199">
        <f>IF(N1357="sníž. přenesená",J1357,0)</f>
        <v>0</v>
      </c>
      <c r="BI1357" s="199">
        <f>IF(N1357="nulová",J1357,0)</f>
        <v>0</v>
      </c>
      <c r="BJ1357" s="18" t="s">
        <v>132</v>
      </c>
      <c r="BK1357" s="199">
        <f>ROUND(I1357*H1357,2)</f>
        <v>0</v>
      </c>
      <c r="BL1357" s="18" t="s">
        <v>295</v>
      </c>
      <c r="BM1357" s="198" t="s">
        <v>1692</v>
      </c>
    </row>
    <row r="1358" spans="1:65" s="2" customFormat="1" ht="11.25">
      <c r="A1358" s="35"/>
      <c r="B1358" s="36"/>
      <c r="C1358" s="37"/>
      <c r="D1358" s="200" t="s">
        <v>134</v>
      </c>
      <c r="E1358" s="37"/>
      <c r="F1358" s="201" t="s">
        <v>1691</v>
      </c>
      <c r="G1358" s="37"/>
      <c r="H1358" s="37"/>
      <c r="I1358" s="202"/>
      <c r="J1358" s="37"/>
      <c r="K1358" s="37"/>
      <c r="L1358" s="40"/>
      <c r="M1358" s="203"/>
      <c r="N1358" s="204"/>
      <c r="O1358" s="72"/>
      <c r="P1358" s="72"/>
      <c r="Q1358" s="72"/>
      <c r="R1358" s="72"/>
      <c r="S1358" s="72"/>
      <c r="T1358" s="73"/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T1358" s="18" t="s">
        <v>134</v>
      </c>
      <c r="AU1358" s="18" t="s">
        <v>132</v>
      </c>
    </row>
    <row r="1359" spans="1:65" s="2" customFormat="1" ht="24.2" customHeight="1">
      <c r="A1359" s="35"/>
      <c r="B1359" s="36"/>
      <c r="C1359" s="241" t="s">
        <v>1693</v>
      </c>
      <c r="D1359" s="241" t="s">
        <v>335</v>
      </c>
      <c r="E1359" s="242" t="s">
        <v>1694</v>
      </c>
      <c r="F1359" s="243" t="s">
        <v>1695</v>
      </c>
      <c r="G1359" s="244" t="s">
        <v>298</v>
      </c>
      <c r="H1359" s="245">
        <v>4</v>
      </c>
      <c r="I1359" s="246"/>
      <c r="J1359" s="247">
        <f>ROUND(I1359*H1359,2)</f>
        <v>0</v>
      </c>
      <c r="K1359" s="243" t="s">
        <v>1</v>
      </c>
      <c r="L1359" s="248"/>
      <c r="M1359" s="249" t="s">
        <v>1</v>
      </c>
      <c r="N1359" s="250" t="s">
        <v>42</v>
      </c>
      <c r="O1359" s="72"/>
      <c r="P1359" s="196">
        <f>O1359*H1359</f>
        <v>0</v>
      </c>
      <c r="Q1359" s="196">
        <v>0</v>
      </c>
      <c r="R1359" s="196">
        <f>Q1359*H1359</f>
        <v>0</v>
      </c>
      <c r="S1359" s="196">
        <v>0</v>
      </c>
      <c r="T1359" s="197">
        <f>S1359*H1359</f>
        <v>0</v>
      </c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R1359" s="198" t="s">
        <v>404</v>
      </c>
      <c r="AT1359" s="198" t="s">
        <v>335</v>
      </c>
      <c r="AU1359" s="198" t="s">
        <v>132</v>
      </c>
      <c r="AY1359" s="18" t="s">
        <v>123</v>
      </c>
      <c r="BE1359" s="199">
        <f>IF(N1359="základní",J1359,0)</f>
        <v>0</v>
      </c>
      <c r="BF1359" s="199">
        <f>IF(N1359="snížená",J1359,0)</f>
        <v>0</v>
      </c>
      <c r="BG1359" s="199">
        <f>IF(N1359="zákl. přenesená",J1359,0)</f>
        <v>0</v>
      </c>
      <c r="BH1359" s="199">
        <f>IF(N1359="sníž. přenesená",J1359,0)</f>
        <v>0</v>
      </c>
      <c r="BI1359" s="199">
        <f>IF(N1359="nulová",J1359,0)</f>
        <v>0</v>
      </c>
      <c r="BJ1359" s="18" t="s">
        <v>132</v>
      </c>
      <c r="BK1359" s="199">
        <f>ROUND(I1359*H1359,2)</f>
        <v>0</v>
      </c>
      <c r="BL1359" s="18" t="s">
        <v>295</v>
      </c>
      <c r="BM1359" s="198" t="s">
        <v>1696</v>
      </c>
    </row>
    <row r="1360" spans="1:65" s="2" customFormat="1" ht="11.25">
      <c r="A1360" s="35"/>
      <c r="B1360" s="36"/>
      <c r="C1360" s="37"/>
      <c r="D1360" s="200" t="s">
        <v>134</v>
      </c>
      <c r="E1360" s="37"/>
      <c r="F1360" s="201" t="s">
        <v>1695</v>
      </c>
      <c r="G1360" s="37"/>
      <c r="H1360" s="37"/>
      <c r="I1360" s="202"/>
      <c r="J1360" s="37"/>
      <c r="K1360" s="37"/>
      <c r="L1360" s="40"/>
      <c r="M1360" s="203"/>
      <c r="N1360" s="204"/>
      <c r="O1360" s="72"/>
      <c r="P1360" s="72"/>
      <c r="Q1360" s="72"/>
      <c r="R1360" s="72"/>
      <c r="S1360" s="72"/>
      <c r="T1360" s="73"/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T1360" s="18" t="s">
        <v>134</v>
      </c>
      <c r="AU1360" s="18" t="s">
        <v>132</v>
      </c>
    </row>
    <row r="1361" spans="1:65" s="2" customFormat="1" ht="24.2" customHeight="1">
      <c r="A1361" s="35"/>
      <c r="B1361" s="36"/>
      <c r="C1361" s="241" t="s">
        <v>1697</v>
      </c>
      <c r="D1361" s="241" t="s">
        <v>335</v>
      </c>
      <c r="E1361" s="242" t="s">
        <v>1698</v>
      </c>
      <c r="F1361" s="243" t="s">
        <v>1699</v>
      </c>
      <c r="G1361" s="244" t="s">
        <v>298</v>
      </c>
      <c r="H1361" s="245">
        <v>8</v>
      </c>
      <c r="I1361" s="246"/>
      <c r="J1361" s="247">
        <f>ROUND(I1361*H1361,2)</f>
        <v>0</v>
      </c>
      <c r="K1361" s="243" t="s">
        <v>1</v>
      </c>
      <c r="L1361" s="248"/>
      <c r="M1361" s="249" t="s">
        <v>1</v>
      </c>
      <c r="N1361" s="250" t="s">
        <v>42</v>
      </c>
      <c r="O1361" s="72"/>
      <c r="P1361" s="196">
        <f>O1361*H1361</f>
        <v>0</v>
      </c>
      <c r="Q1361" s="196">
        <v>0</v>
      </c>
      <c r="R1361" s="196">
        <f>Q1361*H1361</f>
        <v>0</v>
      </c>
      <c r="S1361" s="196">
        <v>0</v>
      </c>
      <c r="T1361" s="197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98" t="s">
        <v>404</v>
      </c>
      <c r="AT1361" s="198" t="s">
        <v>335</v>
      </c>
      <c r="AU1361" s="198" t="s">
        <v>132</v>
      </c>
      <c r="AY1361" s="18" t="s">
        <v>123</v>
      </c>
      <c r="BE1361" s="199">
        <f>IF(N1361="základní",J1361,0)</f>
        <v>0</v>
      </c>
      <c r="BF1361" s="199">
        <f>IF(N1361="snížená",J1361,0)</f>
        <v>0</v>
      </c>
      <c r="BG1361" s="199">
        <f>IF(N1361="zákl. přenesená",J1361,0)</f>
        <v>0</v>
      </c>
      <c r="BH1361" s="199">
        <f>IF(N1361="sníž. přenesená",J1361,0)</f>
        <v>0</v>
      </c>
      <c r="BI1361" s="199">
        <f>IF(N1361="nulová",J1361,0)</f>
        <v>0</v>
      </c>
      <c r="BJ1361" s="18" t="s">
        <v>132</v>
      </c>
      <c r="BK1361" s="199">
        <f>ROUND(I1361*H1361,2)</f>
        <v>0</v>
      </c>
      <c r="BL1361" s="18" t="s">
        <v>295</v>
      </c>
      <c r="BM1361" s="198" t="s">
        <v>1700</v>
      </c>
    </row>
    <row r="1362" spans="1:65" s="2" customFormat="1" ht="11.25">
      <c r="A1362" s="35"/>
      <c r="B1362" s="36"/>
      <c r="C1362" s="37"/>
      <c r="D1362" s="200" t="s">
        <v>134</v>
      </c>
      <c r="E1362" s="37"/>
      <c r="F1362" s="201" t="s">
        <v>1699</v>
      </c>
      <c r="G1362" s="37"/>
      <c r="H1362" s="37"/>
      <c r="I1362" s="202"/>
      <c r="J1362" s="37"/>
      <c r="K1362" s="37"/>
      <c r="L1362" s="40"/>
      <c r="M1362" s="203"/>
      <c r="N1362" s="204"/>
      <c r="O1362" s="72"/>
      <c r="P1362" s="72"/>
      <c r="Q1362" s="72"/>
      <c r="R1362" s="72"/>
      <c r="S1362" s="72"/>
      <c r="T1362" s="73"/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T1362" s="18" t="s">
        <v>134</v>
      </c>
      <c r="AU1362" s="18" t="s">
        <v>132</v>
      </c>
    </row>
    <row r="1363" spans="1:65" s="2" customFormat="1" ht="24.2" customHeight="1">
      <c r="A1363" s="35"/>
      <c r="B1363" s="36"/>
      <c r="C1363" s="241" t="s">
        <v>1701</v>
      </c>
      <c r="D1363" s="241" t="s">
        <v>335</v>
      </c>
      <c r="E1363" s="242" t="s">
        <v>1702</v>
      </c>
      <c r="F1363" s="243" t="s">
        <v>1703</v>
      </c>
      <c r="G1363" s="244" t="s">
        <v>298</v>
      </c>
      <c r="H1363" s="245">
        <v>4</v>
      </c>
      <c r="I1363" s="246"/>
      <c r="J1363" s="247">
        <f>ROUND(I1363*H1363,2)</f>
        <v>0</v>
      </c>
      <c r="K1363" s="243" t="s">
        <v>1</v>
      </c>
      <c r="L1363" s="248"/>
      <c r="M1363" s="249" t="s">
        <v>1</v>
      </c>
      <c r="N1363" s="250" t="s">
        <v>42</v>
      </c>
      <c r="O1363" s="72"/>
      <c r="P1363" s="196">
        <f>O1363*H1363</f>
        <v>0</v>
      </c>
      <c r="Q1363" s="196">
        <v>0</v>
      </c>
      <c r="R1363" s="196">
        <f>Q1363*H1363</f>
        <v>0</v>
      </c>
      <c r="S1363" s="196">
        <v>0</v>
      </c>
      <c r="T1363" s="197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98" t="s">
        <v>404</v>
      </c>
      <c r="AT1363" s="198" t="s">
        <v>335</v>
      </c>
      <c r="AU1363" s="198" t="s">
        <v>132</v>
      </c>
      <c r="AY1363" s="18" t="s">
        <v>123</v>
      </c>
      <c r="BE1363" s="199">
        <f>IF(N1363="základní",J1363,0)</f>
        <v>0</v>
      </c>
      <c r="BF1363" s="199">
        <f>IF(N1363="snížená",J1363,0)</f>
        <v>0</v>
      </c>
      <c r="BG1363" s="199">
        <f>IF(N1363="zákl. přenesená",J1363,0)</f>
        <v>0</v>
      </c>
      <c r="BH1363" s="199">
        <f>IF(N1363="sníž. přenesená",J1363,0)</f>
        <v>0</v>
      </c>
      <c r="BI1363" s="199">
        <f>IF(N1363="nulová",J1363,0)</f>
        <v>0</v>
      </c>
      <c r="BJ1363" s="18" t="s">
        <v>132</v>
      </c>
      <c r="BK1363" s="199">
        <f>ROUND(I1363*H1363,2)</f>
        <v>0</v>
      </c>
      <c r="BL1363" s="18" t="s">
        <v>295</v>
      </c>
      <c r="BM1363" s="198" t="s">
        <v>1704</v>
      </c>
    </row>
    <row r="1364" spans="1:65" s="2" customFormat="1" ht="11.25">
      <c r="A1364" s="35"/>
      <c r="B1364" s="36"/>
      <c r="C1364" s="37"/>
      <c r="D1364" s="200" t="s">
        <v>134</v>
      </c>
      <c r="E1364" s="37"/>
      <c r="F1364" s="201" t="s">
        <v>1703</v>
      </c>
      <c r="G1364" s="37"/>
      <c r="H1364" s="37"/>
      <c r="I1364" s="202"/>
      <c r="J1364" s="37"/>
      <c r="K1364" s="37"/>
      <c r="L1364" s="40"/>
      <c r="M1364" s="203"/>
      <c r="N1364" s="204"/>
      <c r="O1364" s="72"/>
      <c r="P1364" s="72"/>
      <c r="Q1364" s="72"/>
      <c r="R1364" s="72"/>
      <c r="S1364" s="72"/>
      <c r="T1364" s="73"/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T1364" s="18" t="s">
        <v>134</v>
      </c>
      <c r="AU1364" s="18" t="s">
        <v>132</v>
      </c>
    </row>
    <row r="1365" spans="1:65" s="2" customFormat="1" ht="24.2" customHeight="1">
      <c r="A1365" s="35"/>
      <c r="B1365" s="36"/>
      <c r="C1365" s="241" t="s">
        <v>1705</v>
      </c>
      <c r="D1365" s="241" t="s">
        <v>335</v>
      </c>
      <c r="E1365" s="242" t="s">
        <v>1706</v>
      </c>
      <c r="F1365" s="243" t="s">
        <v>1707</v>
      </c>
      <c r="G1365" s="244" t="s">
        <v>298</v>
      </c>
      <c r="H1365" s="245">
        <v>2</v>
      </c>
      <c r="I1365" s="246"/>
      <c r="J1365" s="247">
        <f>ROUND(I1365*H1365,2)</f>
        <v>0</v>
      </c>
      <c r="K1365" s="243" t="s">
        <v>1</v>
      </c>
      <c r="L1365" s="248"/>
      <c r="M1365" s="249" t="s">
        <v>1</v>
      </c>
      <c r="N1365" s="250" t="s">
        <v>42</v>
      </c>
      <c r="O1365" s="72"/>
      <c r="P1365" s="196">
        <f>O1365*H1365</f>
        <v>0</v>
      </c>
      <c r="Q1365" s="196">
        <v>0</v>
      </c>
      <c r="R1365" s="196">
        <f>Q1365*H1365</f>
        <v>0</v>
      </c>
      <c r="S1365" s="196">
        <v>0</v>
      </c>
      <c r="T1365" s="197">
        <f>S1365*H1365</f>
        <v>0</v>
      </c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R1365" s="198" t="s">
        <v>404</v>
      </c>
      <c r="AT1365" s="198" t="s">
        <v>335</v>
      </c>
      <c r="AU1365" s="198" t="s">
        <v>132</v>
      </c>
      <c r="AY1365" s="18" t="s">
        <v>123</v>
      </c>
      <c r="BE1365" s="199">
        <f>IF(N1365="základní",J1365,0)</f>
        <v>0</v>
      </c>
      <c r="BF1365" s="199">
        <f>IF(N1365="snížená",J1365,0)</f>
        <v>0</v>
      </c>
      <c r="BG1365" s="199">
        <f>IF(N1365="zákl. přenesená",J1365,0)</f>
        <v>0</v>
      </c>
      <c r="BH1365" s="199">
        <f>IF(N1365="sníž. přenesená",J1365,0)</f>
        <v>0</v>
      </c>
      <c r="BI1365" s="199">
        <f>IF(N1365="nulová",J1365,0)</f>
        <v>0</v>
      </c>
      <c r="BJ1365" s="18" t="s">
        <v>132</v>
      </c>
      <c r="BK1365" s="199">
        <f>ROUND(I1365*H1365,2)</f>
        <v>0</v>
      </c>
      <c r="BL1365" s="18" t="s">
        <v>295</v>
      </c>
      <c r="BM1365" s="198" t="s">
        <v>1708</v>
      </c>
    </row>
    <row r="1366" spans="1:65" s="2" customFormat="1" ht="11.25">
      <c r="A1366" s="35"/>
      <c r="B1366" s="36"/>
      <c r="C1366" s="37"/>
      <c r="D1366" s="200" t="s">
        <v>134</v>
      </c>
      <c r="E1366" s="37"/>
      <c r="F1366" s="201" t="s">
        <v>1707</v>
      </c>
      <c r="G1366" s="37"/>
      <c r="H1366" s="37"/>
      <c r="I1366" s="202"/>
      <c r="J1366" s="37"/>
      <c r="K1366" s="37"/>
      <c r="L1366" s="40"/>
      <c r="M1366" s="203"/>
      <c r="N1366" s="204"/>
      <c r="O1366" s="72"/>
      <c r="P1366" s="72"/>
      <c r="Q1366" s="72"/>
      <c r="R1366" s="72"/>
      <c r="S1366" s="72"/>
      <c r="T1366" s="73"/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T1366" s="18" t="s">
        <v>134</v>
      </c>
      <c r="AU1366" s="18" t="s">
        <v>132</v>
      </c>
    </row>
    <row r="1367" spans="1:65" s="2" customFormat="1" ht="24.2" customHeight="1">
      <c r="A1367" s="35"/>
      <c r="B1367" s="36"/>
      <c r="C1367" s="187" t="s">
        <v>1709</v>
      </c>
      <c r="D1367" s="187" t="s">
        <v>126</v>
      </c>
      <c r="E1367" s="188" t="s">
        <v>1710</v>
      </c>
      <c r="F1367" s="189" t="s">
        <v>1711</v>
      </c>
      <c r="G1367" s="190" t="s">
        <v>298</v>
      </c>
      <c r="H1367" s="191">
        <v>70</v>
      </c>
      <c r="I1367" s="192"/>
      <c r="J1367" s="193">
        <f>ROUND(I1367*H1367,2)</f>
        <v>0</v>
      </c>
      <c r="K1367" s="189" t="s">
        <v>130</v>
      </c>
      <c r="L1367" s="40"/>
      <c r="M1367" s="194" t="s">
        <v>1</v>
      </c>
      <c r="N1367" s="195" t="s">
        <v>42</v>
      </c>
      <c r="O1367" s="72"/>
      <c r="P1367" s="196">
        <f>O1367*H1367</f>
        <v>0</v>
      </c>
      <c r="Q1367" s="196">
        <v>0</v>
      </c>
      <c r="R1367" s="196">
        <f>Q1367*H1367</f>
        <v>0</v>
      </c>
      <c r="S1367" s="196">
        <v>0</v>
      </c>
      <c r="T1367" s="197">
        <f>S1367*H1367</f>
        <v>0</v>
      </c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R1367" s="198" t="s">
        <v>295</v>
      </c>
      <c r="AT1367" s="198" t="s">
        <v>126</v>
      </c>
      <c r="AU1367" s="198" t="s">
        <v>132</v>
      </c>
      <c r="AY1367" s="18" t="s">
        <v>123</v>
      </c>
      <c r="BE1367" s="199">
        <f>IF(N1367="základní",J1367,0)</f>
        <v>0</v>
      </c>
      <c r="BF1367" s="199">
        <f>IF(N1367="snížená",J1367,0)</f>
        <v>0</v>
      </c>
      <c r="BG1367" s="199">
        <f>IF(N1367="zákl. přenesená",J1367,0)</f>
        <v>0</v>
      </c>
      <c r="BH1367" s="199">
        <f>IF(N1367="sníž. přenesená",J1367,0)</f>
        <v>0</v>
      </c>
      <c r="BI1367" s="199">
        <f>IF(N1367="nulová",J1367,0)</f>
        <v>0</v>
      </c>
      <c r="BJ1367" s="18" t="s">
        <v>132</v>
      </c>
      <c r="BK1367" s="199">
        <f>ROUND(I1367*H1367,2)</f>
        <v>0</v>
      </c>
      <c r="BL1367" s="18" t="s">
        <v>295</v>
      </c>
      <c r="BM1367" s="198" t="s">
        <v>1712</v>
      </c>
    </row>
    <row r="1368" spans="1:65" s="2" customFormat="1" ht="19.5">
      <c r="A1368" s="35"/>
      <c r="B1368" s="36"/>
      <c r="C1368" s="37"/>
      <c r="D1368" s="200" t="s">
        <v>134</v>
      </c>
      <c r="E1368" s="37"/>
      <c r="F1368" s="201" t="s">
        <v>1713</v>
      </c>
      <c r="G1368" s="37"/>
      <c r="H1368" s="37"/>
      <c r="I1368" s="202"/>
      <c r="J1368" s="37"/>
      <c r="K1368" s="37"/>
      <c r="L1368" s="40"/>
      <c r="M1368" s="203"/>
      <c r="N1368" s="204"/>
      <c r="O1368" s="72"/>
      <c r="P1368" s="72"/>
      <c r="Q1368" s="72"/>
      <c r="R1368" s="72"/>
      <c r="S1368" s="72"/>
      <c r="T1368" s="73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T1368" s="18" t="s">
        <v>134</v>
      </c>
      <c r="AU1368" s="18" t="s">
        <v>132</v>
      </c>
    </row>
    <row r="1369" spans="1:65" s="13" customFormat="1" ht="11.25">
      <c r="B1369" s="209"/>
      <c r="C1369" s="210"/>
      <c r="D1369" s="200" t="s">
        <v>205</v>
      </c>
      <c r="E1369" s="211" t="s">
        <v>1</v>
      </c>
      <c r="F1369" s="212" t="s">
        <v>386</v>
      </c>
      <c r="G1369" s="210"/>
      <c r="H1369" s="211" t="s">
        <v>1</v>
      </c>
      <c r="I1369" s="213"/>
      <c r="J1369" s="210"/>
      <c r="K1369" s="210"/>
      <c r="L1369" s="214"/>
      <c r="M1369" s="215"/>
      <c r="N1369" s="216"/>
      <c r="O1369" s="216"/>
      <c r="P1369" s="216"/>
      <c r="Q1369" s="216"/>
      <c r="R1369" s="216"/>
      <c r="S1369" s="216"/>
      <c r="T1369" s="217"/>
      <c r="AT1369" s="218" t="s">
        <v>205</v>
      </c>
      <c r="AU1369" s="218" t="s">
        <v>132</v>
      </c>
      <c r="AV1369" s="13" t="s">
        <v>83</v>
      </c>
      <c r="AW1369" s="13" t="s">
        <v>32</v>
      </c>
      <c r="AX1369" s="13" t="s">
        <v>76</v>
      </c>
      <c r="AY1369" s="218" t="s">
        <v>123</v>
      </c>
    </row>
    <row r="1370" spans="1:65" s="14" customFormat="1" ht="11.25">
      <c r="B1370" s="219"/>
      <c r="C1370" s="220"/>
      <c r="D1370" s="200" t="s">
        <v>205</v>
      </c>
      <c r="E1370" s="221" t="s">
        <v>1</v>
      </c>
      <c r="F1370" s="222" t="s">
        <v>352</v>
      </c>
      <c r="G1370" s="220"/>
      <c r="H1370" s="223">
        <v>26</v>
      </c>
      <c r="I1370" s="224"/>
      <c r="J1370" s="220"/>
      <c r="K1370" s="220"/>
      <c r="L1370" s="225"/>
      <c r="M1370" s="226"/>
      <c r="N1370" s="227"/>
      <c r="O1370" s="227"/>
      <c r="P1370" s="227"/>
      <c r="Q1370" s="227"/>
      <c r="R1370" s="227"/>
      <c r="S1370" s="227"/>
      <c r="T1370" s="228"/>
      <c r="AT1370" s="229" t="s">
        <v>205</v>
      </c>
      <c r="AU1370" s="229" t="s">
        <v>132</v>
      </c>
      <c r="AV1370" s="14" t="s">
        <v>132</v>
      </c>
      <c r="AW1370" s="14" t="s">
        <v>32</v>
      </c>
      <c r="AX1370" s="14" t="s">
        <v>76</v>
      </c>
      <c r="AY1370" s="229" t="s">
        <v>123</v>
      </c>
    </row>
    <row r="1371" spans="1:65" s="13" customFormat="1" ht="11.25">
      <c r="B1371" s="209"/>
      <c r="C1371" s="210"/>
      <c r="D1371" s="200" t="s">
        <v>205</v>
      </c>
      <c r="E1371" s="211" t="s">
        <v>1</v>
      </c>
      <c r="F1371" s="212" t="s">
        <v>345</v>
      </c>
      <c r="G1371" s="210"/>
      <c r="H1371" s="211" t="s">
        <v>1</v>
      </c>
      <c r="I1371" s="213"/>
      <c r="J1371" s="210"/>
      <c r="K1371" s="210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205</v>
      </c>
      <c r="AU1371" s="218" t="s">
        <v>132</v>
      </c>
      <c r="AV1371" s="13" t="s">
        <v>83</v>
      </c>
      <c r="AW1371" s="13" t="s">
        <v>32</v>
      </c>
      <c r="AX1371" s="13" t="s">
        <v>76</v>
      </c>
      <c r="AY1371" s="218" t="s">
        <v>123</v>
      </c>
    </row>
    <row r="1372" spans="1:65" s="14" customFormat="1" ht="11.25">
      <c r="B1372" s="219"/>
      <c r="C1372" s="220"/>
      <c r="D1372" s="200" t="s">
        <v>205</v>
      </c>
      <c r="E1372" s="221" t="s">
        <v>1</v>
      </c>
      <c r="F1372" s="222" t="s">
        <v>144</v>
      </c>
      <c r="G1372" s="220"/>
      <c r="H1372" s="223">
        <v>4</v>
      </c>
      <c r="I1372" s="224"/>
      <c r="J1372" s="220"/>
      <c r="K1372" s="220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205</v>
      </c>
      <c r="AU1372" s="229" t="s">
        <v>132</v>
      </c>
      <c r="AV1372" s="14" t="s">
        <v>132</v>
      </c>
      <c r="AW1372" s="14" t="s">
        <v>32</v>
      </c>
      <c r="AX1372" s="14" t="s">
        <v>76</v>
      </c>
      <c r="AY1372" s="229" t="s">
        <v>123</v>
      </c>
    </row>
    <row r="1373" spans="1:65" s="13" customFormat="1" ht="11.25">
      <c r="B1373" s="209"/>
      <c r="C1373" s="210"/>
      <c r="D1373" s="200" t="s">
        <v>205</v>
      </c>
      <c r="E1373" s="211" t="s">
        <v>1</v>
      </c>
      <c r="F1373" s="212" t="s">
        <v>349</v>
      </c>
      <c r="G1373" s="210"/>
      <c r="H1373" s="211" t="s">
        <v>1</v>
      </c>
      <c r="I1373" s="213"/>
      <c r="J1373" s="210"/>
      <c r="K1373" s="210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205</v>
      </c>
      <c r="AU1373" s="218" t="s">
        <v>132</v>
      </c>
      <c r="AV1373" s="13" t="s">
        <v>83</v>
      </c>
      <c r="AW1373" s="13" t="s">
        <v>32</v>
      </c>
      <c r="AX1373" s="13" t="s">
        <v>76</v>
      </c>
      <c r="AY1373" s="218" t="s">
        <v>123</v>
      </c>
    </row>
    <row r="1374" spans="1:65" s="14" customFormat="1" ht="11.25">
      <c r="B1374" s="219"/>
      <c r="C1374" s="220"/>
      <c r="D1374" s="200" t="s">
        <v>205</v>
      </c>
      <c r="E1374" s="221" t="s">
        <v>1</v>
      </c>
      <c r="F1374" s="222" t="s">
        <v>404</v>
      </c>
      <c r="G1374" s="220"/>
      <c r="H1374" s="223">
        <v>32</v>
      </c>
      <c r="I1374" s="224"/>
      <c r="J1374" s="220"/>
      <c r="K1374" s="220"/>
      <c r="L1374" s="225"/>
      <c r="M1374" s="226"/>
      <c r="N1374" s="227"/>
      <c r="O1374" s="227"/>
      <c r="P1374" s="227"/>
      <c r="Q1374" s="227"/>
      <c r="R1374" s="227"/>
      <c r="S1374" s="227"/>
      <c r="T1374" s="228"/>
      <c r="AT1374" s="229" t="s">
        <v>205</v>
      </c>
      <c r="AU1374" s="229" t="s">
        <v>132</v>
      </c>
      <c r="AV1374" s="14" t="s">
        <v>132</v>
      </c>
      <c r="AW1374" s="14" t="s">
        <v>32</v>
      </c>
      <c r="AX1374" s="14" t="s">
        <v>76</v>
      </c>
      <c r="AY1374" s="229" t="s">
        <v>123</v>
      </c>
    </row>
    <row r="1375" spans="1:65" s="13" customFormat="1" ht="11.25">
      <c r="B1375" s="209"/>
      <c r="C1375" s="210"/>
      <c r="D1375" s="200" t="s">
        <v>205</v>
      </c>
      <c r="E1375" s="211" t="s">
        <v>1</v>
      </c>
      <c r="F1375" s="212" t="s">
        <v>367</v>
      </c>
      <c r="G1375" s="210"/>
      <c r="H1375" s="211" t="s">
        <v>1</v>
      </c>
      <c r="I1375" s="213"/>
      <c r="J1375" s="210"/>
      <c r="K1375" s="210"/>
      <c r="L1375" s="214"/>
      <c r="M1375" s="215"/>
      <c r="N1375" s="216"/>
      <c r="O1375" s="216"/>
      <c r="P1375" s="216"/>
      <c r="Q1375" s="216"/>
      <c r="R1375" s="216"/>
      <c r="S1375" s="216"/>
      <c r="T1375" s="217"/>
      <c r="AT1375" s="218" t="s">
        <v>205</v>
      </c>
      <c r="AU1375" s="218" t="s">
        <v>132</v>
      </c>
      <c r="AV1375" s="13" t="s">
        <v>83</v>
      </c>
      <c r="AW1375" s="13" t="s">
        <v>32</v>
      </c>
      <c r="AX1375" s="13" t="s">
        <v>76</v>
      </c>
      <c r="AY1375" s="218" t="s">
        <v>123</v>
      </c>
    </row>
    <row r="1376" spans="1:65" s="14" customFormat="1" ht="11.25">
      <c r="B1376" s="219"/>
      <c r="C1376" s="220"/>
      <c r="D1376" s="200" t="s">
        <v>205</v>
      </c>
      <c r="E1376" s="221" t="s">
        <v>1</v>
      </c>
      <c r="F1376" s="222" t="s">
        <v>167</v>
      </c>
      <c r="G1376" s="220"/>
      <c r="H1376" s="223">
        <v>8</v>
      </c>
      <c r="I1376" s="224"/>
      <c r="J1376" s="220"/>
      <c r="K1376" s="220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205</v>
      </c>
      <c r="AU1376" s="229" t="s">
        <v>132</v>
      </c>
      <c r="AV1376" s="14" t="s">
        <v>132</v>
      </c>
      <c r="AW1376" s="14" t="s">
        <v>32</v>
      </c>
      <c r="AX1376" s="14" t="s">
        <v>76</v>
      </c>
      <c r="AY1376" s="229" t="s">
        <v>123</v>
      </c>
    </row>
    <row r="1377" spans="1:65" s="15" customFormat="1" ht="11.25">
      <c r="B1377" s="230"/>
      <c r="C1377" s="231"/>
      <c r="D1377" s="200" t="s">
        <v>205</v>
      </c>
      <c r="E1377" s="232" t="s">
        <v>1</v>
      </c>
      <c r="F1377" s="233" t="s">
        <v>214</v>
      </c>
      <c r="G1377" s="231"/>
      <c r="H1377" s="234">
        <v>70</v>
      </c>
      <c r="I1377" s="235"/>
      <c r="J1377" s="231"/>
      <c r="K1377" s="231"/>
      <c r="L1377" s="236"/>
      <c r="M1377" s="237"/>
      <c r="N1377" s="238"/>
      <c r="O1377" s="238"/>
      <c r="P1377" s="238"/>
      <c r="Q1377" s="238"/>
      <c r="R1377" s="238"/>
      <c r="S1377" s="238"/>
      <c r="T1377" s="239"/>
      <c r="AT1377" s="240" t="s">
        <v>205</v>
      </c>
      <c r="AU1377" s="240" t="s">
        <v>132</v>
      </c>
      <c r="AV1377" s="15" t="s">
        <v>144</v>
      </c>
      <c r="AW1377" s="15" t="s">
        <v>32</v>
      </c>
      <c r="AX1377" s="15" t="s">
        <v>83</v>
      </c>
      <c r="AY1377" s="240" t="s">
        <v>123</v>
      </c>
    </row>
    <row r="1378" spans="1:65" s="2" customFormat="1" ht="24.2" customHeight="1">
      <c r="A1378" s="35"/>
      <c r="B1378" s="36"/>
      <c r="C1378" s="187" t="s">
        <v>1714</v>
      </c>
      <c r="D1378" s="187" t="s">
        <v>126</v>
      </c>
      <c r="E1378" s="188" t="s">
        <v>1715</v>
      </c>
      <c r="F1378" s="189" t="s">
        <v>1716</v>
      </c>
      <c r="G1378" s="190" t="s">
        <v>298</v>
      </c>
      <c r="H1378" s="191">
        <v>23</v>
      </c>
      <c r="I1378" s="192"/>
      <c r="J1378" s="193">
        <f>ROUND(I1378*H1378,2)</f>
        <v>0</v>
      </c>
      <c r="K1378" s="189" t="s">
        <v>130</v>
      </c>
      <c r="L1378" s="40"/>
      <c r="M1378" s="194" t="s">
        <v>1</v>
      </c>
      <c r="N1378" s="195" t="s">
        <v>42</v>
      </c>
      <c r="O1378" s="72"/>
      <c r="P1378" s="196">
        <f>O1378*H1378</f>
        <v>0</v>
      </c>
      <c r="Q1378" s="196">
        <v>0</v>
      </c>
      <c r="R1378" s="196">
        <f>Q1378*H1378</f>
        <v>0</v>
      </c>
      <c r="S1378" s="196">
        <v>0</v>
      </c>
      <c r="T1378" s="197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98" t="s">
        <v>295</v>
      </c>
      <c r="AT1378" s="198" t="s">
        <v>126</v>
      </c>
      <c r="AU1378" s="198" t="s">
        <v>132</v>
      </c>
      <c r="AY1378" s="18" t="s">
        <v>123</v>
      </c>
      <c r="BE1378" s="199">
        <f>IF(N1378="základní",J1378,0)</f>
        <v>0</v>
      </c>
      <c r="BF1378" s="199">
        <f>IF(N1378="snížená",J1378,0)</f>
        <v>0</v>
      </c>
      <c r="BG1378" s="199">
        <f>IF(N1378="zákl. přenesená",J1378,0)</f>
        <v>0</v>
      </c>
      <c r="BH1378" s="199">
        <f>IF(N1378="sníž. přenesená",J1378,0)</f>
        <v>0</v>
      </c>
      <c r="BI1378" s="199">
        <f>IF(N1378="nulová",J1378,0)</f>
        <v>0</v>
      </c>
      <c r="BJ1378" s="18" t="s">
        <v>132</v>
      </c>
      <c r="BK1378" s="199">
        <f>ROUND(I1378*H1378,2)</f>
        <v>0</v>
      </c>
      <c r="BL1378" s="18" t="s">
        <v>295</v>
      </c>
      <c r="BM1378" s="198" t="s">
        <v>1717</v>
      </c>
    </row>
    <row r="1379" spans="1:65" s="2" customFormat="1" ht="29.25">
      <c r="A1379" s="35"/>
      <c r="B1379" s="36"/>
      <c r="C1379" s="37"/>
      <c r="D1379" s="200" t="s">
        <v>134</v>
      </c>
      <c r="E1379" s="37"/>
      <c r="F1379" s="201" t="s">
        <v>1718</v>
      </c>
      <c r="G1379" s="37"/>
      <c r="H1379" s="37"/>
      <c r="I1379" s="202"/>
      <c r="J1379" s="37"/>
      <c r="K1379" s="37"/>
      <c r="L1379" s="40"/>
      <c r="M1379" s="203"/>
      <c r="N1379" s="204"/>
      <c r="O1379" s="72"/>
      <c r="P1379" s="72"/>
      <c r="Q1379" s="72"/>
      <c r="R1379" s="72"/>
      <c r="S1379" s="72"/>
      <c r="T1379" s="73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T1379" s="18" t="s">
        <v>134</v>
      </c>
      <c r="AU1379" s="18" t="s">
        <v>132</v>
      </c>
    </row>
    <row r="1380" spans="1:65" s="13" customFormat="1" ht="11.25">
      <c r="B1380" s="209"/>
      <c r="C1380" s="210"/>
      <c r="D1380" s="200" t="s">
        <v>205</v>
      </c>
      <c r="E1380" s="211" t="s">
        <v>1</v>
      </c>
      <c r="F1380" s="212" t="s">
        <v>386</v>
      </c>
      <c r="G1380" s="210"/>
      <c r="H1380" s="211" t="s">
        <v>1</v>
      </c>
      <c r="I1380" s="213"/>
      <c r="J1380" s="210"/>
      <c r="K1380" s="210"/>
      <c r="L1380" s="214"/>
      <c r="M1380" s="215"/>
      <c r="N1380" s="216"/>
      <c r="O1380" s="216"/>
      <c r="P1380" s="216"/>
      <c r="Q1380" s="216"/>
      <c r="R1380" s="216"/>
      <c r="S1380" s="216"/>
      <c r="T1380" s="217"/>
      <c r="AT1380" s="218" t="s">
        <v>205</v>
      </c>
      <c r="AU1380" s="218" t="s">
        <v>132</v>
      </c>
      <c r="AV1380" s="13" t="s">
        <v>83</v>
      </c>
      <c r="AW1380" s="13" t="s">
        <v>32</v>
      </c>
      <c r="AX1380" s="13" t="s">
        <v>76</v>
      </c>
      <c r="AY1380" s="218" t="s">
        <v>123</v>
      </c>
    </row>
    <row r="1381" spans="1:65" s="14" customFormat="1" ht="11.25">
      <c r="B1381" s="219"/>
      <c r="C1381" s="220"/>
      <c r="D1381" s="200" t="s">
        <v>205</v>
      </c>
      <c r="E1381" s="221" t="s">
        <v>1</v>
      </c>
      <c r="F1381" s="222" t="s">
        <v>83</v>
      </c>
      <c r="G1381" s="220"/>
      <c r="H1381" s="223">
        <v>1</v>
      </c>
      <c r="I1381" s="224"/>
      <c r="J1381" s="220"/>
      <c r="K1381" s="220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205</v>
      </c>
      <c r="AU1381" s="229" t="s">
        <v>132</v>
      </c>
      <c r="AV1381" s="14" t="s">
        <v>132</v>
      </c>
      <c r="AW1381" s="14" t="s">
        <v>32</v>
      </c>
      <c r="AX1381" s="14" t="s">
        <v>76</v>
      </c>
      <c r="AY1381" s="229" t="s">
        <v>123</v>
      </c>
    </row>
    <row r="1382" spans="1:65" s="13" customFormat="1" ht="11.25">
      <c r="B1382" s="209"/>
      <c r="C1382" s="210"/>
      <c r="D1382" s="200" t="s">
        <v>205</v>
      </c>
      <c r="E1382" s="211" t="s">
        <v>1</v>
      </c>
      <c r="F1382" s="212" t="s">
        <v>345</v>
      </c>
      <c r="G1382" s="210"/>
      <c r="H1382" s="211" t="s">
        <v>1</v>
      </c>
      <c r="I1382" s="213"/>
      <c r="J1382" s="210"/>
      <c r="K1382" s="210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205</v>
      </c>
      <c r="AU1382" s="218" t="s">
        <v>132</v>
      </c>
      <c r="AV1382" s="13" t="s">
        <v>83</v>
      </c>
      <c r="AW1382" s="13" t="s">
        <v>32</v>
      </c>
      <c r="AX1382" s="13" t="s">
        <v>76</v>
      </c>
      <c r="AY1382" s="218" t="s">
        <v>123</v>
      </c>
    </row>
    <row r="1383" spans="1:65" s="14" customFormat="1" ht="11.25">
      <c r="B1383" s="219"/>
      <c r="C1383" s="220"/>
      <c r="D1383" s="200" t="s">
        <v>205</v>
      </c>
      <c r="E1383" s="221" t="s">
        <v>1</v>
      </c>
      <c r="F1383" s="222" t="s">
        <v>144</v>
      </c>
      <c r="G1383" s="220"/>
      <c r="H1383" s="223">
        <v>4</v>
      </c>
      <c r="I1383" s="224"/>
      <c r="J1383" s="220"/>
      <c r="K1383" s="220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205</v>
      </c>
      <c r="AU1383" s="229" t="s">
        <v>132</v>
      </c>
      <c r="AV1383" s="14" t="s">
        <v>132</v>
      </c>
      <c r="AW1383" s="14" t="s">
        <v>32</v>
      </c>
      <c r="AX1383" s="14" t="s">
        <v>76</v>
      </c>
      <c r="AY1383" s="229" t="s">
        <v>123</v>
      </c>
    </row>
    <row r="1384" spans="1:65" s="13" customFormat="1" ht="11.25">
      <c r="B1384" s="209"/>
      <c r="C1384" s="210"/>
      <c r="D1384" s="200" t="s">
        <v>205</v>
      </c>
      <c r="E1384" s="211" t="s">
        <v>1</v>
      </c>
      <c r="F1384" s="212" t="s">
        <v>349</v>
      </c>
      <c r="G1384" s="210"/>
      <c r="H1384" s="211" t="s">
        <v>1</v>
      </c>
      <c r="I1384" s="213"/>
      <c r="J1384" s="210"/>
      <c r="K1384" s="210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205</v>
      </c>
      <c r="AU1384" s="218" t="s">
        <v>132</v>
      </c>
      <c r="AV1384" s="13" t="s">
        <v>83</v>
      </c>
      <c r="AW1384" s="13" t="s">
        <v>32</v>
      </c>
      <c r="AX1384" s="13" t="s">
        <v>76</v>
      </c>
      <c r="AY1384" s="218" t="s">
        <v>123</v>
      </c>
    </row>
    <row r="1385" spans="1:65" s="14" customFormat="1" ht="11.25">
      <c r="B1385" s="219"/>
      <c r="C1385" s="220"/>
      <c r="D1385" s="200" t="s">
        <v>205</v>
      </c>
      <c r="E1385" s="221" t="s">
        <v>1</v>
      </c>
      <c r="F1385" s="222" t="s">
        <v>267</v>
      </c>
      <c r="G1385" s="220"/>
      <c r="H1385" s="223">
        <v>12</v>
      </c>
      <c r="I1385" s="224"/>
      <c r="J1385" s="220"/>
      <c r="K1385" s="220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205</v>
      </c>
      <c r="AU1385" s="229" t="s">
        <v>132</v>
      </c>
      <c r="AV1385" s="14" t="s">
        <v>132</v>
      </c>
      <c r="AW1385" s="14" t="s">
        <v>32</v>
      </c>
      <c r="AX1385" s="14" t="s">
        <v>76</v>
      </c>
      <c r="AY1385" s="229" t="s">
        <v>123</v>
      </c>
    </row>
    <row r="1386" spans="1:65" s="13" customFormat="1" ht="11.25">
      <c r="B1386" s="209"/>
      <c r="C1386" s="210"/>
      <c r="D1386" s="200" t="s">
        <v>205</v>
      </c>
      <c r="E1386" s="211" t="s">
        <v>1</v>
      </c>
      <c r="F1386" s="212" t="s">
        <v>367</v>
      </c>
      <c r="G1386" s="210"/>
      <c r="H1386" s="211" t="s">
        <v>1</v>
      </c>
      <c r="I1386" s="213"/>
      <c r="J1386" s="210"/>
      <c r="K1386" s="210"/>
      <c r="L1386" s="214"/>
      <c r="M1386" s="215"/>
      <c r="N1386" s="216"/>
      <c r="O1386" s="216"/>
      <c r="P1386" s="216"/>
      <c r="Q1386" s="216"/>
      <c r="R1386" s="216"/>
      <c r="S1386" s="216"/>
      <c r="T1386" s="217"/>
      <c r="AT1386" s="218" t="s">
        <v>205</v>
      </c>
      <c r="AU1386" s="218" t="s">
        <v>132</v>
      </c>
      <c r="AV1386" s="13" t="s">
        <v>83</v>
      </c>
      <c r="AW1386" s="13" t="s">
        <v>32</v>
      </c>
      <c r="AX1386" s="13" t="s">
        <v>76</v>
      </c>
      <c r="AY1386" s="218" t="s">
        <v>123</v>
      </c>
    </row>
    <row r="1387" spans="1:65" s="14" customFormat="1" ht="11.25">
      <c r="B1387" s="219"/>
      <c r="C1387" s="220"/>
      <c r="D1387" s="200" t="s">
        <v>205</v>
      </c>
      <c r="E1387" s="221" t="s">
        <v>1</v>
      </c>
      <c r="F1387" s="222" t="s">
        <v>156</v>
      </c>
      <c r="G1387" s="220"/>
      <c r="H1387" s="223">
        <v>6</v>
      </c>
      <c r="I1387" s="224"/>
      <c r="J1387" s="220"/>
      <c r="K1387" s="220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205</v>
      </c>
      <c r="AU1387" s="229" t="s">
        <v>132</v>
      </c>
      <c r="AV1387" s="14" t="s">
        <v>132</v>
      </c>
      <c r="AW1387" s="14" t="s">
        <v>32</v>
      </c>
      <c r="AX1387" s="14" t="s">
        <v>76</v>
      </c>
      <c r="AY1387" s="229" t="s">
        <v>123</v>
      </c>
    </row>
    <row r="1388" spans="1:65" s="15" customFormat="1" ht="11.25">
      <c r="B1388" s="230"/>
      <c r="C1388" s="231"/>
      <c r="D1388" s="200" t="s">
        <v>205</v>
      </c>
      <c r="E1388" s="232" t="s">
        <v>1</v>
      </c>
      <c r="F1388" s="233" t="s">
        <v>214</v>
      </c>
      <c r="G1388" s="231"/>
      <c r="H1388" s="234">
        <v>23</v>
      </c>
      <c r="I1388" s="235"/>
      <c r="J1388" s="231"/>
      <c r="K1388" s="231"/>
      <c r="L1388" s="236"/>
      <c r="M1388" s="237"/>
      <c r="N1388" s="238"/>
      <c r="O1388" s="238"/>
      <c r="P1388" s="238"/>
      <c r="Q1388" s="238"/>
      <c r="R1388" s="238"/>
      <c r="S1388" s="238"/>
      <c r="T1388" s="239"/>
      <c r="AT1388" s="240" t="s">
        <v>205</v>
      </c>
      <c r="AU1388" s="240" t="s">
        <v>132</v>
      </c>
      <c r="AV1388" s="15" t="s">
        <v>144</v>
      </c>
      <c r="AW1388" s="15" t="s">
        <v>32</v>
      </c>
      <c r="AX1388" s="15" t="s">
        <v>83</v>
      </c>
      <c r="AY1388" s="240" t="s">
        <v>123</v>
      </c>
    </row>
    <row r="1389" spans="1:65" s="2" customFormat="1" ht="24.2" customHeight="1">
      <c r="A1389" s="35"/>
      <c r="B1389" s="36"/>
      <c r="C1389" s="187" t="s">
        <v>1719</v>
      </c>
      <c r="D1389" s="187" t="s">
        <v>126</v>
      </c>
      <c r="E1389" s="188" t="s">
        <v>1720</v>
      </c>
      <c r="F1389" s="189" t="s">
        <v>1721</v>
      </c>
      <c r="G1389" s="190" t="s">
        <v>298</v>
      </c>
      <c r="H1389" s="191">
        <v>24</v>
      </c>
      <c r="I1389" s="192"/>
      <c r="J1389" s="193">
        <f>ROUND(I1389*H1389,2)</f>
        <v>0</v>
      </c>
      <c r="K1389" s="189" t="s">
        <v>130</v>
      </c>
      <c r="L1389" s="40"/>
      <c r="M1389" s="194" t="s">
        <v>1</v>
      </c>
      <c r="N1389" s="195" t="s">
        <v>42</v>
      </c>
      <c r="O1389" s="72"/>
      <c r="P1389" s="196">
        <f>O1389*H1389</f>
        <v>0</v>
      </c>
      <c r="Q1389" s="196">
        <v>0</v>
      </c>
      <c r="R1389" s="196">
        <f>Q1389*H1389</f>
        <v>0</v>
      </c>
      <c r="S1389" s="196">
        <v>0</v>
      </c>
      <c r="T1389" s="197">
        <f>S1389*H1389</f>
        <v>0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198" t="s">
        <v>295</v>
      </c>
      <c r="AT1389" s="198" t="s">
        <v>126</v>
      </c>
      <c r="AU1389" s="198" t="s">
        <v>132</v>
      </c>
      <c r="AY1389" s="18" t="s">
        <v>123</v>
      </c>
      <c r="BE1389" s="199">
        <f>IF(N1389="základní",J1389,0)</f>
        <v>0</v>
      </c>
      <c r="BF1389" s="199">
        <f>IF(N1389="snížená",J1389,0)</f>
        <v>0</v>
      </c>
      <c r="BG1389" s="199">
        <f>IF(N1389="zákl. přenesená",J1389,0)</f>
        <v>0</v>
      </c>
      <c r="BH1389" s="199">
        <f>IF(N1389="sníž. přenesená",J1389,0)</f>
        <v>0</v>
      </c>
      <c r="BI1389" s="199">
        <f>IF(N1389="nulová",J1389,0)</f>
        <v>0</v>
      </c>
      <c r="BJ1389" s="18" t="s">
        <v>132</v>
      </c>
      <c r="BK1389" s="199">
        <f>ROUND(I1389*H1389,2)</f>
        <v>0</v>
      </c>
      <c r="BL1389" s="18" t="s">
        <v>295</v>
      </c>
      <c r="BM1389" s="198" t="s">
        <v>1722</v>
      </c>
    </row>
    <row r="1390" spans="1:65" s="2" customFormat="1" ht="29.25">
      <c r="A1390" s="35"/>
      <c r="B1390" s="36"/>
      <c r="C1390" s="37"/>
      <c r="D1390" s="200" t="s">
        <v>134</v>
      </c>
      <c r="E1390" s="37"/>
      <c r="F1390" s="201" t="s">
        <v>1723</v>
      </c>
      <c r="G1390" s="37"/>
      <c r="H1390" s="37"/>
      <c r="I1390" s="202"/>
      <c r="J1390" s="37"/>
      <c r="K1390" s="37"/>
      <c r="L1390" s="40"/>
      <c r="M1390" s="203"/>
      <c r="N1390" s="204"/>
      <c r="O1390" s="72"/>
      <c r="P1390" s="72"/>
      <c r="Q1390" s="72"/>
      <c r="R1390" s="72"/>
      <c r="S1390" s="72"/>
      <c r="T1390" s="73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T1390" s="18" t="s">
        <v>134</v>
      </c>
      <c r="AU1390" s="18" t="s">
        <v>132</v>
      </c>
    </row>
    <row r="1391" spans="1:65" s="13" customFormat="1" ht="11.25">
      <c r="B1391" s="209"/>
      <c r="C1391" s="210"/>
      <c r="D1391" s="200" t="s">
        <v>205</v>
      </c>
      <c r="E1391" s="211" t="s">
        <v>1</v>
      </c>
      <c r="F1391" s="212" t="s">
        <v>345</v>
      </c>
      <c r="G1391" s="210"/>
      <c r="H1391" s="211" t="s">
        <v>1</v>
      </c>
      <c r="I1391" s="213"/>
      <c r="J1391" s="210"/>
      <c r="K1391" s="210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205</v>
      </c>
      <c r="AU1391" s="218" t="s">
        <v>132</v>
      </c>
      <c r="AV1391" s="13" t="s">
        <v>83</v>
      </c>
      <c r="AW1391" s="13" t="s">
        <v>32</v>
      </c>
      <c r="AX1391" s="13" t="s">
        <v>76</v>
      </c>
      <c r="AY1391" s="218" t="s">
        <v>123</v>
      </c>
    </row>
    <row r="1392" spans="1:65" s="14" customFormat="1" ht="11.25">
      <c r="B1392" s="219"/>
      <c r="C1392" s="220"/>
      <c r="D1392" s="200" t="s">
        <v>205</v>
      </c>
      <c r="E1392" s="221" t="s">
        <v>1</v>
      </c>
      <c r="F1392" s="222" t="s">
        <v>167</v>
      </c>
      <c r="G1392" s="220"/>
      <c r="H1392" s="223">
        <v>8</v>
      </c>
      <c r="I1392" s="224"/>
      <c r="J1392" s="220"/>
      <c r="K1392" s="220"/>
      <c r="L1392" s="225"/>
      <c r="M1392" s="226"/>
      <c r="N1392" s="227"/>
      <c r="O1392" s="227"/>
      <c r="P1392" s="227"/>
      <c r="Q1392" s="227"/>
      <c r="R1392" s="227"/>
      <c r="S1392" s="227"/>
      <c r="T1392" s="228"/>
      <c r="AT1392" s="229" t="s">
        <v>205</v>
      </c>
      <c r="AU1392" s="229" t="s">
        <v>132</v>
      </c>
      <c r="AV1392" s="14" t="s">
        <v>132</v>
      </c>
      <c r="AW1392" s="14" t="s">
        <v>32</v>
      </c>
      <c r="AX1392" s="14" t="s">
        <v>76</v>
      </c>
      <c r="AY1392" s="229" t="s">
        <v>123</v>
      </c>
    </row>
    <row r="1393" spans="1:65" s="13" customFormat="1" ht="11.25">
      <c r="B1393" s="209"/>
      <c r="C1393" s="210"/>
      <c r="D1393" s="200" t="s">
        <v>205</v>
      </c>
      <c r="E1393" s="211" t="s">
        <v>1</v>
      </c>
      <c r="F1393" s="212" t="s">
        <v>349</v>
      </c>
      <c r="G1393" s="210"/>
      <c r="H1393" s="211" t="s">
        <v>1</v>
      </c>
      <c r="I1393" s="213"/>
      <c r="J1393" s="210"/>
      <c r="K1393" s="210"/>
      <c r="L1393" s="214"/>
      <c r="M1393" s="215"/>
      <c r="N1393" s="216"/>
      <c r="O1393" s="216"/>
      <c r="P1393" s="216"/>
      <c r="Q1393" s="216"/>
      <c r="R1393" s="216"/>
      <c r="S1393" s="216"/>
      <c r="T1393" s="217"/>
      <c r="AT1393" s="218" t="s">
        <v>205</v>
      </c>
      <c r="AU1393" s="218" t="s">
        <v>132</v>
      </c>
      <c r="AV1393" s="13" t="s">
        <v>83</v>
      </c>
      <c r="AW1393" s="13" t="s">
        <v>32</v>
      </c>
      <c r="AX1393" s="13" t="s">
        <v>76</v>
      </c>
      <c r="AY1393" s="218" t="s">
        <v>123</v>
      </c>
    </row>
    <row r="1394" spans="1:65" s="14" customFormat="1" ht="11.25">
      <c r="B1394" s="219"/>
      <c r="C1394" s="220"/>
      <c r="D1394" s="200" t="s">
        <v>205</v>
      </c>
      <c r="E1394" s="221" t="s">
        <v>1</v>
      </c>
      <c r="F1394" s="222" t="s">
        <v>167</v>
      </c>
      <c r="G1394" s="220"/>
      <c r="H1394" s="223">
        <v>8</v>
      </c>
      <c r="I1394" s="224"/>
      <c r="J1394" s="220"/>
      <c r="K1394" s="220"/>
      <c r="L1394" s="225"/>
      <c r="M1394" s="226"/>
      <c r="N1394" s="227"/>
      <c r="O1394" s="227"/>
      <c r="P1394" s="227"/>
      <c r="Q1394" s="227"/>
      <c r="R1394" s="227"/>
      <c r="S1394" s="227"/>
      <c r="T1394" s="228"/>
      <c r="AT1394" s="229" t="s">
        <v>205</v>
      </c>
      <c r="AU1394" s="229" t="s">
        <v>132</v>
      </c>
      <c r="AV1394" s="14" t="s">
        <v>132</v>
      </c>
      <c r="AW1394" s="14" t="s">
        <v>32</v>
      </c>
      <c r="AX1394" s="14" t="s">
        <v>76</v>
      </c>
      <c r="AY1394" s="229" t="s">
        <v>123</v>
      </c>
    </row>
    <row r="1395" spans="1:65" s="13" customFormat="1" ht="11.25">
      <c r="B1395" s="209"/>
      <c r="C1395" s="210"/>
      <c r="D1395" s="200" t="s">
        <v>205</v>
      </c>
      <c r="E1395" s="211" t="s">
        <v>1</v>
      </c>
      <c r="F1395" s="212" t="s">
        <v>367</v>
      </c>
      <c r="G1395" s="210"/>
      <c r="H1395" s="211" t="s">
        <v>1</v>
      </c>
      <c r="I1395" s="213"/>
      <c r="J1395" s="210"/>
      <c r="K1395" s="210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205</v>
      </c>
      <c r="AU1395" s="218" t="s">
        <v>132</v>
      </c>
      <c r="AV1395" s="13" t="s">
        <v>83</v>
      </c>
      <c r="AW1395" s="13" t="s">
        <v>32</v>
      </c>
      <c r="AX1395" s="13" t="s">
        <v>76</v>
      </c>
      <c r="AY1395" s="218" t="s">
        <v>123</v>
      </c>
    </row>
    <row r="1396" spans="1:65" s="14" customFormat="1" ht="11.25">
      <c r="B1396" s="219"/>
      <c r="C1396" s="220"/>
      <c r="D1396" s="200" t="s">
        <v>205</v>
      </c>
      <c r="E1396" s="221" t="s">
        <v>1</v>
      </c>
      <c r="F1396" s="222" t="s">
        <v>167</v>
      </c>
      <c r="G1396" s="220"/>
      <c r="H1396" s="223">
        <v>8</v>
      </c>
      <c r="I1396" s="224"/>
      <c r="J1396" s="220"/>
      <c r="K1396" s="220"/>
      <c r="L1396" s="225"/>
      <c r="M1396" s="226"/>
      <c r="N1396" s="227"/>
      <c r="O1396" s="227"/>
      <c r="P1396" s="227"/>
      <c r="Q1396" s="227"/>
      <c r="R1396" s="227"/>
      <c r="S1396" s="227"/>
      <c r="T1396" s="228"/>
      <c r="AT1396" s="229" t="s">
        <v>205</v>
      </c>
      <c r="AU1396" s="229" t="s">
        <v>132</v>
      </c>
      <c r="AV1396" s="14" t="s">
        <v>132</v>
      </c>
      <c r="AW1396" s="14" t="s">
        <v>32</v>
      </c>
      <c r="AX1396" s="14" t="s">
        <v>76</v>
      </c>
      <c r="AY1396" s="229" t="s">
        <v>123</v>
      </c>
    </row>
    <row r="1397" spans="1:65" s="15" customFormat="1" ht="11.25">
      <c r="B1397" s="230"/>
      <c r="C1397" s="231"/>
      <c r="D1397" s="200" t="s">
        <v>205</v>
      </c>
      <c r="E1397" s="232" t="s">
        <v>1</v>
      </c>
      <c r="F1397" s="233" t="s">
        <v>214</v>
      </c>
      <c r="G1397" s="231"/>
      <c r="H1397" s="234">
        <v>24</v>
      </c>
      <c r="I1397" s="235"/>
      <c r="J1397" s="231"/>
      <c r="K1397" s="231"/>
      <c r="L1397" s="236"/>
      <c r="M1397" s="237"/>
      <c r="N1397" s="238"/>
      <c r="O1397" s="238"/>
      <c r="P1397" s="238"/>
      <c r="Q1397" s="238"/>
      <c r="R1397" s="238"/>
      <c r="S1397" s="238"/>
      <c r="T1397" s="239"/>
      <c r="AT1397" s="240" t="s">
        <v>205</v>
      </c>
      <c r="AU1397" s="240" t="s">
        <v>132</v>
      </c>
      <c r="AV1397" s="15" t="s">
        <v>144</v>
      </c>
      <c r="AW1397" s="15" t="s">
        <v>32</v>
      </c>
      <c r="AX1397" s="15" t="s">
        <v>83</v>
      </c>
      <c r="AY1397" s="240" t="s">
        <v>123</v>
      </c>
    </row>
    <row r="1398" spans="1:65" s="2" customFormat="1" ht="24.2" customHeight="1">
      <c r="A1398" s="35"/>
      <c r="B1398" s="36"/>
      <c r="C1398" s="187" t="s">
        <v>1724</v>
      </c>
      <c r="D1398" s="187" t="s">
        <v>126</v>
      </c>
      <c r="E1398" s="188" t="s">
        <v>1725</v>
      </c>
      <c r="F1398" s="189" t="s">
        <v>1726</v>
      </c>
      <c r="G1398" s="190" t="s">
        <v>298</v>
      </c>
      <c r="H1398" s="191">
        <v>3</v>
      </c>
      <c r="I1398" s="192"/>
      <c r="J1398" s="193">
        <f>ROUND(I1398*H1398,2)</f>
        <v>0</v>
      </c>
      <c r="K1398" s="189" t="s">
        <v>130</v>
      </c>
      <c r="L1398" s="40"/>
      <c r="M1398" s="194" t="s">
        <v>1</v>
      </c>
      <c r="N1398" s="195" t="s">
        <v>42</v>
      </c>
      <c r="O1398" s="72"/>
      <c r="P1398" s="196">
        <f>O1398*H1398</f>
        <v>0</v>
      </c>
      <c r="Q1398" s="196">
        <v>0</v>
      </c>
      <c r="R1398" s="196">
        <f>Q1398*H1398</f>
        <v>0</v>
      </c>
      <c r="S1398" s="196">
        <v>0</v>
      </c>
      <c r="T1398" s="197">
        <f>S1398*H1398</f>
        <v>0</v>
      </c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R1398" s="198" t="s">
        <v>295</v>
      </c>
      <c r="AT1398" s="198" t="s">
        <v>126</v>
      </c>
      <c r="AU1398" s="198" t="s">
        <v>132</v>
      </c>
      <c r="AY1398" s="18" t="s">
        <v>123</v>
      </c>
      <c r="BE1398" s="199">
        <f>IF(N1398="základní",J1398,0)</f>
        <v>0</v>
      </c>
      <c r="BF1398" s="199">
        <f>IF(N1398="snížená",J1398,0)</f>
        <v>0</v>
      </c>
      <c r="BG1398" s="199">
        <f>IF(N1398="zákl. přenesená",J1398,0)</f>
        <v>0</v>
      </c>
      <c r="BH1398" s="199">
        <f>IF(N1398="sníž. přenesená",J1398,0)</f>
        <v>0</v>
      </c>
      <c r="BI1398" s="199">
        <f>IF(N1398="nulová",J1398,0)</f>
        <v>0</v>
      </c>
      <c r="BJ1398" s="18" t="s">
        <v>132</v>
      </c>
      <c r="BK1398" s="199">
        <f>ROUND(I1398*H1398,2)</f>
        <v>0</v>
      </c>
      <c r="BL1398" s="18" t="s">
        <v>295</v>
      </c>
      <c r="BM1398" s="198" t="s">
        <v>1727</v>
      </c>
    </row>
    <row r="1399" spans="1:65" s="2" customFormat="1" ht="29.25">
      <c r="A1399" s="35"/>
      <c r="B1399" s="36"/>
      <c r="C1399" s="37"/>
      <c r="D1399" s="200" t="s">
        <v>134</v>
      </c>
      <c r="E1399" s="37"/>
      <c r="F1399" s="201" t="s">
        <v>1728</v>
      </c>
      <c r="G1399" s="37"/>
      <c r="H1399" s="37"/>
      <c r="I1399" s="202"/>
      <c r="J1399" s="37"/>
      <c r="K1399" s="37"/>
      <c r="L1399" s="40"/>
      <c r="M1399" s="203"/>
      <c r="N1399" s="204"/>
      <c r="O1399" s="72"/>
      <c r="P1399" s="72"/>
      <c r="Q1399" s="72"/>
      <c r="R1399" s="72"/>
      <c r="S1399" s="72"/>
      <c r="T1399" s="73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T1399" s="18" t="s">
        <v>134</v>
      </c>
      <c r="AU1399" s="18" t="s">
        <v>132</v>
      </c>
    </row>
    <row r="1400" spans="1:65" s="13" customFormat="1" ht="11.25">
      <c r="B1400" s="209"/>
      <c r="C1400" s="210"/>
      <c r="D1400" s="200" t="s">
        <v>205</v>
      </c>
      <c r="E1400" s="211" t="s">
        <v>1</v>
      </c>
      <c r="F1400" s="212" t="s">
        <v>386</v>
      </c>
      <c r="G1400" s="210"/>
      <c r="H1400" s="211" t="s">
        <v>1</v>
      </c>
      <c r="I1400" s="213"/>
      <c r="J1400" s="210"/>
      <c r="K1400" s="210"/>
      <c r="L1400" s="214"/>
      <c r="M1400" s="215"/>
      <c r="N1400" s="216"/>
      <c r="O1400" s="216"/>
      <c r="P1400" s="216"/>
      <c r="Q1400" s="216"/>
      <c r="R1400" s="216"/>
      <c r="S1400" s="216"/>
      <c r="T1400" s="217"/>
      <c r="AT1400" s="218" t="s">
        <v>205</v>
      </c>
      <c r="AU1400" s="218" t="s">
        <v>132</v>
      </c>
      <c r="AV1400" s="13" t="s">
        <v>83</v>
      </c>
      <c r="AW1400" s="13" t="s">
        <v>32</v>
      </c>
      <c r="AX1400" s="13" t="s">
        <v>76</v>
      </c>
      <c r="AY1400" s="218" t="s">
        <v>123</v>
      </c>
    </row>
    <row r="1401" spans="1:65" s="14" customFormat="1" ht="11.25">
      <c r="B1401" s="219"/>
      <c r="C1401" s="220"/>
      <c r="D1401" s="200" t="s">
        <v>205</v>
      </c>
      <c r="E1401" s="221" t="s">
        <v>1</v>
      </c>
      <c r="F1401" s="222" t="s">
        <v>139</v>
      </c>
      <c r="G1401" s="220"/>
      <c r="H1401" s="223">
        <v>3</v>
      </c>
      <c r="I1401" s="224"/>
      <c r="J1401" s="220"/>
      <c r="K1401" s="220"/>
      <c r="L1401" s="225"/>
      <c r="M1401" s="226"/>
      <c r="N1401" s="227"/>
      <c r="O1401" s="227"/>
      <c r="P1401" s="227"/>
      <c r="Q1401" s="227"/>
      <c r="R1401" s="227"/>
      <c r="S1401" s="227"/>
      <c r="T1401" s="228"/>
      <c r="AT1401" s="229" t="s">
        <v>205</v>
      </c>
      <c r="AU1401" s="229" t="s">
        <v>132</v>
      </c>
      <c r="AV1401" s="14" t="s">
        <v>132</v>
      </c>
      <c r="AW1401" s="14" t="s">
        <v>32</v>
      </c>
      <c r="AX1401" s="14" t="s">
        <v>83</v>
      </c>
      <c r="AY1401" s="229" t="s">
        <v>123</v>
      </c>
    </row>
    <row r="1402" spans="1:65" s="2" customFormat="1" ht="14.45" customHeight="1">
      <c r="A1402" s="35"/>
      <c r="B1402" s="36"/>
      <c r="C1402" s="241" t="s">
        <v>1729</v>
      </c>
      <c r="D1402" s="241" t="s">
        <v>335</v>
      </c>
      <c r="E1402" s="242" t="s">
        <v>1730</v>
      </c>
      <c r="F1402" s="243" t="s">
        <v>1731</v>
      </c>
      <c r="G1402" s="244" t="s">
        <v>217</v>
      </c>
      <c r="H1402" s="245">
        <v>3.75</v>
      </c>
      <c r="I1402" s="246"/>
      <c r="J1402" s="247">
        <f>ROUND(I1402*H1402,2)</f>
        <v>0</v>
      </c>
      <c r="K1402" s="243" t="s">
        <v>130</v>
      </c>
      <c r="L1402" s="248"/>
      <c r="M1402" s="249" t="s">
        <v>1</v>
      </c>
      <c r="N1402" s="250" t="s">
        <v>42</v>
      </c>
      <c r="O1402" s="72"/>
      <c r="P1402" s="196">
        <f>O1402*H1402</f>
        <v>0</v>
      </c>
      <c r="Q1402" s="196">
        <v>3.0000000000000001E-3</v>
      </c>
      <c r="R1402" s="196">
        <f>Q1402*H1402</f>
        <v>1.125E-2</v>
      </c>
      <c r="S1402" s="196">
        <v>0</v>
      </c>
      <c r="T1402" s="197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198" t="s">
        <v>404</v>
      </c>
      <c r="AT1402" s="198" t="s">
        <v>335</v>
      </c>
      <c r="AU1402" s="198" t="s">
        <v>132</v>
      </c>
      <c r="AY1402" s="18" t="s">
        <v>123</v>
      </c>
      <c r="BE1402" s="199">
        <f>IF(N1402="základní",J1402,0)</f>
        <v>0</v>
      </c>
      <c r="BF1402" s="199">
        <f>IF(N1402="snížená",J1402,0)</f>
        <v>0</v>
      </c>
      <c r="BG1402" s="199">
        <f>IF(N1402="zákl. přenesená",J1402,0)</f>
        <v>0</v>
      </c>
      <c r="BH1402" s="199">
        <f>IF(N1402="sníž. přenesená",J1402,0)</f>
        <v>0</v>
      </c>
      <c r="BI1402" s="199">
        <f>IF(N1402="nulová",J1402,0)</f>
        <v>0</v>
      </c>
      <c r="BJ1402" s="18" t="s">
        <v>132</v>
      </c>
      <c r="BK1402" s="199">
        <f>ROUND(I1402*H1402,2)</f>
        <v>0</v>
      </c>
      <c r="BL1402" s="18" t="s">
        <v>295</v>
      </c>
      <c r="BM1402" s="198" t="s">
        <v>1732</v>
      </c>
    </row>
    <row r="1403" spans="1:65" s="2" customFormat="1" ht="11.25">
      <c r="A1403" s="35"/>
      <c r="B1403" s="36"/>
      <c r="C1403" s="37"/>
      <c r="D1403" s="200" t="s">
        <v>134</v>
      </c>
      <c r="E1403" s="37"/>
      <c r="F1403" s="201" t="s">
        <v>1731</v>
      </c>
      <c r="G1403" s="37"/>
      <c r="H1403" s="37"/>
      <c r="I1403" s="202"/>
      <c r="J1403" s="37"/>
      <c r="K1403" s="37"/>
      <c r="L1403" s="40"/>
      <c r="M1403" s="203"/>
      <c r="N1403" s="204"/>
      <c r="O1403" s="72"/>
      <c r="P1403" s="72"/>
      <c r="Q1403" s="72"/>
      <c r="R1403" s="72"/>
      <c r="S1403" s="72"/>
      <c r="T1403" s="73"/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T1403" s="18" t="s">
        <v>134</v>
      </c>
      <c r="AU1403" s="18" t="s">
        <v>132</v>
      </c>
    </row>
    <row r="1404" spans="1:65" s="13" customFormat="1" ht="11.25">
      <c r="B1404" s="209"/>
      <c r="C1404" s="210"/>
      <c r="D1404" s="200" t="s">
        <v>205</v>
      </c>
      <c r="E1404" s="211" t="s">
        <v>1</v>
      </c>
      <c r="F1404" s="212" t="s">
        <v>386</v>
      </c>
      <c r="G1404" s="210"/>
      <c r="H1404" s="211" t="s">
        <v>1</v>
      </c>
      <c r="I1404" s="213"/>
      <c r="J1404" s="210"/>
      <c r="K1404" s="210"/>
      <c r="L1404" s="214"/>
      <c r="M1404" s="215"/>
      <c r="N1404" s="216"/>
      <c r="O1404" s="216"/>
      <c r="P1404" s="216"/>
      <c r="Q1404" s="216"/>
      <c r="R1404" s="216"/>
      <c r="S1404" s="216"/>
      <c r="T1404" s="217"/>
      <c r="AT1404" s="218" t="s">
        <v>205</v>
      </c>
      <c r="AU1404" s="218" t="s">
        <v>132</v>
      </c>
      <c r="AV1404" s="13" t="s">
        <v>83</v>
      </c>
      <c r="AW1404" s="13" t="s">
        <v>32</v>
      </c>
      <c r="AX1404" s="13" t="s">
        <v>76</v>
      </c>
      <c r="AY1404" s="218" t="s">
        <v>123</v>
      </c>
    </row>
    <row r="1405" spans="1:65" s="14" customFormat="1" ht="11.25">
      <c r="B1405" s="219"/>
      <c r="C1405" s="220"/>
      <c r="D1405" s="200" t="s">
        <v>205</v>
      </c>
      <c r="E1405" s="221" t="s">
        <v>1</v>
      </c>
      <c r="F1405" s="222" t="s">
        <v>1733</v>
      </c>
      <c r="G1405" s="220"/>
      <c r="H1405" s="223">
        <v>2.6</v>
      </c>
      <c r="I1405" s="224"/>
      <c r="J1405" s="220"/>
      <c r="K1405" s="220"/>
      <c r="L1405" s="225"/>
      <c r="M1405" s="226"/>
      <c r="N1405" s="227"/>
      <c r="O1405" s="227"/>
      <c r="P1405" s="227"/>
      <c r="Q1405" s="227"/>
      <c r="R1405" s="227"/>
      <c r="S1405" s="227"/>
      <c r="T1405" s="228"/>
      <c r="AT1405" s="229" t="s">
        <v>205</v>
      </c>
      <c r="AU1405" s="229" t="s">
        <v>132</v>
      </c>
      <c r="AV1405" s="14" t="s">
        <v>132</v>
      </c>
      <c r="AW1405" s="14" t="s">
        <v>32</v>
      </c>
      <c r="AX1405" s="14" t="s">
        <v>76</v>
      </c>
      <c r="AY1405" s="229" t="s">
        <v>123</v>
      </c>
    </row>
    <row r="1406" spans="1:65" s="14" customFormat="1" ht="11.25">
      <c r="B1406" s="219"/>
      <c r="C1406" s="220"/>
      <c r="D1406" s="200" t="s">
        <v>205</v>
      </c>
      <c r="E1406" s="221" t="s">
        <v>1</v>
      </c>
      <c r="F1406" s="222" t="s">
        <v>1734</v>
      </c>
      <c r="G1406" s="220"/>
      <c r="H1406" s="223">
        <v>1.1499999999999999</v>
      </c>
      <c r="I1406" s="224"/>
      <c r="J1406" s="220"/>
      <c r="K1406" s="220"/>
      <c r="L1406" s="225"/>
      <c r="M1406" s="226"/>
      <c r="N1406" s="227"/>
      <c r="O1406" s="227"/>
      <c r="P1406" s="227"/>
      <c r="Q1406" s="227"/>
      <c r="R1406" s="227"/>
      <c r="S1406" s="227"/>
      <c r="T1406" s="228"/>
      <c r="AT1406" s="229" t="s">
        <v>205</v>
      </c>
      <c r="AU1406" s="229" t="s">
        <v>132</v>
      </c>
      <c r="AV1406" s="14" t="s">
        <v>132</v>
      </c>
      <c r="AW1406" s="14" t="s">
        <v>32</v>
      </c>
      <c r="AX1406" s="14" t="s">
        <v>76</v>
      </c>
      <c r="AY1406" s="229" t="s">
        <v>123</v>
      </c>
    </row>
    <row r="1407" spans="1:65" s="15" customFormat="1" ht="11.25">
      <c r="B1407" s="230"/>
      <c r="C1407" s="231"/>
      <c r="D1407" s="200" t="s">
        <v>205</v>
      </c>
      <c r="E1407" s="232" t="s">
        <v>1</v>
      </c>
      <c r="F1407" s="233" t="s">
        <v>214</v>
      </c>
      <c r="G1407" s="231"/>
      <c r="H1407" s="234">
        <v>3.75</v>
      </c>
      <c r="I1407" s="235"/>
      <c r="J1407" s="231"/>
      <c r="K1407" s="231"/>
      <c r="L1407" s="236"/>
      <c r="M1407" s="237"/>
      <c r="N1407" s="238"/>
      <c r="O1407" s="238"/>
      <c r="P1407" s="238"/>
      <c r="Q1407" s="238"/>
      <c r="R1407" s="238"/>
      <c r="S1407" s="238"/>
      <c r="T1407" s="239"/>
      <c r="AT1407" s="240" t="s">
        <v>205</v>
      </c>
      <c r="AU1407" s="240" t="s">
        <v>132</v>
      </c>
      <c r="AV1407" s="15" t="s">
        <v>144</v>
      </c>
      <c r="AW1407" s="15" t="s">
        <v>32</v>
      </c>
      <c r="AX1407" s="15" t="s">
        <v>83</v>
      </c>
      <c r="AY1407" s="240" t="s">
        <v>123</v>
      </c>
    </row>
    <row r="1408" spans="1:65" s="2" customFormat="1" ht="14.45" customHeight="1">
      <c r="A1408" s="35"/>
      <c r="B1408" s="36"/>
      <c r="C1408" s="241" t="s">
        <v>1735</v>
      </c>
      <c r="D1408" s="241" t="s">
        <v>335</v>
      </c>
      <c r="E1408" s="242" t="s">
        <v>1736</v>
      </c>
      <c r="F1408" s="243" t="s">
        <v>1737</v>
      </c>
      <c r="G1408" s="244" t="s">
        <v>217</v>
      </c>
      <c r="H1408" s="245">
        <v>1.3</v>
      </c>
      <c r="I1408" s="246"/>
      <c r="J1408" s="247">
        <f>ROUND(I1408*H1408,2)</f>
        <v>0</v>
      </c>
      <c r="K1408" s="243" t="s">
        <v>130</v>
      </c>
      <c r="L1408" s="248"/>
      <c r="M1408" s="249" t="s">
        <v>1</v>
      </c>
      <c r="N1408" s="250" t="s">
        <v>42</v>
      </c>
      <c r="O1408" s="72"/>
      <c r="P1408" s="196">
        <f>O1408*H1408</f>
        <v>0</v>
      </c>
      <c r="Q1408" s="196">
        <v>2.3999999999999998E-3</v>
      </c>
      <c r="R1408" s="196">
        <f>Q1408*H1408</f>
        <v>3.1199999999999999E-3</v>
      </c>
      <c r="S1408" s="196">
        <v>0</v>
      </c>
      <c r="T1408" s="197">
        <f>S1408*H1408</f>
        <v>0</v>
      </c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R1408" s="198" t="s">
        <v>404</v>
      </c>
      <c r="AT1408" s="198" t="s">
        <v>335</v>
      </c>
      <c r="AU1408" s="198" t="s">
        <v>132</v>
      </c>
      <c r="AY1408" s="18" t="s">
        <v>123</v>
      </c>
      <c r="BE1408" s="199">
        <f>IF(N1408="základní",J1408,0)</f>
        <v>0</v>
      </c>
      <c r="BF1408" s="199">
        <f>IF(N1408="snížená",J1408,0)</f>
        <v>0</v>
      </c>
      <c r="BG1408" s="199">
        <f>IF(N1408="zákl. přenesená",J1408,0)</f>
        <v>0</v>
      </c>
      <c r="BH1408" s="199">
        <f>IF(N1408="sníž. přenesená",J1408,0)</f>
        <v>0</v>
      </c>
      <c r="BI1408" s="199">
        <f>IF(N1408="nulová",J1408,0)</f>
        <v>0</v>
      </c>
      <c r="BJ1408" s="18" t="s">
        <v>132</v>
      </c>
      <c r="BK1408" s="199">
        <f>ROUND(I1408*H1408,2)</f>
        <v>0</v>
      </c>
      <c r="BL1408" s="18" t="s">
        <v>295</v>
      </c>
      <c r="BM1408" s="198" t="s">
        <v>1738</v>
      </c>
    </row>
    <row r="1409" spans="1:65" s="2" customFormat="1" ht="11.25">
      <c r="A1409" s="35"/>
      <c r="B1409" s="36"/>
      <c r="C1409" s="37"/>
      <c r="D1409" s="200" t="s">
        <v>134</v>
      </c>
      <c r="E1409" s="37"/>
      <c r="F1409" s="201" t="s">
        <v>1739</v>
      </c>
      <c r="G1409" s="37"/>
      <c r="H1409" s="37"/>
      <c r="I1409" s="202"/>
      <c r="J1409" s="37"/>
      <c r="K1409" s="37"/>
      <c r="L1409" s="40"/>
      <c r="M1409" s="203"/>
      <c r="N1409" s="204"/>
      <c r="O1409" s="72"/>
      <c r="P1409" s="72"/>
      <c r="Q1409" s="72"/>
      <c r="R1409" s="72"/>
      <c r="S1409" s="72"/>
      <c r="T1409" s="73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T1409" s="18" t="s">
        <v>134</v>
      </c>
      <c r="AU1409" s="18" t="s">
        <v>132</v>
      </c>
    </row>
    <row r="1410" spans="1:65" s="13" customFormat="1" ht="11.25">
      <c r="B1410" s="209"/>
      <c r="C1410" s="210"/>
      <c r="D1410" s="200" t="s">
        <v>205</v>
      </c>
      <c r="E1410" s="211" t="s">
        <v>1</v>
      </c>
      <c r="F1410" s="212" t="s">
        <v>386</v>
      </c>
      <c r="G1410" s="210"/>
      <c r="H1410" s="211" t="s">
        <v>1</v>
      </c>
      <c r="I1410" s="213"/>
      <c r="J1410" s="210"/>
      <c r="K1410" s="210"/>
      <c r="L1410" s="214"/>
      <c r="M1410" s="215"/>
      <c r="N1410" s="216"/>
      <c r="O1410" s="216"/>
      <c r="P1410" s="216"/>
      <c r="Q1410" s="216"/>
      <c r="R1410" s="216"/>
      <c r="S1410" s="216"/>
      <c r="T1410" s="217"/>
      <c r="AT1410" s="218" t="s">
        <v>205</v>
      </c>
      <c r="AU1410" s="218" t="s">
        <v>132</v>
      </c>
      <c r="AV1410" s="13" t="s">
        <v>83</v>
      </c>
      <c r="AW1410" s="13" t="s">
        <v>32</v>
      </c>
      <c r="AX1410" s="13" t="s">
        <v>76</v>
      </c>
      <c r="AY1410" s="218" t="s">
        <v>123</v>
      </c>
    </row>
    <row r="1411" spans="1:65" s="14" customFormat="1" ht="11.25">
      <c r="B1411" s="219"/>
      <c r="C1411" s="220"/>
      <c r="D1411" s="200" t="s">
        <v>205</v>
      </c>
      <c r="E1411" s="221" t="s">
        <v>1</v>
      </c>
      <c r="F1411" s="222" t="s">
        <v>1740</v>
      </c>
      <c r="G1411" s="220"/>
      <c r="H1411" s="223">
        <v>1.3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205</v>
      </c>
      <c r="AU1411" s="229" t="s">
        <v>132</v>
      </c>
      <c r="AV1411" s="14" t="s">
        <v>132</v>
      </c>
      <c r="AW1411" s="14" t="s">
        <v>32</v>
      </c>
      <c r="AX1411" s="14" t="s">
        <v>83</v>
      </c>
      <c r="AY1411" s="229" t="s">
        <v>123</v>
      </c>
    </row>
    <row r="1412" spans="1:65" s="2" customFormat="1" ht="14.45" customHeight="1">
      <c r="A1412" s="35"/>
      <c r="B1412" s="36"/>
      <c r="C1412" s="241" t="s">
        <v>1741</v>
      </c>
      <c r="D1412" s="241" t="s">
        <v>335</v>
      </c>
      <c r="E1412" s="242" t="s">
        <v>1742</v>
      </c>
      <c r="F1412" s="243" t="s">
        <v>1743</v>
      </c>
      <c r="G1412" s="244" t="s">
        <v>217</v>
      </c>
      <c r="H1412" s="245">
        <v>1.3</v>
      </c>
      <c r="I1412" s="246"/>
      <c r="J1412" s="247">
        <f>ROUND(I1412*H1412,2)</f>
        <v>0</v>
      </c>
      <c r="K1412" s="243" t="s">
        <v>130</v>
      </c>
      <c r="L1412" s="248"/>
      <c r="M1412" s="249" t="s">
        <v>1</v>
      </c>
      <c r="N1412" s="250" t="s">
        <v>42</v>
      </c>
      <c r="O1412" s="72"/>
      <c r="P1412" s="196">
        <f>O1412*H1412</f>
        <v>0</v>
      </c>
      <c r="Q1412" s="196">
        <v>1.8E-3</v>
      </c>
      <c r="R1412" s="196">
        <f>Q1412*H1412</f>
        <v>2.3400000000000001E-3</v>
      </c>
      <c r="S1412" s="196">
        <v>0</v>
      </c>
      <c r="T1412" s="197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198" t="s">
        <v>404</v>
      </c>
      <c r="AT1412" s="198" t="s">
        <v>335</v>
      </c>
      <c r="AU1412" s="198" t="s">
        <v>132</v>
      </c>
      <c r="AY1412" s="18" t="s">
        <v>123</v>
      </c>
      <c r="BE1412" s="199">
        <f>IF(N1412="základní",J1412,0)</f>
        <v>0</v>
      </c>
      <c r="BF1412" s="199">
        <f>IF(N1412="snížená",J1412,0)</f>
        <v>0</v>
      </c>
      <c r="BG1412" s="199">
        <f>IF(N1412="zákl. přenesená",J1412,0)</f>
        <v>0</v>
      </c>
      <c r="BH1412" s="199">
        <f>IF(N1412="sníž. přenesená",J1412,0)</f>
        <v>0</v>
      </c>
      <c r="BI1412" s="199">
        <f>IF(N1412="nulová",J1412,0)</f>
        <v>0</v>
      </c>
      <c r="BJ1412" s="18" t="s">
        <v>132</v>
      </c>
      <c r="BK1412" s="199">
        <f>ROUND(I1412*H1412,2)</f>
        <v>0</v>
      </c>
      <c r="BL1412" s="18" t="s">
        <v>295</v>
      </c>
      <c r="BM1412" s="198" t="s">
        <v>1744</v>
      </c>
    </row>
    <row r="1413" spans="1:65" s="2" customFormat="1" ht="11.25">
      <c r="A1413" s="35"/>
      <c r="B1413" s="36"/>
      <c r="C1413" s="37"/>
      <c r="D1413" s="200" t="s">
        <v>134</v>
      </c>
      <c r="E1413" s="37"/>
      <c r="F1413" s="201" t="s">
        <v>1745</v>
      </c>
      <c r="G1413" s="37"/>
      <c r="H1413" s="37"/>
      <c r="I1413" s="202"/>
      <c r="J1413" s="37"/>
      <c r="K1413" s="37"/>
      <c r="L1413" s="40"/>
      <c r="M1413" s="203"/>
      <c r="N1413" s="204"/>
      <c r="O1413" s="72"/>
      <c r="P1413" s="72"/>
      <c r="Q1413" s="72"/>
      <c r="R1413" s="72"/>
      <c r="S1413" s="72"/>
      <c r="T1413" s="73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T1413" s="18" t="s">
        <v>134</v>
      </c>
      <c r="AU1413" s="18" t="s">
        <v>132</v>
      </c>
    </row>
    <row r="1414" spans="1:65" s="13" customFormat="1" ht="11.25">
      <c r="B1414" s="209"/>
      <c r="C1414" s="210"/>
      <c r="D1414" s="200" t="s">
        <v>205</v>
      </c>
      <c r="E1414" s="211" t="s">
        <v>1</v>
      </c>
      <c r="F1414" s="212" t="s">
        <v>386</v>
      </c>
      <c r="G1414" s="210"/>
      <c r="H1414" s="211" t="s">
        <v>1</v>
      </c>
      <c r="I1414" s="213"/>
      <c r="J1414" s="210"/>
      <c r="K1414" s="210"/>
      <c r="L1414" s="214"/>
      <c r="M1414" s="215"/>
      <c r="N1414" s="216"/>
      <c r="O1414" s="216"/>
      <c r="P1414" s="216"/>
      <c r="Q1414" s="216"/>
      <c r="R1414" s="216"/>
      <c r="S1414" s="216"/>
      <c r="T1414" s="217"/>
      <c r="AT1414" s="218" t="s">
        <v>205</v>
      </c>
      <c r="AU1414" s="218" t="s">
        <v>132</v>
      </c>
      <c r="AV1414" s="13" t="s">
        <v>83</v>
      </c>
      <c r="AW1414" s="13" t="s">
        <v>32</v>
      </c>
      <c r="AX1414" s="13" t="s">
        <v>76</v>
      </c>
      <c r="AY1414" s="218" t="s">
        <v>123</v>
      </c>
    </row>
    <row r="1415" spans="1:65" s="14" customFormat="1" ht="11.25">
      <c r="B1415" s="219"/>
      <c r="C1415" s="220"/>
      <c r="D1415" s="200" t="s">
        <v>205</v>
      </c>
      <c r="E1415" s="221" t="s">
        <v>1</v>
      </c>
      <c r="F1415" s="222" t="s">
        <v>1740</v>
      </c>
      <c r="G1415" s="220"/>
      <c r="H1415" s="223">
        <v>1.3</v>
      </c>
      <c r="I1415" s="224"/>
      <c r="J1415" s="220"/>
      <c r="K1415" s="220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205</v>
      </c>
      <c r="AU1415" s="229" t="s">
        <v>132</v>
      </c>
      <c r="AV1415" s="14" t="s">
        <v>132</v>
      </c>
      <c r="AW1415" s="14" t="s">
        <v>32</v>
      </c>
      <c r="AX1415" s="14" t="s">
        <v>83</v>
      </c>
      <c r="AY1415" s="229" t="s">
        <v>123</v>
      </c>
    </row>
    <row r="1416" spans="1:65" s="2" customFormat="1" ht="14.45" customHeight="1">
      <c r="A1416" s="35"/>
      <c r="B1416" s="36"/>
      <c r="C1416" s="241" t="s">
        <v>1746</v>
      </c>
      <c r="D1416" s="241" t="s">
        <v>335</v>
      </c>
      <c r="E1416" s="242" t="s">
        <v>1747</v>
      </c>
      <c r="F1416" s="243" t="s">
        <v>1748</v>
      </c>
      <c r="G1416" s="244" t="s">
        <v>217</v>
      </c>
      <c r="H1416" s="245">
        <v>15.6</v>
      </c>
      <c r="I1416" s="246"/>
      <c r="J1416" s="247">
        <f>ROUND(I1416*H1416,2)</f>
        <v>0</v>
      </c>
      <c r="K1416" s="243" t="s">
        <v>130</v>
      </c>
      <c r="L1416" s="248"/>
      <c r="M1416" s="249" t="s">
        <v>1</v>
      </c>
      <c r="N1416" s="250" t="s">
        <v>42</v>
      </c>
      <c r="O1416" s="72"/>
      <c r="P1416" s="196">
        <f>O1416*H1416</f>
        <v>0</v>
      </c>
      <c r="Q1416" s="196">
        <v>1.1000000000000001E-3</v>
      </c>
      <c r="R1416" s="196">
        <f>Q1416*H1416</f>
        <v>1.7160000000000002E-2</v>
      </c>
      <c r="S1416" s="196">
        <v>0</v>
      </c>
      <c r="T1416" s="197">
        <f>S1416*H1416</f>
        <v>0</v>
      </c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R1416" s="198" t="s">
        <v>404</v>
      </c>
      <c r="AT1416" s="198" t="s">
        <v>335</v>
      </c>
      <c r="AU1416" s="198" t="s">
        <v>132</v>
      </c>
      <c r="AY1416" s="18" t="s">
        <v>123</v>
      </c>
      <c r="BE1416" s="199">
        <f>IF(N1416="základní",J1416,0)</f>
        <v>0</v>
      </c>
      <c r="BF1416" s="199">
        <f>IF(N1416="snížená",J1416,0)</f>
        <v>0</v>
      </c>
      <c r="BG1416" s="199">
        <f>IF(N1416="zákl. přenesená",J1416,0)</f>
        <v>0</v>
      </c>
      <c r="BH1416" s="199">
        <f>IF(N1416="sníž. přenesená",J1416,0)</f>
        <v>0</v>
      </c>
      <c r="BI1416" s="199">
        <f>IF(N1416="nulová",J1416,0)</f>
        <v>0</v>
      </c>
      <c r="BJ1416" s="18" t="s">
        <v>132</v>
      </c>
      <c r="BK1416" s="199">
        <f>ROUND(I1416*H1416,2)</f>
        <v>0</v>
      </c>
      <c r="BL1416" s="18" t="s">
        <v>295</v>
      </c>
      <c r="BM1416" s="198" t="s">
        <v>1749</v>
      </c>
    </row>
    <row r="1417" spans="1:65" s="2" customFormat="1" ht="11.25">
      <c r="A1417" s="35"/>
      <c r="B1417" s="36"/>
      <c r="C1417" s="37"/>
      <c r="D1417" s="200" t="s">
        <v>134</v>
      </c>
      <c r="E1417" s="37"/>
      <c r="F1417" s="201" t="s">
        <v>1750</v>
      </c>
      <c r="G1417" s="37"/>
      <c r="H1417" s="37"/>
      <c r="I1417" s="202"/>
      <c r="J1417" s="37"/>
      <c r="K1417" s="37"/>
      <c r="L1417" s="40"/>
      <c r="M1417" s="203"/>
      <c r="N1417" s="204"/>
      <c r="O1417" s="72"/>
      <c r="P1417" s="72"/>
      <c r="Q1417" s="72"/>
      <c r="R1417" s="72"/>
      <c r="S1417" s="72"/>
      <c r="T1417" s="73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T1417" s="18" t="s">
        <v>134</v>
      </c>
      <c r="AU1417" s="18" t="s">
        <v>132</v>
      </c>
    </row>
    <row r="1418" spans="1:65" s="13" customFormat="1" ht="11.25">
      <c r="B1418" s="209"/>
      <c r="C1418" s="210"/>
      <c r="D1418" s="200" t="s">
        <v>205</v>
      </c>
      <c r="E1418" s="211" t="s">
        <v>1</v>
      </c>
      <c r="F1418" s="212" t="s">
        <v>386</v>
      </c>
      <c r="G1418" s="210"/>
      <c r="H1418" s="211" t="s">
        <v>1</v>
      </c>
      <c r="I1418" s="213"/>
      <c r="J1418" s="210"/>
      <c r="K1418" s="210"/>
      <c r="L1418" s="214"/>
      <c r="M1418" s="215"/>
      <c r="N1418" s="216"/>
      <c r="O1418" s="216"/>
      <c r="P1418" s="216"/>
      <c r="Q1418" s="216"/>
      <c r="R1418" s="216"/>
      <c r="S1418" s="216"/>
      <c r="T1418" s="217"/>
      <c r="AT1418" s="218" t="s">
        <v>205</v>
      </c>
      <c r="AU1418" s="218" t="s">
        <v>132</v>
      </c>
      <c r="AV1418" s="13" t="s">
        <v>83</v>
      </c>
      <c r="AW1418" s="13" t="s">
        <v>32</v>
      </c>
      <c r="AX1418" s="13" t="s">
        <v>76</v>
      </c>
      <c r="AY1418" s="218" t="s">
        <v>123</v>
      </c>
    </row>
    <row r="1419" spans="1:65" s="14" customFormat="1" ht="11.25">
      <c r="B1419" s="219"/>
      <c r="C1419" s="220"/>
      <c r="D1419" s="200" t="s">
        <v>205</v>
      </c>
      <c r="E1419" s="221" t="s">
        <v>1</v>
      </c>
      <c r="F1419" s="222" t="s">
        <v>1751</v>
      </c>
      <c r="G1419" s="220"/>
      <c r="H1419" s="223">
        <v>15.6</v>
      </c>
      <c r="I1419" s="224"/>
      <c r="J1419" s="220"/>
      <c r="K1419" s="220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205</v>
      </c>
      <c r="AU1419" s="229" t="s">
        <v>132</v>
      </c>
      <c r="AV1419" s="14" t="s">
        <v>132</v>
      </c>
      <c r="AW1419" s="14" t="s">
        <v>32</v>
      </c>
      <c r="AX1419" s="14" t="s">
        <v>76</v>
      </c>
      <c r="AY1419" s="229" t="s">
        <v>123</v>
      </c>
    </row>
    <row r="1420" spans="1:65" s="15" customFormat="1" ht="11.25">
      <c r="B1420" s="230"/>
      <c r="C1420" s="231"/>
      <c r="D1420" s="200" t="s">
        <v>205</v>
      </c>
      <c r="E1420" s="232" t="s">
        <v>1</v>
      </c>
      <c r="F1420" s="233" t="s">
        <v>214</v>
      </c>
      <c r="G1420" s="231"/>
      <c r="H1420" s="234">
        <v>15.6</v>
      </c>
      <c r="I1420" s="235"/>
      <c r="J1420" s="231"/>
      <c r="K1420" s="231"/>
      <c r="L1420" s="236"/>
      <c r="M1420" s="237"/>
      <c r="N1420" s="238"/>
      <c r="O1420" s="238"/>
      <c r="P1420" s="238"/>
      <c r="Q1420" s="238"/>
      <c r="R1420" s="238"/>
      <c r="S1420" s="238"/>
      <c r="T1420" s="239"/>
      <c r="AT1420" s="240" t="s">
        <v>205</v>
      </c>
      <c r="AU1420" s="240" t="s">
        <v>132</v>
      </c>
      <c r="AV1420" s="15" t="s">
        <v>144</v>
      </c>
      <c r="AW1420" s="15" t="s">
        <v>32</v>
      </c>
      <c r="AX1420" s="15" t="s">
        <v>83</v>
      </c>
      <c r="AY1420" s="240" t="s">
        <v>123</v>
      </c>
    </row>
    <row r="1421" spans="1:65" s="2" customFormat="1" ht="14.45" customHeight="1">
      <c r="A1421" s="35"/>
      <c r="B1421" s="36"/>
      <c r="C1421" s="241" t="s">
        <v>1752</v>
      </c>
      <c r="D1421" s="241" t="s">
        <v>335</v>
      </c>
      <c r="E1421" s="242" t="s">
        <v>1753</v>
      </c>
      <c r="F1421" s="243" t="s">
        <v>1754</v>
      </c>
      <c r="G1421" s="244" t="s">
        <v>1755</v>
      </c>
      <c r="H1421" s="245">
        <v>32</v>
      </c>
      <c r="I1421" s="246"/>
      <c r="J1421" s="247">
        <f>ROUND(I1421*H1421,2)</f>
        <v>0</v>
      </c>
      <c r="K1421" s="243" t="s">
        <v>130</v>
      </c>
      <c r="L1421" s="248"/>
      <c r="M1421" s="249" t="s">
        <v>1</v>
      </c>
      <c r="N1421" s="250" t="s">
        <v>42</v>
      </c>
      <c r="O1421" s="72"/>
      <c r="P1421" s="196">
        <f>O1421*H1421</f>
        <v>0</v>
      </c>
      <c r="Q1421" s="196">
        <v>2.0000000000000001E-4</v>
      </c>
      <c r="R1421" s="196">
        <f>Q1421*H1421</f>
        <v>6.4000000000000003E-3</v>
      </c>
      <c r="S1421" s="196">
        <v>0</v>
      </c>
      <c r="T1421" s="197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198" t="s">
        <v>404</v>
      </c>
      <c r="AT1421" s="198" t="s">
        <v>335</v>
      </c>
      <c r="AU1421" s="198" t="s">
        <v>132</v>
      </c>
      <c r="AY1421" s="18" t="s">
        <v>123</v>
      </c>
      <c r="BE1421" s="199">
        <f>IF(N1421="základní",J1421,0)</f>
        <v>0</v>
      </c>
      <c r="BF1421" s="199">
        <f>IF(N1421="snížená",J1421,0)</f>
        <v>0</v>
      </c>
      <c r="BG1421" s="199">
        <f>IF(N1421="zákl. přenesená",J1421,0)</f>
        <v>0</v>
      </c>
      <c r="BH1421" s="199">
        <f>IF(N1421="sníž. přenesená",J1421,0)</f>
        <v>0</v>
      </c>
      <c r="BI1421" s="199">
        <f>IF(N1421="nulová",J1421,0)</f>
        <v>0</v>
      </c>
      <c r="BJ1421" s="18" t="s">
        <v>132</v>
      </c>
      <c r="BK1421" s="199">
        <f>ROUND(I1421*H1421,2)</f>
        <v>0</v>
      </c>
      <c r="BL1421" s="18" t="s">
        <v>295</v>
      </c>
      <c r="BM1421" s="198" t="s">
        <v>1756</v>
      </c>
    </row>
    <row r="1422" spans="1:65" s="2" customFormat="1" ht="11.25">
      <c r="A1422" s="35"/>
      <c r="B1422" s="36"/>
      <c r="C1422" s="37"/>
      <c r="D1422" s="200" t="s">
        <v>134</v>
      </c>
      <c r="E1422" s="37"/>
      <c r="F1422" s="201" t="s">
        <v>1754</v>
      </c>
      <c r="G1422" s="37"/>
      <c r="H1422" s="37"/>
      <c r="I1422" s="202"/>
      <c r="J1422" s="37"/>
      <c r="K1422" s="37"/>
      <c r="L1422" s="40"/>
      <c r="M1422" s="203"/>
      <c r="N1422" s="204"/>
      <c r="O1422" s="72"/>
      <c r="P1422" s="72"/>
      <c r="Q1422" s="72"/>
      <c r="R1422" s="72"/>
      <c r="S1422" s="72"/>
      <c r="T1422" s="73"/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T1422" s="18" t="s">
        <v>134</v>
      </c>
      <c r="AU1422" s="18" t="s">
        <v>132</v>
      </c>
    </row>
    <row r="1423" spans="1:65" s="2" customFormat="1" ht="14.45" customHeight="1">
      <c r="A1423" s="35"/>
      <c r="B1423" s="36"/>
      <c r="C1423" s="241" t="s">
        <v>1757</v>
      </c>
      <c r="D1423" s="241" t="s">
        <v>335</v>
      </c>
      <c r="E1423" s="242" t="s">
        <v>1758</v>
      </c>
      <c r="F1423" s="243" t="s">
        <v>1759</v>
      </c>
      <c r="G1423" s="244" t="s">
        <v>217</v>
      </c>
      <c r="H1423" s="245">
        <v>100.8</v>
      </c>
      <c r="I1423" s="246"/>
      <c r="J1423" s="247">
        <f>ROUND(I1423*H1423,2)</f>
        <v>0</v>
      </c>
      <c r="K1423" s="243" t="s">
        <v>130</v>
      </c>
      <c r="L1423" s="248"/>
      <c r="M1423" s="249" t="s">
        <v>1</v>
      </c>
      <c r="N1423" s="250" t="s">
        <v>42</v>
      </c>
      <c r="O1423" s="72"/>
      <c r="P1423" s="196">
        <f>O1423*H1423</f>
        <v>0</v>
      </c>
      <c r="Q1423" s="196">
        <v>3.0000000000000001E-3</v>
      </c>
      <c r="R1423" s="196">
        <f>Q1423*H1423</f>
        <v>0.3024</v>
      </c>
      <c r="S1423" s="196">
        <v>0</v>
      </c>
      <c r="T1423" s="197">
        <f>S1423*H1423</f>
        <v>0</v>
      </c>
      <c r="U1423" s="35"/>
      <c r="V1423" s="35"/>
      <c r="W1423" s="35"/>
      <c r="X1423" s="35"/>
      <c r="Y1423" s="35"/>
      <c r="Z1423" s="35"/>
      <c r="AA1423" s="35"/>
      <c r="AB1423" s="35"/>
      <c r="AC1423" s="35"/>
      <c r="AD1423" s="35"/>
      <c r="AE1423" s="35"/>
      <c r="AR1423" s="198" t="s">
        <v>404</v>
      </c>
      <c r="AT1423" s="198" t="s">
        <v>335</v>
      </c>
      <c r="AU1423" s="198" t="s">
        <v>132</v>
      </c>
      <c r="AY1423" s="18" t="s">
        <v>123</v>
      </c>
      <c r="BE1423" s="199">
        <f>IF(N1423="základní",J1423,0)</f>
        <v>0</v>
      </c>
      <c r="BF1423" s="199">
        <f>IF(N1423="snížená",J1423,0)</f>
        <v>0</v>
      </c>
      <c r="BG1423" s="199">
        <f>IF(N1423="zákl. přenesená",J1423,0)</f>
        <v>0</v>
      </c>
      <c r="BH1423" s="199">
        <f>IF(N1423="sníž. přenesená",J1423,0)</f>
        <v>0</v>
      </c>
      <c r="BI1423" s="199">
        <f>IF(N1423="nulová",J1423,0)</f>
        <v>0</v>
      </c>
      <c r="BJ1423" s="18" t="s">
        <v>132</v>
      </c>
      <c r="BK1423" s="199">
        <f>ROUND(I1423*H1423,2)</f>
        <v>0</v>
      </c>
      <c r="BL1423" s="18" t="s">
        <v>295</v>
      </c>
      <c r="BM1423" s="198" t="s">
        <v>1760</v>
      </c>
    </row>
    <row r="1424" spans="1:65" s="2" customFormat="1" ht="11.25">
      <c r="A1424" s="35"/>
      <c r="B1424" s="36"/>
      <c r="C1424" s="37"/>
      <c r="D1424" s="200" t="s">
        <v>134</v>
      </c>
      <c r="E1424" s="37"/>
      <c r="F1424" s="201" t="s">
        <v>1759</v>
      </c>
      <c r="G1424" s="37"/>
      <c r="H1424" s="37"/>
      <c r="I1424" s="202"/>
      <c r="J1424" s="37"/>
      <c r="K1424" s="37"/>
      <c r="L1424" s="40"/>
      <c r="M1424" s="203"/>
      <c r="N1424" s="204"/>
      <c r="O1424" s="72"/>
      <c r="P1424" s="72"/>
      <c r="Q1424" s="72"/>
      <c r="R1424" s="72"/>
      <c r="S1424" s="72"/>
      <c r="T1424" s="73"/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T1424" s="18" t="s">
        <v>134</v>
      </c>
      <c r="AU1424" s="18" t="s">
        <v>132</v>
      </c>
    </row>
    <row r="1425" spans="1:65" s="13" customFormat="1" ht="11.25">
      <c r="B1425" s="209"/>
      <c r="C1425" s="210"/>
      <c r="D1425" s="200" t="s">
        <v>205</v>
      </c>
      <c r="E1425" s="211" t="s">
        <v>1</v>
      </c>
      <c r="F1425" s="212" t="s">
        <v>345</v>
      </c>
      <c r="G1425" s="210"/>
      <c r="H1425" s="211" t="s">
        <v>1</v>
      </c>
      <c r="I1425" s="213"/>
      <c r="J1425" s="210"/>
      <c r="K1425" s="210"/>
      <c r="L1425" s="214"/>
      <c r="M1425" s="215"/>
      <c r="N1425" s="216"/>
      <c r="O1425" s="216"/>
      <c r="P1425" s="216"/>
      <c r="Q1425" s="216"/>
      <c r="R1425" s="216"/>
      <c r="S1425" s="216"/>
      <c r="T1425" s="217"/>
      <c r="AT1425" s="218" t="s">
        <v>205</v>
      </c>
      <c r="AU1425" s="218" t="s">
        <v>132</v>
      </c>
      <c r="AV1425" s="13" t="s">
        <v>83</v>
      </c>
      <c r="AW1425" s="13" t="s">
        <v>32</v>
      </c>
      <c r="AX1425" s="13" t="s">
        <v>76</v>
      </c>
      <c r="AY1425" s="218" t="s">
        <v>123</v>
      </c>
    </row>
    <row r="1426" spans="1:65" s="14" customFormat="1" ht="22.5">
      <c r="B1426" s="219"/>
      <c r="C1426" s="220"/>
      <c r="D1426" s="200" t="s">
        <v>205</v>
      </c>
      <c r="E1426" s="221" t="s">
        <v>1</v>
      </c>
      <c r="F1426" s="222" t="s">
        <v>1761</v>
      </c>
      <c r="G1426" s="220"/>
      <c r="H1426" s="223">
        <v>26.4</v>
      </c>
      <c r="I1426" s="224"/>
      <c r="J1426" s="220"/>
      <c r="K1426" s="220"/>
      <c r="L1426" s="225"/>
      <c r="M1426" s="226"/>
      <c r="N1426" s="227"/>
      <c r="O1426" s="227"/>
      <c r="P1426" s="227"/>
      <c r="Q1426" s="227"/>
      <c r="R1426" s="227"/>
      <c r="S1426" s="227"/>
      <c r="T1426" s="228"/>
      <c r="AT1426" s="229" t="s">
        <v>205</v>
      </c>
      <c r="AU1426" s="229" t="s">
        <v>132</v>
      </c>
      <c r="AV1426" s="14" t="s">
        <v>132</v>
      </c>
      <c r="AW1426" s="14" t="s">
        <v>32</v>
      </c>
      <c r="AX1426" s="14" t="s">
        <v>76</v>
      </c>
      <c r="AY1426" s="229" t="s">
        <v>123</v>
      </c>
    </row>
    <row r="1427" spans="1:65" s="13" customFormat="1" ht="11.25">
      <c r="B1427" s="209"/>
      <c r="C1427" s="210"/>
      <c r="D1427" s="200" t="s">
        <v>205</v>
      </c>
      <c r="E1427" s="211" t="s">
        <v>1</v>
      </c>
      <c r="F1427" s="212" t="s">
        <v>349</v>
      </c>
      <c r="G1427" s="210"/>
      <c r="H1427" s="211" t="s">
        <v>1</v>
      </c>
      <c r="I1427" s="213"/>
      <c r="J1427" s="210"/>
      <c r="K1427" s="210"/>
      <c r="L1427" s="214"/>
      <c r="M1427" s="215"/>
      <c r="N1427" s="216"/>
      <c r="O1427" s="216"/>
      <c r="P1427" s="216"/>
      <c r="Q1427" s="216"/>
      <c r="R1427" s="216"/>
      <c r="S1427" s="216"/>
      <c r="T1427" s="217"/>
      <c r="AT1427" s="218" t="s">
        <v>205</v>
      </c>
      <c r="AU1427" s="218" t="s">
        <v>132</v>
      </c>
      <c r="AV1427" s="13" t="s">
        <v>83</v>
      </c>
      <c r="AW1427" s="13" t="s">
        <v>32</v>
      </c>
      <c r="AX1427" s="13" t="s">
        <v>76</v>
      </c>
      <c r="AY1427" s="218" t="s">
        <v>123</v>
      </c>
    </row>
    <row r="1428" spans="1:65" s="14" customFormat="1" ht="33.75">
      <c r="B1428" s="219"/>
      <c r="C1428" s="220"/>
      <c r="D1428" s="200" t="s">
        <v>205</v>
      </c>
      <c r="E1428" s="221" t="s">
        <v>1</v>
      </c>
      <c r="F1428" s="222" t="s">
        <v>1762</v>
      </c>
      <c r="G1428" s="220"/>
      <c r="H1428" s="223">
        <v>48</v>
      </c>
      <c r="I1428" s="224"/>
      <c r="J1428" s="220"/>
      <c r="K1428" s="220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205</v>
      </c>
      <c r="AU1428" s="229" t="s">
        <v>132</v>
      </c>
      <c r="AV1428" s="14" t="s">
        <v>132</v>
      </c>
      <c r="AW1428" s="14" t="s">
        <v>32</v>
      </c>
      <c r="AX1428" s="14" t="s">
        <v>76</v>
      </c>
      <c r="AY1428" s="229" t="s">
        <v>123</v>
      </c>
    </row>
    <row r="1429" spans="1:65" s="13" customFormat="1" ht="11.25">
      <c r="B1429" s="209"/>
      <c r="C1429" s="210"/>
      <c r="D1429" s="200" t="s">
        <v>205</v>
      </c>
      <c r="E1429" s="211" t="s">
        <v>1</v>
      </c>
      <c r="F1429" s="212" t="s">
        <v>367</v>
      </c>
      <c r="G1429" s="210"/>
      <c r="H1429" s="211" t="s">
        <v>1</v>
      </c>
      <c r="I1429" s="213"/>
      <c r="J1429" s="210"/>
      <c r="K1429" s="210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205</v>
      </c>
      <c r="AU1429" s="218" t="s">
        <v>132</v>
      </c>
      <c r="AV1429" s="13" t="s">
        <v>83</v>
      </c>
      <c r="AW1429" s="13" t="s">
        <v>32</v>
      </c>
      <c r="AX1429" s="13" t="s">
        <v>76</v>
      </c>
      <c r="AY1429" s="218" t="s">
        <v>123</v>
      </c>
    </row>
    <row r="1430" spans="1:65" s="14" customFormat="1" ht="22.5">
      <c r="B1430" s="219"/>
      <c r="C1430" s="220"/>
      <c r="D1430" s="200" t="s">
        <v>205</v>
      </c>
      <c r="E1430" s="221" t="s">
        <v>1</v>
      </c>
      <c r="F1430" s="222" t="s">
        <v>1763</v>
      </c>
      <c r="G1430" s="220"/>
      <c r="H1430" s="223">
        <v>26.4</v>
      </c>
      <c r="I1430" s="224"/>
      <c r="J1430" s="220"/>
      <c r="K1430" s="220"/>
      <c r="L1430" s="225"/>
      <c r="M1430" s="226"/>
      <c r="N1430" s="227"/>
      <c r="O1430" s="227"/>
      <c r="P1430" s="227"/>
      <c r="Q1430" s="227"/>
      <c r="R1430" s="227"/>
      <c r="S1430" s="227"/>
      <c r="T1430" s="228"/>
      <c r="AT1430" s="229" t="s">
        <v>205</v>
      </c>
      <c r="AU1430" s="229" t="s">
        <v>132</v>
      </c>
      <c r="AV1430" s="14" t="s">
        <v>132</v>
      </c>
      <c r="AW1430" s="14" t="s">
        <v>32</v>
      </c>
      <c r="AX1430" s="14" t="s">
        <v>76</v>
      </c>
      <c r="AY1430" s="229" t="s">
        <v>123</v>
      </c>
    </row>
    <row r="1431" spans="1:65" s="15" customFormat="1" ht="11.25">
      <c r="B1431" s="230"/>
      <c r="C1431" s="231"/>
      <c r="D1431" s="200" t="s">
        <v>205</v>
      </c>
      <c r="E1431" s="232" t="s">
        <v>1</v>
      </c>
      <c r="F1431" s="233" t="s">
        <v>214</v>
      </c>
      <c r="G1431" s="231"/>
      <c r="H1431" s="234">
        <v>100.80000000000001</v>
      </c>
      <c r="I1431" s="235"/>
      <c r="J1431" s="231"/>
      <c r="K1431" s="231"/>
      <c r="L1431" s="236"/>
      <c r="M1431" s="237"/>
      <c r="N1431" s="238"/>
      <c r="O1431" s="238"/>
      <c r="P1431" s="238"/>
      <c r="Q1431" s="238"/>
      <c r="R1431" s="238"/>
      <c r="S1431" s="238"/>
      <c r="T1431" s="239"/>
      <c r="AT1431" s="240" t="s">
        <v>205</v>
      </c>
      <c r="AU1431" s="240" t="s">
        <v>132</v>
      </c>
      <c r="AV1431" s="15" t="s">
        <v>144</v>
      </c>
      <c r="AW1431" s="15" t="s">
        <v>32</v>
      </c>
      <c r="AX1431" s="15" t="s">
        <v>83</v>
      </c>
      <c r="AY1431" s="240" t="s">
        <v>123</v>
      </c>
    </row>
    <row r="1432" spans="1:65" s="2" customFormat="1" ht="14.45" customHeight="1">
      <c r="A1432" s="35"/>
      <c r="B1432" s="36"/>
      <c r="C1432" s="241" t="s">
        <v>1764</v>
      </c>
      <c r="D1432" s="241" t="s">
        <v>335</v>
      </c>
      <c r="E1432" s="242" t="s">
        <v>1765</v>
      </c>
      <c r="F1432" s="243" t="s">
        <v>1766</v>
      </c>
      <c r="G1432" s="244" t="s">
        <v>217</v>
      </c>
      <c r="H1432" s="245">
        <v>8.1</v>
      </c>
      <c r="I1432" s="246"/>
      <c r="J1432" s="247">
        <f>ROUND(I1432*H1432,2)</f>
        <v>0</v>
      </c>
      <c r="K1432" s="243" t="s">
        <v>130</v>
      </c>
      <c r="L1432" s="248"/>
      <c r="M1432" s="249" t="s">
        <v>1</v>
      </c>
      <c r="N1432" s="250" t="s">
        <v>42</v>
      </c>
      <c r="O1432" s="72"/>
      <c r="P1432" s="196">
        <f>O1432*H1432</f>
        <v>0</v>
      </c>
      <c r="Q1432" s="196">
        <v>3.0000000000000001E-3</v>
      </c>
      <c r="R1432" s="196">
        <f>Q1432*H1432</f>
        <v>2.4299999999999999E-2</v>
      </c>
      <c r="S1432" s="196">
        <v>0</v>
      </c>
      <c r="T1432" s="197">
        <f>S1432*H1432</f>
        <v>0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R1432" s="198" t="s">
        <v>404</v>
      </c>
      <c r="AT1432" s="198" t="s">
        <v>335</v>
      </c>
      <c r="AU1432" s="198" t="s">
        <v>132</v>
      </c>
      <c r="AY1432" s="18" t="s">
        <v>123</v>
      </c>
      <c r="BE1432" s="199">
        <f>IF(N1432="základní",J1432,0)</f>
        <v>0</v>
      </c>
      <c r="BF1432" s="199">
        <f>IF(N1432="snížená",J1432,0)</f>
        <v>0</v>
      </c>
      <c r="BG1432" s="199">
        <f>IF(N1432="zákl. přenesená",J1432,0)</f>
        <v>0</v>
      </c>
      <c r="BH1432" s="199">
        <f>IF(N1432="sníž. přenesená",J1432,0)</f>
        <v>0</v>
      </c>
      <c r="BI1432" s="199">
        <f>IF(N1432="nulová",J1432,0)</f>
        <v>0</v>
      </c>
      <c r="BJ1432" s="18" t="s">
        <v>132</v>
      </c>
      <c r="BK1432" s="199">
        <f>ROUND(I1432*H1432,2)</f>
        <v>0</v>
      </c>
      <c r="BL1432" s="18" t="s">
        <v>295</v>
      </c>
      <c r="BM1432" s="198" t="s">
        <v>1767</v>
      </c>
    </row>
    <row r="1433" spans="1:65" s="2" customFormat="1" ht="11.25">
      <c r="A1433" s="35"/>
      <c r="B1433" s="36"/>
      <c r="C1433" s="37"/>
      <c r="D1433" s="200" t="s">
        <v>134</v>
      </c>
      <c r="E1433" s="37"/>
      <c r="F1433" s="201" t="s">
        <v>1768</v>
      </c>
      <c r="G1433" s="37"/>
      <c r="H1433" s="37"/>
      <c r="I1433" s="202"/>
      <c r="J1433" s="37"/>
      <c r="K1433" s="37"/>
      <c r="L1433" s="40"/>
      <c r="M1433" s="203"/>
      <c r="N1433" s="204"/>
      <c r="O1433" s="72"/>
      <c r="P1433" s="72"/>
      <c r="Q1433" s="72"/>
      <c r="R1433" s="72"/>
      <c r="S1433" s="72"/>
      <c r="T1433" s="73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T1433" s="18" t="s">
        <v>134</v>
      </c>
      <c r="AU1433" s="18" t="s">
        <v>132</v>
      </c>
    </row>
    <row r="1434" spans="1:65" s="13" customFormat="1" ht="11.25">
      <c r="B1434" s="209"/>
      <c r="C1434" s="210"/>
      <c r="D1434" s="200" t="s">
        <v>205</v>
      </c>
      <c r="E1434" s="211" t="s">
        <v>1</v>
      </c>
      <c r="F1434" s="212" t="s">
        <v>349</v>
      </c>
      <c r="G1434" s="210"/>
      <c r="H1434" s="211" t="s">
        <v>1</v>
      </c>
      <c r="I1434" s="213"/>
      <c r="J1434" s="210"/>
      <c r="K1434" s="210"/>
      <c r="L1434" s="214"/>
      <c r="M1434" s="215"/>
      <c r="N1434" s="216"/>
      <c r="O1434" s="216"/>
      <c r="P1434" s="216"/>
      <c r="Q1434" s="216"/>
      <c r="R1434" s="216"/>
      <c r="S1434" s="216"/>
      <c r="T1434" s="217"/>
      <c r="AT1434" s="218" t="s">
        <v>205</v>
      </c>
      <c r="AU1434" s="218" t="s">
        <v>132</v>
      </c>
      <c r="AV1434" s="13" t="s">
        <v>83</v>
      </c>
      <c r="AW1434" s="13" t="s">
        <v>32</v>
      </c>
      <c r="AX1434" s="13" t="s">
        <v>76</v>
      </c>
      <c r="AY1434" s="218" t="s">
        <v>123</v>
      </c>
    </row>
    <row r="1435" spans="1:65" s="14" customFormat="1" ht="11.25">
      <c r="B1435" s="219"/>
      <c r="C1435" s="220"/>
      <c r="D1435" s="200" t="s">
        <v>205</v>
      </c>
      <c r="E1435" s="221" t="s">
        <v>1</v>
      </c>
      <c r="F1435" s="222" t="s">
        <v>746</v>
      </c>
      <c r="G1435" s="220"/>
      <c r="H1435" s="223">
        <v>5.4</v>
      </c>
      <c r="I1435" s="224"/>
      <c r="J1435" s="220"/>
      <c r="K1435" s="220"/>
      <c r="L1435" s="225"/>
      <c r="M1435" s="226"/>
      <c r="N1435" s="227"/>
      <c r="O1435" s="227"/>
      <c r="P1435" s="227"/>
      <c r="Q1435" s="227"/>
      <c r="R1435" s="227"/>
      <c r="S1435" s="227"/>
      <c r="T1435" s="228"/>
      <c r="AT1435" s="229" t="s">
        <v>205</v>
      </c>
      <c r="AU1435" s="229" t="s">
        <v>132</v>
      </c>
      <c r="AV1435" s="14" t="s">
        <v>132</v>
      </c>
      <c r="AW1435" s="14" t="s">
        <v>32</v>
      </c>
      <c r="AX1435" s="14" t="s">
        <v>76</v>
      </c>
      <c r="AY1435" s="229" t="s">
        <v>123</v>
      </c>
    </row>
    <row r="1436" spans="1:65" s="13" customFormat="1" ht="11.25">
      <c r="B1436" s="209"/>
      <c r="C1436" s="210"/>
      <c r="D1436" s="200" t="s">
        <v>205</v>
      </c>
      <c r="E1436" s="211" t="s">
        <v>1</v>
      </c>
      <c r="F1436" s="212" t="s">
        <v>367</v>
      </c>
      <c r="G1436" s="210"/>
      <c r="H1436" s="211" t="s">
        <v>1</v>
      </c>
      <c r="I1436" s="213"/>
      <c r="J1436" s="210"/>
      <c r="K1436" s="210"/>
      <c r="L1436" s="214"/>
      <c r="M1436" s="215"/>
      <c r="N1436" s="216"/>
      <c r="O1436" s="216"/>
      <c r="P1436" s="216"/>
      <c r="Q1436" s="216"/>
      <c r="R1436" s="216"/>
      <c r="S1436" s="216"/>
      <c r="T1436" s="217"/>
      <c r="AT1436" s="218" t="s">
        <v>205</v>
      </c>
      <c r="AU1436" s="218" t="s">
        <v>132</v>
      </c>
      <c r="AV1436" s="13" t="s">
        <v>83</v>
      </c>
      <c r="AW1436" s="13" t="s">
        <v>32</v>
      </c>
      <c r="AX1436" s="13" t="s">
        <v>76</v>
      </c>
      <c r="AY1436" s="218" t="s">
        <v>123</v>
      </c>
    </row>
    <row r="1437" spans="1:65" s="14" customFormat="1" ht="11.25">
      <c r="B1437" s="219"/>
      <c r="C1437" s="220"/>
      <c r="D1437" s="200" t="s">
        <v>205</v>
      </c>
      <c r="E1437" s="221" t="s">
        <v>1</v>
      </c>
      <c r="F1437" s="222" t="s">
        <v>1769</v>
      </c>
      <c r="G1437" s="220"/>
      <c r="H1437" s="223">
        <v>2.7</v>
      </c>
      <c r="I1437" s="224"/>
      <c r="J1437" s="220"/>
      <c r="K1437" s="220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205</v>
      </c>
      <c r="AU1437" s="229" t="s">
        <v>132</v>
      </c>
      <c r="AV1437" s="14" t="s">
        <v>132</v>
      </c>
      <c r="AW1437" s="14" t="s">
        <v>32</v>
      </c>
      <c r="AX1437" s="14" t="s">
        <v>76</v>
      </c>
      <c r="AY1437" s="229" t="s">
        <v>123</v>
      </c>
    </row>
    <row r="1438" spans="1:65" s="15" customFormat="1" ht="11.25">
      <c r="B1438" s="230"/>
      <c r="C1438" s="231"/>
      <c r="D1438" s="200" t="s">
        <v>205</v>
      </c>
      <c r="E1438" s="232" t="s">
        <v>1</v>
      </c>
      <c r="F1438" s="233" t="s">
        <v>214</v>
      </c>
      <c r="G1438" s="231"/>
      <c r="H1438" s="234">
        <v>8.1000000000000014</v>
      </c>
      <c r="I1438" s="235"/>
      <c r="J1438" s="231"/>
      <c r="K1438" s="231"/>
      <c r="L1438" s="236"/>
      <c r="M1438" s="237"/>
      <c r="N1438" s="238"/>
      <c r="O1438" s="238"/>
      <c r="P1438" s="238"/>
      <c r="Q1438" s="238"/>
      <c r="R1438" s="238"/>
      <c r="S1438" s="238"/>
      <c r="T1438" s="239"/>
      <c r="AT1438" s="240" t="s">
        <v>205</v>
      </c>
      <c r="AU1438" s="240" t="s">
        <v>132</v>
      </c>
      <c r="AV1438" s="15" t="s">
        <v>144</v>
      </c>
      <c r="AW1438" s="15" t="s">
        <v>32</v>
      </c>
      <c r="AX1438" s="15" t="s">
        <v>83</v>
      </c>
      <c r="AY1438" s="240" t="s">
        <v>123</v>
      </c>
    </row>
    <row r="1439" spans="1:65" s="2" customFormat="1" ht="24.2" customHeight="1">
      <c r="A1439" s="35"/>
      <c r="B1439" s="36"/>
      <c r="C1439" s="241" t="s">
        <v>1770</v>
      </c>
      <c r="D1439" s="241" t="s">
        <v>335</v>
      </c>
      <c r="E1439" s="242" t="s">
        <v>1771</v>
      </c>
      <c r="F1439" s="243" t="s">
        <v>1772</v>
      </c>
      <c r="G1439" s="244" t="s">
        <v>298</v>
      </c>
      <c r="H1439" s="245">
        <v>168</v>
      </c>
      <c r="I1439" s="246"/>
      <c r="J1439" s="247">
        <f>ROUND(I1439*H1439,2)</f>
        <v>0</v>
      </c>
      <c r="K1439" s="243" t="s">
        <v>130</v>
      </c>
      <c r="L1439" s="248"/>
      <c r="M1439" s="249" t="s">
        <v>1</v>
      </c>
      <c r="N1439" s="250" t="s">
        <v>42</v>
      </c>
      <c r="O1439" s="72"/>
      <c r="P1439" s="196">
        <f>O1439*H1439</f>
        <v>0</v>
      </c>
      <c r="Q1439" s="196">
        <v>6.0000000000000002E-5</v>
      </c>
      <c r="R1439" s="196">
        <f>Q1439*H1439</f>
        <v>1.008E-2</v>
      </c>
      <c r="S1439" s="196">
        <v>0</v>
      </c>
      <c r="T1439" s="197">
        <f>S1439*H1439</f>
        <v>0</v>
      </c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R1439" s="198" t="s">
        <v>404</v>
      </c>
      <c r="AT1439" s="198" t="s">
        <v>335</v>
      </c>
      <c r="AU1439" s="198" t="s">
        <v>132</v>
      </c>
      <c r="AY1439" s="18" t="s">
        <v>123</v>
      </c>
      <c r="BE1439" s="199">
        <f>IF(N1439="základní",J1439,0)</f>
        <v>0</v>
      </c>
      <c r="BF1439" s="199">
        <f>IF(N1439="snížená",J1439,0)</f>
        <v>0</v>
      </c>
      <c r="BG1439" s="199">
        <f>IF(N1439="zákl. přenesená",J1439,0)</f>
        <v>0</v>
      </c>
      <c r="BH1439" s="199">
        <f>IF(N1439="sníž. přenesená",J1439,0)</f>
        <v>0</v>
      </c>
      <c r="BI1439" s="199">
        <f>IF(N1439="nulová",J1439,0)</f>
        <v>0</v>
      </c>
      <c r="BJ1439" s="18" t="s">
        <v>132</v>
      </c>
      <c r="BK1439" s="199">
        <f>ROUND(I1439*H1439,2)</f>
        <v>0</v>
      </c>
      <c r="BL1439" s="18" t="s">
        <v>295</v>
      </c>
      <c r="BM1439" s="198" t="s">
        <v>1773</v>
      </c>
    </row>
    <row r="1440" spans="1:65" s="2" customFormat="1" ht="11.25">
      <c r="A1440" s="35"/>
      <c r="B1440" s="36"/>
      <c r="C1440" s="37"/>
      <c r="D1440" s="200" t="s">
        <v>134</v>
      </c>
      <c r="E1440" s="37"/>
      <c r="F1440" s="201" t="s">
        <v>1772</v>
      </c>
      <c r="G1440" s="37"/>
      <c r="H1440" s="37"/>
      <c r="I1440" s="202"/>
      <c r="J1440" s="37"/>
      <c r="K1440" s="37"/>
      <c r="L1440" s="40"/>
      <c r="M1440" s="203"/>
      <c r="N1440" s="204"/>
      <c r="O1440" s="72"/>
      <c r="P1440" s="72"/>
      <c r="Q1440" s="72"/>
      <c r="R1440" s="72"/>
      <c r="S1440" s="72"/>
      <c r="T1440" s="73"/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T1440" s="18" t="s">
        <v>134</v>
      </c>
      <c r="AU1440" s="18" t="s">
        <v>132</v>
      </c>
    </row>
    <row r="1441" spans="1:65" s="2" customFormat="1" ht="24.2" customHeight="1">
      <c r="A1441" s="35"/>
      <c r="B1441" s="36"/>
      <c r="C1441" s="187" t="s">
        <v>1774</v>
      </c>
      <c r="D1441" s="187" t="s">
        <v>126</v>
      </c>
      <c r="E1441" s="188" t="s">
        <v>1775</v>
      </c>
      <c r="F1441" s="189" t="s">
        <v>1776</v>
      </c>
      <c r="G1441" s="190" t="s">
        <v>298</v>
      </c>
      <c r="H1441" s="191">
        <v>20</v>
      </c>
      <c r="I1441" s="192"/>
      <c r="J1441" s="193">
        <f>ROUND(I1441*H1441,2)</f>
        <v>0</v>
      </c>
      <c r="K1441" s="189" t="s">
        <v>130</v>
      </c>
      <c r="L1441" s="40"/>
      <c r="M1441" s="194" t="s">
        <v>1</v>
      </c>
      <c r="N1441" s="195" t="s">
        <v>42</v>
      </c>
      <c r="O1441" s="72"/>
      <c r="P1441" s="196">
        <f>O1441*H1441</f>
        <v>0</v>
      </c>
      <c r="Q1441" s="196">
        <v>0</v>
      </c>
      <c r="R1441" s="196">
        <f>Q1441*H1441</f>
        <v>0</v>
      </c>
      <c r="S1441" s="196">
        <v>0</v>
      </c>
      <c r="T1441" s="197">
        <f>S1441*H1441</f>
        <v>0</v>
      </c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R1441" s="198" t="s">
        <v>295</v>
      </c>
      <c r="AT1441" s="198" t="s">
        <v>126</v>
      </c>
      <c r="AU1441" s="198" t="s">
        <v>132</v>
      </c>
      <c r="AY1441" s="18" t="s">
        <v>123</v>
      </c>
      <c r="BE1441" s="199">
        <f>IF(N1441="základní",J1441,0)</f>
        <v>0</v>
      </c>
      <c r="BF1441" s="199">
        <f>IF(N1441="snížená",J1441,0)</f>
        <v>0</v>
      </c>
      <c r="BG1441" s="199">
        <f>IF(N1441="zákl. přenesená",J1441,0)</f>
        <v>0</v>
      </c>
      <c r="BH1441" s="199">
        <f>IF(N1441="sníž. přenesená",J1441,0)</f>
        <v>0</v>
      </c>
      <c r="BI1441" s="199">
        <f>IF(N1441="nulová",J1441,0)</f>
        <v>0</v>
      </c>
      <c r="BJ1441" s="18" t="s">
        <v>132</v>
      </c>
      <c r="BK1441" s="199">
        <f>ROUND(I1441*H1441,2)</f>
        <v>0</v>
      </c>
      <c r="BL1441" s="18" t="s">
        <v>295</v>
      </c>
      <c r="BM1441" s="198" t="s">
        <v>1777</v>
      </c>
    </row>
    <row r="1442" spans="1:65" s="2" customFormat="1" ht="19.5">
      <c r="A1442" s="35"/>
      <c r="B1442" s="36"/>
      <c r="C1442" s="37"/>
      <c r="D1442" s="200" t="s">
        <v>134</v>
      </c>
      <c r="E1442" s="37"/>
      <c r="F1442" s="201" t="s">
        <v>1778</v>
      </c>
      <c r="G1442" s="37"/>
      <c r="H1442" s="37"/>
      <c r="I1442" s="202"/>
      <c r="J1442" s="37"/>
      <c r="K1442" s="37"/>
      <c r="L1442" s="40"/>
      <c r="M1442" s="203"/>
      <c r="N1442" s="204"/>
      <c r="O1442" s="72"/>
      <c r="P1442" s="72"/>
      <c r="Q1442" s="72"/>
      <c r="R1442" s="72"/>
      <c r="S1442" s="72"/>
      <c r="T1442" s="73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T1442" s="18" t="s">
        <v>134</v>
      </c>
      <c r="AU1442" s="18" t="s">
        <v>132</v>
      </c>
    </row>
    <row r="1443" spans="1:65" s="13" customFormat="1" ht="11.25">
      <c r="B1443" s="209"/>
      <c r="C1443" s="210"/>
      <c r="D1443" s="200" t="s">
        <v>205</v>
      </c>
      <c r="E1443" s="211" t="s">
        <v>1</v>
      </c>
      <c r="F1443" s="212" t="s">
        <v>386</v>
      </c>
      <c r="G1443" s="210"/>
      <c r="H1443" s="211" t="s">
        <v>1</v>
      </c>
      <c r="I1443" s="213"/>
      <c r="J1443" s="210"/>
      <c r="K1443" s="210"/>
      <c r="L1443" s="214"/>
      <c r="M1443" s="215"/>
      <c r="N1443" s="216"/>
      <c r="O1443" s="216"/>
      <c r="P1443" s="216"/>
      <c r="Q1443" s="216"/>
      <c r="R1443" s="216"/>
      <c r="S1443" s="216"/>
      <c r="T1443" s="217"/>
      <c r="AT1443" s="218" t="s">
        <v>205</v>
      </c>
      <c r="AU1443" s="218" t="s">
        <v>132</v>
      </c>
      <c r="AV1443" s="13" t="s">
        <v>83</v>
      </c>
      <c r="AW1443" s="13" t="s">
        <v>32</v>
      </c>
      <c r="AX1443" s="13" t="s">
        <v>76</v>
      </c>
      <c r="AY1443" s="218" t="s">
        <v>123</v>
      </c>
    </row>
    <row r="1444" spans="1:65" s="14" customFormat="1" ht="11.25">
      <c r="B1444" s="219"/>
      <c r="C1444" s="220"/>
      <c r="D1444" s="200" t="s">
        <v>205</v>
      </c>
      <c r="E1444" s="221" t="s">
        <v>1</v>
      </c>
      <c r="F1444" s="222" t="s">
        <v>144</v>
      </c>
      <c r="G1444" s="220"/>
      <c r="H1444" s="223">
        <v>4</v>
      </c>
      <c r="I1444" s="224"/>
      <c r="J1444" s="220"/>
      <c r="K1444" s="220"/>
      <c r="L1444" s="225"/>
      <c r="M1444" s="226"/>
      <c r="N1444" s="227"/>
      <c r="O1444" s="227"/>
      <c r="P1444" s="227"/>
      <c r="Q1444" s="227"/>
      <c r="R1444" s="227"/>
      <c r="S1444" s="227"/>
      <c r="T1444" s="228"/>
      <c r="AT1444" s="229" t="s">
        <v>205</v>
      </c>
      <c r="AU1444" s="229" t="s">
        <v>132</v>
      </c>
      <c r="AV1444" s="14" t="s">
        <v>132</v>
      </c>
      <c r="AW1444" s="14" t="s">
        <v>32</v>
      </c>
      <c r="AX1444" s="14" t="s">
        <v>76</v>
      </c>
      <c r="AY1444" s="229" t="s">
        <v>123</v>
      </c>
    </row>
    <row r="1445" spans="1:65" s="13" customFormat="1" ht="11.25">
      <c r="B1445" s="209"/>
      <c r="C1445" s="210"/>
      <c r="D1445" s="200" t="s">
        <v>205</v>
      </c>
      <c r="E1445" s="211" t="s">
        <v>1</v>
      </c>
      <c r="F1445" s="212" t="s">
        <v>345</v>
      </c>
      <c r="G1445" s="210"/>
      <c r="H1445" s="211" t="s">
        <v>1</v>
      </c>
      <c r="I1445" s="213"/>
      <c r="J1445" s="210"/>
      <c r="K1445" s="210"/>
      <c r="L1445" s="214"/>
      <c r="M1445" s="215"/>
      <c r="N1445" s="216"/>
      <c r="O1445" s="216"/>
      <c r="P1445" s="216"/>
      <c r="Q1445" s="216"/>
      <c r="R1445" s="216"/>
      <c r="S1445" s="216"/>
      <c r="T1445" s="217"/>
      <c r="AT1445" s="218" t="s">
        <v>205</v>
      </c>
      <c r="AU1445" s="218" t="s">
        <v>132</v>
      </c>
      <c r="AV1445" s="13" t="s">
        <v>83</v>
      </c>
      <c r="AW1445" s="13" t="s">
        <v>32</v>
      </c>
      <c r="AX1445" s="13" t="s">
        <v>76</v>
      </c>
      <c r="AY1445" s="218" t="s">
        <v>123</v>
      </c>
    </row>
    <row r="1446" spans="1:65" s="14" customFormat="1" ht="11.25">
      <c r="B1446" s="219"/>
      <c r="C1446" s="220"/>
      <c r="D1446" s="200" t="s">
        <v>205</v>
      </c>
      <c r="E1446" s="221" t="s">
        <v>1</v>
      </c>
      <c r="F1446" s="222" t="s">
        <v>144</v>
      </c>
      <c r="G1446" s="220"/>
      <c r="H1446" s="223">
        <v>4</v>
      </c>
      <c r="I1446" s="224"/>
      <c r="J1446" s="220"/>
      <c r="K1446" s="220"/>
      <c r="L1446" s="225"/>
      <c r="M1446" s="226"/>
      <c r="N1446" s="227"/>
      <c r="O1446" s="227"/>
      <c r="P1446" s="227"/>
      <c r="Q1446" s="227"/>
      <c r="R1446" s="227"/>
      <c r="S1446" s="227"/>
      <c r="T1446" s="228"/>
      <c r="AT1446" s="229" t="s">
        <v>205</v>
      </c>
      <c r="AU1446" s="229" t="s">
        <v>132</v>
      </c>
      <c r="AV1446" s="14" t="s">
        <v>132</v>
      </c>
      <c r="AW1446" s="14" t="s">
        <v>32</v>
      </c>
      <c r="AX1446" s="14" t="s">
        <v>76</v>
      </c>
      <c r="AY1446" s="229" t="s">
        <v>123</v>
      </c>
    </row>
    <row r="1447" spans="1:65" s="13" customFormat="1" ht="11.25">
      <c r="B1447" s="209"/>
      <c r="C1447" s="210"/>
      <c r="D1447" s="200" t="s">
        <v>205</v>
      </c>
      <c r="E1447" s="211" t="s">
        <v>1</v>
      </c>
      <c r="F1447" s="212" t="s">
        <v>349</v>
      </c>
      <c r="G1447" s="210"/>
      <c r="H1447" s="211" t="s">
        <v>1</v>
      </c>
      <c r="I1447" s="213"/>
      <c r="J1447" s="210"/>
      <c r="K1447" s="210"/>
      <c r="L1447" s="214"/>
      <c r="M1447" s="215"/>
      <c r="N1447" s="216"/>
      <c r="O1447" s="216"/>
      <c r="P1447" s="216"/>
      <c r="Q1447" s="216"/>
      <c r="R1447" s="216"/>
      <c r="S1447" s="216"/>
      <c r="T1447" s="217"/>
      <c r="AT1447" s="218" t="s">
        <v>205</v>
      </c>
      <c r="AU1447" s="218" t="s">
        <v>132</v>
      </c>
      <c r="AV1447" s="13" t="s">
        <v>83</v>
      </c>
      <c r="AW1447" s="13" t="s">
        <v>32</v>
      </c>
      <c r="AX1447" s="13" t="s">
        <v>76</v>
      </c>
      <c r="AY1447" s="218" t="s">
        <v>123</v>
      </c>
    </row>
    <row r="1448" spans="1:65" s="14" customFormat="1" ht="11.25">
      <c r="B1448" s="219"/>
      <c r="C1448" s="220"/>
      <c r="D1448" s="200" t="s">
        <v>205</v>
      </c>
      <c r="E1448" s="221" t="s">
        <v>1</v>
      </c>
      <c r="F1448" s="222" t="s">
        <v>167</v>
      </c>
      <c r="G1448" s="220"/>
      <c r="H1448" s="223">
        <v>8</v>
      </c>
      <c r="I1448" s="224"/>
      <c r="J1448" s="220"/>
      <c r="K1448" s="220"/>
      <c r="L1448" s="225"/>
      <c r="M1448" s="226"/>
      <c r="N1448" s="227"/>
      <c r="O1448" s="227"/>
      <c r="P1448" s="227"/>
      <c r="Q1448" s="227"/>
      <c r="R1448" s="227"/>
      <c r="S1448" s="227"/>
      <c r="T1448" s="228"/>
      <c r="AT1448" s="229" t="s">
        <v>205</v>
      </c>
      <c r="AU1448" s="229" t="s">
        <v>132</v>
      </c>
      <c r="AV1448" s="14" t="s">
        <v>132</v>
      </c>
      <c r="AW1448" s="14" t="s">
        <v>32</v>
      </c>
      <c r="AX1448" s="14" t="s">
        <v>76</v>
      </c>
      <c r="AY1448" s="229" t="s">
        <v>123</v>
      </c>
    </row>
    <row r="1449" spans="1:65" s="13" customFormat="1" ht="11.25">
      <c r="B1449" s="209"/>
      <c r="C1449" s="210"/>
      <c r="D1449" s="200" t="s">
        <v>205</v>
      </c>
      <c r="E1449" s="211" t="s">
        <v>1</v>
      </c>
      <c r="F1449" s="212" t="s">
        <v>367</v>
      </c>
      <c r="G1449" s="210"/>
      <c r="H1449" s="211" t="s">
        <v>1</v>
      </c>
      <c r="I1449" s="213"/>
      <c r="J1449" s="210"/>
      <c r="K1449" s="210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205</v>
      </c>
      <c r="AU1449" s="218" t="s">
        <v>132</v>
      </c>
      <c r="AV1449" s="13" t="s">
        <v>83</v>
      </c>
      <c r="AW1449" s="13" t="s">
        <v>32</v>
      </c>
      <c r="AX1449" s="13" t="s">
        <v>76</v>
      </c>
      <c r="AY1449" s="218" t="s">
        <v>123</v>
      </c>
    </row>
    <row r="1450" spans="1:65" s="14" customFormat="1" ht="11.25">
      <c r="B1450" s="219"/>
      <c r="C1450" s="220"/>
      <c r="D1450" s="200" t="s">
        <v>205</v>
      </c>
      <c r="E1450" s="221" t="s">
        <v>1</v>
      </c>
      <c r="F1450" s="222" t="s">
        <v>144</v>
      </c>
      <c r="G1450" s="220"/>
      <c r="H1450" s="223">
        <v>4</v>
      </c>
      <c r="I1450" s="224"/>
      <c r="J1450" s="220"/>
      <c r="K1450" s="220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205</v>
      </c>
      <c r="AU1450" s="229" t="s">
        <v>132</v>
      </c>
      <c r="AV1450" s="14" t="s">
        <v>132</v>
      </c>
      <c r="AW1450" s="14" t="s">
        <v>32</v>
      </c>
      <c r="AX1450" s="14" t="s">
        <v>76</v>
      </c>
      <c r="AY1450" s="229" t="s">
        <v>123</v>
      </c>
    </row>
    <row r="1451" spans="1:65" s="15" customFormat="1" ht="11.25">
      <c r="B1451" s="230"/>
      <c r="C1451" s="231"/>
      <c r="D1451" s="200" t="s">
        <v>205</v>
      </c>
      <c r="E1451" s="232" t="s">
        <v>1</v>
      </c>
      <c r="F1451" s="233" t="s">
        <v>214</v>
      </c>
      <c r="G1451" s="231"/>
      <c r="H1451" s="234">
        <v>20</v>
      </c>
      <c r="I1451" s="235"/>
      <c r="J1451" s="231"/>
      <c r="K1451" s="231"/>
      <c r="L1451" s="236"/>
      <c r="M1451" s="237"/>
      <c r="N1451" s="238"/>
      <c r="O1451" s="238"/>
      <c r="P1451" s="238"/>
      <c r="Q1451" s="238"/>
      <c r="R1451" s="238"/>
      <c r="S1451" s="238"/>
      <c r="T1451" s="239"/>
      <c r="AT1451" s="240" t="s">
        <v>205</v>
      </c>
      <c r="AU1451" s="240" t="s">
        <v>132</v>
      </c>
      <c r="AV1451" s="15" t="s">
        <v>144</v>
      </c>
      <c r="AW1451" s="15" t="s">
        <v>32</v>
      </c>
      <c r="AX1451" s="15" t="s">
        <v>83</v>
      </c>
      <c r="AY1451" s="240" t="s">
        <v>123</v>
      </c>
    </row>
    <row r="1452" spans="1:65" s="2" customFormat="1" ht="24.2" customHeight="1">
      <c r="A1452" s="35"/>
      <c r="B1452" s="36"/>
      <c r="C1452" s="241" t="s">
        <v>1779</v>
      </c>
      <c r="D1452" s="241" t="s">
        <v>335</v>
      </c>
      <c r="E1452" s="242" t="s">
        <v>1780</v>
      </c>
      <c r="F1452" s="243" t="s">
        <v>1781</v>
      </c>
      <c r="G1452" s="244" t="s">
        <v>298</v>
      </c>
      <c r="H1452" s="245">
        <v>4</v>
      </c>
      <c r="I1452" s="246"/>
      <c r="J1452" s="247">
        <f>ROUND(I1452*H1452,2)</f>
        <v>0</v>
      </c>
      <c r="K1452" s="243" t="s">
        <v>130</v>
      </c>
      <c r="L1452" s="248"/>
      <c r="M1452" s="249" t="s">
        <v>1</v>
      </c>
      <c r="N1452" s="250" t="s">
        <v>42</v>
      </c>
      <c r="O1452" s="72"/>
      <c r="P1452" s="196">
        <f>O1452*H1452</f>
        <v>0</v>
      </c>
      <c r="Q1452" s="196">
        <v>3.7999999999999999E-2</v>
      </c>
      <c r="R1452" s="196">
        <f>Q1452*H1452</f>
        <v>0.152</v>
      </c>
      <c r="S1452" s="196">
        <v>0</v>
      </c>
      <c r="T1452" s="197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198" t="s">
        <v>404</v>
      </c>
      <c r="AT1452" s="198" t="s">
        <v>335</v>
      </c>
      <c r="AU1452" s="198" t="s">
        <v>132</v>
      </c>
      <c r="AY1452" s="18" t="s">
        <v>123</v>
      </c>
      <c r="BE1452" s="199">
        <f>IF(N1452="základní",J1452,0)</f>
        <v>0</v>
      </c>
      <c r="BF1452" s="199">
        <f>IF(N1452="snížená",J1452,0)</f>
        <v>0</v>
      </c>
      <c r="BG1452" s="199">
        <f>IF(N1452="zákl. přenesená",J1452,0)</f>
        <v>0</v>
      </c>
      <c r="BH1452" s="199">
        <f>IF(N1452="sníž. přenesená",J1452,0)</f>
        <v>0</v>
      </c>
      <c r="BI1452" s="199">
        <f>IF(N1452="nulová",J1452,0)</f>
        <v>0</v>
      </c>
      <c r="BJ1452" s="18" t="s">
        <v>132</v>
      </c>
      <c r="BK1452" s="199">
        <f>ROUND(I1452*H1452,2)</f>
        <v>0</v>
      </c>
      <c r="BL1452" s="18" t="s">
        <v>295</v>
      </c>
      <c r="BM1452" s="198" t="s">
        <v>1782</v>
      </c>
    </row>
    <row r="1453" spans="1:65" s="2" customFormat="1" ht="11.25">
      <c r="A1453" s="35"/>
      <c r="B1453" s="36"/>
      <c r="C1453" s="37"/>
      <c r="D1453" s="200" t="s">
        <v>134</v>
      </c>
      <c r="E1453" s="37"/>
      <c r="F1453" s="201" t="s">
        <v>1783</v>
      </c>
      <c r="G1453" s="37"/>
      <c r="H1453" s="37"/>
      <c r="I1453" s="202"/>
      <c r="J1453" s="37"/>
      <c r="K1453" s="37"/>
      <c r="L1453" s="40"/>
      <c r="M1453" s="203"/>
      <c r="N1453" s="204"/>
      <c r="O1453" s="72"/>
      <c r="P1453" s="72"/>
      <c r="Q1453" s="72"/>
      <c r="R1453" s="72"/>
      <c r="S1453" s="72"/>
      <c r="T1453" s="73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T1453" s="18" t="s">
        <v>134</v>
      </c>
      <c r="AU1453" s="18" t="s">
        <v>132</v>
      </c>
    </row>
    <row r="1454" spans="1:65" s="2" customFormat="1" ht="24.2" customHeight="1">
      <c r="A1454" s="35"/>
      <c r="B1454" s="36"/>
      <c r="C1454" s="241" t="s">
        <v>1784</v>
      </c>
      <c r="D1454" s="241" t="s">
        <v>335</v>
      </c>
      <c r="E1454" s="242" t="s">
        <v>1785</v>
      </c>
      <c r="F1454" s="243" t="s">
        <v>1786</v>
      </c>
      <c r="G1454" s="244" t="s">
        <v>298</v>
      </c>
      <c r="H1454" s="245">
        <v>16</v>
      </c>
      <c r="I1454" s="246"/>
      <c r="J1454" s="247">
        <f>ROUND(I1454*H1454,2)</f>
        <v>0</v>
      </c>
      <c r="K1454" s="243" t="s">
        <v>1</v>
      </c>
      <c r="L1454" s="248"/>
      <c r="M1454" s="249" t="s">
        <v>1</v>
      </c>
      <c r="N1454" s="250" t="s">
        <v>42</v>
      </c>
      <c r="O1454" s="72"/>
      <c r="P1454" s="196">
        <f>O1454*H1454</f>
        <v>0</v>
      </c>
      <c r="Q1454" s="196">
        <v>3.7999999999999999E-2</v>
      </c>
      <c r="R1454" s="196">
        <f>Q1454*H1454</f>
        <v>0.60799999999999998</v>
      </c>
      <c r="S1454" s="196">
        <v>0</v>
      </c>
      <c r="T1454" s="197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198" t="s">
        <v>404</v>
      </c>
      <c r="AT1454" s="198" t="s">
        <v>335</v>
      </c>
      <c r="AU1454" s="198" t="s">
        <v>132</v>
      </c>
      <c r="AY1454" s="18" t="s">
        <v>123</v>
      </c>
      <c r="BE1454" s="199">
        <f>IF(N1454="základní",J1454,0)</f>
        <v>0</v>
      </c>
      <c r="BF1454" s="199">
        <f>IF(N1454="snížená",J1454,0)</f>
        <v>0</v>
      </c>
      <c r="BG1454" s="199">
        <f>IF(N1454="zákl. přenesená",J1454,0)</f>
        <v>0</v>
      </c>
      <c r="BH1454" s="199">
        <f>IF(N1454="sníž. přenesená",J1454,0)</f>
        <v>0</v>
      </c>
      <c r="BI1454" s="199">
        <f>IF(N1454="nulová",J1454,0)</f>
        <v>0</v>
      </c>
      <c r="BJ1454" s="18" t="s">
        <v>132</v>
      </c>
      <c r="BK1454" s="199">
        <f>ROUND(I1454*H1454,2)</f>
        <v>0</v>
      </c>
      <c r="BL1454" s="18" t="s">
        <v>295</v>
      </c>
      <c r="BM1454" s="198" t="s">
        <v>1787</v>
      </c>
    </row>
    <row r="1455" spans="1:65" s="2" customFormat="1" ht="11.25">
      <c r="A1455" s="35"/>
      <c r="B1455" s="36"/>
      <c r="C1455" s="37"/>
      <c r="D1455" s="200" t="s">
        <v>134</v>
      </c>
      <c r="E1455" s="37"/>
      <c r="F1455" s="201" t="s">
        <v>1783</v>
      </c>
      <c r="G1455" s="37"/>
      <c r="H1455" s="37"/>
      <c r="I1455" s="202"/>
      <c r="J1455" s="37"/>
      <c r="K1455" s="37"/>
      <c r="L1455" s="40"/>
      <c r="M1455" s="203"/>
      <c r="N1455" s="204"/>
      <c r="O1455" s="72"/>
      <c r="P1455" s="72"/>
      <c r="Q1455" s="72"/>
      <c r="R1455" s="72"/>
      <c r="S1455" s="72"/>
      <c r="T1455" s="73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T1455" s="18" t="s">
        <v>134</v>
      </c>
      <c r="AU1455" s="18" t="s">
        <v>132</v>
      </c>
    </row>
    <row r="1456" spans="1:65" s="2" customFormat="1" ht="24.2" customHeight="1">
      <c r="A1456" s="35"/>
      <c r="B1456" s="36"/>
      <c r="C1456" s="187" t="s">
        <v>1788</v>
      </c>
      <c r="D1456" s="187" t="s">
        <v>126</v>
      </c>
      <c r="E1456" s="188" t="s">
        <v>1789</v>
      </c>
      <c r="F1456" s="189" t="s">
        <v>1790</v>
      </c>
      <c r="G1456" s="190" t="s">
        <v>298</v>
      </c>
      <c r="H1456" s="191">
        <v>88</v>
      </c>
      <c r="I1456" s="192"/>
      <c r="J1456" s="193">
        <f>ROUND(I1456*H1456,2)</f>
        <v>0</v>
      </c>
      <c r="K1456" s="189" t="s">
        <v>130</v>
      </c>
      <c r="L1456" s="40"/>
      <c r="M1456" s="194" t="s">
        <v>1</v>
      </c>
      <c r="N1456" s="195" t="s">
        <v>42</v>
      </c>
      <c r="O1456" s="72"/>
      <c r="P1456" s="196">
        <f>O1456*H1456</f>
        <v>0</v>
      </c>
      <c r="Q1456" s="196">
        <v>0</v>
      </c>
      <c r="R1456" s="196">
        <f>Q1456*H1456</f>
        <v>0</v>
      </c>
      <c r="S1456" s="196">
        <v>0</v>
      </c>
      <c r="T1456" s="197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198" t="s">
        <v>295</v>
      </c>
      <c r="AT1456" s="198" t="s">
        <v>126</v>
      </c>
      <c r="AU1456" s="198" t="s">
        <v>132</v>
      </c>
      <c r="AY1456" s="18" t="s">
        <v>123</v>
      </c>
      <c r="BE1456" s="199">
        <f>IF(N1456="základní",J1456,0)</f>
        <v>0</v>
      </c>
      <c r="BF1456" s="199">
        <f>IF(N1456="snížená",J1456,0)</f>
        <v>0</v>
      </c>
      <c r="BG1456" s="199">
        <f>IF(N1456="zákl. přenesená",J1456,0)</f>
        <v>0</v>
      </c>
      <c r="BH1456" s="199">
        <f>IF(N1456="sníž. přenesená",J1456,0)</f>
        <v>0</v>
      </c>
      <c r="BI1456" s="199">
        <f>IF(N1456="nulová",J1456,0)</f>
        <v>0</v>
      </c>
      <c r="BJ1456" s="18" t="s">
        <v>132</v>
      </c>
      <c r="BK1456" s="199">
        <f>ROUND(I1456*H1456,2)</f>
        <v>0</v>
      </c>
      <c r="BL1456" s="18" t="s">
        <v>295</v>
      </c>
      <c r="BM1456" s="198" t="s">
        <v>1791</v>
      </c>
    </row>
    <row r="1457" spans="1:65" s="2" customFormat="1" ht="29.25">
      <c r="A1457" s="35"/>
      <c r="B1457" s="36"/>
      <c r="C1457" s="37"/>
      <c r="D1457" s="200" t="s">
        <v>134</v>
      </c>
      <c r="E1457" s="37"/>
      <c r="F1457" s="201" t="s">
        <v>1792</v>
      </c>
      <c r="G1457" s="37"/>
      <c r="H1457" s="37"/>
      <c r="I1457" s="202"/>
      <c r="J1457" s="37"/>
      <c r="K1457" s="37"/>
      <c r="L1457" s="40"/>
      <c r="M1457" s="203"/>
      <c r="N1457" s="204"/>
      <c r="O1457" s="72"/>
      <c r="P1457" s="72"/>
      <c r="Q1457" s="72"/>
      <c r="R1457" s="72"/>
      <c r="S1457" s="72"/>
      <c r="T1457" s="73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T1457" s="18" t="s">
        <v>134</v>
      </c>
      <c r="AU1457" s="18" t="s">
        <v>132</v>
      </c>
    </row>
    <row r="1458" spans="1:65" s="13" customFormat="1" ht="11.25">
      <c r="B1458" s="209"/>
      <c r="C1458" s="210"/>
      <c r="D1458" s="200" t="s">
        <v>205</v>
      </c>
      <c r="E1458" s="211" t="s">
        <v>1</v>
      </c>
      <c r="F1458" s="212" t="s">
        <v>345</v>
      </c>
      <c r="G1458" s="210"/>
      <c r="H1458" s="211" t="s">
        <v>1</v>
      </c>
      <c r="I1458" s="213"/>
      <c r="J1458" s="210"/>
      <c r="K1458" s="210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205</v>
      </c>
      <c r="AU1458" s="218" t="s">
        <v>132</v>
      </c>
      <c r="AV1458" s="13" t="s">
        <v>83</v>
      </c>
      <c r="AW1458" s="13" t="s">
        <v>32</v>
      </c>
      <c r="AX1458" s="13" t="s">
        <v>76</v>
      </c>
      <c r="AY1458" s="218" t="s">
        <v>123</v>
      </c>
    </row>
    <row r="1459" spans="1:65" s="14" customFormat="1" ht="11.25">
      <c r="B1459" s="219"/>
      <c r="C1459" s="220"/>
      <c r="D1459" s="200" t="s">
        <v>205</v>
      </c>
      <c r="E1459" s="221" t="s">
        <v>1</v>
      </c>
      <c r="F1459" s="222" t="s">
        <v>321</v>
      </c>
      <c r="G1459" s="220"/>
      <c r="H1459" s="223">
        <v>22</v>
      </c>
      <c r="I1459" s="224"/>
      <c r="J1459" s="220"/>
      <c r="K1459" s="220"/>
      <c r="L1459" s="225"/>
      <c r="M1459" s="226"/>
      <c r="N1459" s="227"/>
      <c r="O1459" s="227"/>
      <c r="P1459" s="227"/>
      <c r="Q1459" s="227"/>
      <c r="R1459" s="227"/>
      <c r="S1459" s="227"/>
      <c r="T1459" s="228"/>
      <c r="AT1459" s="229" t="s">
        <v>205</v>
      </c>
      <c r="AU1459" s="229" t="s">
        <v>132</v>
      </c>
      <c r="AV1459" s="14" t="s">
        <v>132</v>
      </c>
      <c r="AW1459" s="14" t="s">
        <v>32</v>
      </c>
      <c r="AX1459" s="14" t="s">
        <v>76</v>
      </c>
      <c r="AY1459" s="229" t="s">
        <v>123</v>
      </c>
    </row>
    <row r="1460" spans="1:65" s="13" customFormat="1" ht="11.25">
      <c r="B1460" s="209"/>
      <c r="C1460" s="210"/>
      <c r="D1460" s="200" t="s">
        <v>205</v>
      </c>
      <c r="E1460" s="211" t="s">
        <v>1</v>
      </c>
      <c r="F1460" s="212" t="s">
        <v>349</v>
      </c>
      <c r="G1460" s="210"/>
      <c r="H1460" s="211" t="s">
        <v>1</v>
      </c>
      <c r="I1460" s="213"/>
      <c r="J1460" s="210"/>
      <c r="K1460" s="210"/>
      <c r="L1460" s="214"/>
      <c r="M1460" s="215"/>
      <c r="N1460" s="216"/>
      <c r="O1460" s="216"/>
      <c r="P1460" s="216"/>
      <c r="Q1460" s="216"/>
      <c r="R1460" s="216"/>
      <c r="S1460" s="216"/>
      <c r="T1460" s="217"/>
      <c r="AT1460" s="218" t="s">
        <v>205</v>
      </c>
      <c r="AU1460" s="218" t="s">
        <v>132</v>
      </c>
      <c r="AV1460" s="13" t="s">
        <v>83</v>
      </c>
      <c r="AW1460" s="13" t="s">
        <v>32</v>
      </c>
      <c r="AX1460" s="13" t="s">
        <v>76</v>
      </c>
      <c r="AY1460" s="218" t="s">
        <v>123</v>
      </c>
    </row>
    <row r="1461" spans="1:65" s="14" customFormat="1" ht="11.25">
      <c r="B1461" s="219"/>
      <c r="C1461" s="220"/>
      <c r="D1461" s="200" t="s">
        <v>205</v>
      </c>
      <c r="E1461" s="221" t="s">
        <v>1</v>
      </c>
      <c r="F1461" s="222" t="s">
        <v>529</v>
      </c>
      <c r="G1461" s="220"/>
      <c r="H1461" s="223">
        <v>44</v>
      </c>
      <c r="I1461" s="224"/>
      <c r="J1461" s="220"/>
      <c r="K1461" s="220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205</v>
      </c>
      <c r="AU1461" s="229" t="s">
        <v>132</v>
      </c>
      <c r="AV1461" s="14" t="s">
        <v>132</v>
      </c>
      <c r="AW1461" s="14" t="s">
        <v>32</v>
      </c>
      <c r="AX1461" s="14" t="s">
        <v>76</v>
      </c>
      <c r="AY1461" s="229" t="s">
        <v>123</v>
      </c>
    </row>
    <row r="1462" spans="1:65" s="13" customFormat="1" ht="11.25">
      <c r="B1462" s="209"/>
      <c r="C1462" s="210"/>
      <c r="D1462" s="200" t="s">
        <v>205</v>
      </c>
      <c r="E1462" s="211" t="s">
        <v>1</v>
      </c>
      <c r="F1462" s="212" t="s">
        <v>367</v>
      </c>
      <c r="G1462" s="210"/>
      <c r="H1462" s="211" t="s">
        <v>1</v>
      </c>
      <c r="I1462" s="213"/>
      <c r="J1462" s="210"/>
      <c r="K1462" s="210"/>
      <c r="L1462" s="214"/>
      <c r="M1462" s="215"/>
      <c r="N1462" s="216"/>
      <c r="O1462" s="216"/>
      <c r="P1462" s="216"/>
      <c r="Q1462" s="216"/>
      <c r="R1462" s="216"/>
      <c r="S1462" s="216"/>
      <c r="T1462" s="217"/>
      <c r="AT1462" s="218" t="s">
        <v>205</v>
      </c>
      <c r="AU1462" s="218" t="s">
        <v>132</v>
      </c>
      <c r="AV1462" s="13" t="s">
        <v>83</v>
      </c>
      <c r="AW1462" s="13" t="s">
        <v>32</v>
      </c>
      <c r="AX1462" s="13" t="s">
        <v>76</v>
      </c>
      <c r="AY1462" s="218" t="s">
        <v>123</v>
      </c>
    </row>
    <row r="1463" spans="1:65" s="14" customFormat="1" ht="11.25">
      <c r="B1463" s="219"/>
      <c r="C1463" s="220"/>
      <c r="D1463" s="200" t="s">
        <v>205</v>
      </c>
      <c r="E1463" s="221" t="s">
        <v>1</v>
      </c>
      <c r="F1463" s="222" t="s">
        <v>321</v>
      </c>
      <c r="G1463" s="220"/>
      <c r="H1463" s="223">
        <v>22</v>
      </c>
      <c r="I1463" s="224"/>
      <c r="J1463" s="220"/>
      <c r="K1463" s="220"/>
      <c r="L1463" s="225"/>
      <c r="M1463" s="226"/>
      <c r="N1463" s="227"/>
      <c r="O1463" s="227"/>
      <c r="P1463" s="227"/>
      <c r="Q1463" s="227"/>
      <c r="R1463" s="227"/>
      <c r="S1463" s="227"/>
      <c r="T1463" s="228"/>
      <c r="AT1463" s="229" t="s">
        <v>205</v>
      </c>
      <c r="AU1463" s="229" t="s">
        <v>132</v>
      </c>
      <c r="AV1463" s="14" t="s">
        <v>132</v>
      </c>
      <c r="AW1463" s="14" t="s">
        <v>32</v>
      </c>
      <c r="AX1463" s="14" t="s">
        <v>76</v>
      </c>
      <c r="AY1463" s="229" t="s">
        <v>123</v>
      </c>
    </row>
    <row r="1464" spans="1:65" s="15" customFormat="1" ht="11.25">
      <c r="B1464" s="230"/>
      <c r="C1464" s="231"/>
      <c r="D1464" s="200" t="s">
        <v>205</v>
      </c>
      <c r="E1464" s="232" t="s">
        <v>1</v>
      </c>
      <c r="F1464" s="233" t="s">
        <v>214</v>
      </c>
      <c r="G1464" s="231"/>
      <c r="H1464" s="234">
        <v>88</v>
      </c>
      <c r="I1464" s="235"/>
      <c r="J1464" s="231"/>
      <c r="K1464" s="231"/>
      <c r="L1464" s="236"/>
      <c r="M1464" s="237"/>
      <c r="N1464" s="238"/>
      <c r="O1464" s="238"/>
      <c r="P1464" s="238"/>
      <c r="Q1464" s="238"/>
      <c r="R1464" s="238"/>
      <c r="S1464" s="238"/>
      <c r="T1464" s="239"/>
      <c r="AT1464" s="240" t="s">
        <v>205</v>
      </c>
      <c r="AU1464" s="240" t="s">
        <v>132</v>
      </c>
      <c r="AV1464" s="15" t="s">
        <v>144</v>
      </c>
      <c r="AW1464" s="15" t="s">
        <v>32</v>
      </c>
      <c r="AX1464" s="15" t="s">
        <v>83</v>
      </c>
      <c r="AY1464" s="240" t="s">
        <v>123</v>
      </c>
    </row>
    <row r="1465" spans="1:65" s="2" customFormat="1" ht="37.9" customHeight="1">
      <c r="A1465" s="35"/>
      <c r="B1465" s="36"/>
      <c r="C1465" s="241" t="s">
        <v>1793</v>
      </c>
      <c r="D1465" s="241" t="s">
        <v>335</v>
      </c>
      <c r="E1465" s="242" t="s">
        <v>1794</v>
      </c>
      <c r="F1465" s="243" t="s">
        <v>1795</v>
      </c>
      <c r="G1465" s="244" t="s">
        <v>298</v>
      </c>
      <c r="H1465" s="245">
        <v>32</v>
      </c>
      <c r="I1465" s="246"/>
      <c r="J1465" s="247">
        <f>ROUND(I1465*H1465,2)</f>
        <v>0</v>
      </c>
      <c r="K1465" s="243" t="s">
        <v>130</v>
      </c>
      <c r="L1465" s="248"/>
      <c r="M1465" s="249" t="s">
        <v>1</v>
      </c>
      <c r="N1465" s="250" t="s">
        <v>42</v>
      </c>
      <c r="O1465" s="72"/>
      <c r="P1465" s="196">
        <f>O1465*H1465</f>
        <v>0</v>
      </c>
      <c r="Q1465" s="196">
        <v>1.2999999999999999E-2</v>
      </c>
      <c r="R1465" s="196">
        <f>Q1465*H1465</f>
        <v>0.41599999999999998</v>
      </c>
      <c r="S1465" s="196">
        <v>0</v>
      </c>
      <c r="T1465" s="197">
        <f>S1465*H1465</f>
        <v>0</v>
      </c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R1465" s="198" t="s">
        <v>404</v>
      </c>
      <c r="AT1465" s="198" t="s">
        <v>335</v>
      </c>
      <c r="AU1465" s="198" t="s">
        <v>132</v>
      </c>
      <c r="AY1465" s="18" t="s">
        <v>123</v>
      </c>
      <c r="BE1465" s="199">
        <f>IF(N1465="základní",J1465,0)</f>
        <v>0</v>
      </c>
      <c r="BF1465" s="199">
        <f>IF(N1465="snížená",J1465,0)</f>
        <v>0</v>
      </c>
      <c r="BG1465" s="199">
        <f>IF(N1465="zákl. přenesená",J1465,0)</f>
        <v>0</v>
      </c>
      <c r="BH1465" s="199">
        <f>IF(N1465="sníž. přenesená",J1465,0)</f>
        <v>0</v>
      </c>
      <c r="BI1465" s="199">
        <f>IF(N1465="nulová",J1465,0)</f>
        <v>0</v>
      </c>
      <c r="BJ1465" s="18" t="s">
        <v>132</v>
      </c>
      <c r="BK1465" s="199">
        <f>ROUND(I1465*H1465,2)</f>
        <v>0</v>
      </c>
      <c r="BL1465" s="18" t="s">
        <v>295</v>
      </c>
      <c r="BM1465" s="198" t="s">
        <v>1796</v>
      </c>
    </row>
    <row r="1466" spans="1:65" s="2" customFormat="1" ht="11.25">
      <c r="A1466" s="35"/>
      <c r="B1466" s="36"/>
      <c r="C1466" s="37"/>
      <c r="D1466" s="200" t="s">
        <v>134</v>
      </c>
      <c r="E1466" s="37"/>
      <c r="F1466" s="201" t="s">
        <v>1797</v>
      </c>
      <c r="G1466" s="37"/>
      <c r="H1466" s="37"/>
      <c r="I1466" s="202"/>
      <c r="J1466" s="37"/>
      <c r="K1466" s="37"/>
      <c r="L1466" s="40"/>
      <c r="M1466" s="203"/>
      <c r="N1466" s="204"/>
      <c r="O1466" s="72"/>
      <c r="P1466" s="72"/>
      <c r="Q1466" s="72"/>
      <c r="R1466" s="72"/>
      <c r="S1466" s="72"/>
      <c r="T1466" s="73"/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T1466" s="18" t="s">
        <v>134</v>
      </c>
      <c r="AU1466" s="18" t="s">
        <v>132</v>
      </c>
    </row>
    <row r="1467" spans="1:65" s="2" customFormat="1" ht="37.9" customHeight="1">
      <c r="A1467" s="35"/>
      <c r="B1467" s="36"/>
      <c r="C1467" s="241" t="s">
        <v>1798</v>
      </c>
      <c r="D1467" s="241" t="s">
        <v>335</v>
      </c>
      <c r="E1467" s="242" t="s">
        <v>1799</v>
      </c>
      <c r="F1467" s="243" t="s">
        <v>1800</v>
      </c>
      <c r="G1467" s="244" t="s">
        <v>298</v>
      </c>
      <c r="H1467" s="245">
        <v>56</v>
      </c>
      <c r="I1467" s="246"/>
      <c r="J1467" s="247">
        <f>ROUND(I1467*H1467,2)</f>
        <v>0</v>
      </c>
      <c r="K1467" s="243" t="s">
        <v>130</v>
      </c>
      <c r="L1467" s="248"/>
      <c r="M1467" s="249" t="s">
        <v>1</v>
      </c>
      <c r="N1467" s="250" t="s">
        <v>42</v>
      </c>
      <c r="O1467" s="72"/>
      <c r="P1467" s="196">
        <f>O1467*H1467</f>
        <v>0</v>
      </c>
      <c r="Q1467" s="196">
        <v>1.6E-2</v>
      </c>
      <c r="R1467" s="196">
        <f>Q1467*H1467</f>
        <v>0.89600000000000002</v>
      </c>
      <c r="S1467" s="196">
        <v>0</v>
      </c>
      <c r="T1467" s="197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198" t="s">
        <v>404</v>
      </c>
      <c r="AT1467" s="198" t="s">
        <v>335</v>
      </c>
      <c r="AU1467" s="198" t="s">
        <v>132</v>
      </c>
      <c r="AY1467" s="18" t="s">
        <v>123</v>
      </c>
      <c r="BE1467" s="199">
        <f>IF(N1467="základní",J1467,0)</f>
        <v>0</v>
      </c>
      <c r="BF1467" s="199">
        <f>IF(N1467="snížená",J1467,0)</f>
        <v>0</v>
      </c>
      <c r="BG1467" s="199">
        <f>IF(N1467="zákl. přenesená",J1467,0)</f>
        <v>0</v>
      </c>
      <c r="BH1467" s="199">
        <f>IF(N1467="sníž. přenesená",J1467,0)</f>
        <v>0</v>
      </c>
      <c r="BI1467" s="199">
        <f>IF(N1467="nulová",J1467,0)</f>
        <v>0</v>
      </c>
      <c r="BJ1467" s="18" t="s">
        <v>132</v>
      </c>
      <c r="BK1467" s="199">
        <f>ROUND(I1467*H1467,2)</f>
        <v>0</v>
      </c>
      <c r="BL1467" s="18" t="s">
        <v>295</v>
      </c>
      <c r="BM1467" s="198" t="s">
        <v>1801</v>
      </c>
    </row>
    <row r="1468" spans="1:65" s="2" customFormat="1" ht="11.25">
      <c r="A1468" s="35"/>
      <c r="B1468" s="36"/>
      <c r="C1468" s="37"/>
      <c r="D1468" s="200" t="s">
        <v>134</v>
      </c>
      <c r="E1468" s="37"/>
      <c r="F1468" s="201" t="s">
        <v>1802</v>
      </c>
      <c r="G1468" s="37"/>
      <c r="H1468" s="37"/>
      <c r="I1468" s="202"/>
      <c r="J1468" s="37"/>
      <c r="K1468" s="37"/>
      <c r="L1468" s="40"/>
      <c r="M1468" s="203"/>
      <c r="N1468" s="204"/>
      <c r="O1468" s="72"/>
      <c r="P1468" s="72"/>
      <c r="Q1468" s="72"/>
      <c r="R1468" s="72"/>
      <c r="S1468" s="72"/>
      <c r="T1468" s="73"/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T1468" s="18" t="s">
        <v>134</v>
      </c>
      <c r="AU1468" s="18" t="s">
        <v>132</v>
      </c>
    </row>
    <row r="1469" spans="1:65" s="2" customFormat="1" ht="24.2" customHeight="1">
      <c r="A1469" s="35"/>
      <c r="B1469" s="36"/>
      <c r="C1469" s="187" t="s">
        <v>1803</v>
      </c>
      <c r="D1469" s="187" t="s">
        <v>126</v>
      </c>
      <c r="E1469" s="188" t="s">
        <v>1804</v>
      </c>
      <c r="F1469" s="189" t="s">
        <v>1805</v>
      </c>
      <c r="G1469" s="190" t="s">
        <v>298</v>
      </c>
      <c r="H1469" s="191">
        <v>4</v>
      </c>
      <c r="I1469" s="192"/>
      <c r="J1469" s="193">
        <f>ROUND(I1469*H1469,2)</f>
        <v>0</v>
      </c>
      <c r="K1469" s="189" t="s">
        <v>130</v>
      </c>
      <c r="L1469" s="40"/>
      <c r="M1469" s="194" t="s">
        <v>1</v>
      </c>
      <c r="N1469" s="195" t="s">
        <v>42</v>
      </c>
      <c r="O1469" s="72"/>
      <c r="P1469" s="196">
        <f>O1469*H1469</f>
        <v>0</v>
      </c>
      <c r="Q1469" s="196">
        <v>0</v>
      </c>
      <c r="R1469" s="196">
        <f>Q1469*H1469</f>
        <v>0</v>
      </c>
      <c r="S1469" s="196">
        <v>0</v>
      </c>
      <c r="T1469" s="197">
        <f>S1469*H1469</f>
        <v>0</v>
      </c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R1469" s="198" t="s">
        <v>295</v>
      </c>
      <c r="AT1469" s="198" t="s">
        <v>126</v>
      </c>
      <c r="AU1469" s="198" t="s">
        <v>132</v>
      </c>
      <c r="AY1469" s="18" t="s">
        <v>123</v>
      </c>
      <c r="BE1469" s="199">
        <f>IF(N1469="základní",J1469,0)</f>
        <v>0</v>
      </c>
      <c r="BF1469" s="199">
        <f>IF(N1469="snížená",J1469,0)</f>
        <v>0</v>
      </c>
      <c r="BG1469" s="199">
        <f>IF(N1469="zákl. přenesená",J1469,0)</f>
        <v>0</v>
      </c>
      <c r="BH1469" s="199">
        <f>IF(N1469="sníž. přenesená",J1469,0)</f>
        <v>0</v>
      </c>
      <c r="BI1469" s="199">
        <f>IF(N1469="nulová",J1469,0)</f>
        <v>0</v>
      </c>
      <c r="BJ1469" s="18" t="s">
        <v>132</v>
      </c>
      <c r="BK1469" s="199">
        <f>ROUND(I1469*H1469,2)</f>
        <v>0</v>
      </c>
      <c r="BL1469" s="18" t="s">
        <v>295</v>
      </c>
      <c r="BM1469" s="198" t="s">
        <v>1806</v>
      </c>
    </row>
    <row r="1470" spans="1:65" s="2" customFormat="1" ht="11.25">
      <c r="A1470" s="35"/>
      <c r="B1470" s="36"/>
      <c r="C1470" s="37"/>
      <c r="D1470" s="200" t="s">
        <v>134</v>
      </c>
      <c r="E1470" s="37"/>
      <c r="F1470" s="201" t="s">
        <v>1807</v>
      </c>
      <c r="G1470" s="37"/>
      <c r="H1470" s="37"/>
      <c r="I1470" s="202"/>
      <c r="J1470" s="37"/>
      <c r="K1470" s="37"/>
      <c r="L1470" s="40"/>
      <c r="M1470" s="203"/>
      <c r="N1470" s="204"/>
      <c r="O1470" s="72"/>
      <c r="P1470" s="72"/>
      <c r="Q1470" s="72"/>
      <c r="R1470" s="72"/>
      <c r="S1470" s="72"/>
      <c r="T1470" s="73"/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T1470" s="18" t="s">
        <v>134</v>
      </c>
      <c r="AU1470" s="18" t="s">
        <v>132</v>
      </c>
    </row>
    <row r="1471" spans="1:65" s="13" customFormat="1" ht="11.25">
      <c r="B1471" s="209"/>
      <c r="C1471" s="210"/>
      <c r="D1471" s="200" t="s">
        <v>205</v>
      </c>
      <c r="E1471" s="211" t="s">
        <v>1</v>
      </c>
      <c r="F1471" s="212" t="s">
        <v>386</v>
      </c>
      <c r="G1471" s="210"/>
      <c r="H1471" s="211" t="s">
        <v>1</v>
      </c>
      <c r="I1471" s="213"/>
      <c r="J1471" s="210"/>
      <c r="K1471" s="210"/>
      <c r="L1471" s="214"/>
      <c r="M1471" s="215"/>
      <c r="N1471" s="216"/>
      <c r="O1471" s="216"/>
      <c r="P1471" s="216"/>
      <c r="Q1471" s="216"/>
      <c r="R1471" s="216"/>
      <c r="S1471" s="216"/>
      <c r="T1471" s="217"/>
      <c r="AT1471" s="218" t="s">
        <v>205</v>
      </c>
      <c r="AU1471" s="218" t="s">
        <v>132</v>
      </c>
      <c r="AV1471" s="13" t="s">
        <v>83</v>
      </c>
      <c r="AW1471" s="13" t="s">
        <v>32</v>
      </c>
      <c r="AX1471" s="13" t="s">
        <v>76</v>
      </c>
      <c r="AY1471" s="218" t="s">
        <v>123</v>
      </c>
    </row>
    <row r="1472" spans="1:65" s="14" customFormat="1" ht="11.25">
      <c r="B1472" s="219"/>
      <c r="C1472" s="220"/>
      <c r="D1472" s="200" t="s">
        <v>205</v>
      </c>
      <c r="E1472" s="221" t="s">
        <v>1</v>
      </c>
      <c r="F1472" s="222" t="s">
        <v>144</v>
      </c>
      <c r="G1472" s="220"/>
      <c r="H1472" s="223">
        <v>4</v>
      </c>
      <c r="I1472" s="224"/>
      <c r="J1472" s="220"/>
      <c r="K1472" s="220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205</v>
      </c>
      <c r="AU1472" s="229" t="s">
        <v>132</v>
      </c>
      <c r="AV1472" s="14" t="s">
        <v>132</v>
      </c>
      <c r="AW1472" s="14" t="s">
        <v>32</v>
      </c>
      <c r="AX1472" s="14" t="s">
        <v>83</v>
      </c>
      <c r="AY1472" s="229" t="s">
        <v>123</v>
      </c>
    </row>
    <row r="1473" spans="1:65" s="2" customFormat="1" ht="14.45" customHeight="1">
      <c r="A1473" s="35"/>
      <c r="B1473" s="36"/>
      <c r="C1473" s="241" t="s">
        <v>1808</v>
      </c>
      <c r="D1473" s="241" t="s">
        <v>335</v>
      </c>
      <c r="E1473" s="242" t="s">
        <v>1809</v>
      </c>
      <c r="F1473" s="243" t="s">
        <v>1810</v>
      </c>
      <c r="G1473" s="244" t="s">
        <v>298</v>
      </c>
      <c r="H1473" s="245">
        <v>4</v>
      </c>
      <c r="I1473" s="246"/>
      <c r="J1473" s="247">
        <f>ROUND(I1473*H1473,2)</f>
        <v>0</v>
      </c>
      <c r="K1473" s="243" t="s">
        <v>130</v>
      </c>
      <c r="L1473" s="248"/>
      <c r="M1473" s="249" t="s">
        <v>1</v>
      </c>
      <c r="N1473" s="250" t="s">
        <v>42</v>
      </c>
      <c r="O1473" s="72"/>
      <c r="P1473" s="196">
        <f>O1473*H1473</f>
        <v>0</v>
      </c>
      <c r="Q1473" s="196">
        <v>2.3999999999999998E-3</v>
      </c>
      <c r="R1473" s="196">
        <f>Q1473*H1473</f>
        <v>9.5999999999999992E-3</v>
      </c>
      <c r="S1473" s="196">
        <v>0</v>
      </c>
      <c r="T1473" s="197">
        <f>S1473*H1473</f>
        <v>0</v>
      </c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R1473" s="198" t="s">
        <v>404</v>
      </c>
      <c r="AT1473" s="198" t="s">
        <v>335</v>
      </c>
      <c r="AU1473" s="198" t="s">
        <v>132</v>
      </c>
      <c r="AY1473" s="18" t="s">
        <v>123</v>
      </c>
      <c r="BE1473" s="199">
        <f>IF(N1473="základní",J1473,0)</f>
        <v>0</v>
      </c>
      <c r="BF1473" s="199">
        <f>IF(N1473="snížená",J1473,0)</f>
        <v>0</v>
      </c>
      <c r="BG1473" s="199">
        <f>IF(N1473="zákl. přenesená",J1473,0)</f>
        <v>0</v>
      </c>
      <c r="BH1473" s="199">
        <f>IF(N1473="sníž. přenesená",J1473,0)</f>
        <v>0</v>
      </c>
      <c r="BI1473" s="199">
        <f>IF(N1473="nulová",J1473,0)</f>
        <v>0</v>
      </c>
      <c r="BJ1473" s="18" t="s">
        <v>132</v>
      </c>
      <c r="BK1473" s="199">
        <f>ROUND(I1473*H1473,2)</f>
        <v>0</v>
      </c>
      <c r="BL1473" s="18" t="s">
        <v>295</v>
      </c>
      <c r="BM1473" s="198" t="s">
        <v>1811</v>
      </c>
    </row>
    <row r="1474" spans="1:65" s="2" customFormat="1" ht="11.25">
      <c r="A1474" s="35"/>
      <c r="B1474" s="36"/>
      <c r="C1474" s="37"/>
      <c r="D1474" s="200" t="s">
        <v>134</v>
      </c>
      <c r="E1474" s="37"/>
      <c r="F1474" s="201" t="s">
        <v>1812</v>
      </c>
      <c r="G1474" s="37"/>
      <c r="H1474" s="37"/>
      <c r="I1474" s="202"/>
      <c r="J1474" s="37"/>
      <c r="K1474" s="37"/>
      <c r="L1474" s="40"/>
      <c r="M1474" s="203"/>
      <c r="N1474" s="204"/>
      <c r="O1474" s="72"/>
      <c r="P1474" s="72"/>
      <c r="Q1474" s="72"/>
      <c r="R1474" s="72"/>
      <c r="S1474" s="72"/>
      <c r="T1474" s="73"/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T1474" s="18" t="s">
        <v>134</v>
      </c>
      <c r="AU1474" s="18" t="s">
        <v>132</v>
      </c>
    </row>
    <row r="1475" spans="1:65" s="2" customFormat="1" ht="14.45" customHeight="1">
      <c r="A1475" s="35"/>
      <c r="B1475" s="36"/>
      <c r="C1475" s="187" t="s">
        <v>1813</v>
      </c>
      <c r="D1475" s="187" t="s">
        <v>126</v>
      </c>
      <c r="E1475" s="188" t="s">
        <v>1814</v>
      </c>
      <c r="F1475" s="189" t="s">
        <v>1815</v>
      </c>
      <c r="G1475" s="190" t="s">
        <v>298</v>
      </c>
      <c r="H1475" s="191">
        <v>108</v>
      </c>
      <c r="I1475" s="192"/>
      <c r="J1475" s="193">
        <f>ROUND(I1475*H1475,2)</f>
        <v>0</v>
      </c>
      <c r="K1475" s="189" t="s">
        <v>130</v>
      </c>
      <c r="L1475" s="40"/>
      <c r="M1475" s="194" t="s">
        <v>1</v>
      </c>
      <c r="N1475" s="195" t="s">
        <v>42</v>
      </c>
      <c r="O1475" s="72"/>
      <c r="P1475" s="196">
        <f>O1475*H1475</f>
        <v>0</v>
      </c>
      <c r="Q1475" s="196">
        <v>0</v>
      </c>
      <c r="R1475" s="196">
        <f>Q1475*H1475</f>
        <v>0</v>
      </c>
      <c r="S1475" s="196">
        <v>0</v>
      </c>
      <c r="T1475" s="197">
        <f>S1475*H1475</f>
        <v>0</v>
      </c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R1475" s="198" t="s">
        <v>295</v>
      </c>
      <c r="AT1475" s="198" t="s">
        <v>126</v>
      </c>
      <c r="AU1475" s="198" t="s">
        <v>132</v>
      </c>
      <c r="AY1475" s="18" t="s">
        <v>123</v>
      </c>
      <c r="BE1475" s="199">
        <f>IF(N1475="základní",J1475,0)</f>
        <v>0</v>
      </c>
      <c r="BF1475" s="199">
        <f>IF(N1475="snížená",J1475,0)</f>
        <v>0</v>
      </c>
      <c r="BG1475" s="199">
        <f>IF(N1475="zákl. přenesená",J1475,0)</f>
        <v>0</v>
      </c>
      <c r="BH1475" s="199">
        <f>IF(N1475="sníž. přenesená",J1475,0)</f>
        <v>0</v>
      </c>
      <c r="BI1475" s="199">
        <f>IF(N1475="nulová",J1475,0)</f>
        <v>0</v>
      </c>
      <c r="BJ1475" s="18" t="s">
        <v>132</v>
      </c>
      <c r="BK1475" s="199">
        <f>ROUND(I1475*H1475,2)</f>
        <v>0</v>
      </c>
      <c r="BL1475" s="18" t="s">
        <v>295</v>
      </c>
      <c r="BM1475" s="198" t="s">
        <v>1816</v>
      </c>
    </row>
    <row r="1476" spans="1:65" s="2" customFormat="1" ht="19.5">
      <c r="A1476" s="35"/>
      <c r="B1476" s="36"/>
      <c r="C1476" s="37"/>
      <c r="D1476" s="200" t="s">
        <v>134</v>
      </c>
      <c r="E1476" s="37"/>
      <c r="F1476" s="201" t="s">
        <v>1817</v>
      </c>
      <c r="G1476" s="37"/>
      <c r="H1476" s="37"/>
      <c r="I1476" s="202"/>
      <c r="J1476" s="37"/>
      <c r="K1476" s="37"/>
      <c r="L1476" s="40"/>
      <c r="M1476" s="203"/>
      <c r="N1476" s="204"/>
      <c r="O1476" s="72"/>
      <c r="P1476" s="72"/>
      <c r="Q1476" s="72"/>
      <c r="R1476" s="72"/>
      <c r="S1476" s="72"/>
      <c r="T1476" s="73"/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T1476" s="18" t="s">
        <v>134</v>
      </c>
      <c r="AU1476" s="18" t="s">
        <v>132</v>
      </c>
    </row>
    <row r="1477" spans="1:65" s="13" customFormat="1" ht="11.25">
      <c r="B1477" s="209"/>
      <c r="C1477" s="210"/>
      <c r="D1477" s="200" t="s">
        <v>205</v>
      </c>
      <c r="E1477" s="211" t="s">
        <v>1</v>
      </c>
      <c r="F1477" s="212" t="s">
        <v>1818</v>
      </c>
      <c r="G1477" s="210"/>
      <c r="H1477" s="211" t="s">
        <v>1</v>
      </c>
      <c r="I1477" s="213"/>
      <c r="J1477" s="210"/>
      <c r="K1477" s="210"/>
      <c r="L1477" s="214"/>
      <c r="M1477" s="215"/>
      <c r="N1477" s="216"/>
      <c r="O1477" s="216"/>
      <c r="P1477" s="216"/>
      <c r="Q1477" s="216"/>
      <c r="R1477" s="216"/>
      <c r="S1477" s="216"/>
      <c r="T1477" s="217"/>
      <c r="AT1477" s="218" t="s">
        <v>205</v>
      </c>
      <c r="AU1477" s="218" t="s">
        <v>132</v>
      </c>
      <c r="AV1477" s="13" t="s">
        <v>83</v>
      </c>
      <c r="AW1477" s="13" t="s">
        <v>32</v>
      </c>
      <c r="AX1477" s="13" t="s">
        <v>76</v>
      </c>
      <c r="AY1477" s="218" t="s">
        <v>123</v>
      </c>
    </row>
    <row r="1478" spans="1:65" s="13" customFormat="1" ht="11.25">
      <c r="B1478" s="209"/>
      <c r="C1478" s="210"/>
      <c r="D1478" s="200" t="s">
        <v>205</v>
      </c>
      <c r="E1478" s="211" t="s">
        <v>1</v>
      </c>
      <c r="F1478" s="212" t="s">
        <v>1819</v>
      </c>
      <c r="G1478" s="210"/>
      <c r="H1478" s="211" t="s">
        <v>1</v>
      </c>
      <c r="I1478" s="213"/>
      <c r="J1478" s="210"/>
      <c r="K1478" s="210"/>
      <c r="L1478" s="214"/>
      <c r="M1478" s="215"/>
      <c r="N1478" s="216"/>
      <c r="O1478" s="216"/>
      <c r="P1478" s="216"/>
      <c r="Q1478" s="216"/>
      <c r="R1478" s="216"/>
      <c r="S1478" s="216"/>
      <c r="T1478" s="217"/>
      <c r="AT1478" s="218" t="s">
        <v>205</v>
      </c>
      <c r="AU1478" s="218" t="s">
        <v>132</v>
      </c>
      <c r="AV1478" s="13" t="s">
        <v>83</v>
      </c>
      <c r="AW1478" s="13" t="s">
        <v>32</v>
      </c>
      <c r="AX1478" s="13" t="s">
        <v>76</v>
      </c>
      <c r="AY1478" s="218" t="s">
        <v>123</v>
      </c>
    </row>
    <row r="1479" spans="1:65" s="14" customFormat="1" ht="11.25">
      <c r="B1479" s="219"/>
      <c r="C1479" s="220"/>
      <c r="D1479" s="200" t="s">
        <v>205</v>
      </c>
      <c r="E1479" s="221" t="s">
        <v>1</v>
      </c>
      <c r="F1479" s="222" t="s">
        <v>144</v>
      </c>
      <c r="G1479" s="220"/>
      <c r="H1479" s="223">
        <v>4</v>
      </c>
      <c r="I1479" s="224"/>
      <c r="J1479" s="220"/>
      <c r="K1479" s="220"/>
      <c r="L1479" s="225"/>
      <c r="M1479" s="226"/>
      <c r="N1479" s="227"/>
      <c r="O1479" s="227"/>
      <c r="P1479" s="227"/>
      <c r="Q1479" s="227"/>
      <c r="R1479" s="227"/>
      <c r="S1479" s="227"/>
      <c r="T1479" s="228"/>
      <c r="AT1479" s="229" t="s">
        <v>205</v>
      </c>
      <c r="AU1479" s="229" t="s">
        <v>132</v>
      </c>
      <c r="AV1479" s="14" t="s">
        <v>132</v>
      </c>
      <c r="AW1479" s="14" t="s">
        <v>32</v>
      </c>
      <c r="AX1479" s="14" t="s">
        <v>76</v>
      </c>
      <c r="AY1479" s="229" t="s">
        <v>123</v>
      </c>
    </row>
    <row r="1480" spans="1:65" s="13" customFormat="1" ht="11.25">
      <c r="B1480" s="209"/>
      <c r="C1480" s="210"/>
      <c r="D1480" s="200" t="s">
        <v>205</v>
      </c>
      <c r="E1480" s="211" t="s">
        <v>1</v>
      </c>
      <c r="F1480" s="212" t="s">
        <v>345</v>
      </c>
      <c r="G1480" s="210"/>
      <c r="H1480" s="211" t="s">
        <v>1</v>
      </c>
      <c r="I1480" s="213"/>
      <c r="J1480" s="210"/>
      <c r="K1480" s="210"/>
      <c r="L1480" s="214"/>
      <c r="M1480" s="215"/>
      <c r="N1480" s="216"/>
      <c r="O1480" s="216"/>
      <c r="P1480" s="216"/>
      <c r="Q1480" s="216"/>
      <c r="R1480" s="216"/>
      <c r="S1480" s="216"/>
      <c r="T1480" s="217"/>
      <c r="AT1480" s="218" t="s">
        <v>205</v>
      </c>
      <c r="AU1480" s="218" t="s">
        <v>132</v>
      </c>
      <c r="AV1480" s="13" t="s">
        <v>83</v>
      </c>
      <c r="AW1480" s="13" t="s">
        <v>32</v>
      </c>
      <c r="AX1480" s="13" t="s">
        <v>76</v>
      </c>
      <c r="AY1480" s="218" t="s">
        <v>123</v>
      </c>
    </row>
    <row r="1481" spans="1:65" s="13" customFormat="1" ht="11.25">
      <c r="B1481" s="209"/>
      <c r="C1481" s="210"/>
      <c r="D1481" s="200" t="s">
        <v>205</v>
      </c>
      <c r="E1481" s="211" t="s">
        <v>1</v>
      </c>
      <c r="F1481" s="212" t="s">
        <v>1820</v>
      </c>
      <c r="G1481" s="210"/>
      <c r="H1481" s="211" t="s">
        <v>1</v>
      </c>
      <c r="I1481" s="213"/>
      <c r="J1481" s="210"/>
      <c r="K1481" s="210"/>
      <c r="L1481" s="214"/>
      <c r="M1481" s="215"/>
      <c r="N1481" s="216"/>
      <c r="O1481" s="216"/>
      <c r="P1481" s="216"/>
      <c r="Q1481" s="216"/>
      <c r="R1481" s="216"/>
      <c r="S1481" s="216"/>
      <c r="T1481" s="217"/>
      <c r="AT1481" s="218" t="s">
        <v>205</v>
      </c>
      <c r="AU1481" s="218" t="s">
        <v>132</v>
      </c>
      <c r="AV1481" s="13" t="s">
        <v>83</v>
      </c>
      <c r="AW1481" s="13" t="s">
        <v>32</v>
      </c>
      <c r="AX1481" s="13" t="s">
        <v>76</v>
      </c>
      <c r="AY1481" s="218" t="s">
        <v>123</v>
      </c>
    </row>
    <row r="1482" spans="1:65" s="14" customFormat="1" ht="11.25">
      <c r="B1482" s="219"/>
      <c r="C1482" s="220"/>
      <c r="D1482" s="200" t="s">
        <v>205</v>
      </c>
      <c r="E1482" s="221" t="s">
        <v>1</v>
      </c>
      <c r="F1482" s="222" t="s">
        <v>144</v>
      </c>
      <c r="G1482" s="220"/>
      <c r="H1482" s="223">
        <v>4</v>
      </c>
      <c r="I1482" s="224"/>
      <c r="J1482" s="220"/>
      <c r="K1482" s="220"/>
      <c r="L1482" s="225"/>
      <c r="M1482" s="226"/>
      <c r="N1482" s="227"/>
      <c r="O1482" s="227"/>
      <c r="P1482" s="227"/>
      <c r="Q1482" s="227"/>
      <c r="R1482" s="227"/>
      <c r="S1482" s="227"/>
      <c r="T1482" s="228"/>
      <c r="AT1482" s="229" t="s">
        <v>205</v>
      </c>
      <c r="AU1482" s="229" t="s">
        <v>132</v>
      </c>
      <c r="AV1482" s="14" t="s">
        <v>132</v>
      </c>
      <c r="AW1482" s="14" t="s">
        <v>32</v>
      </c>
      <c r="AX1482" s="14" t="s">
        <v>76</v>
      </c>
      <c r="AY1482" s="229" t="s">
        <v>123</v>
      </c>
    </row>
    <row r="1483" spans="1:65" s="13" customFormat="1" ht="11.25">
      <c r="B1483" s="209"/>
      <c r="C1483" s="210"/>
      <c r="D1483" s="200" t="s">
        <v>205</v>
      </c>
      <c r="E1483" s="211" t="s">
        <v>1</v>
      </c>
      <c r="F1483" s="212" t="s">
        <v>1821</v>
      </c>
      <c r="G1483" s="210"/>
      <c r="H1483" s="211" t="s">
        <v>1</v>
      </c>
      <c r="I1483" s="213"/>
      <c r="J1483" s="210"/>
      <c r="K1483" s="210"/>
      <c r="L1483" s="214"/>
      <c r="M1483" s="215"/>
      <c r="N1483" s="216"/>
      <c r="O1483" s="216"/>
      <c r="P1483" s="216"/>
      <c r="Q1483" s="216"/>
      <c r="R1483" s="216"/>
      <c r="S1483" s="216"/>
      <c r="T1483" s="217"/>
      <c r="AT1483" s="218" t="s">
        <v>205</v>
      </c>
      <c r="AU1483" s="218" t="s">
        <v>132</v>
      </c>
      <c r="AV1483" s="13" t="s">
        <v>83</v>
      </c>
      <c r="AW1483" s="13" t="s">
        <v>32</v>
      </c>
      <c r="AX1483" s="13" t="s">
        <v>76</v>
      </c>
      <c r="AY1483" s="218" t="s">
        <v>123</v>
      </c>
    </row>
    <row r="1484" spans="1:65" s="14" customFormat="1" ht="11.25">
      <c r="B1484" s="219"/>
      <c r="C1484" s="220"/>
      <c r="D1484" s="200" t="s">
        <v>205</v>
      </c>
      <c r="E1484" s="221" t="s">
        <v>1</v>
      </c>
      <c r="F1484" s="222" t="s">
        <v>321</v>
      </c>
      <c r="G1484" s="220"/>
      <c r="H1484" s="223">
        <v>22</v>
      </c>
      <c r="I1484" s="224"/>
      <c r="J1484" s="220"/>
      <c r="K1484" s="220"/>
      <c r="L1484" s="225"/>
      <c r="M1484" s="226"/>
      <c r="N1484" s="227"/>
      <c r="O1484" s="227"/>
      <c r="P1484" s="227"/>
      <c r="Q1484" s="227"/>
      <c r="R1484" s="227"/>
      <c r="S1484" s="227"/>
      <c r="T1484" s="228"/>
      <c r="AT1484" s="229" t="s">
        <v>205</v>
      </c>
      <c r="AU1484" s="229" t="s">
        <v>132</v>
      </c>
      <c r="AV1484" s="14" t="s">
        <v>132</v>
      </c>
      <c r="AW1484" s="14" t="s">
        <v>32</v>
      </c>
      <c r="AX1484" s="14" t="s">
        <v>76</v>
      </c>
      <c r="AY1484" s="229" t="s">
        <v>123</v>
      </c>
    </row>
    <row r="1485" spans="1:65" s="13" customFormat="1" ht="11.25">
      <c r="B1485" s="209"/>
      <c r="C1485" s="210"/>
      <c r="D1485" s="200" t="s">
        <v>205</v>
      </c>
      <c r="E1485" s="211" t="s">
        <v>1</v>
      </c>
      <c r="F1485" s="212" t="s">
        <v>349</v>
      </c>
      <c r="G1485" s="210"/>
      <c r="H1485" s="211" t="s">
        <v>1</v>
      </c>
      <c r="I1485" s="213"/>
      <c r="J1485" s="210"/>
      <c r="K1485" s="210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205</v>
      </c>
      <c r="AU1485" s="218" t="s">
        <v>132</v>
      </c>
      <c r="AV1485" s="13" t="s">
        <v>83</v>
      </c>
      <c r="AW1485" s="13" t="s">
        <v>32</v>
      </c>
      <c r="AX1485" s="13" t="s">
        <v>76</v>
      </c>
      <c r="AY1485" s="218" t="s">
        <v>123</v>
      </c>
    </row>
    <row r="1486" spans="1:65" s="13" customFormat="1" ht="11.25">
      <c r="B1486" s="209"/>
      <c r="C1486" s="210"/>
      <c r="D1486" s="200" t="s">
        <v>205</v>
      </c>
      <c r="E1486" s="211" t="s">
        <v>1</v>
      </c>
      <c r="F1486" s="212" t="s">
        <v>1820</v>
      </c>
      <c r="G1486" s="210"/>
      <c r="H1486" s="211" t="s">
        <v>1</v>
      </c>
      <c r="I1486" s="213"/>
      <c r="J1486" s="210"/>
      <c r="K1486" s="210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205</v>
      </c>
      <c r="AU1486" s="218" t="s">
        <v>132</v>
      </c>
      <c r="AV1486" s="13" t="s">
        <v>83</v>
      </c>
      <c r="AW1486" s="13" t="s">
        <v>32</v>
      </c>
      <c r="AX1486" s="13" t="s">
        <v>76</v>
      </c>
      <c r="AY1486" s="218" t="s">
        <v>123</v>
      </c>
    </row>
    <row r="1487" spans="1:65" s="14" customFormat="1" ht="11.25">
      <c r="B1487" s="219"/>
      <c r="C1487" s="220"/>
      <c r="D1487" s="200" t="s">
        <v>205</v>
      </c>
      <c r="E1487" s="221" t="s">
        <v>1</v>
      </c>
      <c r="F1487" s="222" t="s">
        <v>167</v>
      </c>
      <c r="G1487" s="220"/>
      <c r="H1487" s="223">
        <v>8</v>
      </c>
      <c r="I1487" s="224"/>
      <c r="J1487" s="220"/>
      <c r="K1487" s="220"/>
      <c r="L1487" s="225"/>
      <c r="M1487" s="226"/>
      <c r="N1487" s="227"/>
      <c r="O1487" s="227"/>
      <c r="P1487" s="227"/>
      <c r="Q1487" s="227"/>
      <c r="R1487" s="227"/>
      <c r="S1487" s="227"/>
      <c r="T1487" s="228"/>
      <c r="AT1487" s="229" t="s">
        <v>205</v>
      </c>
      <c r="AU1487" s="229" t="s">
        <v>132</v>
      </c>
      <c r="AV1487" s="14" t="s">
        <v>132</v>
      </c>
      <c r="AW1487" s="14" t="s">
        <v>32</v>
      </c>
      <c r="AX1487" s="14" t="s">
        <v>76</v>
      </c>
      <c r="AY1487" s="229" t="s">
        <v>123</v>
      </c>
    </row>
    <row r="1488" spans="1:65" s="13" customFormat="1" ht="11.25">
      <c r="B1488" s="209"/>
      <c r="C1488" s="210"/>
      <c r="D1488" s="200" t="s">
        <v>205</v>
      </c>
      <c r="E1488" s="211" t="s">
        <v>1</v>
      </c>
      <c r="F1488" s="212" t="s">
        <v>1821</v>
      </c>
      <c r="G1488" s="210"/>
      <c r="H1488" s="211" t="s">
        <v>1</v>
      </c>
      <c r="I1488" s="213"/>
      <c r="J1488" s="210"/>
      <c r="K1488" s="210"/>
      <c r="L1488" s="214"/>
      <c r="M1488" s="215"/>
      <c r="N1488" s="216"/>
      <c r="O1488" s="216"/>
      <c r="P1488" s="216"/>
      <c r="Q1488" s="216"/>
      <c r="R1488" s="216"/>
      <c r="S1488" s="216"/>
      <c r="T1488" s="217"/>
      <c r="AT1488" s="218" t="s">
        <v>205</v>
      </c>
      <c r="AU1488" s="218" t="s">
        <v>132</v>
      </c>
      <c r="AV1488" s="13" t="s">
        <v>83</v>
      </c>
      <c r="AW1488" s="13" t="s">
        <v>32</v>
      </c>
      <c r="AX1488" s="13" t="s">
        <v>76</v>
      </c>
      <c r="AY1488" s="218" t="s">
        <v>123</v>
      </c>
    </row>
    <row r="1489" spans="1:65" s="14" customFormat="1" ht="11.25">
      <c r="B1489" s="219"/>
      <c r="C1489" s="220"/>
      <c r="D1489" s="200" t="s">
        <v>205</v>
      </c>
      <c r="E1489" s="221" t="s">
        <v>1</v>
      </c>
      <c r="F1489" s="222" t="s">
        <v>529</v>
      </c>
      <c r="G1489" s="220"/>
      <c r="H1489" s="223">
        <v>44</v>
      </c>
      <c r="I1489" s="224"/>
      <c r="J1489" s="220"/>
      <c r="K1489" s="220"/>
      <c r="L1489" s="225"/>
      <c r="M1489" s="226"/>
      <c r="N1489" s="227"/>
      <c r="O1489" s="227"/>
      <c r="P1489" s="227"/>
      <c r="Q1489" s="227"/>
      <c r="R1489" s="227"/>
      <c r="S1489" s="227"/>
      <c r="T1489" s="228"/>
      <c r="AT1489" s="229" t="s">
        <v>205</v>
      </c>
      <c r="AU1489" s="229" t="s">
        <v>132</v>
      </c>
      <c r="AV1489" s="14" t="s">
        <v>132</v>
      </c>
      <c r="AW1489" s="14" t="s">
        <v>32</v>
      </c>
      <c r="AX1489" s="14" t="s">
        <v>76</v>
      </c>
      <c r="AY1489" s="229" t="s">
        <v>123</v>
      </c>
    </row>
    <row r="1490" spans="1:65" s="13" customFormat="1" ht="11.25">
      <c r="B1490" s="209"/>
      <c r="C1490" s="210"/>
      <c r="D1490" s="200" t="s">
        <v>205</v>
      </c>
      <c r="E1490" s="211" t="s">
        <v>1</v>
      </c>
      <c r="F1490" s="212" t="s">
        <v>367</v>
      </c>
      <c r="G1490" s="210"/>
      <c r="H1490" s="211" t="s">
        <v>1</v>
      </c>
      <c r="I1490" s="213"/>
      <c r="J1490" s="210"/>
      <c r="K1490" s="210"/>
      <c r="L1490" s="214"/>
      <c r="M1490" s="215"/>
      <c r="N1490" s="216"/>
      <c r="O1490" s="216"/>
      <c r="P1490" s="216"/>
      <c r="Q1490" s="216"/>
      <c r="R1490" s="216"/>
      <c r="S1490" s="216"/>
      <c r="T1490" s="217"/>
      <c r="AT1490" s="218" t="s">
        <v>205</v>
      </c>
      <c r="AU1490" s="218" t="s">
        <v>132</v>
      </c>
      <c r="AV1490" s="13" t="s">
        <v>83</v>
      </c>
      <c r="AW1490" s="13" t="s">
        <v>32</v>
      </c>
      <c r="AX1490" s="13" t="s">
        <v>76</v>
      </c>
      <c r="AY1490" s="218" t="s">
        <v>123</v>
      </c>
    </row>
    <row r="1491" spans="1:65" s="13" customFormat="1" ht="11.25">
      <c r="B1491" s="209"/>
      <c r="C1491" s="210"/>
      <c r="D1491" s="200" t="s">
        <v>205</v>
      </c>
      <c r="E1491" s="211" t="s">
        <v>1</v>
      </c>
      <c r="F1491" s="212" t="s">
        <v>1820</v>
      </c>
      <c r="G1491" s="210"/>
      <c r="H1491" s="211" t="s">
        <v>1</v>
      </c>
      <c r="I1491" s="213"/>
      <c r="J1491" s="210"/>
      <c r="K1491" s="210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205</v>
      </c>
      <c r="AU1491" s="218" t="s">
        <v>132</v>
      </c>
      <c r="AV1491" s="13" t="s">
        <v>83</v>
      </c>
      <c r="AW1491" s="13" t="s">
        <v>32</v>
      </c>
      <c r="AX1491" s="13" t="s">
        <v>76</v>
      </c>
      <c r="AY1491" s="218" t="s">
        <v>123</v>
      </c>
    </row>
    <row r="1492" spans="1:65" s="14" customFormat="1" ht="11.25">
      <c r="B1492" s="219"/>
      <c r="C1492" s="220"/>
      <c r="D1492" s="200" t="s">
        <v>205</v>
      </c>
      <c r="E1492" s="221" t="s">
        <v>1</v>
      </c>
      <c r="F1492" s="222" t="s">
        <v>144</v>
      </c>
      <c r="G1492" s="220"/>
      <c r="H1492" s="223">
        <v>4</v>
      </c>
      <c r="I1492" s="224"/>
      <c r="J1492" s="220"/>
      <c r="K1492" s="220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205</v>
      </c>
      <c r="AU1492" s="229" t="s">
        <v>132</v>
      </c>
      <c r="AV1492" s="14" t="s">
        <v>132</v>
      </c>
      <c r="AW1492" s="14" t="s">
        <v>32</v>
      </c>
      <c r="AX1492" s="14" t="s">
        <v>76</v>
      </c>
      <c r="AY1492" s="229" t="s">
        <v>123</v>
      </c>
    </row>
    <row r="1493" spans="1:65" s="13" customFormat="1" ht="11.25">
      <c r="B1493" s="209"/>
      <c r="C1493" s="210"/>
      <c r="D1493" s="200" t="s">
        <v>205</v>
      </c>
      <c r="E1493" s="211" t="s">
        <v>1</v>
      </c>
      <c r="F1493" s="212" t="s">
        <v>1821</v>
      </c>
      <c r="G1493" s="210"/>
      <c r="H1493" s="211" t="s">
        <v>1</v>
      </c>
      <c r="I1493" s="213"/>
      <c r="J1493" s="210"/>
      <c r="K1493" s="210"/>
      <c r="L1493" s="214"/>
      <c r="M1493" s="215"/>
      <c r="N1493" s="216"/>
      <c r="O1493" s="216"/>
      <c r="P1493" s="216"/>
      <c r="Q1493" s="216"/>
      <c r="R1493" s="216"/>
      <c r="S1493" s="216"/>
      <c r="T1493" s="217"/>
      <c r="AT1493" s="218" t="s">
        <v>205</v>
      </c>
      <c r="AU1493" s="218" t="s">
        <v>132</v>
      </c>
      <c r="AV1493" s="13" t="s">
        <v>83</v>
      </c>
      <c r="AW1493" s="13" t="s">
        <v>32</v>
      </c>
      <c r="AX1493" s="13" t="s">
        <v>76</v>
      </c>
      <c r="AY1493" s="218" t="s">
        <v>123</v>
      </c>
    </row>
    <row r="1494" spans="1:65" s="14" customFormat="1" ht="11.25">
      <c r="B1494" s="219"/>
      <c r="C1494" s="220"/>
      <c r="D1494" s="200" t="s">
        <v>205</v>
      </c>
      <c r="E1494" s="221" t="s">
        <v>1</v>
      </c>
      <c r="F1494" s="222" t="s">
        <v>321</v>
      </c>
      <c r="G1494" s="220"/>
      <c r="H1494" s="223">
        <v>22</v>
      </c>
      <c r="I1494" s="224"/>
      <c r="J1494" s="220"/>
      <c r="K1494" s="220"/>
      <c r="L1494" s="225"/>
      <c r="M1494" s="226"/>
      <c r="N1494" s="227"/>
      <c r="O1494" s="227"/>
      <c r="P1494" s="227"/>
      <c r="Q1494" s="227"/>
      <c r="R1494" s="227"/>
      <c r="S1494" s="227"/>
      <c r="T1494" s="228"/>
      <c r="AT1494" s="229" t="s">
        <v>205</v>
      </c>
      <c r="AU1494" s="229" t="s">
        <v>132</v>
      </c>
      <c r="AV1494" s="14" t="s">
        <v>132</v>
      </c>
      <c r="AW1494" s="14" t="s">
        <v>32</v>
      </c>
      <c r="AX1494" s="14" t="s">
        <v>76</v>
      </c>
      <c r="AY1494" s="229" t="s">
        <v>123</v>
      </c>
    </row>
    <row r="1495" spans="1:65" s="15" customFormat="1" ht="11.25">
      <c r="B1495" s="230"/>
      <c r="C1495" s="231"/>
      <c r="D1495" s="200" t="s">
        <v>205</v>
      </c>
      <c r="E1495" s="232" t="s">
        <v>1</v>
      </c>
      <c r="F1495" s="233" t="s">
        <v>214</v>
      </c>
      <c r="G1495" s="231"/>
      <c r="H1495" s="234">
        <v>108</v>
      </c>
      <c r="I1495" s="235"/>
      <c r="J1495" s="231"/>
      <c r="K1495" s="231"/>
      <c r="L1495" s="236"/>
      <c r="M1495" s="237"/>
      <c r="N1495" s="238"/>
      <c r="O1495" s="238"/>
      <c r="P1495" s="238"/>
      <c r="Q1495" s="238"/>
      <c r="R1495" s="238"/>
      <c r="S1495" s="238"/>
      <c r="T1495" s="239"/>
      <c r="AT1495" s="240" t="s">
        <v>205</v>
      </c>
      <c r="AU1495" s="240" t="s">
        <v>132</v>
      </c>
      <c r="AV1495" s="15" t="s">
        <v>144</v>
      </c>
      <c r="AW1495" s="15" t="s">
        <v>32</v>
      </c>
      <c r="AX1495" s="15" t="s">
        <v>83</v>
      </c>
      <c r="AY1495" s="240" t="s">
        <v>123</v>
      </c>
    </row>
    <row r="1496" spans="1:65" s="2" customFormat="1" ht="24.2" customHeight="1">
      <c r="A1496" s="35"/>
      <c r="B1496" s="36"/>
      <c r="C1496" s="241" t="s">
        <v>1822</v>
      </c>
      <c r="D1496" s="241" t="s">
        <v>335</v>
      </c>
      <c r="E1496" s="242" t="s">
        <v>1823</v>
      </c>
      <c r="F1496" s="243" t="s">
        <v>1824</v>
      </c>
      <c r="G1496" s="244" t="s">
        <v>298</v>
      </c>
      <c r="H1496" s="245">
        <v>4</v>
      </c>
      <c r="I1496" s="246"/>
      <c r="J1496" s="247">
        <f>ROUND(I1496*H1496,2)</f>
        <v>0</v>
      </c>
      <c r="K1496" s="243" t="s">
        <v>130</v>
      </c>
      <c r="L1496" s="248"/>
      <c r="M1496" s="249" t="s">
        <v>1</v>
      </c>
      <c r="N1496" s="250" t="s">
        <v>42</v>
      </c>
      <c r="O1496" s="72"/>
      <c r="P1496" s="196">
        <f>O1496*H1496</f>
        <v>0</v>
      </c>
      <c r="Q1496" s="196">
        <v>2.2000000000000001E-3</v>
      </c>
      <c r="R1496" s="196">
        <f>Q1496*H1496</f>
        <v>8.8000000000000005E-3</v>
      </c>
      <c r="S1496" s="196">
        <v>0</v>
      </c>
      <c r="T1496" s="197">
        <f>S1496*H1496</f>
        <v>0</v>
      </c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R1496" s="198" t="s">
        <v>404</v>
      </c>
      <c r="AT1496" s="198" t="s">
        <v>335</v>
      </c>
      <c r="AU1496" s="198" t="s">
        <v>132</v>
      </c>
      <c r="AY1496" s="18" t="s">
        <v>123</v>
      </c>
      <c r="BE1496" s="199">
        <f>IF(N1496="základní",J1496,0)</f>
        <v>0</v>
      </c>
      <c r="BF1496" s="199">
        <f>IF(N1496="snížená",J1496,0)</f>
        <v>0</v>
      </c>
      <c r="BG1496" s="199">
        <f>IF(N1496="zákl. přenesená",J1496,0)</f>
        <v>0</v>
      </c>
      <c r="BH1496" s="199">
        <f>IF(N1496="sníž. přenesená",J1496,0)</f>
        <v>0</v>
      </c>
      <c r="BI1496" s="199">
        <f>IF(N1496="nulová",J1496,0)</f>
        <v>0</v>
      </c>
      <c r="BJ1496" s="18" t="s">
        <v>132</v>
      </c>
      <c r="BK1496" s="199">
        <f>ROUND(I1496*H1496,2)</f>
        <v>0</v>
      </c>
      <c r="BL1496" s="18" t="s">
        <v>295</v>
      </c>
      <c r="BM1496" s="198" t="s">
        <v>1825</v>
      </c>
    </row>
    <row r="1497" spans="1:65" s="2" customFormat="1" ht="11.25">
      <c r="A1497" s="35"/>
      <c r="B1497" s="36"/>
      <c r="C1497" s="37"/>
      <c r="D1497" s="200" t="s">
        <v>134</v>
      </c>
      <c r="E1497" s="37"/>
      <c r="F1497" s="201" t="s">
        <v>1826</v>
      </c>
      <c r="G1497" s="37"/>
      <c r="H1497" s="37"/>
      <c r="I1497" s="202"/>
      <c r="J1497" s="37"/>
      <c r="K1497" s="37"/>
      <c r="L1497" s="40"/>
      <c r="M1497" s="203"/>
      <c r="N1497" s="204"/>
      <c r="O1497" s="72"/>
      <c r="P1497" s="72"/>
      <c r="Q1497" s="72"/>
      <c r="R1497" s="72"/>
      <c r="S1497" s="72"/>
      <c r="T1497" s="73"/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T1497" s="18" t="s">
        <v>134</v>
      </c>
      <c r="AU1497" s="18" t="s">
        <v>132</v>
      </c>
    </row>
    <row r="1498" spans="1:65" s="2" customFormat="1" ht="14.45" customHeight="1">
      <c r="A1498" s="35"/>
      <c r="B1498" s="36"/>
      <c r="C1498" s="241" t="s">
        <v>1827</v>
      </c>
      <c r="D1498" s="241" t="s">
        <v>335</v>
      </c>
      <c r="E1498" s="242" t="s">
        <v>1828</v>
      </c>
      <c r="F1498" s="243" t="s">
        <v>1829</v>
      </c>
      <c r="G1498" s="244" t="s">
        <v>298</v>
      </c>
      <c r="H1498" s="245">
        <v>16</v>
      </c>
      <c r="I1498" s="246"/>
      <c r="J1498" s="247">
        <f>ROUND(I1498*H1498,2)</f>
        <v>0</v>
      </c>
      <c r="K1498" s="243" t="s">
        <v>130</v>
      </c>
      <c r="L1498" s="248"/>
      <c r="M1498" s="249" t="s">
        <v>1</v>
      </c>
      <c r="N1498" s="250" t="s">
        <v>42</v>
      </c>
      <c r="O1498" s="72"/>
      <c r="P1498" s="196">
        <f>O1498*H1498</f>
        <v>0</v>
      </c>
      <c r="Q1498" s="196">
        <v>2.2000000000000001E-3</v>
      </c>
      <c r="R1498" s="196">
        <f>Q1498*H1498</f>
        <v>3.5200000000000002E-2</v>
      </c>
      <c r="S1498" s="196">
        <v>0</v>
      </c>
      <c r="T1498" s="197">
        <f>S1498*H1498</f>
        <v>0</v>
      </c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R1498" s="198" t="s">
        <v>404</v>
      </c>
      <c r="AT1498" s="198" t="s">
        <v>335</v>
      </c>
      <c r="AU1498" s="198" t="s">
        <v>132</v>
      </c>
      <c r="AY1498" s="18" t="s">
        <v>123</v>
      </c>
      <c r="BE1498" s="199">
        <f>IF(N1498="základní",J1498,0)</f>
        <v>0</v>
      </c>
      <c r="BF1498" s="199">
        <f>IF(N1498="snížená",J1498,0)</f>
        <v>0</v>
      </c>
      <c r="BG1498" s="199">
        <f>IF(N1498="zákl. přenesená",J1498,0)</f>
        <v>0</v>
      </c>
      <c r="BH1498" s="199">
        <f>IF(N1498="sníž. přenesená",J1498,0)</f>
        <v>0</v>
      </c>
      <c r="BI1498" s="199">
        <f>IF(N1498="nulová",J1498,0)</f>
        <v>0</v>
      </c>
      <c r="BJ1498" s="18" t="s">
        <v>132</v>
      </c>
      <c r="BK1498" s="199">
        <f>ROUND(I1498*H1498,2)</f>
        <v>0</v>
      </c>
      <c r="BL1498" s="18" t="s">
        <v>295</v>
      </c>
      <c r="BM1498" s="198" t="s">
        <v>1830</v>
      </c>
    </row>
    <row r="1499" spans="1:65" s="2" customFormat="1" ht="11.25">
      <c r="A1499" s="35"/>
      <c r="B1499" s="36"/>
      <c r="C1499" s="37"/>
      <c r="D1499" s="200" t="s">
        <v>134</v>
      </c>
      <c r="E1499" s="37"/>
      <c r="F1499" s="201" t="s">
        <v>1831</v>
      </c>
      <c r="G1499" s="37"/>
      <c r="H1499" s="37"/>
      <c r="I1499" s="202"/>
      <c r="J1499" s="37"/>
      <c r="K1499" s="37"/>
      <c r="L1499" s="40"/>
      <c r="M1499" s="203"/>
      <c r="N1499" s="204"/>
      <c r="O1499" s="72"/>
      <c r="P1499" s="72"/>
      <c r="Q1499" s="72"/>
      <c r="R1499" s="72"/>
      <c r="S1499" s="72"/>
      <c r="T1499" s="73"/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T1499" s="18" t="s">
        <v>134</v>
      </c>
      <c r="AU1499" s="18" t="s">
        <v>132</v>
      </c>
    </row>
    <row r="1500" spans="1:65" s="2" customFormat="1" ht="14.45" customHeight="1">
      <c r="A1500" s="35"/>
      <c r="B1500" s="36"/>
      <c r="C1500" s="241" t="s">
        <v>1832</v>
      </c>
      <c r="D1500" s="241" t="s">
        <v>335</v>
      </c>
      <c r="E1500" s="242" t="s">
        <v>1833</v>
      </c>
      <c r="F1500" s="243" t="s">
        <v>1834</v>
      </c>
      <c r="G1500" s="244" t="s">
        <v>298</v>
      </c>
      <c r="H1500" s="245">
        <v>88</v>
      </c>
      <c r="I1500" s="246"/>
      <c r="J1500" s="247">
        <f>ROUND(I1500*H1500,2)</f>
        <v>0</v>
      </c>
      <c r="K1500" s="243" t="s">
        <v>130</v>
      </c>
      <c r="L1500" s="248"/>
      <c r="M1500" s="249" t="s">
        <v>1</v>
      </c>
      <c r="N1500" s="250" t="s">
        <v>42</v>
      </c>
      <c r="O1500" s="72"/>
      <c r="P1500" s="196">
        <f>O1500*H1500</f>
        <v>0</v>
      </c>
      <c r="Q1500" s="196">
        <v>1.1999999999999999E-3</v>
      </c>
      <c r="R1500" s="196">
        <f>Q1500*H1500</f>
        <v>0.10559999999999999</v>
      </c>
      <c r="S1500" s="196">
        <v>0</v>
      </c>
      <c r="T1500" s="197">
        <f>S1500*H1500</f>
        <v>0</v>
      </c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R1500" s="198" t="s">
        <v>404</v>
      </c>
      <c r="AT1500" s="198" t="s">
        <v>335</v>
      </c>
      <c r="AU1500" s="198" t="s">
        <v>132</v>
      </c>
      <c r="AY1500" s="18" t="s">
        <v>123</v>
      </c>
      <c r="BE1500" s="199">
        <f>IF(N1500="základní",J1500,0)</f>
        <v>0</v>
      </c>
      <c r="BF1500" s="199">
        <f>IF(N1500="snížená",J1500,0)</f>
        <v>0</v>
      </c>
      <c r="BG1500" s="199">
        <f>IF(N1500="zákl. přenesená",J1500,0)</f>
        <v>0</v>
      </c>
      <c r="BH1500" s="199">
        <f>IF(N1500="sníž. přenesená",J1500,0)</f>
        <v>0</v>
      </c>
      <c r="BI1500" s="199">
        <f>IF(N1500="nulová",J1500,0)</f>
        <v>0</v>
      </c>
      <c r="BJ1500" s="18" t="s">
        <v>132</v>
      </c>
      <c r="BK1500" s="199">
        <f>ROUND(I1500*H1500,2)</f>
        <v>0</v>
      </c>
      <c r="BL1500" s="18" t="s">
        <v>295</v>
      </c>
      <c r="BM1500" s="198" t="s">
        <v>1835</v>
      </c>
    </row>
    <row r="1501" spans="1:65" s="2" customFormat="1" ht="19.5">
      <c r="A1501" s="35"/>
      <c r="B1501" s="36"/>
      <c r="C1501" s="37"/>
      <c r="D1501" s="200" t="s">
        <v>134</v>
      </c>
      <c r="E1501" s="37"/>
      <c r="F1501" s="201" t="s">
        <v>1836</v>
      </c>
      <c r="G1501" s="37"/>
      <c r="H1501" s="37"/>
      <c r="I1501" s="202"/>
      <c r="J1501" s="37"/>
      <c r="K1501" s="37"/>
      <c r="L1501" s="40"/>
      <c r="M1501" s="203"/>
      <c r="N1501" s="204"/>
      <c r="O1501" s="72"/>
      <c r="P1501" s="72"/>
      <c r="Q1501" s="72"/>
      <c r="R1501" s="72"/>
      <c r="S1501" s="72"/>
      <c r="T1501" s="73"/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T1501" s="18" t="s">
        <v>134</v>
      </c>
      <c r="AU1501" s="18" t="s">
        <v>132</v>
      </c>
    </row>
    <row r="1502" spans="1:65" s="2" customFormat="1" ht="14.45" customHeight="1">
      <c r="A1502" s="35"/>
      <c r="B1502" s="36"/>
      <c r="C1502" s="187" t="s">
        <v>1837</v>
      </c>
      <c r="D1502" s="187" t="s">
        <v>126</v>
      </c>
      <c r="E1502" s="188" t="s">
        <v>1838</v>
      </c>
      <c r="F1502" s="189" t="s">
        <v>1839</v>
      </c>
      <c r="G1502" s="190" t="s">
        <v>298</v>
      </c>
      <c r="H1502" s="191">
        <v>20</v>
      </c>
      <c r="I1502" s="192"/>
      <c r="J1502" s="193">
        <f>ROUND(I1502*H1502,2)</f>
        <v>0</v>
      </c>
      <c r="K1502" s="189" t="s">
        <v>130</v>
      </c>
      <c r="L1502" s="40"/>
      <c r="M1502" s="194" t="s">
        <v>1</v>
      </c>
      <c r="N1502" s="195" t="s">
        <v>42</v>
      </c>
      <c r="O1502" s="72"/>
      <c r="P1502" s="196">
        <f>O1502*H1502</f>
        <v>0</v>
      </c>
      <c r="Q1502" s="196">
        <v>0</v>
      </c>
      <c r="R1502" s="196">
        <f>Q1502*H1502</f>
        <v>0</v>
      </c>
      <c r="S1502" s="196">
        <v>0</v>
      </c>
      <c r="T1502" s="197">
        <f>S1502*H1502</f>
        <v>0</v>
      </c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R1502" s="198" t="s">
        <v>295</v>
      </c>
      <c r="AT1502" s="198" t="s">
        <v>126</v>
      </c>
      <c r="AU1502" s="198" t="s">
        <v>132</v>
      </c>
      <c r="AY1502" s="18" t="s">
        <v>123</v>
      </c>
      <c r="BE1502" s="199">
        <f>IF(N1502="základní",J1502,0)</f>
        <v>0</v>
      </c>
      <c r="BF1502" s="199">
        <f>IF(N1502="snížená",J1502,0)</f>
        <v>0</v>
      </c>
      <c r="BG1502" s="199">
        <f>IF(N1502="zákl. přenesená",J1502,0)</f>
        <v>0</v>
      </c>
      <c r="BH1502" s="199">
        <f>IF(N1502="sníž. přenesená",J1502,0)</f>
        <v>0</v>
      </c>
      <c r="BI1502" s="199">
        <f>IF(N1502="nulová",J1502,0)</f>
        <v>0</v>
      </c>
      <c r="BJ1502" s="18" t="s">
        <v>132</v>
      </c>
      <c r="BK1502" s="199">
        <f>ROUND(I1502*H1502,2)</f>
        <v>0</v>
      </c>
      <c r="BL1502" s="18" t="s">
        <v>295</v>
      </c>
      <c r="BM1502" s="198" t="s">
        <v>1840</v>
      </c>
    </row>
    <row r="1503" spans="1:65" s="2" customFormat="1" ht="11.25">
      <c r="A1503" s="35"/>
      <c r="B1503" s="36"/>
      <c r="C1503" s="37"/>
      <c r="D1503" s="200" t="s">
        <v>134</v>
      </c>
      <c r="E1503" s="37"/>
      <c r="F1503" s="201" t="s">
        <v>1841</v>
      </c>
      <c r="G1503" s="37"/>
      <c r="H1503" s="37"/>
      <c r="I1503" s="202"/>
      <c r="J1503" s="37"/>
      <c r="K1503" s="37"/>
      <c r="L1503" s="40"/>
      <c r="M1503" s="203"/>
      <c r="N1503" s="204"/>
      <c r="O1503" s="72"/>
      <c r="P1503" s="72"/>
      <c r="Q1503" s="72"/>
      <c r="R1503" s="72"/>
      <c r="S1503" s="72"/>
      <c r="T1503" s="73"/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T1503" s="18" t="s">
        <v>134</v>
      </c>
      <c r="AU1503" s="18" t="s">
        <v>132</v>
      </c>
    </row>
    <row r="1504" spans="1:65" s="13" customFormat="1" ht="11.25">
      <c r="B1504" s="209"/>
      <c r="C1504" s="210"/>
      <c r="D1504" s="200" t="s">
        <v>205</v>
      </c>
      <c r="E1504" s="211" t="s">
        <v>1</v>
      </c>
      <c r="F1504" s="212" t="s">
        <v>386</v>
      </c>
      <c r="G1504" s="210"/>
      <c r="H1504" s="211" t="s">
        <v>1</v>
      </c>
      <c r="I1504" s="213"/>
      <c r="J1504" s="210"/>
      <c r="K1504" s="210"/>
      <c r="L1504" s="214"/>
      <c r="M1504" s="215"/>
      <c r="N1504" s="216"/>
      <c r="O1504" s="216"/>
      <c r="P1504" s="216"/>
      <c r="Q1504" s="216"/>
      <c r="R1504" s="216"/>
      <c r="S1504" s="216"/>
      <c r="T1504" s="217"/>
      <c r="AT1504" s="218" t="s">
        <v>205</v>
      </c>
      <c r="AU1504" s="218" t="s">
        <v>132</v>
      </c>
      <c r="AV1504" s="13" t="s">
        <v>83</v>
      </c>
      <c r="AW1504" s="13" t="s">
        <v>32</v>
      </c>
      <c r="AX1504" s="13" t="s">
        <v>76</v>
      </c>
      <c r="AY1504" s="218" t="s">
        <v>123</v>
      </c>
    </row>
    <row r="1505" spans="1:65" s="14" customFormat="1" ht="11.25">
      <c r="B1505" s="219"/>
      <c r="C1505" s="220"/>
      <c r="D1505" s="200" t="s">
        <v>205</v>
      </c>
      <c r="E1505" s="221" t="s">
        <v>1</v>
      </c>
      <c r="F1505" s="222" t="s">
        <v>144</v>
      </c>
      <c r="G1505" s="220"/>
      <c r="H1505" s="223">
        <v>4</v>
      </c>
      <c r="I1505" s="224"/>
      <c r="J1505" s="220"/>
      <c r="K1505" s="220"/>
      <c r="L1505" s="225"/>
      <c r="M1505" s="226"/>
      <c r="N1505" s="227"/>
      <c r="O1505" s="227"/>
      <c r="P1505" s="227"/>
      <c r="Q1505" s="227"/>
      <c r="R1505" s="227"/>
      <c r="S1505" s="227"/>
      <c r="T1505" s="228"/>
      <c r="AT1505" s="229" t="s">
        <v>205</v>
      </c>
      <c r="AU1505" s="229" t="s">
        <v>132</v>
      </c>
      <c r="AV1505" s="14" t="s">
        <v>132</v>
      </c>
      <c r="AW1505" s="14" t="s">
        <v>32</v>
      </c>
      <c r="AX1505" s="14" t="s">
        <v>76</v>
      </c>
      <c r="AY1505" s="229" t="s">
        <v>123</v>
      </c>
    </row>
    <row r="1506" spans="1:65" s="13" customFormat="1" ht="11.25">
      <c r="B1506" s="209"/>
      <c r="C1506" s="210"/>
      <c r="D1506" s="200" t="s">
        <v>205</v>
      </c>
      <c r="E1506" s="211" t="s">
        <v>1</v>
      </c>
      <c r="F1506" s="212" t="s">
        <v>345</v>
      </c>
      <c r="G1506" s="210"/>
      <c r="H1506" s="211" t="s">
        <v>1</v>
      </c>
      <c r="I1506" s="213"/>
      <c r="J1506" s="210"/>
      <c r="K1506" s="210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205</v>
      </c>
      <c r="AU1506" s="218" t="s">
        <v>132</v>
      </c>
      <c r="AV1506" s="13" t="s">
        <v>83</v>
      </c>
      <c r="AW1506" s="13" t="s">
        <v>32</v>
      </c>
      <c r="AX1506" s="13" t="s">
        <v>76</v>
      </c>
      <c r="AY1506" s="218" t="s">
        <v>123</v>
      </c>
    </row>
    <row r="1507" spans="1:65" s="14" customFormat="1" ht="11.25">
      <c r="B1507" s="219"/>
      <c r="C1507" s="220"/>
      <c r="D1507" s="200" t="s">
        <v>205</v>
      </c>
      <c r="E1507" s="221" t="s">
        <v>1</v>
      </c>
      <c r="F1507" s="222" t="s">
        <v>144</v>
      </c>
      <c r="G1507" s="220"/>
      <c r="H1507" s="223">
        <v>4</v>
      </c>
      <c r="I1507" s="224"/>
      <c r="J1507" s="220"/>
      <c r="K1507" s="220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205</v>
      </c>
      <c r="AU1507" s="229" t="s">
        <v>132</v>
      </c>
      <c r="AV1507" s="14" t="s">
        <v>132</v>
      </c>
      <c r="AW1507" s="14" t="s">
        <v>32</v>
      </c>
      <c r="AX1507" s="14" t="s">
        <v>76</v>
      </c>
      <c r="AY1507" s="229" t="s">
        <v>123</v>
      </c>
    </row>
    <row r="1508" spans="1:65" s="13" customFormat="1" ht="11.25">
      <c r="B1508" s="209"/>
      <c r="C1508" s="210"/>
      <c r="D1508" s="200" t="s">
        <v>205</v>
      </c>
      <c r="E1508" s="211" t="s">
        <v>1</v>
      </c>
      <c r="F1508" s="212" t="s">
        <v>349</v>
      </c>
      <c r="G1508" s="210"/>
      <c r="H1508" s="211" t="s">
        <v>1</v>
      </c>
      <c r="I1508" s="213"/>
      <c r="J1508" s="210"/>
      <c r="K1508" s="210"/>
      <c r="L1508" s="214"/>
      <c r="M1508" s="215"/>
      <c r="N1508" s="216"/>
      <c r="O1508" s="216"/>
      <c r="P1508" s="216"/>
      <c r="Q1508" s="216"/>
      <c r="R1508" s="216"/>
      <c r="S1508" s="216"/>
      <c r="T1508" s="217"/>
      <c r="AT1508" s="218" t="s">
        <v>205</v>
      </c>
      <c r="AU1508" s="218" t="s">
        <v>132</v>
      </c>
      <c r="AV1508" s="13" t="s">
        <v>83</v>
      </c>
      <c r="AW1508" s="13" t="s">
        <v>32</v>
      </c>
      <c r="AX1508" s="13" t="s">
        <v>76</v>
      </c>
      <c r="AY1508" s="218" t="s">
        <v>123</v>
      </c>
    </row>
    <row r="1509" spans="1:65" s="14" customFormat="1" ht="11.25">
      <c r="B1509" s="219"/>
      <c r="C1509" s="220"/>
      <c r="D1509" s="200" t="s">
        <v>205</v>
      </c>
      <c r="E1509" s="221" t="s">
        <v>1</v>
      </c>
      <c r="F1509" s="222" t="s">
        <v>167</v>
      </c>
      <c r="G1509" s="220"/>
      <c r="H1509" s="223">
        <v>8</v>
      </c>
      <c r="I1509" s="224"/>
      <c r="J1509" s="220"/>
      <c r="K1509" s="220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205</v>
      </c>
      <c r="AU1509" s="229" t="s">
        <v>132</v>
      </c>
      <c r="AV1509" s="14" t="s">
        <v>132</v>
      </c>
      <c r="AW1509" s="14" t="s">
        <v>32</v>
      </c>
      <c r="AX1509" s="14" t="s">
        <v>76</v>
      </c>
      <c r="AY1509" s="229" t="s">
        <v>123</v>
      </c>
    </row>
    <row r="1510" spans="1:65" s="13" customFormat="1" ht="11.25">
      <c r="B1510" s="209"/>
      <c r="C1510" s="210"/>
      <c r="D1510" s="200" t="s">
        <v>205</v>
      </c>
      <c r="E1510" s="211" t="s">
        <v>1</v>
      </c>
      <c r="F1510" s="212" t="s">
        <v>367</v>
      </c>
      <c r="G1510" s="210"/>
      <c r="H1510" s="211" t="s">
        <v>1</v>
      </c>
      <c r="I1510" s="213"/>
      <c r="J1510" s="210"/>
      <c r="K1510" s="210"/>
      <c r="L1510" s="214"/>
      <c r="M1510" s="215"/>
      <c r="N1510" s="216"/>
      <c r="O1510" s="216"/>
      <c r="P1510" s="216"/>
      <c r="Q1510" s="216"/>
      <c r="R1510" s="216"/>
      <c r="S1510" s="216"/>
      <c r="T1510" s="217"/>
      <c r="AT1510" s="218" t="s">
        <v>205</v>
      </c>
      <c r="AU1510" s="218" t="s">
        <v>132</v>
      </c>
      <c r="AV1510" s="13" t="s">
        <v>83</v>
      </c>
      <c r="AW1510" s="13" t="s">
        <v>32</v>
      </c>
      <c r="AX1510" s="13" t="s">
        <v>76</v>
      </c>
      <c r="AY1510" s="218" t="s">
        <v>123</v>
      </c>
    </row>
    <row r="1511" spans="1:65" s="14" customFormat="1" ht="11.25">
      <c r="B1511" s="219"/>
      <c r="C1511" s="220"/>
      <c r="D1511" s="200" t="s">
        <v>205</v>
      </c>
      <c r="E1511" s="221" t="s">
        <v>1</v>
      </c>
      <c r="F1511" s="222" t="s">
        <v>144</v>
      </c>
      <c r="G1511" s="220"/>
      <c r="H1511" s="223">
        <v>4</v>
      </c>
      <c r="I1511" s="224"/>
      <c r="J1511" s="220"/>
      <c r="K1511" s="220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205</v>
      </c>
      <c r="AU1511" s="229" t="s">
        <v>132</v>
      </c>
      <c r="AV1511" s="14" t="s">
        <v>132</v>
      </c>
      <c r="AW1511" s="14" t="s">
        <v>32</v>
      </c>
      <c r="AX1511" s="14" t="s">
        <v>76</v>
      </c>
      <c r="AY1511" s="229" t="s">
        <v>123</v>
      </c>
    </row>
    <row r="1512" spans="1:65" s="15" customFormat="1" ht="11.25">
      <c r="B1512" s="230"/>
      <c r="C1512" s="231"/>
      <c r="D1512" s="200" t="s">
        <v>205</v>
      </c>
      <c r="E1512" s="232" t="s">
        <v>1</v>
      </c>
      <c r="F1512" s="233" t="s">
        <v>214</v>
      </c>
      <c r="G1512" s="231"/>
      <c r="H1512" s="234">
        <v>20</v>
      </c>
      <c r="I1512" s="235"/>
      <c r="J1512" s="231"/>
      <c r="K1512" s="231"/>
      <c r="L1512" s="236"/>
      <c r="M1512" s="237"/>
      <c r="N1512" s="238"/>
      <c r="O1512" s="238"/>
      <c r="P1512" s="238"/>
      <c r="Q1512" s="238"/>
      <c r="R1512" s="238"/>
      <c r="S1512" s="238"/>
      <c r="T1512" s="239"/>
      <c r="AT1512" s="240" t="s">
        <v>205</v>
      </c>
      <c r="AU1512" s="240" t="s">
        <v>132</v>
      </c>
      <c r="AV1512" s="15" t="s">
        <v>144</v>
      </c>
      <c r="AW1512" s="15" t="s">
        <v>32</v>
      </c>
      <c r="AX1512" s="15" t="s">
        <v>83</v>
      </c>
      <c r="AY1512" s="240" t="s">
        <v>123</v>
      </c>
    </row>
    <row r="1513" spans="1:65" s="2" customFormat="1" ht="14.45" customHeight="1">
      <c r="A1513" s="35"/>
      <c r="B1513" s="36"/>
      <c r="C1513" s="241" t="s">
        <v>1842</v>
      </c>
      <c r="D1513" s="241" t="s">
        <v>335</v>
      </c>
      <c r="E1513" s="242" t="s">
        <v>1843</v>
      </c>
      <c r="F1513" s="243" t="s">
        <v>1844</v>
      </c>
      <c r="G1513" s="244" t="s">
        <v>298</v>
      </c>
      <c r="H1513" s="245">
        <v>20</v>
      </c>
      <c r="I1513" s="246"/>
      <c r="J1513" s="247">
        <f>ROUND(I1513*H1513,2)</f>
        <v>0</v>
      </c>
      <c r="K1513" s="243" t="s">
        <v>1</v>
      </c>
      <c r="L1513" s="248"/>
      <c r="M1513" s="249" t="s">
        <v>1</v>
      </c>
      <c r="N1513" s="250" t="s">
        <v>42</v>
      </c>
      <c r="O1513" s="72"/>
      <c r="P1513" s="196">
        <f>O1513*H1513</f>
        <v>0</v>
      </c>
      <c r="Q1513" s="196">
        <v>0</v>
      </c>
      <c r="R1513" s="196">
        <f>Q1513*H1513</f>
        <v>0</v>
      </c>
      <c r="S1513" s="196">
        <v>0</v>
      </c>
      <c r="T1513" s="197">
        <f>S1513*H1513</f>
        <v>0</v>
      </c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R1513" s="198" t="s">
        <v>404</v>
      </c>
      <c r="AT1513" s="198" t="s">
        <v>335</v>
      </c>
      <c r="AU1513" s="198" t="s">
        <v>132</v>
      </c>
      <c r="AY1513" s="18" t="s">
        <v>123</v>
      </c>
      <c r="BE1513" s="199">
        <f>IF(N1513="základní",J1513,0)</f>
        <v>0</v>
      </c>
      <c r="BF1513" s="199">
        <f>IF(N1513="snížená",J1513,0)</f>
        <v>0</v>
      </c>
      <c r="BG1513" s="199">
        <f>IF(N1513="zákl. přenesená",J1513,0)</f>
        <v>0</v>
      </c>
      <c r="BH1513" s="199">
        <f>IF(N1513="sníž. přenesená",J1513,0)</f>
        <v>0</v>
      </c>
      <c r="BI1513" s="199">
        <f>IF(N1513="nulová",J1513,0)</f>
        <v>0</v>
      </c>
      <c r="BJ1513" s="18" t="s">
        <v>132</v>
      </c>
      <c r="BK1513" s="199">
        <f>ROUND(I1513*H1513,2)</f>
        <v>0</v>
      </c>
      <c r="BL1513" s="18" t="s">
        <v>295</v>
      </c>
      <c r="BM1513" s="198" t="s">
        <v>1845</v>
      </c>
    </row>
    <row r="1514" spans="1:65" s="2" customFormat="1" ht="11.25">
      <c r="A1514" s="35"/>
      <c r="B1514" s="36"/>
      <c r="C1514" s="37"/>
      <c r="D1514" s="200" t="s">
        <v>134</v>
      </c>
      <c r="E1514" s="37"/>
      <c r="F1514" s="201" t="s">
        <v>1844</v>
      </c>
      <c r="G1514" s="37"/>
      <c r="H1514" s="37"/>
      <c r="I1514" s="202"/>
      <c r="J1514" s="37"/>
      <c r="K1514" s="37"/>
      <c r="L1514" s="40"/>
      <c r="M1514" s="203"/>
      <c r="N1514" s="204"/>
      <c r="O1514" s="72"/>
      <c r="P1514" s="72"/>
      <c r="Q1514" s="72"/>
      <c r="R1514" s="72"/>
      <c r="S1514" s="72"/>
      <c r="T1514" s="73"/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T1514" s="18" t="s">
        <v>134</v>
      </c>
      <c r="AU1514" s="18" t="s">
        <v>132</v>
      </c>
    </row>
    <row r="1515" spans="1:65" s="2" customFormat="1" ht="24.2" customHeight="1">
      <c r="A1515" s="35"/>
      <c r="B1515" s="36"/>
      <c r="C1515" s="187" t="s">
        <v>1846</v>
      </c>
      <c r="D1515" s="187" t="s">
        <v>126</v>
      </c>
      <c r="E1515" s="188" t="s">
        <v>1847</v>
      </c>
      <c r="F1515" s="189" t="s">
        <v>1848</v>
      </c>
      <c r="G1515" s="190" t="s">
        <v>298</v>
      </c>
      <c r="H1515" s="191">
        <v>88</v>
      </c>
      <c r="I1515" s="192"/>
      <c r="J1515" s="193">
        <f>ROUND(I1515*H1515,2)</f>
        <v>0</v>
      </c>
      <c r="K1515" s="189" t="s">
        <v>130</v>
      </c>
      <c r="L1515" s="40"/>
      <c r="M1515" s="194" t="s">
        <v>1</v>
      </c>
      <c r="N1515" s="195" t="s">
        <v>42</v>
      </c>
      <c r="O1515" s="72"/>
      <c r="P1515" s="196">
        <f>O1515*H1515</f>
        <v>0</v>
      </c>
      <c r="Q1515" s="196">
        <v>4.6999999999999999E-4</v>
      </c>
      <c r="R1515" s="196">
        <f>Q1515*H1515</f>
        <v>4.1360000000000001E-2</v>
      </c>
      <c r="S1515" s="196">
        <v>0</v>
      </c>
      <c r="T1515" s="197">
        <f>S1515*H1515</f>
        <v>0</v>
      </c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R1515" s="198" t="s">
        <v>295</v>
      </c>
      <c r="AT1515" s="198" t="s">
        <v>126</v>
      </c>
      <c r="AU1515" s="198" t="s">
        <v>132</v>
      </c>
      <c r="AY1515" s="18" t="s">
        <v>123</v>
      </c>
      <c r="BE1515" s="199">
        <f>IF(N1515="základní",J1515,0)</f>
        <v>0</v>
      </c>
      <c r="BF1515" s="199">
        <f>IF(N1515="snížená",J1515,0)</f>
        <v>0</v>
      </c>
      <c r="BG1515" s="199">
        <f>IF(N1515="zákl. přenesená",J1515,0)</f>
        <v>0</v>
      </c>
      <c r="BH1515" s="199">
        <f>IF(N1515="sníž. přenesená",J1515,0)</f>
        <v>0</v>
      </c>
      <c r="BI1515" s="199">
        <f>IF(N1515="nulová",J1515,0)</f>
        <v>0</v>
      </c>
      <c r="BJ1515" s="18" t="s">
        <v>132</v>
      </c>
      <c r="BK1515" s="199">
        <f>ROUND(I1515*H1515,2)</f>
        <v>0</v>
      </c>
      <c r="BL1515" s="18" t="s">
        <v>295</v>
      </c>
      <c r="BM1515" s="198" t="s">
        <v>1849</v>
      </c>
    </row>
    <row r="1516" spans="1:65" s="2" customFormat="1" ht="19.5">
      <c r="A1516" s="35"/>
      <c r="B1516" s="36"/>
      <c r="C1516" s="37"/>
      <c r="D1516" s="200" t="s">
        <v>134</v>
      </c>
      <c r="E1516" s="37"/>
      <c r="F1516" s="201" t="s">
        <v>1850</v>
      </c>
      <c r="G1516" s="37"/>
      <c r="H1516" s="37"/>
      <c r="I1516" s="202"/>
      <c r="J1516" s="37"/>
      <c r="K1516" s="37"/>
      <c r="L1516" s="40"/>
      <c r="M1516" s="203"/>
      <c r="N1516" s="204"/>
      <c r="O1516" s="72"/>
      <c r="P1516" s="72"/>
      <c r="Q1516" s="72"/>
      <c r="R1516" s="72"/>
      <c r="S1516" s="72"/>
      <c r="T1516" s="73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T1516" s="18" t="s">
        <v>134</v>
      </c>
      <c r="AU1516" s="18" t="s">
        <v>132</v>
      </c>
    </row>
    <row r="1517" spans="1:65" s="13" customFormat="1" ht="11.25">
      <c r="B1517" s="209"/>
      <c r="C1517" s="210"/>
      <c r="D1517" s="200" t="s">
        <v>205</v>
      </c>
      <c r="E1517" s="211" t="s">
        <v>1</v>
      </c>
      <c r="F1517" s="212" t="s">
        <v>345</v>
      </c>
      <c r="G1517" s="210"/>
      <c r="H1517" s="211" t="s">
        <v>1</v>
      </c>
      <c r="I1517" s="213"/>
      <c r="J1517" s="210"/>
      <c r="K1517" s="210"/>
      <c r="L1517" s="214"/>
      <c r="M1517" s="215"/>
      <c r="N1517" s="216"/>
      <c r="O1517" s="216"/>
      <c r="P1517" s="216"/>
      <c r="Q1517" s="216"/>
      <c r="R1517" s="216"/>
      <c r="S1517" s="216"/>
      <c r="T1517" s="217"/>
      <c r="AT1517" s="218" t="s">
        <v>205</v>
      </c>
      <c r="AU1517" s="218" t="s">
        <v>132</v>
      </c>
      <c r="AV1517" s="13" t="s">
        <v>83</v>
      </c>
      <c r="AW1517" s="13" t="s">
        <v>32</v>
      </c>
      <c r="AX1517" s="13" t="s">
        <v>76</v>
      </c>
      <c r="AY1517" s="218" t="s">
        <v>123</v>
      </c>
    </row>
    <row r="1518" spans="1:65" s="14" customFormat="1" ht="11.25">
      <c r="B1518" s="219"/>
      <c r="C1518" s="220"/>
      <c r="D1518" s="200" t="s">
        <v>205</v>
      </c>
      <c r="E1518" s="221" t="s">
        <v>1</v>
      </c>
      <c r="F1518" s="222" t="s">
        <v>321</v>
      </c>
      <c r="G1518" s="220"/>
      <c r="H1518" s="223">
        <v>22</v>
      </c>
      <c r="I1518" s="224"/>
      <c r="J1518" s="220"/>
      <c r="K1518" s="220"/>
      <c r="L1518" s="225"/>
      <c r="M1518" s="226"/>
      <c r="N1518" s="227"/>
      <c r="O1518" s="227"/>
      <c r="P1518" s="227"/>
      <c r="Q1518" s="227"/>
      <c r="R1518" s="227"/>
      <c r="S1518" s="227"/>
      <c r="T1518" s="228"/>
      <c r="AT1518" s="229" t="s">
        <v>205</v>
      </c>
      <c r="AU1518" s="229" t="s">
        <v>132</v>
      </c>
      <c r="AV1518" s="14" t="s">
        <v>132</v>
      </c>
      <c r="AW1518" s="14" t="s">
        <v>32</v>
      </c>
      <c r="AX1518" s="14" t="s">
        <v>76</v>
      </c>
      <c r="AY1518" s="229" t="s">
        <v>123</v>
      </c>
    </row>
    <row r="1519" spans="1:65" s="13" customFormat="1" ht="11.25">
      <c r="B1519" s="209"/>
      <c r="C1519" s="210"/>
      <c r="D1519" s="200" t="s">
        <v>205</v>
      </c>
      <c r="E1519" s="211" t="s">
        <v>1</v>
      </c>
      <c r="F1519" s="212" t="s">
        <v>349</v>
      </c>
      <c r="G1519" s="210"/>
      <c r="H1519" s="211" t="s">
        <v>1</v>
      </c>
      <c r="I1519" s="213"/>
      <c r="J1519" s="210"/>
      <c r="K1519" s="210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205</v>
      </c>
      <c r="AU1519" s="218" t="s">
        <v>132</v>
      </c>
      <c r="AV1519" s="13" t="s">
        <v>83</v>
      </c>
      <c r="AW1519" s="13" t="s">
        <v>32</v>
      </c>
      <c r="AX1519" s="13" t="s">
        <v>76</v>
      </c>
      <c r="AY1519" s="218" t="s">
        <v>123</v>
      </c>
    </row>
    <row r="1520" spans="1:65" s="14" customFormat="1" ht="11.25">
      <c r="B1520" s="219"/>
      <c r="C1520" s="220"/>
      <c r="D1520" s="200" t="s">
        <v>205</v>
      </c>
      <c r="E1520" s="221" t="s">
        <v>1</v>
      </c>
      <c r="F1520" s="222" t="s">
        <v>529</v>
      </c>
      <c r="G1520" s="220"/>
      <c r="H1520" s="223">
        <v>44</v>
      </c>
      <c r="I1520" s="224"/>
      <c r="J1520" s="220"/>
      <c r="K1520" s="220"/>
      <c r="L1520" s="225"/>
      <c r="M1520" s="226"/>
      <c r="N1520" s="227"/>
      <c r="O1520" s="227"/>
      <c r="P1520" s="227"/>
      <c r="Q1520" s="227"/>
      <c r="R1520" s="227"/>
      <c r="S1520" s="227"/>
      <c r="T1520" s="228"/>
      <c r="AT1520" s="229" t="s">
        <v>205</v>
      </c>
      <c r="AU1520" s="229" t="s">
        <v>132</v>
      </c>
      <c r="AV1520" s="14" t="s">
        <v>132</v>
      </c>
      <c r="AW1520" s="14" t="s">
        <v>32</v>
      </c>
      <c r="AX1520" s="14" t="s">
        <v>76</v>
      </c>
      <c r="AY1520" s="229" t="s">
        <v>123</v>
      </c>
    </row>
    <row r="1521" spans="1:65" s="13" customFormat="1" ht="11.25">
      <c r="B1521" s="209"/>
      <c r="C1521" s="210"/>
      <c r="D1521" s="200" t="s">
        <v>205</v>
      </c>
      <c r="E1521" s="211" t="s">
        <v>1</v>
      </c>
      <c r="F1521" s="212" t="s">
        <v>367</v>
      </c>
      <c r="G1521" s="210"/>
      <c r="H1521" s="211" t="s">
        <v>1</v>
      </c>
      <c r="I1521" s="213"/>
      <c r="J1521" s="210"/>
      <c r="K1521" s="210"/>
      <c r="L1521" s="214"/>
      <c r="M1521" s="215"/>
      <c r="N1521" s="216"/>
      <c r="O1521" s="216"/>
      <c r="P1521" s="216"/>
      <c r="Q1521" s="216"/>
      <c r="R1521" s="216"/>
      <c r="S1521" s="216"/>
      <c r="T1521" s="217"/>
      <c r="AT1521" s="218" t="s">
        <v>205</v>
      </c>
      <c r="AU1521" s="218" t="s">
        <v>132</v>
      </c>
      <c r="AV1521" s="13" t="s">
        <v>83</v>
      </c>
      <c r="AW1521" s="13" t="s">
        <v>32</v>
      </c>
      <c r="AX1521" s="13" t="s">
        <v>76</v>
      </c>
      <c r="AY1521" s="218" t="s">
        <v>123</v>
      </c>
    </row>
    <row r="1522" spans="1:65" s="14" customFormat="1" ht="11.25">
      <c r="B1522" s="219"/>
      <c r="C1522" s="220"/>
      <c r="D1522" s="200" t="s">
        <v>205</v>
      </c>
      <c r="E1522" s="221" t="s">
        <v>1</v>
      </c>
      <c r="F1522" s="222" t="s">
        <v>321</v>
      </c>
      <c r="G1522" s="220"/>
      <c r="H1522" s="223">
        <v>22</v>
      </c>
      <c r="I1522" s="224"/>
      <c r="J1522" s="220"/>
      <c r="K1522" s="220"/>
      <c r="L1522" s="225"/>
      <c r="M1522" s="226"/>
      <c r="N1522" s="227"/>
      <c r="O1522" s="227"/>
      <c r="P1522" s="227"/>
      <c r="Q1522" s="227"/>
      <c r="R1522" s="227"/>
      <c r="S1522" s="227"/>
      <c r="T1522" s="228"/>
      <c r="AT1522" s="229" t="s">
        <v>205</v>
      </c>
      <c r="AU1522" s="229" t="s">
        <v>132</v>
      </c>
      <c r="AV1522" s="14" t="s">
        <v>132</v>
      </c>
      <c r="AW1522" s="14" t="s">
        <v>32</v>
      </c>
      <c r="AX1522" s="14" t="s">
        <v>76</v>
      </c>
      <c r="AY1522" s="229" t="s">
        <v>123</v>
      </c>
    </row>
    <row r="1523" spans="1:65" s="15" customFormat="1" ht="11.25">
      <c r="B1523" s="230"/>
      <c r="C1523" s="231"/>
      <c r="D1523" s="200" t="s">
        <v>205</v>
      </c>
      <c r="E1523" s="232" t="s">
        <v>1</v>
      </c>
      <c r="F1523" s="233" t="s">
        <v>214</v>
      </c>
      <c r="G1523" s="231"/>
      <c r="H1523" s="234">
        <v>88</v>
      </c>
      <c r="I1523" s="235"/>
      <c r="J1523" s="231"/>
      <c r="K1523" s="231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205</v>
      </c>
      <c r="AU1523" s="240" t="s">
        <v>132</v>
      </c>
      <c r="AV1523" s="15" t="s">
        <v>144</v>
      </c>
      <c r="AW1523" s="15" t="s">
        <v>32</v>
      </c>
      <c r="AX1523" s="15" t="s">
        <v>83</v>
      </c>
      <c r="AY1523" s="240" t="s">
        <v>123</v>
      </c>
    </row>
    <row r="1524" spans="1:65" s="2" customFormat="1" ht="24.2" customHeight="1">
      <c r="A1524" s="35"/>
      <c r="B1524" s="36"/>
      <c r="C1524" s="241" t="s">
        <v>1851</v>
      </c>
      <c r="D1524" s="241" t="s">
        <v>335</v>
      </c>
      <c r="E1524" s="242" t="s">
        <v>1852</v>
      </c>
      <c r="F1524" s="243" t="s">
        <v>1853</v>
      </c>
      <c r="G1524" s="244" t="s">
        <v>298</v>
      </c>
      <c r="H1524" s="245">
        <v>88</v>
      </c>
      <c r="I1524" s="246"/>
      <c r="J1524" s="247">
        <f>ROUND(I1524*H1524,2)</f>
        <v>0</v>
      </c>
      <c r="K1524" s="243" t="s">
        <v>130</v>
      </c>
      <c r="L1524" s="248"/>
      <c r="M1524" s="249" t="s">
        <v>1</v>
      </c>
      <c r="N1524" s="250" t="s">
        <v>42</v>
      </c>
      <c r="O1524" s="72"/>
      <c r="P1524" s="196">
        <f>O1524*H1524</f>
        <v>0</v>
      </c>
      <c r="Q1524" s="196">
        <v>1.6E-2</v>
      </c>
      <c r="R1524" s="196">
        <f>Q1524*H1524</f>
        <v>1.4079999999999999</v>
      </c>
      <c r="S1524" s="196">
        <v>0</v>
      </c>
      <c r="T1524" s="197">
        <f>S1524*H1524</f>
        <v>0</v>
      </c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R1524" s="198" t="s">
        <v>404</v>
      </c>
      <c r="AT1524" s="198" t="s">
        <v>335</v>
      </c>
      <c r="AU1524" s="198" t="s">
        <v>132</v>
      </c>
      <c r="AY1524" s="18" t="s">
        <v>123</v>
      </c>
      <c r="BE1524" s="199">
        <f>IF(N1524="základní",J1524,0)</f>
        <v>0</v>
      </c>
      <c r="BF1524" s="199">
        <f>IF(N1524="snížená",J1524,0)</f>
        <v>0</v>
      </c>
      <c r="BG1524" s="199">
        <f>IF(N1524="zákl. přenesená",J1524,0)</f>
        <v>0</v>
      </c>
      <c r="BH1524" s="199">
        <f>IF(N1524="sníž. přenesená",J1524,0)</f>
        <v>0</v>
      </c>
      <c r="BI1524" s="199">
        <f>IF(N1524="nulová",J1524,0)</f>
        <v>0</v>
      </c>
      <c r="BJ1524" s="18" t="s">
        <v>132</v>
      </c>
      <c r="BK1524" s="199">
        <f>ROUND(I1524*H1524,2)</f>
        <v>0</v>
      </c>
      <c r="BL1524" s="18" t="s">
        <v>295</v>
      </c>
      <c r="BM1524" s="198" t="s">
        <v>1854</v>
      </c>
    </row>
    <row r="1525" spans="1:65" s="2" customFormat="1" ht="19.5">
      <c r="A1525" s="35"/>
      <c r="B1525" s="36"/>
      <c r="C1525" s="37"/>
      <c r="D1525" s="200" t="s">
        <v>134</v>
      </c>
      <c r="E1525" s="37"/>
      <c r="F1525" s="201" t="s">
        <v>1855</v>
      </c>
      <c r="G1525" s="37"/>
      <c r="H1525" s="37"/>
      <c r="I1525" s="202"/>
      <c r="J1525" s="37"/>
      <c r="K1525" s="37"/>
      <c r="L1525" s="40"/>
      <c r="M1525" s="203"/>
      <c r="N1525" s="204"/>
      <c r="O1525" s="72"/>
      <c r="P1525" s="72"/>
      <c r="Q1525" s="72"/>
      <c r="R1525" s="72"/>
      <c r="S1525" s="72"/>
      <c r="T1525" s="73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T1525" s="18" t="s">
        <v>134</v>
      </c>
      <c r="AU1525" s="18" t="s">
        <v>132</v>
      </c>
    </row>
    <row r="1526" spans="1:65" s="2" customFormat="1" ht="24.2" customHeight="1">
      <c r="A1526" s="35"/>
      <c r="B1526" s="36"/>
      <c r="C1526" s="187" t="s">
        <v>1856</v>
      </c>
      <c r="D1526" s="187" t="s">
        <v>126</v>
      </c>
      <c r="E1526" s="188" t="s">
        <v>1857</v>
      </c>
      <c r="F1526" s="189" t="s">
        <v>1858</v>
      </c>
      <c r="G1526" s="190" t="s">
        <v>298</v>
      </c>
      <c r="H1526" s="191">
        <v>16</v>
      </c>
      <c r="I1526" s="192"/>
      <c r="J1526" s="193">
        <f>ROUND(I1526*H1526,2)</f>
        <v>0</v>
      </c>
      <c r="K1526" s="189" t="s">
        <v>130</v>
      </c>
      <c r="L1526" s="40"/>
      <c r="M1526" s="194" t="s">
        <v>1</v>
      </c>
      <c r="N1526" s="195" t="s">
        <v>42</v>
      </c>
      <c r="O1526" s="72"/>
      <c r="P1526" s="196">
        <f>O1526*H1526</f>
        <v>0</v>
      </c>
      <c r="Q1526" s="196">
        <v>0</v>
      </c>
      <c r="R1526" s="196">
        <f>Q1526*H1526</f>
        <v>0</v>
      </c>
      <c r="S1526" s="196">
        <v>0</v>
      </c>
      <c r="T1526" s="197">
        <f>S1526*H1526</f>
        <v>0</v>
      </c>
      <c r="U1526" s="35"/>
      <c r="V1526" s="35"/>
      <c r="W1526" s="35"/>
      <c r="X1526" s="35"/>
      <c r="Y1526" s="35"/>
      <c r="Z1526" s="35"/>
      <c r="AA1526" s="35"/>
      <c r="AB1526" s="35"/>
      <c r="AC1526" s="35"/>
      <c r="AD1526" s="35"/>
      <c r="AE1526" s="35"/>
      <c r="AR1526" s="198" t="s">
        <v>295</v>
      </c>
      <c r="AT1526" s="198" t="s">
        <v>126</v>
      </c>
      <c r="AU1526" s="198" t="s">
        <v>132</v>
      </c>
      <c r="AY1526" s="18" t="s">
        <v>123</v>
      </c>
      <c r="BE1526" s="199">
        <f>IF(N1526="základní",J1526,0)</f>
        <v>0</v>
      </c>
      <c r="BF1526" s="199">
        <f>IF(N1526="snížená",J1526,0)</f>
        <v>0</v>
      </c>
      <c r="BG1526" s="199">
        <f>IF(N1526="zákl. přenesená",J1526,0)</f>
        <v>0</v>
      </c>
      <c r="BH1526" s="199">
        <f>IF(N1526="sníž. přenesená",J1526,0)</f>
        <v>0</v>
      </c>
      <c r="BI1526" s="199">
        <f>IF(N1526="nulová",J1526,0)</f>
        <v>0</v>
      </c>
      <c r="BJ1526" s="18" t="s">
        <v>132</v>
      </c>
      <c r="BK1526" s="199">
        <f>ROUND(I1526*H1526,2)</f>
        <v>0</v>
      </c>
      <c r="BL1526" s="18" t="s">
        <v>295</v>
      </c>
      <c r="BM1526" s="198" t="s">
        <v>1859</v>
      </c>
    </row>
    <row r="1527" spans="1:65" s="2" customFormat="1" ht="19.5">
      <c r="A1527" s="35"/>
      <c r="B1527" s="36"/>
      <c r="C1527" s="37"/>
      <c r="D1527" s="200" t="s">
        <v>134</v>
      </c>
      <c r="E1527" s="37"/>
      <c r="F1527" s="201" t="s">
        <v>1860</v>
      </c>
      <c r="G1527" s="37"/>
      <c r="H1527" s="37"/>
      <c r="I1527" s="202"/>
      <c r="J1527" s="37"/>
      <c r="K1527" s="37"/>
      <c r="L1527" s="40"/>
      <c r="M1527" s="203"/>
      <c r="N1527" s="204"/>
      <c r="O1527" s="72"/>
      <c r="P1527" s="72"/>
      <c r="Q1527" s="72"/>
      <c r="R1527" s="72"/>
      <c r="S1527" s="72"/>
      <c r="T1527" s="73"/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T1527" s="18" t="s">
        <v>134</v>
      </c>
      <c r="AU1527" s="18" t="s">
        <v>132</v>
      </c>
    </row>
    <row r="1528" spans="1:65" s="13" customFormat="1" ht="11.25">
      <c r="B1528" s="209"/>
      <c r="C1528" s="210"/>
      <c r="D1528" s="200" t="s">
        <v>205</v>
      </c>
      <c r="E1528" s="211" t="s">
        <v>1</v>
      </c>
      <c r="F1528" s="212" t="s">
        <v>1861</v>
      </c>
      <c r="G1528" s="210"/>
      <c r="H1528" s="211" t="s">
        <v>1</v>
      </c>
      <c r="I1528" s="213"/>
      <c r="J1528" s="210"/>
      <c r="K1528" s="210"/>
      <c r="L1528" s="214"/>
      <c r="M1528" s="215"/>
      <c r="N1528" s="216"/>
      <c r="O1528" s="216"/>
      <c r="P1528" s="216"/>
      <c r="Q1528" s="216"/>
      <c r="R1528" s="216"/>
      <c r="S1528" s="216"/>
      <c r="T1528" s="217"/>
      <c r="AT1528" s="218" t="s">
        <v>205</v>
      </c>
      <c r="AU1528" s="218" t="s">
        <v>132</v>
      </c>
      <c r="AV1528" s="13" t="s">
        <v>83</v>
      </c>
      <c r="AW1528" s="13" t="s">
        <v>32</v>
      </c>
      <c r="AX1528" s="13" t="s">
        <v>76</v>
      </c>
      <c r="AY1528" s="218" t="s">
        <v>123</v>
      </c>
    </row>
    <row r="1529" spans="1:65" s="13" customFormat="1" ht="11.25">
      <c r="B1529" s="209"/>
      <c r="C1529" s="210"/>
      <c r="D1529" s="200" t="s">
        <v>205</v>
      </c>
      <c r="E1529" s="211" t="s">
        <v>1</v>
      </c>
      <c r="F1529" s="212" t="s">
        <v>345</v>
      </c>
      <c r="G1529" s="210"/>
      <c r="H1529" s="211" t="s">
        <v>1</v>
      </c>
      <c r="I1529" s="213"/>
      <c r="J1529" s="210"/>
      <c r="K1529" s="210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205</v>
      </c>
      <c r="AU1529" s="218" t="s">
        <v>132</v>
      </c>
      <c r="AV1529" s="13" t="s">
        <v>83</v>
      </c>
      <c r="AW1529" s="13" t="s">
        <v>32</v>
      </c>
      <c r="AX1529" s="13" t="s">
        <v>76</v>
      </c>
      <c r="AY1529" s="218" t="s">
        <v>123</v>
      </c>
    </row>
    <row r="1530" spans="1:65" s="14" customFormat="1" ht="11.25">
      <c r="B1530" s="219"/>
      <c r="C1530" s="220"/>
      <c r="D1530" s="200" t="s">
        <v>205</v>
      </c>
      <c r="E1530" s="221" t="s">
        <v>1</v>
      </c>
      <c r="F1530" s="222" t="s">
        <v>144</v>
      </c>
      <c r="G1530" s="220"/>
      <c r="H1530" s="223">
        <v>4</v>
      </c>
      <c r="I1530" s="224"/>
      <c r="J1530" s="220"/>
      <c r="K1530" s="220"/>
      <c r="L1530" s="225"/>
      <c r="M1530" s="226"/>
      <c r="N1530" s="227"/>
      <c r="O1530" s="227"/>
      <c r="P1530" s="227"/>
      <c r="Q1530" s="227"/>
      <c r="R1530" s="227"/>
      <c r="S1530" s="227"/>
      <c r="T1530" s="228"/>
      <c r="AT1530" s="229" t="s">
        <v>205</v>
      </c>
      <c r="AU1530" s="229" t="s">
        <v>132</v>
      </c>
      <c r="AV1530" s="14" t="s">
        <v>132</v>
      </c>
      <c r="AW1530" s="14" t="s">
        <v>32</v>
      </c>
      <c r="AX1530" s="14" t="s">
        <v>76</v>
      </c>
      <c r="AY1530" s="229" t="s">
        <v>123</v>
      </c>
    </row>
    <row r="1531" spans="1:65" s="13" customFormat="1" ht="11.25">
      <c r="B1531" s="209"/>
      <c r="C1531" s="210"/>
      <c r="D1531" s="200" t="s">
        <v>205</v>
      </c>
      <c r="E1531" s="211" t="s">
        <v>1</v>
      </c>
      <c r="F1531" s="212" t="s">
        <v>349</v>
      </c>
      <c r="G1531" s="210"/>
      <c r="H1531" s="211" t="s">
        <v>1</v>
      </c>
      <c r="I1531" s="213"/>
      <c r="J1531" s="210"/>
      <c r="K1531" s="210"/>
      <c r="L1531" s="214"/>
      <c r="M1531" s="215"/>
      <c r="N1531" s="216"/>
      <c r="O1531" s="216"/>
      <c r="P1531" s="216"/>
      <c r="Q1531" s="216"/>
      <c r="R1531" s="216"/>
      <c r="S1531" s="216"/>
      <c r="T1531" s="217"/>
      <c r="AT1531" s="218" t="s">
        <v>205</v>
      </c>
      <c r="AU1531" s="218" t="s">
        <v>132</v>
      </c>
      <c r="AV1531" s="13" t="s">
        <v>83</v>
      </c>
      <c r="AW1531" s="13" t="s">
        <v>32</v>
      </c>
      <c r="AX1531" s="13" t="s">
        <v>76</v>
      </c>
      <c r="AY1531" s="218" t="s">
        <v>123</v>
      </c>
    </row>
    <row r="1532" spans="1:65" s="14" customFormat="1" ht="11.25">
      <c r="B1532" s="219"/>
      <c r="C1532" s="220"/>
      <c r="D1532" s="200" t="s">
        <v>205</v>
      </c>
      <c r="E1532" s="221" t="s">
        <v>1</v>
      </c>
      <c r="F1532" s="222" t="s">
        <v>167</v>
      </c>
      <c r="G1532" s="220"/>
      <c r="H1532" s="223">
        <v>8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205</v>
      </c>
      <c r="AU1532" s="229" t="s">
        <v>132</v>
      </c>
      <c r="AV1532" s="14" t="s">
        <v>132</v>
      </c>
      <c r="AW1532" s="14" t="s">
        <v>32</v>
      </c>
      <c r="AX1532" s="14" t="s">
        <v>76</v>
      </c>
      <c r="AY1532" s="229" t="s">
        <v>123</v>
      </c>
    </row>
    <row r="1533" spans="1:65" s="13" customFormat="1" ht="11.25">
      <c r="B1533" s="209"/>
      <c r="C1533" s="210"/>
      <c r="D1533" s="200" t="s">
        <v>205</v>
      </c>
      <c r="E1533" s="211" t="s">
        <v>1</v>
      </c>
      <c r="F1533" s="212" t="s">
        <v>367</v>
      </c>
      <c r="G1533" s="210"/>
      <c r="H1533" s="211" t="s">
        <v>1</v>
      </c>
      <c r="I1533" s="213"/>
      <c r="J1533" s="210"/>
      <c r="K1533" s="210"/>
      <c r="L1533" s="214"/>
      <c r="M1533" s="215"/>
      <c r="N1533" s="216"/>
      <c r="O1533" s="216"/>
      <c r="P1533" s="216"/>
      <c r="Q1533" s="216"/>
      <c r="R1533" s="216"/>
      <c r="S1533" s="216"/>
      <c r="T1533" s="217"/>
      <c r="AT1533" s="218" t="s">
        <v>205</v>
      </c>
      <c r="AU1533" s="218" t="s">
        <v>132</v>
      </c>
      <c r="AV1533" s="13" t="s">
        <v>83</v>
      </c>
      <c r="AW1533" s="13" t="s">
        <v>32</v>
      </c>
      <c r="AX1533" s="13" t="s">
        <v>76</v>
      </c>
      <c r="AY1533" s="218" t="s">
        <v>123</v>
      </c>
    </row>
    <row r="1534" spans="1:65" s="14" customFormat="1" ht="11.25">
      <c r="B1534" s="219"/>
      <c r="C1534" s="220"/>
      <c r="D1534" s="200" t="s">
        <v>205</v>
      </c>
      <c r="E1534" s="221" t="s">
        <v>1</v>
      </c>
      <c r="F1534" s="222" t="s">
        <v>144</v>
      </c>
      <c r="G1534" s="220"/>
      <c r="H1534" s="223">
        <v>4</v>
      </c>
      <c r="I1534" s="224"/>
      <c r="J1534" s="220"/>
      <c r="K1534" s="220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205</v>
      </c>
      <c r="AU1534" s="229" t="s">
        <v>132</v>
      </c>
      <c r="AV1534" s="14" t="s">
        <v>132</v>
      </c>
      <c r="AW1534" s="14" t="s">
        <v>32</v>
      </c>
      <c r="AX1534" s="14" t="s">
        <v>76</v>
      </c>
      <c r="AY1534" s="229" t="s">
        <v>123</v>
      </c>
    </row>
    <row r="1535" spans="1:65" s="15" customFormat="1" ht="11.25">
      <c r="B1535" s="230"/>
      <c r="C1535" s="231"/>
      <c r="D1535" s="200" t="s">
        <v>205</v>
      </c>
      <c r="E1535" s="232" t="s">
        <v>1</v>
      </c>
      <c r="F1535" s="233" t="s">
        <v>214</v>
      </c>
      <c r="G1535" s="231"/>
      <c r="H1535" s="234">
        <v>16</v>
      </c>
      <c r="I1535" s="235"/>
      <c r="J1535" s="231"/>
      <c r="K1535" s="231"/>
      <c r="L1535" s="236"/>
      <c r="M1535" s="237"/>
      <c r="N1535" s="238"/>
      <c r="O1535" s="238"/>
      <c r="P1535" s="238"/>
      <c r="Q1535" s="238"/>
      <c r="R1535" s="238"/>
      <c r="S1535" s="238"/>
      <c r="T1535" s="239"/>
      <c r="AT1535" s="240" t="s">
        <v>205</v>
      </c>
      <c r="AU1535" s="240" t="s">
        <v>132</v>
      </c>
      <c r="AV1535" s="15" t="s">
        <v>144</v>
      </c>
      <c r="AW1535" s="15" t="s">
        <v>32</v>
      </c>
      <c r="AX1535" s="15" t="s">
        <v>83</v>
      </c>
      <c r="AY1535" s="240" t="s">
        <v>123</v>
      </c>
    </row>
    <row r="1536" spans="1:65" s="2" customFormat="1" ht="24.2" customHeight="1">
      <c r="A1536" s="35"/>
      <c r="B1536" s="36"/>
      <c r="C1536" s="241" t="s">
        <v>1862</v>
      </c>
      <c r="D1536" s="241" t="s">
        <v>335</v>
      </c>
      <c r="E1536" s="242" t="s">
        <v>1863</v>
      </c>
      <c r="F1536" s="243" t="s">
        <v>1864</v>
      </c>
      <c r="G1536" s="244" t="s">
        <v>298</v>
      </c>
      <c r="H1536" s="245">
        <v>16</v>
      </c>
      <c r="I1536" s="246"/>
      <c r="J1536" s="247">
        <f>ROUND(I1536*H1536,2)</f>
        <v>0</v>
      </c>
      <c r="K1536" s="243" t="s">
        <v>130</v>
      </c>
      <c r="L1536" s="248"/>
      <c r="M1536" s="249" t="s">
        <v>1</v>
      </c>
      <c r="N1536" s="250" t="s">
        <v>42</v>
      </c>
      <c r="O1536" s="72"/>
      <c r="P1536" s="196">
        <f>O1536*H1536</f>
        <v>0</v>
      </c>
      <c r="Q1536" s="196">
        <v>1.23E-3</v>
      </c>
      <c r="R1536" s="196">
        <f>Q1536*H1536</f>
        <v>1.968E-2</v>
      </c>
      <c r="S1536" s="196">
        <v>0</v>
      </c>
      <c r="T1536" s="197">
        <f>S1536*H1536</f>
        <v>0</v>
      </c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R1536" s="198" t="s">
        <v>404</v>
      </c>
      <c r="AT1536" s="198" t="s">
        <v>335</v>
      </c>
      <c r="AU1536" s="198" t="s">
        <v>132</v>
      </c>
      <c r="AY1536" s="18" t="s">
        <v>123</v>
      </c>
      <c r="BE1536" s="199">
        <f>IF(N1536="základní",J1536,0)</f>
        <v>0</v>
      </c>
      <c r="BF1536" s="199">
        <f>IF(N1536="snížená",J1536,0)</f>
        <v>0</v>
      </c>
      <c r="BG1536" s="199">
        <f>IF(N1536="zákl. přenesená",J1536,0)</f>
        <v>0</v>
      </c>
      <c r="BH1536" s="199">
        <f>IF(N1536="sníž. přenesená",J1536,0)</f>
        <v>0</v>
      </c>
      <c r="BI1536" s="199">
        <f>IF(N1536="nulová",J1536,0)</f>
        <v>0</v>
      </c>
      <c r="BJ1536" s="18" t="s">
        <v>132</v>
      </c>
      <c r="BK1536" s="199">
        <f>ROUND(I1536*H1536,2)</f>
        <v>0</v>
      </c>
      <c r="BL1536" s="18" t="s">
        <v>295</v>
      </c>
      <c r="BM1536" s="198" t="s">
        <v>1865</v>
      </c>
    </row>
    <row r="1537" spans="1:65" s="2" customFormat="1" ht="11.25">
      <c r="A1537" s="35"/>
      <c r="B1537" s="36"/>
      <c r="C1537" s="37"/>
      <c r="D1537" s="200" t="s">
        <v>134</v>
      </c>
      <c r="E1537" s="37"/>
      <c r="F1537" s="201" t="s">
        <v>1864</v>
      </c>
      <c r="G1537" s="37"/>
      <c r="H1537" s="37"/>
      <c r="I1537" s="202"/>
      <c r="J1537" s="37"/>
      <c r="K1537" s="37"/>
      <c r="L1537" s="40"/>
      <c r="M1537" s="203"/>
      <c r="N1537" s="204"/>
      <c r="O1537" s="72"/>
      <c r="P1537" s="72"/>
      <c r="Q1537" s="72"/>
      <c r="R1537" s="72"/>
      <c r="S1537" s="72"/>
      <c r="T1537" s="73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T1537" s="18" t="s">
        <v>134</v>
      </c>
      <c r="AU1537" s="18" t="s">
        <v>132</v>
      </c>
    </row>
    <row r="1538" spans="1:65" s="2" customFormat="1" ht="37.9" customHeight="1">
      <c r="A1538" s="35"/>
      <c r="B1538" s="36"/>
      <c r="C1538" s="187" t="s">
        <v>1866</v>
      </c>
      <c r="D1538" s="187" t="s">
        <v>126</v>
      </c>
      <c r="E1538" s="188" t="s">
        <v>1867</v>
      </c>
      <c r="F1538" s="189" t="s">
        <v>1868</v>
      </c>
      <c r="G1538" s="190" t="s">
        <v>298</v>
      </c>
      <c r="H1538" s="191">
        <v>16</v>
      </c>
      <c r="I1538" s="192"/>
      <c r="J1538" s="193">
        <f>ROUND(I1538*H1538,2)</f>
        <v>0</v>
      </c>
      <c r="K1538" s="189" t="s">
        <v>1</v>
      </c>
      <c r="L1538" s="40"/>
      <c r="M1538" s="194" t="s">
        <v>1</v>
      </c>
      <c r="N1538" s="195" t="s">
        <v>42</v>
      </c>
      <c r="O1538" s="72"/>
      <c r="P1538" s="196">
        <f>O1538*H1538</f>
        <v>0</v>
      </c>
      <c r="Q1538" s="196">
        <v>0</v>
      </c>
      <c r="R1538" s="196">
        <f>Q1538*H1538</f>
        <v>0</v>
      </c>
      <c r="S1538" s="196">
        <v>0</v>
      </c>
      <c r="T1538" s="197">
        <f>S1538*H1538</f>
        <v>0</v>
      </c>
      <c r="U1538" s="35"/>
      <c r="V1538" s="35"/>
      <c r="W1538" s="35"/>
      <c r="X1538" s="35"/>
      <c r="Y1538" s="35"/>
      <c r="Z1538" s="35"/>
      <c r="AA1538" s="35"/>
      <c r="AB1538" s="35"/>
      <c r="AC1538" s="35"/>
      <c r="AD1538" s="35"/>
      <c r="AE1538" s="35"/>
      <c r="AR1538" s="198" t="s">
        <v>295</v>
      </c>
      <c r="AT1538" s="198" t="s">
        <v>126</v>
      </c>
      <c r="AU1538" s="198" t="s">
        <v>132</v>
      </c>
      <c r="AY1538" s="18" t="s">
        <v>123</v>
      </c>
      <c r="BE1538" s="199">
        <f>IF(N1538="základní",J1538,0)</f>
        <v>0</v>
      </c>
      <c r="BF1538" s="199">
        <f>IF(N1538="snížená",J1538,0)</f>
        <v>0</v>
      </c>
      <c r="BG1538" s="199">
        <f>IF(N1538="zákl. přenesená",J1538,0)</f>
        <v>0</v>
      </c>
      <c r="BH1538" s="199">
        <f>IF(N1538="sníž. přenesená",J1538,0)</f>
        <v>0</v>
      </c>
      <c r="BI1538" s="199">
        <f>IF(N1538="nulová",J1538,0)</f>
        <v>0</v>
      </c>
      <c r="BJ1538" s="18" t="s">
        <v>132</v>
      </c>
      <c r="BK1538" s="199">
        <f>ROUND(I1538*H1538,2)</f>
        <v>0</v>
      </c>
      <c r="BL1538" s="18" t="s">
        <v>295</v>
      </c>
      <c r="BM1538" s="198" t="s">
        <v>1869</v>
      </c>
    </row>
    <row r="1539" spans="1:65" s="2" customFormat="1" ht="19.5">
      <c r="A1539" s="35"/>
      <c r="B1539" s="36"/>
      <c r="C1539" s="37"/>
      <c r="D1539" s="200" t="s">
        <v>134</v>
      </c>
      <c r="E1539" s="37"/>
      <c r="F1539" s="201" t="s">
        <v>1870</v>
      </c>
      <c r="G1539" s="37"/>
      <c r="H1539" s="37"/>
      <c r="I1539" s="202"/>
      <c r="J1539" s="37"/>
      <c r="K1539" s="37"/>
      <c r="L1539" s="40"/>
      <c r="M1539" s="203"/>
      <c r="N1539" s="204"/>
      <c r="O1539" s="72"/>
      <c r="P1539" s="72"/>
      <c r="Q1539" s="72"/>
      <c r="R1539" s="72"/>
      <c r="S1539" s="72"/>
      <c r="T1539" s="73"/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T1539" s="18" t="s">
        <v>134</v>
      </c>
      <c r="AU1539" s="18" t="s">
        <v>132</v>
      </c>
    </row>
    <row r="1540" spans="1:65" s="13" customFormat="1" ht="11.25">
      <c r="B1540" s="209"/>
      <c r="C1540" s="210"/>
      <c r="D1540" s="200" t="s">
        <v>205</v>
      </c>
      <c r="E1540" s="211" t="s">
        <v>1</v>
      </c>
      <c r="F1540" s="212" t="s">
        <v>345</v>
      </c>
      <c r="G1540" s="210"/>
      <c r="H1540" s="211" t="s">
        <v>1</v>
      </c>
      <c r="I1540" s="213"/>
      <c r="J1540" s="210"/>
      <c r="K1540" s="210"/>
      <c r="L1540" s="214"/>
      <c r="M1540" s="215"/>
      <c r="N1540" s="216"/>
      <c r="O1540" s="216"/>
      <c r="P1540" s="216"/>
      <c r="Q1540" s="216"/>
      <c r="R1540" s="216"/>
      <c r="S1540" s="216"/>
      <c r="T1540" s="217"/>
      <c r="AT1540" s="218" t="s">
        <v>205</v>
      </c>
      <c r="AU1540" s="218" t="s">
        <v>132</v>
      </c>
      <c r="AV1540" s="13" t="s">
        <v>83</v>
      </c>
      <c r="AW1540" s="13" t="s">
        <v>32</v>
      </c>
      <c r="AX1540" s="13" t="s">
        <v>76</v>
      </c>
      <c r="AY1540" s="218" t="s">
        <v>123</v>
      </c>
    </row>
    <row r="1541" spans="1:65" s="14" customFormat="1" ht="11.25">
      <c r="B1541" s="219"/>
      <c r="C1541" s="220"/>
      <c r="D1541" s="200" t="s">
        <v>205</v>
      </c>
      <c r="E1541" s="221" t="s">
        <v>1</v>
      </c>
      <c r="F1541" s="222" t="s">
        <v>144</v>
      </c>
      <c r="G1541" s="220"/>
      <c r="H1541" s="223">
        <v>4</v>
      </c>
      <c r="I1541" s="224"/>
      <c r="J1541" s="220"/>
      <c r="K1541" s="220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205</v>
      </c>
      <c r="AU1541" s="229" t="s">
        <v>132</v>
      </c>
      <c r="AV1541" s="14" t="s">
        <v>132</v>
      </c>
      <c r="AW1541" s="14" t="s">
        <v>32</v>
      </c>
      <c r="AX1541" s="14" t="s">
        <v>76</v>
      </c>
      <c r="AY1541" s="229" t="s">
        <v>123</v>
      </c>
    </row>
    <row r="1542" spans="1:65" s="13" customFormat="1" ht="11.25">
      <c r="B1542" s="209"/>
      <c r="C1542" s="210"/>
      <c r="D1542" s="200" t="s">
        <v>205</v>
      </c>
      <c r="E1542" s="211" t="s">
        <v>1</v>
      </c>
      <c r="F1542" s="212" t="s">
        <v>349</v>
      </c>
      <c r="G1542" s="210"/>
      <c r="H1542" s="211" t="s">
        <v>1</v>
      </c>
      <c r="I1542" s="213"/>
      <c r="J1542" s="210"/>
      <c r="K1542" s="210"/>
      <c r="L1542" s="214"/>
      <c r="M1542" s="215"/>
      <c r="N1542" s="216"/>
      <c r="O1542" s="216"/>
      <c r="P1542" s="216"/>
      <c r="Q1542" s="216"/>
      <c r="R1542" s="216"/>
      <c r="S1542" s="216"/>
      <c r="T1542" s="217"/>
      <c r="AT1542" s="218" t="s">
        <v>205</v>
      </c>
      <c r="AU1542" s="218" t="s">
        <v>132</v>
      </c>
      <c r="AV1542" s="13" t="s">
        <v>83</v>
      </c>
      <c r="AW1542" s="13" t="s">
        <v>32</v>
      </c>
      <c r="AX1542" s="13" t="s">
        <v>76</v>
      </c>
      <c r="AY1542" s="218" t="s">
        <v>123</v>
      </c>
    </row>
    <row r="1543" spans="1:65" s="14" customFormat="1" ht="11.25">
      <c r="B1543" s="219"/>
      <c r="C1543" s="220"/>
      <c r="D1543" s="200" t="s">
        <v>205</v>
      </c>
      <c r="E1543" s="221" t="s">
        <v>1</v>
      </c>
      <c r="F1543" s="222" t="s">
        <v>167</v>
      </c>
      <c r="G1543" s="220"/>
      <c r="H1543" s="223">
        <v>8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205</v>
      </c>
      <c r="AU1543" s="229" t="s">
        <v>132</v>
      </c>
      <c r="AV1543" s="14" t="s">
        <v>132</v>
      </c>
      <c r="AW1543" s="14" t="s">
        <v>32</v>
      </c>
      <c r="AX1543" s="14" t="s">
        <v>76</v>
      </c>
      <c r="AY1543" s="229" t="s">
        <v>123</v>
      </c>
    </row>
    <row r="1544" spans="1:65" s="13" customFormat="1" ht="11.25">
      <c r="B1544" s="209"/>
      <c r="C1544" s="210"/>
      <c r="D1544" s="200" t="s">
        <v>205</v>
      </c>
      <c r="E1544" s="211" t="s">
        <v>1</v>
      </c>
      <c r="F1544" s="212" t="s">
        <v>367</v>
      </c>
      <c r="G1544" s="210"/>
      <c r="H1544" s="211" t="s">
        <v>1</v>
      </c>
      <c r="I1544" s="213"/>
      <c r="J1544" s="210"/>
      <c r="K1544" s="210"/>
      <c r="L1544" s="214"/>
      <c r="M1544" s="215"/>
      <c r="N1544" s="216"/>
      <c r="O1544" s="216"/>
      <c r="P1544" s="216"/>
      <c r="Q1544" s="216"/>
      <c r="R1544" s="216"/>
      <c r="S1544" s="216"/>
      <c r="T1544" s="217"/>
      <c r="AT1544" s="218" t="s">
        <v>205</v>
      </c>
      <c r="AU1544" s="218" t="s">
        <v>132</v>
      </c>
      <c r="AV1544" s="13" t="s">
        <v>83</v>
      </c>
      <c r="AW1544" s="13" t="s">
        <v>32</v>
      </c>
      <c r="AX1544" s="13" t="s">
        <v>76</v>
      </c>
      <c r="AY1544" s="218" t="s">
        <v>123</v>
      </c>
    </row>
    <row r="1545" spans="1:65" s="14" customFormat="1" ht="11.25">
      <c r="B1545" s="219"/>
      <c r="C1545" s="220"/>
      <c r="D1545" s="200" t="s">
        <v>205</v>
      </c>
      <c r="E1545" s="221" t="s">
        <v>1</v>
      </c>
      <c r="F1545" s="222" t="s">
        <v>144</v>
      </c>
      <c r="G1545" s="220"/>
      <c r="H1545" s="223">
        <v>4</v>
      </c>
      <c r="I1545" s="224"/>
      <c r="J1545" s="220"/>
      <c r="K1545" s="220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205</v>
      </c>
      <c r="AU1545" s="229" t="s">
        <v>132</v>
      </c>
      <c r="AV1545" s="14" t="s">
        <v>132</v>
      </c>
      <c r="AW1545" s="14" t="s">
        <v>32</v>
      </c>
      <c r="AX1545" s="14" t="s">
        <v>76</v>
      </c>
      <c r="AY1545" s="229" t="s">
        <v>123</v>
      </c>
    </row>
    <row r="1546" spans="1:65" s="15" customFormat="1" ht="11.25">
      <c r="B1546" s="230"/>
      <c r="C1546" s="231"/>
      <c r="D1546" s="200" t="s">
        <v>205</v>
      </c>
      <c r="E1546" s="232" t="s">
        <v>1</v>
      </c>
      <c r="F1546" s="233" t="s">
        <v>214</v>
      </c>
      <c r="G1546" s="231"/>
      <c r="H1546" s="234">
        <v>16</v>
      </c>
      <c r="I1546" s="235"/>
      <c r="J1546" s="231"/>
      <c r="K1546" s="231"/>
      <c r="L1546" s="236"/>
      <c r="M1546" s="237"/>
      <c r="N1546" s="238"/>
      <c r="O1546" s="238"/>
      <c r="P1546" s="238"/>
      <c r="Q1546" s="238"/>
      <c r="R1546" s="238"/>
      <c r="S1546" s="238"/>
      <c r="T1546" s="239"/>
      <c r="AT1546" s="240" t="s">
        <v>205</v>
      </c>
      <c r="AU1546" s="240" t="s">
        <v>132</v>
      </c>
      <c r="AV1546" s="15" t="s">
        <v>144</v>
      </c>
      <c r="AW1546" s="15" t="s">
        <v>32</v>
      </c>
      <c r="AX1546" s="15" t="s">
        <v>83</v>
      </c>
      <c r="AY1546" s="240" t="s">
        <v>123</v>
      </c>
    </row>
    <row r="1547" spans="1:65" s="2" customFormat="1" ht="37.9" customHeight="1">
      <c r="A1547" s="35"/>
      <c r="B1547" s="36"/>
      <c r="C1547" s="187" t="s">
        <v>1871</v>
      </c>
      <c r="D1547" s="187" t="s">
        <v>126</v>
      </c>
      <c r="E1547" s="188" t="s">
        <v>1872</v>
      </c>
      <c r="F1547" s="189" t="s">
        <v>1873</v>
      </c>
      <c r="G1547" s="190" t="s">
        <v>129</v>
      </c>
      <c r="H1547" s="191">
        <v>16</v>
      </c>
      <c r="I1547" s="192"/>
      <c r="J1547" s="193">
        <f>ROUND(I1547*H1547,2)</f>
        <v>0</v>
      </c>
      <c r="K1547" s="189" t="s">
        <v>1</v>
      </c>
      <c r="L1547" s="40"/>
      <c r="M1547" s="194" t="s">
        <v>1</v>
      </c>
      <c r="N1547" s="195" t="s">
        <v>42</v>
      </c>
      <c r="O1547" s="72"/>
      <c r="P1547" s="196">
        <f>O1547*H1547</f>
        <v>0</v>
      </c>
      <c r="Q1547" s="196">
        <v>0</v>
      </c>
      <c r="R1547" s="196">
        <f>Q1547*H1547</f>
        <v>0</v>
      </c>
      <c r="S1547" s="196">
        <v>0</v>
      </c>
      <c r="T1547" s="197">
        <f>S1547*H1547</f>
        <v>0</v>
      </c>
      <c r="U1547" s="35"/>
      <c r="V1547" s="35"/>
      <c r="W1547" s="35"/>
      <c r="X1547" s="35"/>
      <c r="Y1547" s="35"/>
      <c r="Z1547" s="35"/>
      <c r="AA1547" s="35"/>
      <c r="AB1547" s="35"/>
      <c r="AC1547" s="35"/>
      <c r="AD1547" s="35"/>
      <c r="AE1547" s="35"/>
      <c r="AR1547" s="198" t="s">
        <v>295</v>
      </c>
      <c r="AT1547" s="198" t="s">
        <v>126</v>
      </c>
      <c r="AU1547" s="198" t="s">
        <v>132</v>
      </c>
      <c r="AY1547" s="18" t="s">
        <v>123</v>
      </c>
      <c r="BE1547" s="199">
        <f>IF(N1547="základní",J1547,0)</f>
        <v>0</v>
      </c>
      <c r="BF1547" s="199">
        <f>IF(N1547="snížená",J1547,0)</f>
        <v>0</v>
      </c>
      <c r="BG1547" s="199">
        <f>IF(N1547="zákl. přenesená",J1547,0)</f>
        <v>0</v>
      </c>
      <c r="BH1547" s="199">
        <f>IF(N1547="sníž. přenesená",J1547,0)</f>
        <v>0</v>
      </c>
      <c r="BI1547" s="199">
        <f>IF(N1547="nulová",J1547,0)</f>
        <v>0</v>
      </c>
      <c r="BJ1547" s="18" t="s">
        <v>132</v>
      </c>
      <c r="BK1547" s="199">
        <f>ROUND(I1547*H1547,2)</f>
        <v>0</v>
      </c>
      <c r="BL1547" s="18" t="s">
        <v>295</v>
      </c>
      <c r="BM1547" s="198" t="s">
        <v>1874</v>
      </c>
    </row>
    <row r="1548" spans="1:65" s="2" customFormat="1" ht="19.5">
      <c r="A1548" s="35"/>
      <c r="B1548" s="36"/>
      <c r="C1548" s="37"/>
      <c r="D1548" s="200" t="s">
        <v>134</v>
      </c>
      <c r="E1548" s="37"/>
      <c r="F1548" s="201" t="s">
        <v>1875</v>
      </c>
      <c r="G1548" s="37"/>
      <c r="H1548" s="37"/>
      <c r="I1548" s="202"/>
      <c r="J1548" s="37"/>
      <c r="K1548" s="37"/>
      <c r="L1548" s="40"/>
      <c r="M1548" s="203"/>
      <c r="N1548" s="204"/>
      <c r="O1548" s="72"/>
      <c r="P1548" s="72"/>
      <c r="Q1548" s="72"/>
      <c r="R1548" s="72"/>
      <c r="S1548" s="72"/>
      <c r="T1548" s="73"/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T1548" s="18" t="s">
        <v>134</v>
      </c>
      <c r="AU1548" s="18" t="s">
        <v>132</v>
      </c>
    </row>
    <row r="1549" spans="1:65" s="2" customFormat="1" ht="24.2" customHeight="1">
      <c r="A1549" s="35"/>
      <c r="B1549" s="36"/>
      <c r="C1549" s="187" t="s">
        <v>1876</v>
      </c>
      <c r="D1549" s="187" t="s">
        <v>126</v>
      </c>
      <c r="E1549" s="188" t="s">
        <v>1877</v>
      </c>
      <c r="F1549" s="189" t="s">
        <v>1878</v>
      </c>
      <c r="G1549" s="190" t="s">
        <v>1267</v>
      </c>
      <c r="H1549" s="262"/>
      <c r="I1549" s="192"/>
      <c r="J1549" s="193">
        <f>ROUND(I1549*H1549,2)</f>
        <v>0</v>
      </c>
      <c r="K1549" s="189" t="s">
        <v>130</v>
      </c>
      <c r="L1549" s="40"/>
      <c r="M1549" s="194" t="s">
        <v>1</v>
      </c>
      <c r="N1549" s="195" t="s">
        <v>42</v>
      </c>
      <c r="O1549" s="72"/>
      <c r="P1549" s="196">
        <f>O1549*H1549</f>
        <v>0</v>
      </c>
      <c r="Q1549" s="196">
        <v>0</v>
      </c>
      <c r="R1549" s="196">
        <f>Q1549*H1549</f>
        <v>0</v>
      </c>
      <c r="S1549" s="196">
        <v>0</v>
      </c>
      <c r="T1549" s="197">
        <f>S1549*H1549</f>
        <v>0</v>
      </c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R1549" s="198" t="s">
        <v>295</v>
      </c>
      <c r="AT1549" s="198" t="s">
        <v>126</v>
      </c>
      <c r="AU1549" s="198" t="s">
        <v>132</v>
      </c>
      <c r="AY1549" s="18" t="s">
        <v>123</v>
      </c>
      <c r="BE1549" s="199">
        <f>IF(N1549="základní",J1549,0)</f>
        <v>0</v>
      </c>
      <c r="BF1549" s="199">
        <f>IF(N1549="snížená",J1549,0)</f>
        <v>0</v>
      </c>
      <c r="BG1549" s="199">
        <f>IF(N1549="zákl. přenesená",J1549,0)</f>
        <v>0</v>
      </c>
      <c r="BH1549" s="199">
        <f>IF(N1549="sníž. přenesená",J1549,0)</f>
        <v>0</v>
      </c>
      <c r="BI1549" s="199">
        <f>IF(N1549="nulová",J1549,0)</f>
        <v>0</v>
      </c>
      <c r="BJ1549" s="18" t="s">
        <v>132</v>
      </c>
      <c r="BK1549" s="199">
        <f>ROUND(I1549*H1549,2)</f>
        <v>0</v>
      </c>
      <c r="BL1549" s="18" t="s">
        <v>295</v>
      </c>
      <c r="BM1549" s="198" t="s">
        <v>1879</v>
      </c>
    </row>
    <row r="1550" spans="1:65" s="2" customFormat="1" ht="29.25">
      <c r="A1550" s="35"/>
      <c r="B1550" s="36"/>
      <c r="C1550" s="37"/>
      <c r="D1550" s="200" t="s">
        <v>134</v>
      </c>
      <c r="E1550" s="37"/>
      <c r="F1550" s="201" t="s">
        <v>1880</v>
      </c>
      <c r="G1550" s="37"/>
      <c r="H1550" s="37"/>
      <c r="I1550" s="202"/>
      <c r="J1550" s="37"/>
      <c r="K1550" s="37"/>
      <c r="L1550" s="40"/>
      <c r="M1550" s="203"/>
      <c r="N1550" s="204"/>
      <c r="O1550" s="72"/>
      <c r="P1550" s="72"/>
      <c r="Q1550" s="72"/>
      <c r="R1550" s="72"/>
      <c r="S1550" s="72"/>
      <c r="T1550" s="73"/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T1550" s="18" t="s">
        <v>134</v>
      </c>
      <c r="AU1550" s="18" t="s">
        <v>132</v>
      </c>
    </row>
    <row r="1551" spans="1:65" s="12" customFormat="1" ht="22.9" customHeight="1">
      <c r="B1551" s="171"/>
      <c r="C1551" s="172"/>
      <c r="D1551" s="173" t="s">
        <v>75</v>
      </c>
      <c r="E1551" s="185" t="s">
        <v>1881</v>
      </c>
      <c r="F1551" s="185" t="s">
        <v>1882</v>
      </c>
      <c r="G1551" s="172"/>
      <c r="H1551" s="172"/>
      <c r="I1551" s="175"/>
      <c r="J1551" s="186">
        <f>BK1551</f>
        <v>0</v>
      </c>
      <c r="K1551" s="172"/>
      <c r="L1551" s="177"/>
      <c r="M1551" s="178"/>
      <c r="N1551" s="179"/>
      <c r="O1551" s="179"/>
      <c r="P1551" s="180">
        <f>SUM(P1552:P1570)</f>
        <v>0</v>
      </c>
      <c r="Q1551" s="179"/>
      <c r="R1551" s="180">
        <f>SUM(R1552:R1570)</f>
        <v>0</v>
      </c>
      <c r="S1551" s="179"/>
      <c r="T1551" s="181">
        <f>SUM(T1552:T1570)</f>
        <v>0.6492</v>
      </c>
      <c r="AR1551" s="182" t="s">
        <v>132</v>
      </c>
      <c r="AT1551" s="183" t="s">
        <v>75</v>
      </c>
      <c r="AU1551" s="183" t="s">
        <v>83</v>
      </c>
      <c r="AY1551" s="182" t="s">
        <v>123</v>
      </c>
      <c r="BK1551" s="184">
        <f>SUM(BK1552:BK1570)</f>
        <v>0</v>
      </c>
    </row>
    <row r="1552" spans="1:65" s="2" customFormat="1" ht="24.2" customHeight="1">
      <c r="A1552" s="35"/>
      <c r="B1552" s="36"/>
      <c r="C1552" s="187" t="s">
        <v>1883</v>
      </c>
      <c r="D1552" s="187" t="s">
        <v>126</v>
      </c>
      <c r="E1552" s="188" t="s">
        <v>1884</v>
      </c>
      <c r="F1552" s="189" t="s">
        <v>1885</v>
      </c>
      <c r="G1552" s="190" t="s">
        <v>217</v>
      </c>
      <c r="H1552" s="191">
        <v>40</v>
      </c>
      <c r="I1552" s="192"/>
      <c r="J1552" s="193">
        <f>ROUND(I1552*H1552,2)</f>
        <v>0</v>
      </c>
      <c r="K1552" s="189" t="s">
        <v>130</v>
      </c>
      <c r="L1552" s="40"/>
      <c r="M1552" s="194" t="s">
        <v>1</v>
      </c>
      <c r="N1552" s="195" t="s">
        <v>42</v>
      </c>
      <c r="O1552" s="72"/>
      <c r="P1552" s="196">
        <f>O1552*H1552</f>
        <v>0</v>
      </c>
      <c r="Q1552" s="196">
        <v>0</v>
      </c>
      <c r="R1552" s="196">
        <f>Q1552*H1552</f>
        <v>0</v>
      </c>
      <c r="S1552" s="196">
        <v>1.6E-2</v>
      </c>
      <c r="T1552" s="197">
        <f>S1552*H1552</f>
        <v>0.64</v>
      </c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R1552" s="198" t="s">
        <v>295</v>
      </c>
      <c r="AT1552" s="198" t="s">
        <v>126</v>
      </c>
      <c r="AU1552" s="198" t="s">
        <v>132</v>
      </c>
      <c r="AY1552" s="18" t="s">
        <v>123</v>
      </c>
      <c r="BE1552" s="199">
        <f>IF(N1552="základní",J1552,0)</f>
        <v>0</v>
      </c>
      <c r="BF1552" s="199">
        <f>IF(N1552="snížená",J1552,0)</f>
        <v>0</v>
      </c>
      <c r="BG1552" s="199">
        <f>IF(N1552="zákl. přenesená",J1552,0)</f>
        <v>0</v>
      </c>
      <c r="BH1552" s="199">
        <f>IF(N1552="sníž. přenesená",J1552,0)</f>
        <v>0</v>
      </c>
      <c r="BI1552" s="199">
        <f>IF(N1552="nulová",J1552,0)</f>
        <v>0</v>
      </c>
      <c r="BJ1552" s="18" t="s">
        <v>132</v>
      </c>
      <c r="BK1552" s="199">
        <f>ROUND(I1552*H1552,2)</f>
        <v>0</v>
      </c>
      <c r="BL1552" s="18" t="s">
        <v>295</v>
      </c>
      <c r="BM1552" s="198" t="s">
        <v>1886</v>
      </c>
    </row>
    <row r="1553" spans="1:65" s="2" customFormat="1" ht="19.5">
      <c r="A1553" s="35"/>
      <c r="B1553" s="36"/>
      <c r="C1553" s="37"/>
      <c r="D1553" s="200" t="s">
        <v>134</v>
      </c>
      <c r="E1553" s="37"/>
      <c r="F1553" s="201" t="s">
        <v>1887</v>
      </c>
      <c r="G1553" s="37"/>
      <c r="H1553" s="37"/>
      <c r="I1553" s="202"/>
      <c r="J1553" s="37"/>
      <c r="K1553" s="37"/>
      <c r="L1553" s="40"/>
      <c r="M1553" s="203"/>
      <c r="N1553" s="204"/>
      <c r="O1553" s="72"/>
      <c r="P1553" s="72"/>
      <c r="Q1553" s="72"/>
      <c r="R1553" s="72"/>
      <c r="S1553" s="72"/>
      <c r="T1553" s="73"/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T1553" s="18" t="s">
        <v>134</v>
      </c>
      <c r="AU1553" s="18" t="s">
        <v>132</v>
      </c>
    </row>
    <row r="1554" spans="1:65" s="13" customFormat="1" ht="11.25">
      <c r="B1554" s="209"/>
      <c r="C1554" s="210"/>
      <c r="D1554" s="200" t="s">
        <v>205</v>
      </c>
      <c r="E1554" s="211" t="s">
        <v>1</v>
      </c>
      <c r="F1554" s="212" t="s">
        <v>940</v>
      </c>
      <c r="G1554" s="210"/>
      <c r="H1554" s="211" t="s">
        <v>1</v>
      </c>
      <c r="I1554" s="213"/>
      <c r="J1554" s="210"/>
      <c r="K1554" s="210"/>
      <c r="L1554" s="214"/>
      <c r="M1554" s="215"/>
      <c r="N1554" s="216"/>
      <c r="O1554" s="216"/>
      <c r="P1554" s="216"/>
      <c r="Q1554" s="216"/>
      <c r="R1554" s="216"/>
      <c r="S1554" s="216"/>
      <c r="T1554" s="217"/>
      <c r="AT1554" s="218" t="s">
        <v>205</v>
      </c>
      <c r="AU1554" s="218" t="s">
        <v>132</v>
      </c>
      <c r="AV1554" s="13" t="s">
        <v>83</v>
      </c>
      <c r="AW1554" s="13" t="s">
        <v>32</v>
      </c>
      <c r="AX1554" s="13" t="s">
        <v>76</v>
      </c>
      <c r="AY1554" s="218" t="s">
        <v>123</v>
      </c>
    </row>
    <row r="1555" spans="1:65" s="14" customFormat="1" ht="11.25">
      <c r="B1555" s="219"/>
      <c r="C1555" s="220"/>
      <c r="D1555" s="200" t="s">
        <v>205</v>
      </c>
      <c r="E1555" s="221" t="s">
        <v>1</v>
      </c>
      <c r="F1555" s="222" t="s">
        <v>1888</v>
      </c>
      <c r="G1555" s="220"/>
      <c r="H1555" s="223">
        <v>40</v>
      </c>
      <c r="I1555" s="224"/>
      <c r="J1555" s="220"/>
      <c r="K1555" s="220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205</v>
      </c>
      <c r="AU1555" s="229" t="s">
        <v>132</v>
      </c>
      <c r="AV1555" s="14" t="s">
        <v>132</v>
      </c>
      <c r="AW1555" s="14" t="s">
        <v>32</v>
      </c>
      <c r="AX1555" s="14" t="s">
        <v>83</v>
      </c>
      <c r="AY1555" s="229" t="s">
        <v>123</v>
      </c>
    </row>
    <row r="1556" spans="1:65" s="2" customFormat="1" ht="24.2" customHeight="1">
      <c r="A1556" s="35"/>
      <c r="B1556" s="36"/>
      <c r="C1556" s="187" t="s">
        <v>1889</v>
      </c>
      <c r="D1556" s="187" t="s">
        <v>126</v>
      </c>
      <c r="E1556" s="188" t="s">
        <v>1890</v>
      </c>
      <c r="F1556" s="189" t="s">
        <v>1891</v>
      </c>
      <c r="G1556" s="190" t="s">
        <v>298</v>
      </c>
      <c r="H1556" s="191">
        <v>23</v>
      </c>
      <c r="I1556" s="192"/>
      <c r="J1556" s="193">
        <f>ROUND(I1556*H1556,2)</f>
        <v>0</v>
      </c>
      <c r="K1556" s="189" t="s">
        <v>130</v>
      </c>
      <c r="L1556" s="40"/>
      <c r="M1556" s="194" t="s">
        <v>1</v>
      </c>
      <c r="N1556" s="195" t="s">
        <v>42</v>
      </c>
      <c r="O1556" s="72"/>
      <c r="P1556" s="196">
        <f>O1556*H1556</f>
        <v>0</v>
      </c>
      <c r="Q1556" s="196">
        <v>0</v>
      </c>
      <c r="R1556" s="196">
        <f>Q1556*H1556</f>
        <v>0</v>
      </c>
      <c r="S1556" s="196">
        <v>4.0000000000000002E-4</v>
      </c>
      <c r="T1556" s="197">
        <f>S1556*H1556</f>
        <v>9.1999999999999998E-3</v>
      </c>
      <c r="U1556" s="35"/>
      <c r="V1556" s="35"/>
      <c r="W1556" s="35"/>
      <c r="X1556" s="35"/>
      <c r="Y1556" s="35"/>
      <c r="Z1556" s="35"/>
      <c r="AA1556" s="35"/>
      <c r="AB1556" s="35"/>
      <c r="AC1556" s="35"/>
      <c r="AD1556" s="35"/>
      <c r="AE1556" s="35"/>
      <c r="AR1556" s="198" t="s">
        <v>295</v>
      </c>
      <c r="AT1556" s="198" t="s">
        <v>126</v>
      </c>
      <c r="AU1556" s="198" t="s">
        <v>132</v>
      </c>
      <c r="AY1556" s="18" t="s">
        <v>123</v>
      </c>
      <c r="BE1556" s="199">
        <f>IF(N1556="základní",J1556,0)</f>
        <v>0</v>
      </c>
      <c r="BF1556" s="199">
        <f>IF(N1556="snížená",J1556,0)</f>
        <v>0</v>
      </c>
      <c r="BG1556" s="199">
        <f>IF(N1556="zákl. přenesená",J1556,0)</f>
        <v>0</v>
      </c>
      <c r="BH1556" s="199">
        <f>IF(N1556="sníž. přenesená",J1556,0)</f>
        <v>0</v>
      </c>
      <c r="BI1556" s="199">
        <f>IF(N1556="nulová",J1556,0)</f>
        <v>0</v>
      </c>
      <c r="BJ1556" s="18" t="s">
        <v>132</v>
      </c>
      <c r="BK1556" s="199">
        <f>ROUND(I1556*H1556,2)</f>
        <v>0</v>
      </c>
      <c r="BL1556" s="18" t="s">
        <v>295</v>
      </c>
      <c r="BM1556" s="198" t="s">
        <v>1892</v>
      </c>
    </row>
    <row r="1557" spans="1:65" s="2" customFormat="1" ht="19.5">
      <c r="A1557" s="35"/>
      <c r="B1557" s="36"/>
      <c r="C1557" s="37"/>
      <c r="D1557" s="200" t="s">
        <v>134</v>
      </c>
      <c r="E1557" s="37"/>
      <c r="F1557" s="201" t="s">
        <v>1893</v>
      </c>
      <c r="G1557" s="37"/>
      <c r="H1557" s="37"/>
      <c r="I1557" s="202"/>
      <c r="J1557" s="37"/>
      <c r="K1557" s="37"/>
      <c r="L1557" s="40"/>
      <c r="M1557" s="203"/>
      <c r="N1557" s="204"/>
      <c r="O1557" s="72"/>
      <c r="P1557" s="72"/>
      <c r="Q1557" s="72"/>
      <c r="R1557" s="72"/>
      <c r="S1557" s="72"/>
      <c r="T1557" s="73"/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T1557" s="18" t="s">
        <v>134</v>
      </c>
      <c r="AU1557" s="18" t="s">
        <v>132</v>
      </c>
    </row>
    <row r="1558" spans="1:65" s="2" customFormat="1" ht="24.2" customHeight="1">
      <c r="A1558" s="35"/>
      <c r="B1558" s="36"/>
      <c r="C1558" s="187" t="s">
        <v>1894</v>
      </c>
      <c r="D1558" s="187" t="s">
        <v>126</v>
      </c>
      <c r="E1558" s="188" t="s">
        <v>1895</v>
      </c>
      <c r="F1558" s="189" t="s">
        <v>1896</v>
      </c>
      <c r="G1558" s="190" t="s">
        <v>129</v>
      </c>
      <c r="H1558" s="191">
        <v>1</v>
      </c>
      <c r="I1558" s="192"/>
      <c r="J1558" s="193">
        <f>ROUND(I1558*H1558,2)</f>
        <v>0</v>
      </c>
      <c r="K1558" s="189" t="s">
        <v>1</v>
      </c>
      <c r="L1558" s="40"/>
      <c r="M1558" s="194" t="s">
        <v>1</v>
      </c>
      <c r="N1558" s="195" t="s">
        <v>42</v>
      </c>
      <c r="O1558" s="72"/>
      <c r="P1558" s="196">
        <f>O1558*H1558</f>
        <v>0</v>
      </c>
      <c r="Q1558" s="196">
        <v>0</v>
      </c>
      <c r="R1558" s="196">
        <f>Q1558*H1558</f>
        <v>0</v>
      </c>
      <c r="S1558" s="196">
        <v>0</v>
      </c>
      <c r="T1558" s="197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198" t="s">
        <v>295</v>
      </c>
      <c r="AT1558" s="198" t="s">
        <v>126</v>
      </c>
      <c r="AU1558" s="198" t="s">
        <v>132</v>
      </c>
      <c r="AY1558" s="18" t="s">
        <v>123</v>
      </c>
      <c r="BE1558" s="199">
        <f>IF(N1558="základní",J1558,0)</f>
        <v>0</v>
      </c>
      <c r="BF1558" s="199">
        <f>IF(N1558="snížená",J1558,0)</f>
        <v>0</v>
      </c>
      <c r="BG1558" s="199">
        <f>IF(N1558="zákl. přenesená",J1558,0)</f>
        <v>0</v>
      </c>
      <c r="BH1558" s="199">
        <f>IF(N1558="sníž. přenesená",J1558,0)</f>
        <v>0</v>
      </c>
      <c r="BI1558" s="199">
        <f>IF(N1558="nulová",J1558,0)</f>
        <v>0</v>
      </c>
      <c r="BJ1558" s="18" t="s">
        <v>132</v>
      </c>
      <c r="BK1558" s="199">
        <f>ROUND(I1558*H1558,2)</f>
        <v>0</v>
      </c>
      <c r="BL1558" s="18" t="s">
        <v>295</v>
      </c>
      <c r="BM1558" s="198" t="s">
        <v>1897</v>
      </c>
    </row>
    <row r="1559" spans="1:65" s="2" customFormat="1" ht="19.5">
      <c r="A1559" s="35"/>
      <c r="B1559" s="36"/>
      <c r="C1559" s="37"/>
      <c r="D1559" s="200" t="s">
        <v>134</v>
      </c>
      <c r="E1559" s="37"/>
      <c r="F1559" s="201" t="s">
        <v>1896</v>
      </c>
      <c r="G1559" s="37"/>
      <c r="H1559" s="37"/>
      <c r="I1559" s="202"/>
      <c r="J1559" s="37"/>
      <c r="K1559" s="37"/>
      <c r="L1559" s="40"/>
      <c r="M1559" s="203"/>
      <c r="N1559" s="204"/>
      <c r="O1559" s="72"/>
      <c r="P1559" s="72"/>
      <c r="Q1559" s="72"/>
      <c r="R1559" s="72"/>
      <c r="S1559" s="72"/>
      <c r="T1559" s="73"/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T1559" s="18" t="s">
        <v>134</v>
      </c>
      <c r="AU1559" s="18" t="s">
        <v>132</v>
      </c>
    </row>
    <row r="1560" spans="1:65" s="2" customFormat="1" ht="24.2" customHeight="1">
      <c r="A1560" s="35"/>
      <c r="B1560" s="36"/>
      <c r="C1560" s="187" t="s">
        <v>1898</v>
      </c>
      <c r="D1560" s="187" t="s">
        <v>126</v>
      </c>
      <c r="E1560" s="188" t="s">
        <v>1899</v>
      </c>
      <c r="F1560" s="189" t="s">
        <v>1900</v>
      </c>
      <c r="G1560" s="190" t="s">
        <v>202</v>
      </c>
      <c r="H1560" s="191">
        <v>73.367999999999995</v>
      </c>
      <c r="I1560" s="192"/>
      <c r="J1560" s="193">
        <f>ROUND(I1560*H1560,2)</f>
        <v>0</v>
      </c>
      <c r="K1560" s="189" t="s">
        <v>1</v>
      </c>
      <c r="L1560" s="40"/>
      <c r="M1560" s="194" t="s">
        <v>1</v>
      </c>
      <c r="N1560" s="195" t="s">
        <v>42</v>
      </c>
      <c r="O1560" s="72"/>
      <c r="P1560" s="196">
        <f>O1560*H1560</f>
        <v>0</v>
      </c>
      <c r="Q1560" s="196">
        <v>0</v>
      </c>
      <c r="R1560" s="196">
        <f>Q1560*H1560</f>
        <v>0</v>
      </c>
      <c r="S1560" s="196">
        <v>0</v>
      </c>
      <c r="T1560" s="197">
        <f>S1560*H1560</f>
        <v>0</v>
      </c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R1560" s="198" t="s">
        <v>295</v>
      </c>
      <c r="AT1560" s="198" t="s">
        <v>126</v>
      </c>
      <c r="AU1560" s="198" t="s">
        <v>132</v>
      </c>
      <c r="AY1560" s="18" t="s">
        <v>123</v>
      </c>
      <c r="BE1560" s="199">
        <f>IF(N1560="základní",J1560,0)</f>
        <v>0</v>
      </c>
      <c r="BF1560" s="199">
        <f>IF(N1560="snížená",J1560,0)</f>
        <v>0</v>
      </c>
      <c r="BG1560" s="199">
        <f>IF(N1560="zákl. přenesená",J1560,0)</f>
        <v>0</v>
      </c>
      <c r="BH1560" s="199">
        <f>IF(N1560="sníž. přenesená",J1560,0)</f>
        <v>0</v>
      </c>
      <c r="BI1560" s="199">
        <f>IF(N1560="nulová",J1560,0)</f>
        <v>0</v>
      </c>
      <c r="BJ1560" s="18" t="s">
        <v>132</v>
      </c>
      <c r="BK1560" s="199">
        <f>ROUND(I1560*H1560,2)</f>
        <v>0</v>
      </c>
      <c r="BL1560" s="18" t="s">
        <v>295</v>
      </c>
      <c r="BM1560" s="198" t="s">
        <v>1901</v>
      </c>
    </row>
    <row r="1561" spans="1:65" s="2" customFormat="1" ht="19.5">
      <c r="A1561" s="35"/>
      <c r="B1561" s="36"/>
      <c r="C1561" s="37"/>
      <c r="D1561" s="200" t="s">
        <v>134</v>
      </c>
      <c r="E1561" s="37"/>
      <c r="F1561" s="201" t="s">
        <v>1900</v>
      </c>
      <c r="G1561" s="37"/>
      <c r="H1561" s="37"/>
      <c r="I1561" s="202"/>
      <c r="J1561" s="37"/>
      <c r="K1561" s="37"/>
      <c r="L1561" s="40"/>
      <c r="M1561" s="203"/>
      <c r="N1561" s="204"/>
      <c r="O1561" s="72"/>
      <c r="P1561" s="72"/>
      <c r="Q1561" s="72"/>
      <c r="R1561" s="72"/>
      <c r="S1561" s="72"/>
      <c r="T1561" s="73"/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T1561" s="18" t="s">
        <v>134</v>
      </c>
      <c r="AU1561" s="18" t="s">
        <v>132</v>
      </c>
    </row>
    <row r="1562" spans="1:65" s="14" customFormat="1" ht="11.25">
      <c r="B1562" s="219"/>
      <c r="C1562" s="220"/>
      <c r="D1562" s="200" t="s">
        <v>205</v>
      </c>
      <c r="E1562" s="221" t="s">
        <v>1</v>
      </c>
      <c r="F1562" s="222" t="s">
        <v>1902</v>
      </c>
      <c r="G1562" s="220"/>
      <c r="H1562" s="223">
        <v>73.367999999999995</v>
      </c>
      <c r="I1562" s="224"/>
      <c r="J1562" s="220"/>
      <c r="K1562" s="220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205</v>
      </c>
      <c r="AU1562" s="229" t="s">
        <v>132</v>
      </c>
      <c r="AV1562" s="14" t="s">
        <v>132</v>
      </c>
      <c r="AW1562" s="14" t="s">
        <v>32</v>
      </c>
      <c r="AX1562" s="14" t="s">
        <v>83</v>
      </c>
      <c r="AY1562" s="229" t="s">
        <v>123</v>
      </c>
    </row>
    <row r="1563" spans="1:65" s="2" customFormat="1" ht="37.9" customHeight="1">
      <c r="A1563" s="35"/>
      <c r="B1563" s="36"/>
      <c r="C1563" s="187" t="s">
        <v>1903</v>
      </c>
      <c r="D1563" s="187" t="s">
        <v>126</v>
      </c>
      <c r="E1563" s="188" t="s">
        <v>1904</v>
      </c>
      <c r="F1563" s="189" t="s">
        <v>1905</v>
      </c>
      <c r="G1563" s="190" t="s">
        <v>129</v>
      </c>
      <c r="H1563" s="191">
        <v>2</v>
      </c>
      <c r="I1563" s="192"/>
      <c r="J1563" s="193">
        <f>ROUND(I1563*H1563,2)</f>
        <v>0</v>
      </c>
      <c r="K1563" s="189" t="s">
        <v>1</v>
      </c>
      <c r="L1563" s="40"/>
      <c r="M1563" s="194" t="s">
        <v>1</v>
      </c>
      <c r="N1563" s="195" t="s">
        <v>42</v>
      </c>
      <c r="O1563" s="72"/>
      <c r="P1563" s="196">
        <f>O1563*H1563</f>
        <v>0</v>
      </c>
      <c r="Q1563" s="196">
        <v>0</v>
      </c>
      <c r="R1563" s="196">
        <f>Q1563*H1563</f>
        <v>0</v>
      </c>
      <c r="S1563" s="196">
        <v>0</v>
      </c>
      <c r="T1563" s="197">
        <f>S1563*H1563</f>
        <v>0</v>
      </c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R1563" s="198" t="s">
        <v>295</v>
      </c>
      <c r="AT1563" s="198" t="s">
        <v>126</v>
      </c>
      <c r="AU1563" s="198" t="s">
        <v>132</v>
      </c>
      <c r="AY1563" s="18" t="s">
        <v>123</v>
      </c>
      <c r="BE1563" s="199">
        <f>IF(N1563="základní",J1563,0)</f>
        <v>0</v>
      </c>
      <c r="BF1563" s="199">
        <f>IF(N1563="snížená",J1563,0)</f>
        <v>0</v>
      </c>
      <c r="BG1563" s="199">
        <f>IF(N1563="zákl. přenesená",J1563,0)</f>
        <v>0</v>
      </c>
      <c r="BH1563" s="199">
        <f>IF(N1563="sníž. přenesená",J1563,0)</f>
        <v>0</v>
      </c>
      <c r="BI1563" s="199">
        <f>IF(N1563="nulová",J1563,0)</f>
        <v>0</v>
      </c>
      <c r="BJ1563" s="18" t="s">
        <v>132</v>
      </c>
      <c r="BK1563" s="199">
        <f>ROUND(I1563*H1563,2)</f>
        <v>0</v>
      </c>
      <c r="BL1563" s="18" t="s">
        <v>295</v>
      </c>
      <c r="BM1563" s="198" t="s">
        <v>1906</v>
      </c>
    </row>
    <row r="1564" spans="1:65" s="2" customFormat="1" ht="19.5">
      <c r="A1564" s="35"/>
      <c r="B1564" s="36"/>
      <c r="C1564" s="37"/>
      <c r="D1564" s="200" t="s">
        <v>134</v>
      </c>
      <c r="E1564" s="37"/>
      <c r="F1564" s="201" t="s">
        <v>1905</v>
      </c>
      <c r="G1564" s="37"/>
      <c r="H1564" s="37"/>
      <c r="I1564" s="202"/>
      <c r="J1564" s="37"/>
      <c r="K1564" s="37"/>
      <c r="L1564" s="40"/>
      <c r="M1564" s="203"/>
      <c r="N1564" s="204"/>
      <c r="O1564" s="72"/>
      <c r="P1564" s="72"/>
      <c r="Q1564" s="72"/>
      <c r="R1564" s="72"/>
      <c r="S1564" s="72"/>
      <c r="T1564" s="73"/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T1564" s="18" t="s">
        <v>134</v>
      </c>
      <c r="AU1564" s="18" t="s">
        <v>132</v>
      </c>
    </row>
    <row r="1565" spans="1:65" s="2" customFormat="1" ht="24.2" customHeight="1">
      <c r="A1565" s="35"/>
      <c r="B1565" s="36"/>
      <c r="C1565" s="187" t="s">
        <v>1907</v>
      </c>
      <c r="D1565" s="187" t="s">
        <v>126</v>
      </c>
      <c r="E1565" s="188" t="s">
        <v>1908</v>
      </c>
      <c r="F1565" s="189" t="s">
        <v>1909</v>
      </c>
      <c r="G1565" s="190" t="s">
        <v>298</v>
      </c>
      <c r="H1565" s="191">
        <v>2</v>
      </c>
      <c r="I1565" s="192"/>
      <c r="J1565" s="193">
        <f>ROUND(I1565*H1565,2)</f>
        <v>0</v>
      </c>
      <c r="K1565" s="189" t="s">
        <v>1</v>
      </c>
      <c r="L1565" s="40"/>
      <c r="M1565" s="194" t="s">
        <v>1</v>
      </c>
      <c r="N1565" s="195" t="s">
        <v>42</v>
      </c>
      <c r="O1565" s="72"/>
      <c r="P1565" s="196">
        <f>O1565*H1565</f>
        <v>0</v>
      </c>
      <c r="Q1565" s="196">
        <v>0</v>
      </c>
      <c r="R1565" s="196">
        <f>Q1565*H1565</f>
        <v>0</v>
      </c>
      <c r="S1565" s="196">
        <v>0</v>
      </c>
      <c r="T1565" s="197">
        <f>S1565*H1565</f>
        <v>0</v>
      </c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R1565" s="198" t="s">
        <v>295</v>
      </c>
      <c r="AT1565" s="198" t="s">
        <v>126</v>
      </c>
      <c r="AU1565" s="198" t="s">
        <v>132</v>
      </c>
      <c r="AY1565" s="18" t="s">
        <v>123</v>
      </c>
      <c r="BE1565" s="199">
        <f>IF(N1565="základní",J1565,0)</f>
        <v>0</v>
      </c>
      <c r="BF1565" s="199">
        <f>IF(N1565="snížená",J1565,0)</f>
        <v>0</v>
      </c>
      <c r="BG1565" s="199">
        <f>IF(N1565="zákl. přenesená",J1565,0)</f>
        <v>0</v>
      </c>
      <c r="BH1565" s="199">
        <f>IF(N1565="sníž. přenesená",J1565,0)</f>
        <v>0</v>
      </c>
      <c r="BI1565" s="199">
        <f>IF(N1565="nulová",J1565,0)</f>
        <v>0</v>
      </c>
      <c r="BJ1565" s="18" t="s">
        <v>132</v>
      </c>
      <c r="BK1565" s="199">
        <f>ROUND(I1565*H1565,2)</f>
        <v>0</v>
      </c>
      <c r="BL1565" s="18" t="s">
        <v>295</v>
      </c>
      <c r="BM1565" s="198" t="s">
        <v>1910</v>
      </c>
    </row>
    <row r="1566" spans="1:65" s="2" customFormat="1" ht="11.25">
      <c r="A1566" s="35"/>
      <c r="B1566" s="36"/>
      <c r="C1566" s="37"/>
      <c r="D1566" s="200" t="s">
        <v>134</v>
      </c>
      <c r="E1566" s="37"/>
      <c r="F1566" s="201" t="s">
        <v>1909</v>
      </c>
      <c r="G1566" s="37"/>
      <c r="H1566" s="37"/>
      <c r="I1566" s="202"/>
      <c r="J1566" s="37"/>
      <c r="K1566" s="37"/>
      <c r="L1566" s="40"/>
      <c r="M1566" s="203"/>
      <c r="N1566" s="204"/>
      <c r="O1566" s="72"/>
      <c r="P1566" s="72"/>
      <c r="Q1566" s="72"/>
      <c r="R1566" s="72"/>
      <c r="S1566" s="72"/>
      <c r="T1566" s="73"/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T1566" s="18" t="s">
        <v>134</v>
      </c>
      <c r="AU1566" s="18" t="s">
        <v>132</v>
      </c>
    </row>
    <row r="1567" spans="1:65" s="2" customFormat="1" ht="14.45" customHeight="1">
      <c r="A1567" s="35"/>
      <c r="B1567" s="36"/>
      <c r="C1567" s="187" t="s">
        <v>1911</v>
      </c>
      <c r="D1567" s="187" t="s">
        <v>126</v>
      </c>
      <c r="E1567" s="188" t="s">
        <v>1912</v>
      </c>
      <c r="F1567" s="189" t="s">
        <v>1913</v>
      </c>
      <c r="G1567" s="190" t="s">
        <v>129</v>
      </c>
      <c r="H1567" s="191">
        <v>8</v>
      </c>
      <c r="I1567" s="192"/>
      <c r="J1567" s="193">
        <f>ROUND(I1567*H1567,2)</f>
        <v>0</v>
      </c>
      <c r="K1567" s="189" t="s">
        <v>1</v>
      </c>
      <c r="L1567" s="40"/>
      <c r="M1567" s="194" t="s">
        <v>1</v>
      </c>
      <c r="N1567" s="195" t="s">
        <v>42</v>
      </c>
      <c r="O1567" s="72"/>
      <c r="P1567" s="196">
        <f>O1567*H1567</f>
        <v>0</v>
      </c>
      <c r="Q1567" s="196">
        <v>0</v>
      </c>
      <c r="R1567" s="196">
        <f>Q1567*H1567</f>
        <v>0</v>
      </c>
      <c r="S1567" s="196">
        <v>0</v>
      </c>
      <c r="T1567" s="197">
        <f>S1567*H1567</f>
        <v>0</v>
      </c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R1567" s="198" t="s">
        <v>295</v>
      </c>
      <c r="AT1567" s="198" t="s">
        <v>126</v>
      </c>
      <c r="AU1567" s="198" t="s">
        <v>132</v>
      </c>
      <c r="AY1567" s="18" t="s">
        <v>123</v>
      </c>
      <c r="BE1567" s="199">
        <f>IF(N1567="základní",J1567,0)</f>
        <v>0</v>
      </c>
      <c r="BF1567" s="199">
        <f>IF(N1567="snížená",J1567,0)</f>
        <v>0</v>
      </c>
      <c r="BG1567" s="199">
        <f>IF(N1567="zákl. přenesená",J1567,0)</f>
        <v>0</v>
      </c>
      <c r="BH1567" s="199">
        <f>IF(N1567="sníž. přenesená",J1567,0)</f>
        <v>0</v>
      </c>
      <c r="BI1567" s="199">
        <f>IF(N1567="nulová",J1567,0)</f>
        <v>0</v>
      </c>
      <c r="BJ1567" s="18" t="s">
        <v>132</v>
      </c>
      <c r="BK1567" s="199">
        <f>ROUND(I1567*H1567,2)</f>
        <v>0</v>
      </c>
      <c r="BL1567" s="18" t="s">
        <v>295</v>
      </c>
      <c r="BM1567" s="198" t="s">
        <v>1914</v>
      </c>
    </row>
    <row r="1568" spans="1:65" s="2" customFormat="1" ht="11.25">
      <c r="A1568" s="35"/>
      <c r="B1568" s="36"/>
      <c r="C1568" s="37"/>
      <c r="D1568" s="200" t="s">
        <v>134</v>
      </c>
      <c r="E1568" s="37"/>
      <c r="F1568" s="201" t="s">
        <v>1913</v>
      </c>
      <c r="G1568" s="37"/>
      <c r="H1568" s="37"/>
      <c r="I1568" s="202"/>
      <c r="J1568" s="37"/>
      <c r="K1568" s="37"/>
      <c r="L1568" s="40"/>
      <c r="M1568" s="203"/>
      <c r="N1568" s="204"/>
      <c r="O1568" s="72"/>
      <c r="P1568" s="72"/>
      <c r="Q1568" s="72"/>
      <c r="R1568" s="72"/>
      <c r="S1568" s="72"/>
      <c r="T1568" s="73"/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T1568" s="18" t="s">
        <v>134</v>
      </c>
      <c r="AU1568" s="18" t="s">
        <v>132</v>
      </c>
    </row>
    <row r="1569" spans="1:65" s="2" customFormat="1" ht="24.2" customHeight="1">
      <c r="A1569" s="35"/>
      <c r="B1569" s="36"/>
      <c r="C1569" s="187" t="s">
        <v>1915</v>
      </c>
      <c r="D1569" s="187" t="s">
        <v>126</v>
      </c>
      <c r="E1569" s="188" t="s">
        <v>1916</v>
      </c>
      <c r="F1569" s="189" t="s">
        <v>1917</v>
      </c>
      <c r="G1569" s="190" t="s">
        <v>1267</v>
      </c>
      <c r="H1569" s="262"/>
      <c r="I1569" s="192"/>
      <c r="J1569" s="193">
        <f>ROUND(I1569*H1569,2)</f>
        <v>0</v>
      </c>
      <c r="K1569" s="189" t="s">
        <v>130</v>
      </c>
      <c r="L1569" s="40"/>
      <c r="M1569" s="194" t="s">
        <v>1</v>
      </c>
      <c r="N1569" s="195" t="s">
        <v>42</v>
      </c>
      <c r="O1569" s="72"/>
      <c r="P1569" s="196">
        <f>O1569*H1569</f>
        <v>0</v>
      </c>
      <c r="Q1569" s="196">
        <v>0</v>
      </c>
      <c r="R1569" s="196">
        <f>Q1569*H1569</f>
        <v>0</v>
      </c>
      <c r="S1569" s="196">
        <v>0</v>
      </c>
      <c r="T1569" s="197">
        <f>S1569*H1569</f>
        <v>0</v>
      </c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R1569" s="198" t="s">
        <v>295</v>
      </c>
      <c r="AT1569" s="198" t="s">
        <v>126</v>
      </c>
      <c r="AU1569" s="198" t="s">
        <v>132</v>
      </c>
      <c r="AY1569" s="18" t="s">
        <v>123</v>
      </c>
      <c r="BE1569" s="199">
        <f>IF(N1569="základní",J1569,0)</f>
        <v>0</v>
      </c>
      <c r="BF1569" s="199">
        <f>IF(N1569="snížená",J1569,0)</f>
        <v>0</v>
      </c>
      <c r="BG1569" s="199">
        <f>IF(N1569="zákl. přenesená",J1569,0)</f>
        <v>0</v>
      </c>
      <c r="BH1569" s="199">
        <f>IF(N1569="sníž. přenesená",J1569,0)</f>
        <v>0</v>
      </c>
      <c r="BI1569" s="199">
        <f>IF(N1569="nulová",J1569,0)</f>
        <v>0</v>
      </c>
      <c r="BJ1569" s="18" t="s">
        <v>132</v>
      </c>
      <c r="BK1569" s="199">
        <f>ROUND(I1569*H1569,2)</f>
        <v>0</v>
      </c>
      <c r="BL1569" s="18" t="s">
        <v>295</v>
      </c>
      <c r="BM1569" s="198" t="s">
        <v>1918</v>
      </c>
    </row>
    <row r="1570" spans="1:65" s="2" customFormat="1" ht="29.25">
      <c r="A1570" s="35"/>
      <c r="B1570" s="36"/>
      <c r="C1570" s="37"/>
      <c r="D1570" s="200" t="s">
        <v>134</v>
      </c>
      <c r="E1570" s="37"/>
      <c r="F1570" s="201" t="s">
        <v>1919</v>
      </c>
      <c r="G1570" s="37"/>
      <c r="H1570" s="37"/>
      <c r="I1570" s="202"/>
      <c r="J1570" s="37"/>
      <c r="K1570" s="37"/>
      <c r="L1570" s="40"/>
      <c r="M1570" s="203"/>
      <c r="N1570" s="204"/>
      <c r="O1570" s="72"/>
      <c r="P1570" s="72"/>
      <c r="Q1570" s="72"/>
      <c r="R1570" s="72"/>
      <c r="S1570" s="72"/>
      <c r="T1570" s="73"/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T1570" s="18" t="s">
        <v>134</v>
      </c>
      <c r="AU1570" s="18" t="s">
        <v>132</v>
      </c>
    </row>
    <row r="1571" spans="1:65" s="12" customFormat="1" ht="22.9" customHeight="1">
      <c r="B1571" s="171"/>
      <c r="C1571" s="172"/>
      <c r="D1571" s="173" t="s">
        <v>75</v>
      </c>
      <c r="E1571" s="185" t="s">
        <v>1920</v>
      </c>
      <c r="F1571" s="185" t="s">
        <v>1921</v>
      </c>
      <c r="G1571" s="172"/>
      <c r="H1571" s="172"/>
      <c r="I1571" s="175"/>
      <c r="J1571" s="186">
        <f>BK1571</f>
        <v>0</v>
      </c>
      <c r="K1571" s="172"/>
      <c r="L1571" s="177"/>
      <c r="M1571" s="178"/>
      <c r="N1571" s="179"/>
      <c r="O1571" s="179"/>
      <c r="P1571" s="180">
        <f>SUM(P1572:P1605)</f>
        <v>0</v>
      </c>
      <c r="Q1571" s="179"/>
      <c r="R1571" s="180">
        <f>SUM(R1572:R1605)</f>
        <v>2.0454719999999997</v>
      </c>
      <c r="S1571" s="179"/>
      <c r="T1571" s="181">
        <f>SUM(T1572:T1605)</f>
        <v>0</v>
      </c>
      <c r="AR1571" s="182" t="s">
        <v>132</v>
      </c>
      <c r="AT1571" s="183" t="s">
        <v>75</v>
      </c>
      <c r="AU1571" s="183" t="s">
        <v>83</v>
      </c>
      <c r="AY1571" s="182" t="s">
        <v>123</v>
      </c>
      <c r="BK1571" s="184">
        <f>SUM(BK1572:BK1605)</f>
        <v>0</v>
      </c>
    </row>
    <row r="1572" spans="1:65" s="2" customFormat="1" ht="14.45" customHeight="1">
      <c r="A1572" s="35"/>
      <c r="B1572" s="36"/>
      <c r="C1572" s="187" t="s">
        <v>1922</v>
      </c>
      <c r="D1572" s="187" t="s">
        <v>126</v>
      </c>
      <c r="E1572" s="188" t="s">
        <v>1923</v>
      </c>
      <c r="F1572" s="189" t="s">
        <v>1924</v>
      </c>
      <c r="G1572" s="190" t="s">
        <v>202</v>
      </c>
      <c r="H1572" s="191">
        <v>77.28</v>
      </c>
      <c r="I1572" s="192"/>
      <c r="J1572" s="193">
        <f>ROUND(I1572*H1572,2)</f>
        <v>0</v>
      </c>
      <c r="K1572" s="189" t="s">
        <v>130</v>
      </c>
      <c r="L1572" s="40"/>
      <c r="M1572" s="194" t="s">
        <v>1</v>
      </c>
      <c r="N1572" s="195" t="s">
        <v>42</v>
      </c>
      <c r="O1572" s="72"/>
      <c r="P1572" s="196">
        <f>O1572*H1572</f>
        <v>0</v>
      </c>
      <c r="Q1572" s="196">
        <v>2.9999999999999997E-4</v>
      </c>
      <c r="R1572" s="196">
        <f>Q1572*H1572</f>
        <v>2.3184E-2</v>
      </c>
      <c r="S1572" s="196">
        <v>0</v>
      </c>
      <c r="T1572" s="197">
        <f>S1572*H1572</f>
        <v>0</v>
      </c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R1572" s="198" t="s">
        <v>295</v>
      </c>
      <c r="AT1572" s="198" t="s">
        <v>126</v>
      </c>
      <c r="AU1572" s="198" t="s">
        <v>132</v>
      </c>
      <c r="AY1572" s="18" t="s">
        <v>123</v>
      </c>
      <c r="BE1572" s="199">
        <f>IF(N1572="základní",J1572,0)</f>
        <v>0</v>
      </c>
      <c r="BF1572" s="199">
        <f>IF(N1572="snížená",J1572,0)</f>
        <v>0</v>
      </c>
      <c r="BG1572" s="199">
        <f>IF(N1572="zákl. přenesená",J1572,0)</f>
        <v>0</v>
      </c>
      <c r="BH1572" s="199">
        <f>IF(N1572="sníž. přenesená",J1572,0)</f>
        <v>0</v>
      </c>
      <c r="BI1572" s="199">
        <f>IF(N1572="nulová",J1572,0)</f>
        <v>0</v>
      </c>
      <c r="BJ1572" s="18" t="s">
        <v>132</v>
      </c>
      <c r="BK1572" s="199">
        <f>ROUND(I1572*H1572,2)</f>
        <v>0</v>
      </c>
      <c r="BL1572" s="18" t="s">
        <v>295</v>
      </c>
      <c r="BM1572" s="198" t="s">
        <v>1925</v>
      </c>
    </row>
    <row r="1573" spans="1:65" s="2" customFormat="1" ht="19.5">
      <c r="A1573" s="35"/>
      <c r="B1573" s="36"/>
      <c r="C1573" s="37"/>
      <c r="D1573" s="200" t="s">
        <v>134</v>
      </c>
      <c r="E1573" s="37"/>
      <c r="F1573" s="201" t="s">
        <v>1926</v>
      </c>
      <c r="G1573" s="37"/>
      <c r="H1573" s="37"/>
      <c r="I1573" s="202"/>
      <c r="J1573" s="37"/>
      <c r="K1573" s="37"/>
      <c r="L1573" s="40"/>
      <c r="M1573" s="203"/>
      <c r="N1573" s="204"/>
      <c r="O1573" s="72"/>
      <c r="P1573" s="72"/>
      <c r="Q1573" s="72"/>
      <c r="R1573" s="72"/>
      <c r="S1573" s="72"/>
      <c r="T1573" s="73"/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T1573" s="18" t="s">
        <v>134</v>
      </c>
      <c r="AU1573" s="18" t="s">
        <v>132</v>
      </c>
    </row>
    <row r="1574" spans="1:65" s="13" customFormat="1" ht="11.25">
      <c r="B1574" s="209"/>
      <c r="C1574" s="210"/>
      <c r="D1574" s="200" t="s">
        <v>205</v>
      </c>
      <c r="E1574" s="211" t="s">
        <v>1</v>
      </c>
      <c r="F1574" s="212" t="s">
        <v>345</v>
      </c>
      <c r="G1574" s="210"/>
      <c r="H1574" s="211" t="s">
        <v>1</v>
      </c>
      <c r="I1574" s="213"/>
      <c r="J1574" s="210"/>
      <c r="K1574" s="210"/>
      <c r="L1574" s="214"/>
      <c r="M1574" s="215"/>
      <c r="N1574" s="216"/>
      <c r="O1574" s="216"/>
      <c r="P1574" s="216"/>
      <c r="Q1574" s="216"/>
      <c r="R1574" s="216"/>
      <c r="S1574" s="216"/>
      <c r="T1574" s="217"/>
      <c r="AT1574" s="218" t="s">
        <v>205</v>
      </c>
      <c r="AU1574" s="218" t="s">
        <v>132</v>
      </c>
      <c r="AV1574" s="13" t="s">
        <v>83</v>
      </c>
      <c r="AW1574" s="13" t="s">
        <v>32</v>
      </c>
      <c r="AX1574" s="13" t="s">
        <v>76</v>
      </c>
      <c r="AY1574" s="218" t="s">
        <v>123</v>
      </c>
    </row>
    <row r="1575" spans="1:65" s="14" customFormat="1" ht="11.25">
      <c r="B1575" s="219"/>
      <c r="C1575" s="220"/>
      <c r="D1575" s="200" t="s">
        <v>205</v>
      </c>
      <c r="E1575" s="221" t="s">
        <v>1</v>
      </c>
      <c r="F1575" s="222" t="s">
        <v>514</v>
      </c>
      <c r="G1575" s="220"/>
      <c r="H1575" s="223">
        <v>13.26</v>
      </c>
      <c r="I1575" s="224"/>
      <c r="J1575" s="220"/>
      <c r="K1575" s="220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205</v>
      </c>
      <c r="AU1575" s="229" t="s">
        <v>132</v>
      </c>
      <c r="AV1575" s="14" t="s">
        <v>132</v>
      </c>
      <c r="AW1575" s="14" t="s">
        <v>32</v>
      </c>
      <c r="AX1575" s="14" t="s">
        <v>76</v>
      </c>
      <c r="AY1575" s="229" t="s">
        <v>123</v>
      </c>
    </row>
    <row r="1576" spans="1:65" s="14" customFormat="1" ht="11.25">
      <c r="B1576" s="219"/>
      <c r="C1576" s="220"/>
      <c r="D1576" s="200" t="s">
        <v>205</v>
      </c>
      <c r="E1576" s="221" t="s">
        <v>1</v>
      </c>
      <c r="F1576" s="222" t="s">
        <v>927</v>
      </c>
      <c r="G1576" s="220"/>
      <c r="H1576" s="223">
        <v>5.58</v>
      </c>
      <c r="I1576" s="224"/>
      <c r="J1576" s="220"/>
      <c r="K1576" s="220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205</v>
      </c>
      <c r="AU1576" s="229" t="s">
        <v>132</v>
      </c>
      <c r="AV1576" s="14" t="s">
        <v>132</v>
      </c>
      <c r="AW1576" s="14" t="s">
        <v>32</v>
      </c>
      <c r="AX1576" s="14" t="s">
        <v>76</v>
      </c>
      <c r="AY1576" s="229" t="s">
        <v>123</v>
      </c>
    </row>
    <row r="1577" spans="1:65" s="14" customFormat="1" ht="11.25">
      <c r="B1577" s="219"/>
      <c r="C1577" s="220"/>
      <c r="D1577" s="200" t="s">
        <v>205</v>
      </c>
      <c r="E1577" s="221" t="s">
        <v>1</v>
      </c>
      <c r="F1577" s="222" t="s">
        <v>928</v>
      </c>
      <c r="G1577" s="220"/>
      <c r="H1577" s="223">
        <v>0.48</v>
      </c>
      <c r="I1577" s="224"/>
      <c r="J1577" s="220"/>
      <c r="K1577" s="220"/>
      <c r="L1577" s="225"/>
      <c r="M1577" s="226"/>
      <c r="N1577" s="227"/>
      <c r="O1577" s="227"/>
      <c r="P1577" s="227"/>
      <c r="Q1577" s="227"/>
      <c r="R1577" s="227"/>
      <c r="S1577" s="227"/>
      <c r="T1577" s="228"/>
      <c r="AT1577" s="229" t="s">
        <v>205</v>
      </c>
      <c r="AU1577" s="229" t="s">
        <v>132</v>
      </c>
      <c r="AV1577" s="14" t="s">
        <v>132</v>
      </c>
      <c r="AW1577" s="14" t="s">
        <v>32</v>
      </c>
      <c r="AX1577" s="14" t="s">
        <v>76</v>
      </c>
      <c r="AY1577" s="229" t="s">
        <v>123</v>
      </c>
    </row>
    <row r="1578" spans="1:65" s="16" customFormat="1" ht="11.25">
      <c r="B1578" s="251"/>
      <c r="C1578" s="252"/>
      <c r="D1578" s="200" t="s">
        <v>205</v>
      </c>
      <c r="E1578" s="253" t="s">
        <v>1</v>
      </c>
      <c r="F1578" s="254" t="s">
        <v>507</v>
      </c>
      <c r="G1578" s="252"/>
      <c r="H1578" s="255">
        <v>19.32</v>
      </c>
      <c r="I1578" s="256"/>
      <c r="J1578" s="252"/>
      <c r="K1578" s="252"/>
      <c r="L1578" s="257"/>
      <c r="M1578" s="258"/>
      <c r="N1578" s="259"/>
      <c r="O1578" s="259"/>
      <c r="P1578" s="259"/>
      <c r="Q1578" s="259"/>
      <c r="R1578" s="259"/>
      <c r="S1578" s="259"/>
      <c r="T1578" s="260"/>
      <c r="AT1578" s="261" t="s">
        <v>205</v>
      </c>
      <c r="AU1578" s="261" t="s">
        <v>132</v>
      </c>
      <c r="AV1578" s="16" t="s">
        <v>139</v>
      </c>
      <c r="AW1578" s="16" t="s">
        <v>32</v>
      </c>
      <c r="AX1578" s="16" t="s">
        <v>76</v>
      </c>
      <c r="AY1578" s="261" t="s">
        <v>123</v>
      </c>
    </row>
    <row r="1579" spans="1:65" s="13" customFormat="1" ht="11.25">
      <c r="B1579" s="209"/>
      <c r="C1579" s="210"/>
      <c r="D1579" s="200" t="s">
        <v>205</v>
      </c>
      <c r="E1579" s="211" t="s">
        <v>1</v>
      </c>
      <c r="F1579" s="212" t="s">
        <v>349</v>
      </c>
      <c r="G1579" s="210"/>
      <c r="H1579" s="211" t="s">
        <v>1</v>
      </c>
      <c r="I1579" s="213"/>
      <c r="J1579" s="210"/>
      <c r="K1579" s="210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205</v>
      </c>
      <c r="AU1579" s="218" t="s">
        <v>132</v>
      </c>
      <c r="AV1579" s="13" t="s">
        <v>83</v>
      </c>
      <c r="AW1579" s="13" t="s">
        <v>32</v>
      </c>
      <c r="AX1579" s="13" t="s">
        <v>76</v>
      </c>
      <c r="AY1579" s="218" t="s">
        <v>123</v>
      </c>
    </row>
    <row r="1580" spans="1:65" s="14" customFormat="1" ht="11.25">
      <c r="B1580" s="219"/>
      <c r="C1580" s="220"/>
      <c r="D1580" s="200" t="s">
        <v>205</v>
      </c>
      <c r="E1580" s="221" t="s">
        <v>1</v>
      </c>
      <c r="F1580" s="222" t="s">
        <v>516</v>
      </c>
      <c r="G1580" s="220"/>
      <c r="H1580" s="223">
        <v>26.52</v>
      </c>
      <c r="I1580" s="224"/>
      <c r="J1580" s="220"/>
      <c r="K1580" s="220"/>
      <c r="L1580" s="225"/>
      <c r="M1580" s="226"/>
      <c r="N1580" s="227"/>
      <c r="O1580" s="227"/>
      <c r="P1580" s="227"/>
      <c r="Q1580" s="227"/>
      <c r="R1580" s="227"/>
      <c r="S1580" s="227"/>
      <c r="T1580" s="228"/>
      <c r="AT1580" s="229" t="s">
        <v>205</v>
      </c>
      <c r="AU1580" s="229" t="s">
        <v>132</v>
      </c>
      <c r="AV1580" s="14" t="s">
        <v>132</v>
      </c>
      <c r="AW1580" s="14" t="s">
        <v>32</v>
      </c>
      <c r="AX1580" s="14" t="s">
        <v>76</v>
      </c>
      <c r="AY1580" s="229" t="s">
        <v>123</v>
      </c>
    </row>
    <row r="1581" spans="1:65" s="14" customFormat="1" ht="11.25">
      <c r="B1581" s="219"/>
      <c r="C1581" s="220"/>
      <c r="D1581" s="200" t="s">
        <v>205</v>
      </c>
      <c r="E1581" s="221" t="s">
        <v>1</v>
      </c>
      <c r="F1581" s="222" t="s">
        <v>517</v>
      </c>
      <c r="G1581" s="220"/>
      <c r="H1581" s="223">
        <v>11.16</v>
      </c>
      <c r="I1581" s="224"/>
      <c r="J1581" s="220"/>
      <c r="K1581" s="220"/>
      <c r="L1581" s="225"/>
      <c r="M1581" s="226"/>
      <c r="N1581" s="227"/>
      <c r="O1581" s="227"/>
      <c r="P1581" s="227"/>
      <c r="Q1581" s="227"/>
      <c r="R1581" s="227"/>
      <c r="S1581" s="227"/>
      <c r="T1581" s="228"/>
      <c r="AT1581" s="229" t="s">
        <v>205</v>
      </c>
      <c r="AU1581" s="229" t="s">
        <v>132</v>
      </c>
      <c r="AV1581" s="14" t="s">
        <v>132</v>
      </c>
      <c r="AW1581" s="14" t="s">
        <v>32</v>
      </c>
      <c r="AX1581" s="14" t="s">
        <v>76</v>
      </c>
      <c r="AY1581" s="229" t="s">
        <v>123</v>
      </c>
    </row>
    <row r="1582" spans="1:65" s="14" customFormat="1" ht="11.25">
      <c r="B1582" s="219"/>
      <c r="C1582" s="220"/>
      <c r="D1582" s="200" t="s">
        <v>205</v>
      </c>
      <c r="E1582" s="221" t="s">
        <v>1</v>
      </c>
      <c r="F1582" s="222" t="s">
        <v>933</v>
      </c>
      <c r="G1582" s="220"/>
      <c r="H1582" s="223">
        <v>0.96</v>
      </c>
      <c r="I1582" s="224"/>
      <c r="J1582" s="220"/>
      <c r="K1582" s="220"/>
      <c r="L1582" s="225"/>
      <c r="M1582" s="226"/>
      <c r="N1582" s="227"/>
      <c r="O1582" s="227"/>
      <c r="P1582" s="227"/>
      <c r="Q1582" s="227"/>
      <c r="R1582" s="227"/>
      <c r="S1582" s="227"/>
      <c r="T1582" s="228"/>
      <c r="AT1582" s="229" t="s">
        <v>205</v>
      </c>
      <c r="AU1582" s="229" t="s">
        <v>132</v>
      </c>
      <c r="AV1582" s="14" t="s">
        <v>132</v>
      </c>
      <c r="AW1582" s="14" t="s">
        <v>32</v>
      </c>
      <c r="AX1582" s="14" t="s">
        <v>76</v>
      </c>
      <c r="AY1582" s="229" t="s">
        <v>123</v>
      </c>
    </row>
    <row r="1583" spans="1:65" s="16" customFormat="1" ht="11.25">
      <c r="B1583" s="251"/>
      <c r="C1583" s="252"/>
      <c r="D1583" s="200" t="s">
        <v>205</v>
      </c>
      <c r="E1583" s="253" t="s">
        <v>1</v>
      </c>
      <c r="F1583" s="254" t="s">
        <v>507</v>
      </c>
      <c r="G1583" s="252"/>
      <c r="H1583" s="255">
        <v>38.64</v>
      </c>
      <c r="I1583" s="256"/>
      <c r="J1583" s="252"/>
      <c r="K1583" s="252"/>
      <c r="L1583" s="257"/>
      <c r="M1583" s="258"/>
      <c r="N1583" s="259"/>
      <c r="O1583" s="259"/>
      <c r="P1583" s="259"/>
      <c r="Q1583" s="259"/>
      <c r="R1583" s="259"/>
      <c r="S1583" s="259"/>
      <c r="T1583" s="260"/>
      <c r="AT1583" s="261" t="s">
        <v>205</v>
      </c>
      <c r="AU1583" s="261" t="s">
        <v>132</v>
      </c>
      <c r="AV1583" s="16" t="s">
        <v>139</v>
      </c>
      <c r="AW1583" s="16" t="s">
        <v>32</v>
      </c>
      <c r="AX1583" s="16" t="s">
        <v>76</v>
      </c>
      <c r="AY1583" s="261" t="s">
        <v>123</v>
      </c>
    </row>
    <row r="1584" spans="1:65" s="13" customFormat="1" ht="11.25">
      <c r="B1584" s="209"/>
      <c r="C1584" s="210"/>
      <c r="D1584" s="200" t="s">
        <v>205</v>
      </c>
      <c r="E1584" s="211" t="s">
        <v>1</v>
      </c>
      <c r="F1584" s="212" t="s">
        <v>367</v>
      </c>
      <c r="G1584" s="210"/>
      <c r="H1584" s="211" t="s">
        <v>1</v>
      </c>
      <c r="I1584" s="213"/>
      <c r="J1584" s="210"/>
      <c r="K1584" s="210"/>
      <c r="L1584" s="214"/>
      <c r="M1584" s="215"/>
      <c r="N1584" s="216"/>
      <c r="O1584" s="216"/>
      <c r="P1584" s="216"/>
      <c r="Q1584" s="216"/>
      <c r="R1584" s="216"/>
      <c r="S1584" s="216"/>
      <c r="T1584" s="217"/>
      <c r="AT1584" s="218" t="s">
        <v>205</v>
      </c>
      <c r="AU1584" s="218" t="s">
        <v>132</v>
      </c>
      <c r="AV1584" s="13" t="s">
        <v>83</v>
      </c>
      <c r="AW1584" s="13" t="s">
        <v>32</v>
      </c>
      <c r="AX1584" s="13" t="s">
        <v>76</v>
      </c>
      <c r="AY1584" s="218" t="s">
        <v>123</v>
      </c>
    </row>
    <row r="1585" spans="1:65" s="14" customFormat="1" ht="11.25">
      <c r="B1585" s="219"/>
      <c r="C1585" s="220"/>
      <c r="D1585" s="200" t="s">
        <v>205</v>
      </c>
      <c r="E1585" s="221" t="s">
        <v>1</v>
      </c>
      <c r="F1585" s="222" t="s">
        <v>514</v>
      </c>
      <c r="G1585" s="220"/>
      <c r="H1585" s="223">
        <v>13.26</v>
      </c>
      <c r="I1585" s="224"/>
      <c r="J1585" s="220"/>
      <c r="K1585" s="220"/>
      <c r="L1585" s="225"/>
      <c r="M1585" s="226"/>
      <c r="N1585" s="227"/>
      <c r="O1585" s="227"/>
      <c r="P1585" s="227"/>
      <c r="Q1585" s="227"/>
      <c r="R1585" s="227"/>
      <c r="S1585" s="227"/>
      <c r="T1585" s="228"/>
      <c r="AT1585" s="229" t="s">
        <v>205</v>
      </c>
      <c r="AU1585" s="229" t="s">
        <v>132</v>
      </c>
      <c r="AV1585" s="14" t="s">
        <v>132</v>
      </c>
      <c r="AW1585" s="14" t="s">
        <v>32</v>
      </c>
      <c r="AX1585" s="14" t="s">
        <v>76</v>
      </c>
      <c r="AY1585" s="229" t="s">
        <v>123</v>
      </c>
    </row>
    <row r="1586" spans="1:65" s="14" customFormat="1" ht="11.25">
      <c r="B1586" s="219"/>
      <c r="C1586" s="220"/>
      <c r="D1586" s="200" t="s">
        <v>205</v>
      </c>
      <c r="E1586" s="221" t="s">
        <v>1</v>
      </c>
      <c r="F1586" s="222" t="s">
        <v>927</v>
      </c>
      <c r="G1586" s="220"/>
      <c r="H1586" s="223">
        <v>5.58</v>
      </c>
      <c r="I1586" s="224"/>
      <c r="J1586" s="220"/>
      <c r="K1586" s="220"/>
      <c r="L1586" s="225"/>
      <c r="M1586" s="226"/>
      <c r="N1586" s="227"/>
      <c r="O1586" s="227"/>
      <c r="P1586" s="227"/>
      <c r="Q1586" s="227"/>
      <c r="R1586" s="227"/>
      <c r="S1586" s="227"/>
      <c r="T1586" s="228"/>
      <c r="AT1586" s="229" t="s">
        <v>205</v>
      </c>
      <c r="AU1586" s="229" t="s">
        <v>132</v>
      </c>
      <c r="AV1586" s="14" t="s">
        <v>132</v>
      </c>
      <c r="AW1586" s="14" t="s">
        <v>32</v>
      </c>
      <c r="AX1586" s="14" t="s">
        <v>76</v>
      </c>
      <c r="AY1586" s="229" t="s">
        <v>123</v>
      </c>
    </row>
    <row r="1587" spans="1:65" s="14" customFormat="1" ht="11.25">
      <c r="B1587" s="219"/>
      <c r="C1587" s="220"/>
      <c r="D1587" s="200" t="s">
        <v>205</v>
      </c>
      <c r="E1587" s="221" t="s">
        <v>1</v>
      </c>
      <c r="F1587" s="222" t="s">
        <v>928</v>
      </c>
      <c r="G1587" s="220"/>
      <c r="H1587" s="223">
        <v>0.48</v>
      </c>
      <c r="I1587" s="224"/>
      <c r="J1587" s="220"/>
      <c r="K1587" s="220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205</v>
      </c>
      <c r="AU1587" s="229" t="s">
        <v>132</v>
      </c>
      <c r="AV1587" s="14" t="s">
        <v>132</v>
      </c>
      <c r="AW1587" s="14" t="s">
        <v>32</v>
      </c>
      <c r="AX1587" s="14" t="s">
        <v>76</v>
      </c>
      <c r="AY1587" s="229" t="s">
        <v>123</v>
      </c>
    </row>
    <row r="1588" spans="1:65" s="16" customFormat="1" ht="11.25">
      <c r="B1588" s="251"/>
      <c r="C1588" s="252"/>
      <c r="D1588" s="200" t="s">
        <v>205</v>
      </c>
      <c r="E1588" s="253" t="s">
        <v>1</v>
      </c>
      <c r="F1588" s="254" t="s">
        <v>507</v>
      </c>
      <c r="G1588" s="252"/>
      <c r="H1588" s="255">
        <v>19.32</v>
      </c>
      <c r="I1588" s="256"/>
      <c r="J1588" s="252"/>
      <c r="K1588" s="252"/>
      <c r="L1588" s="257"/>
      <c r="M1588" s="258"/>
      <c r="N1588" s="259"/>
      <c r="O1588" s="259"/>
      <c r="P1588" s="259"/>
      <c r="Q1588" s="259"/>
      <c r="R1588" s="259"/>
      <c r="S1588" s="259"/>
      <c r="T1588" s="260"/>
      <c r="AT1588" s="261" t="s">
        <v>205</v>
      </c>
      <c r="AU1588" s="261" t="s">
        <v>132</v>
      </c>
      <c r="AV1588" s="16" t="s">
        <v>139</v>
      </c>
      <c r="AW1588" s="16" t="s">
        <v>32</v>
      </c>
      <c r="AX1588" s="16" t="s">
        <v>76</v>
      </c>
      <c r="AY1588" s="261" t="s">
        <v>123</v>
      </c>
    </row>
    <row r="1589" spans="1:65" s="15" customFormat="1" ht="11.25">
      <c r="B1589" s="230"/>
      <c r="C1589" s="231"/>
      <c r="D1589" s="200" t="s">
        <v>205</v>
      </c>
      <c r="E1589" s="232" t="s">
        <v>1</v>
      </c>
      <c r="F1589" s="233" t="s">
        <v>214</v>
      </c>
      <c r="G1589" s="231"/>
      <c r="H1589" s="234">
        <v>77.28</v>
      </c>
      <c r="I1589" s="235"/>
      <c r="J1589" s="231"/>
      <c r="K1589" s="231"/>
      <c r="L1589" s="236"/>
      <c r="M1589" s="237"/>
      <c r="N1589" s="238"/>
      <c r="O1589" s="238"/>
      <c r="P1589" s="238"/>
      <c r="Q1589" s="238"/>
      <c r="R1589" s="238"/>
      <c r="S1589" s="238"/>
      <c r="T1589" s="239"/>
      <c r="AT1589" s="240" t="s">
        <v>205</v>
      </c>
      <c r="AU1589" s="240" t="s">
        <v>132</v>
      </c>
      <c r="AV1589" s="15" t="s">
        <v>144</v>
      </c>
      <c r="AW1589" s="15" t="s">
        <v>32</v>
      </c>
      <c r="AX1589" s="15" t="s">
        <v>83</v>
      </c>
      <c r="AY1589" s="240" t="s">
        <v>123</v>
      </c>
    </row>
    <row r="1590" spans="1:65" s="2" customFormat="1" ht="24.2" customHeight="1">
      <c r="A1590" s="35"/>
      <c r="B1590" s="36"/>
      <c r="C1590" s="187" t="s">
        <v>1927</v>
      </c>
      <c r="D1590" s="187" t="s">
        <v>126</v>
      </c>
      <c r="E1590" s="188" t="s">
        <v>1928</v>
      </c>
      <c r="F1590" s="189" t="s">
        <v>1929</v>
      </c>
      <c r="G1590" s="190" t="s">
        <v>202</v>
      </c>
      <c r="H1590" s="191">
        <v>77.28</v>
      </c>
      <c r="I1590" s="192"/>
      <c r="J1590" s="193">
        <f>ROUND(I1590*H1590,2)</f>
        <v>0</v>
      </c>
      <c r="K1590" s="189" t="s">
        <v>130</v>
      </c>
      <c r="L1590" s="40"/>
      <c r="M1590" s="194" t="s">
        <v>1</v>
      </c>
      <c r="N1590" s="195" t="s">
        <v>42</v>
      </c>
      <c r="O1590" s="72"/>
      <c r="P1590" s="196">
        <f>O1590*H1590</f>
        <v>0</v>
      </c>
      <c r="Q1590" s="196">
        <v>6.3E-3</v>
      </c>
      <c r="R1590" s="196">
        <f>Q1590*H1590</f>
        <v>0.48686400000000002</v>
      </c>
      <c r="S1590" s="196">
        <v>0</v>
      </c>
      <c r="T1590" s="197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198" t="s">
        <v>295</v>
      </c>
      <c r="AT1590" s="198" t="s">
        <v>126</v>
      </c>
      <c r="AU1590" s="198" t="s">
        <v>132</v>
      </c>
      <c r="AY1590" s="18" t="s">
        <v>123</v>
      </c>
      <c r="BE1590" s="199">
        <f>IF(N1590="základní",J1590,0)</f>
        <v>0</v>
      </c>
      <c r="BF1590" s="199">
        <f>IF(N1590="snížená",J1590,0)</f>
        <v>0</v>
      </c>
      <c r="BG1590" s="199">
        <f>IF(N1590="zákl. přenesená",J1590,0)</f>
        <v>0</v>
      </c>
      <c r="BH1590" s="199">
        <f>IF(N1590="sníž. přenesená",J1590,0)</f>
        <v>0</v>
      </c>
      <c r="BI1590" s="199">
        <f>IF(N1590="nulová",J1590,0)</f>
        <v>0</v>
      </c>
      <c r="BJ1590" s="18" t="s">
        <v>132</v>
      </c>
      <c r="BK1590" s="199">
        <f>ROUND(I1590*H1590,2)</f>
        <v>0</v>
      </c>
      <c r="BL1590" s="18" t="s">
        <v>295</v>
      </c>
      <c r="BM1590" s="198" t="s">
        <v>1930</v>
      </c>
    </row>
    <row r="1591" spans="1:65" s="2" customFormat="1" ht="19.5">
      <c r="A1591" s="35"/>
      <c r="B1591" s="36"/>
      <c r="C1591" s="37"/>
      <c r="D1591" s="200" t="s">
        <v>134</v>
      </c>
      <c r="E1591" s="37"/>
      <c r="F1591" s="201" t="s">
        <v>1931</v>
      </c>
      <c r="G1591" s="37"/>
      <c r="H1591" s="37"/>
      <c r="I1591" s="202"/>
      <c r="J1591" s="37"/>
      <c r="K1591" s="37"/>
      <c r="L1591" s="40"/>
      <c r="M1591" s="203"/>
      <c r="N1591" s="204"/>
      <c r="O1591" s="72"/>
      <c r="P1591" s="72"/>
      <c r="Q1591" s="72"/>
      <c r="R1591" s="72"/>
      <c r="S1591" s="72"/>
      <c r="T1591" s="73"/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T1591" s="18" t="s">
        <v>134</v>
      </c>
      <c r="AU1591" s="18" t="s">
        <v>132</v>
      </c>
    </row>
    <row r="1592" spans="1:65" s="2" customFormat="1" ht="24.2" customHeight="1">
      <c r="A1592" s="35"/>
      <c r="B1592" s="36"/>
      <c r="C1592" s="241" t="s">
        <v>1932</v>
      </c>
      <c r="D1592" s="241" t="s">
        <v>335</v>
      </c>
      <c r="E1592" s="242" t="s">
        <v>1933</v>
      </c>
      <c r="F1592" s="243" t="s">
        <v>1934</v>
      </c>
      <c r="G1592" s="244" t="s">
        <v>202</v>
      </c>
      <c r="H1592" s="245">
        <v>85.007999999999996</v>
      </c>
      <c r="I1592" s="246"/>
      <c r="J1592" s="247">
        <f>ROUND(I1592*H1592,2)</f>
        <v>0</v>
      </c>
      <c r="K1592" s="243" t="s">
        <v>130</v>
      </c>
      <c r="L1592" s="248"/>
      <c r="M1592" s="249" t="s">
        <v>1</v>
      </c>
      <c r="N1592" s="250" t="s">
        <v>42</v>
      </c>
      <c r="O1592" s="72"/>
      <c r="P1592" s="196">
        <f>O1592*H1592</f>
        <v>0</v>
      </c>
      <c r="Q1592" s="196">
        <v>1.7999999999999999E-2</v>
      </c>
      <c r="R1592" s="196">
        <f>Q1592*H1592</f>
        <v>1.5301439999999997</v>
      </c>
      <c r="S1592" s="196">
        <v>0</v>
      </c>
      <c r="T1592" s="197">
        <f>S1592*H1592</f>
        <v>0</v>
      </c>
      <c r="U1592" s="35"/>
      <c r="V1592" s="35"/>
      <c r="W1592" s="35"/>
      <c r="X1592" s="35"/>
      <c r="Y1592" s="35"/>
      <c r="Z1592" s="35"/>
      <c r="AA1592" s="35"/>
      <c r="AB1592" s="35"/>
      <c r="AC1592" s="35"/>
      <c r="AD1592" s="35"/>
      <c r="AE1592" s="35"/>
      <c r="AR1592" s="198" t="s">
        <v>404</v>
      </c>
      <c r="AT1592" s="198" t="s">
        <v>335</v>
      </c>
      <c r="AU1592" s="198" t="s">
        <v>132</v>
      </c>
      <c r="AY1592" s="18" t="s">
        <v>123</v>
      </c>
      <c r="BE1592" s="199">
        <f>IF(N1592="základní",J1592,0)</f>
        <v>0</v>
      </c>
      <c r="BF1592" s="199">
        <f>IF(N1592="snížená",J1592,0)</f>
        <v>0</v>
      </c>
      <c r="BG1592" s="199">
        <f>IF(N1592="zákl. přenesená",J1592,0)</f>
        <v>0</v>
      </c>
      <c r="BH1592" s="199">
        <f>IF(N1592="sníž. přenesená",J1592,0)</f>
        <v>0</v>
      </c>
      <c r="BI1592" s="199">
        <f>IF(N1592="nulová",J1592,0)</f>
        <v>0</v>
      </c>
      <c r="BJ1592" s="18" t="s">
        <v>132</v>
      </c>
      <c r="BK1592" s="199">
        <f>ROUND(I1592*H1592,2)</f>
        <v>0</v>
      </c>
      <c r="BL1592" s="18" t="s">
        <v>295</v>
      </c>
      <c r="BM1592" s="198" t="s">
        <v>1935</v>
      </c>
    </row>
    <row r="1593" spans="1:65" s="2" customFormat="1" ht="11.25">
      <c r="A1593" s="35"/>
      <c r="B1593" s="36"/>
      <c r="C1593" s="37"/>
      <c r="D1593" s="200" t="s">
        <v>134</v>
      </c>
      <c r="E1593" s="37"/>
      <c r="F1593" s="201" t="s">
        <v>1936</v>
      </c>
      <c r="G1593" s="37"/>
      <c r="H1593" s="37"/>
      <c r="I1593" s="202"/>
      <c r="J1593" s="37"/>
      <c r="K1593" s="37"/>
      <c r="L1593" s="40"/>
      <c r="M1593" s="203"/>
      <c r="N1593" s="204"/>
      <c r="O1593" s="72"/>
      <c r="P1593" s="72"/>
      <c r="Q1593" s="72"/>
      <c r="R1593" s="72"/>
      <c r="S1593" s="72"/>
      <c r="T1593" s="73"/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T1593" s="18" t="s">
        <v>134</v>
      </c>
      <c r="AU1593" s="18" t="s">
        <v>132</v>
      </c>
    </row>
    <row r="1594" spans="1:65" s="14" customFormat="1" ht="11.25">
      <c r="B1594" s="219"/>
      <c r="C1594" s="220"/>
      <c r="D1594" s="200" t="s">
        <v>205</v>
      </c>
      <c r="E1594" s="220"/>
      <c r="F1594" s="222" t="s">
        <v>1937</v>
      </c>
      <c r="G1594" s="220"/>
      <c r="H1594" s="223">
        <v>85.007999999999996</v>
      </c>
      <c r="I1594" s="224"/>
      <c r="J1594" s="220"/>
      <c r="K1594" s="220"/>
      <c r="L1594" s="225"/>
      <c r="M1594" s="226"/>
      <c r="N1594" s="227"/>
      <c r="O1594" s="227"/>
      <c r="P1594" s="227"/>
      <c r="Q1594" s="227"/>
      <c r="R1594" s="227"/>
      <c r="S1594" s="227"/>
      <c r="T1594" s="228"/>
      <c r="AT1594" s="229" t="s">
        <v>205</v>
      </c>
      <c r="AU1594" s="229" t="s">
        <v>132</v>
      </c>
      <c r="AV1594" s="14" t="s">
        <v>132</v>
      </c>
      <c r="AW1594" s="14" t="s">
        <v>4</v>
      </c>
      <c r="AX1594" s="14" t="s">
        <v>83</v>
      </c>
      <c r="AY1594" s="229" t="s">
        <v>123</v>
      </c>
    </row>
    <row r="1595" spans="1:65" s="2" customFormat="1" ht="14.45" customHeight="1">
      <c r="A1595" s="35"/>
      <c r="B1595" s="36"/>
      <c r="C1595" s="187" t="s">
        <v>1938</v>
      </c>
      <c r="D1595" s="187" t="s">
        <v>126</v>
      </c>
      <c r="E1595" s="188" t="s">
        <v>1939</v>
      </c>
      <c r="F1595" s="189" t="s">
        <v>1940</v>
      </c>
      <c r="G1595" s="190" t="s">
        <v>217</v>
      </c>
      <c r="H1595" s="191">
        <v>176</v>
      </c>
      <c r="I1595" s="192"/>
      <c r="J1595" s="193">
        <f>ROUND(I1595*H1595,2)</f>
        <v>0</v>
      </c>
      <c r="K1595" s="189" t="s">
        <v>130</v>
      </c>
      <c r="L1595" s="40"/>
      <c r="M1595" s="194" t="s">
        <v>1</v>
      </c>
      <c r="N1595" s="195" t="s">
        <v>42</v>
      </c>
      <c r="O1595" s="72"/>
      <c r="P1595" s="196">
        <f>O1595*H1595</f>
        <v>0</v>
      </c>
      <c r="Q1595" s="196">
        <v>3.0000000000000001E-5</v>
      </c>
      <c r="R1595" s="196">
        <f>Q1595*H1595</f>
        <v>5.28E-3</v>
      </c>
      <c r="S1595" s="196">
        <v>0</v>
      </c>
      <c r="T1595" s="197">
        <f>S1595*H1595</f>
        <v>0</v>
      </c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R1595" s="198" t="s">
        <v>295</v>
      </c>
      <c r="AT1595" s="198" t="s">
        <v>126</v>
      </c>
      <c r="AU1595" s="198" t="s">
        <v>132</v>
      </c>
      <c r="AY1595" s="18" t="s">
        <v>123</v>
      </c>
      <c r="BE1595" s="199">
        <f>IF(N1595="základní",J1595,0)</f>
        <v>0</v>
      </c>
      <c r="BF1595" s="199">
        <f>IF(N1595="snížená",J1595,0)</f>
        <v>0</v>
      </c>
      <c r="BG1595" s="199">
        <f>IF(N1595="zákl. přenesená",J1595,0)</f>
        <v>0</v>
      </c>
      <c r="BH1595" s="199">
        <f>IF(N1595="sníž. přenesená",J1595,0)</f>
        <v>0</v>
      </c>
      <c r="BI1595" s="199">
        <f>IF(N1595="nulová",J1595,0)</f>
        <v>0</v>
      </c>
      <c r="BJ1595" s="18" t="s">
        <v>132</v>
      </c>
      <c r="BK1595" s="199">
        <f>ROUND(I1595*H1595,2)</f>
        <v>0</v>
      </c>
      <c r="BL1595" s="18" t="s">
        <v>295</v>
      </c>
      <c r="BM1595" s="198" t="s">
        <v>1941</v>
      </c>
    </row>
    <row r="1596" spans="1:65" s="2" customFormat="1" ht="11.25">
      <c r="A1596" s="35"/>
      <c r="B1596" s="36"/>
      <c r="C1596" s="37"/>
      <c r="D1596" s="200" t="s">
        <v>134</v>
      </c>
      <c r="E1596" s="37"/>
      <c r="F1596" s="201" t="s">
        <v>1942</v>
      </c>
      <c r="G1596" s="37"/>
      <c r="H1596" s="37"/>
      <c r="I1596" s="202"/>
      <c r="J1596" s="37"/>
      <c r="K1596" s="37"/>
      <c r="L1596" s="40"/>
      <c r="M1596" s="203"/>
      <c r="N1596" s="204"/>
      <c r="O1596" s="72"/>
      <c r="P1596" s="72"/>
      <c r="Q1596" s="72"/>
      <c r="R1596" s="72"/>
      <c r="S1596" s="72"/>
      <c r="T1596" s="73"/>
      <c r="U1596" s="35"/>
      <c r="V1596" s="35"/>
      <c r="W1596" s="35"/>
      <c r="X1596" s="35"/>
      <c r="Y1596" s="35"/>
      <c r="Z1596" s="35"/>
      <c r="AA1596" s="35"/>
      <c r="AB1596" s="35"/>
      <c r="AC1596" s="35"/>
      <c r="AD1596" s="35"/>
      <c r="AE1596" s="35"/>
      <c r="AT1596" s="18" t="s">
        <v>134</v>
      </c>
      <c r="AU1596" s="18" t="s">
        <v>132</v>
      </c>
    </row>
    <row r="1597" spans="1:65" s="13" customFormat="1" ht="11.25">
      <c r="B1597" s="209"/>
      <c r="C1597" s="210"/>
      <c r="D1597" s="200" t="s">
        <v>205</v>
      </c>
      <c r="E1597" s="211" t="s">
        <v>1</v>
      </c>
      <c r="F1597" s="212" t="s">
        <v>345</v>
      </c>
      <c r="G1597" s="210"/>
      <c r="H1597" s="211" t="s">
        <v>1</v>
      </c>
      <c r="I1597" s="213"/>
      <c r="J1597" s="210"/>
      <c r="K1597" s="210"/>
      <c r="L1597" s="214"/>
      <c r="M1597" s="215"/>
      <c r="N1597" s="216"/>
      <c r="O1597" s="216"/>
      <c r="P1597" s="216"/>
      <c r="Q1597" s="216"/>
      <c r="R1597" s="216"/>
      <c r="S1597" s="216"/>
      <c r="T1597" s="217"/>
      <c r="AT1597" s="218" t="s">
        <v>205</v>
      </c>
      <c r="AU1597" s="218" t="s">
        <v>132</v>
      </c>
      <c r="AV1597" s="13" t="s">
        <v>83</v>
      </c>
      <c r="AW1597" s="13" t="s">
        <v>32</v>
      </c>
      <c r="AX1597" s="13" t="s">
        <v>76</v>
      </c>
      <c r="AY1597" s="218" t="s">
        <v>123</v>
      </c>
    </row>
    <row r="1598" spans="1:65" s="14" customFormat="1" ht="11.25">
      <c r="B1598" s="219"/>
      <c r="C1598" s="220"/>
      <c r="D1598" s="200" t="s">
        <v>205</v>
      </c>
      <c r="E1598" s="221" t="s">
        <v>1</v>
      </c>
      <c r="F1598" s="222" t="s">
        <v>1943</v>
      </c>
      <c r="G1598" s="220"/>
      <c r="H1598" s="223">
        <v>44</v>
      </c>
      <c r="I1598" s="224"/>
      <c r="J1598" s="220"/>
      <c r="K1598" s="220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205</v>
      </c>
      <c r="AU1598" s="229" t="s">
        <v>132</v>
      </c>
      <c r="AV1598" s="14" t="s">
        <v>132</v>
      </c>
      <c r="AW1598" s="14" t="s">
        <v>32</v>
      </c>
      <c r="AX1598" s="14" t="s">
        <v>76</v>
      </c>
      <c r="AY1598" s="229" t="s">
        <v>123</v>
      </c>
    </row>
    <row r="1599" spans="1:65" s="13" customFormat="1" ht="11.25">
      <c r="B1599" s="209"/>
      <c r="C1599" s="210"/>
      <c r="D1599" s="200" t="s">
        <v>205</v>
      </c>
      <c r="E1599" s="211" t="s">
        <v>1</v>
      </c>
      <c r="F1599" s="212" t="s">
        <v>349</v>
      </c>
      <c r="G1599" s="210"/>
      <c r="H1599" s="211" t="s">
        <v>1</v>
      </c>
      <c r="I1599" s="213"/>
      <c r="J1599" s="210"/>
      <c r="K1599" s="210"/>
      <c r="L1599" s="214"/>
      <c r="M1599" s="215"/>
      <c r="N1599" s="216"/>
      <c r="O1599" s="216"/>
      <c r="P1599" s="216"/>
      <c r="Q1599" s="216"/>
      <c r="R1599" s="216"/>
      <c r="S1599" s="216"/>
      <c r="T1599" s="217"/>
      <c r="AT1599" s="218" t="s">
        <v>205</v>
      </c>
      <c r="AU1599" s="218" t="s">
        <v>132</v>
      </c>
      <c r="AV1599" s="13" t="s">
        <v>83</v>
      </c>
      <c r="AW1599" s="13" t="s">
        <v>32</v>
      </c>
      <c r="AX1599" s="13" t="s">
        <v>76</v>
      </c>
      <c r="AY1599" s="218" t="s">
        <v>123</v>
      </c>
    </row>
    <row r="1600" spans="1:65" s="14" customFormat="1" ht="11.25">
      <c r="B1600" s="219"/>
      <c r="C1600" s="220"/>
      <c r="D1600" s="200" t="s">
        <v>205</v>
      </c>
      <c r="E1600" s="221" t="s">
        <v>1</v>
      </c>
      <c r="F1600" s="222" t="s">
        <v>1944</v>
      </c>
      <c r="G1600" s="220"/>
      <c r="H1600" s="223">
        <v>88</v>
      </c>
      <c r="I1600" s="224"/>
      <c r="J1600" s="220"/>
      <c r="K1600" s="220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205</v>
      </c>
      <c r="AU1600" s="229" t="s">
        <v>132</v>
      </c>
      <c r="AV1600" s="14" t="s">
        <v>132</v>
      </c>
      <c r="AW1600" s="14" t="s">
        <v>32</v>
      </c>
      <c r="AX1600" s="14" t="s">
        <v>76</v>
      </c>
      <c r="AY1600" s="229" t="s">
        <v>123</v>
      </c>
    </row>
    <row r="1601" spans="1:65" s="13" customFormat="1" ht="11.25">
      <c r="B1601" s="209"/>
      <c r="C1601" s="210"/>
      <c r="D1601" s="200" t="s">
        <v>205</v>
      </c>
      <c r="E1601" s="211" t="s">
        <v>1</v>
      </c>
      <c r="F1601" s="212" t="s">
        <v>367</v>
      </c>
      <c r="G1601" s="210"/>
      <c r="H1601" s="211" t="s">
        <v>1</v>
      </c>
      <c r="I1601" s="213"/>
      <c r="J1601" s="210"/>
      <c r="K1601" s="210"/>
      <c r="L1601" s="214"/>
      <c r="M1601" s="215"/>
      <c r="N1601" s="216"/>
      <c r="O1601" s="216"/>
      <c r="P1601" s="216"/>
      <c r="Q1601" s="216"/>
      <c r="R1601" s="216"/>
      <c r="S1601" s="216"/>
      <c r="T1601" s="217"/>
      <c r="AT1601" s="218" t="s">
        <v>205</v>
      </c>
      <c r="AU1601" s="218" t="s">
        <v>132</v>
      </c>
      <c r="AV1601" s="13" t="s">
        <v>83</v>
      </c>
      <c r="AW1601" s="13" t="s">
        <v>32</v>
      </c>
      <c r="AX1601" s="13" t="s">
        <v>76</v>
      </c>
      <c r="AY1601" s="218" t="s">
        <v>123</v>
      </c>
    </row>
    <row r="1602" spans="1:65" s="14" customFormat="1" ht="11.25">
      <c r="B1602" s="219"/>
      <c r="C1602" s="220"/>
      <c r="D1602" s="200" t="s">
        <v>205</v>
      </c>
      <c r="E1602" s="221" t="s">
        <v>1</v>
      </c>
      <c r="F1602" s="222" t="s">
        <v>1943</v>
      </c>
      <c r="G1602" s="220"/>
      <c r="H1602" s="223">
        <v>44</v>
      </c>
      <c r="I1602" s="224"/>
      <c r="J1602" s="220"/>
      <c r="K1602" s="220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205</v>
      </c>
      <c r="AU1602" s="229" t="s">
        <v>132</v>
      </c>
      <c r="AV1602" s="14" t="s">
        <v>132</v>
      </c>
      <c r="AW1602" s="14" t="s">
        <v>32</v>
      </c>
      <c r="AX1602" s="14" t="s">
        <v>76</v>
      </c>
      <c r="AY1602" s="229" t="s">
        <v>123</v>
      </c>
    </row>
    <row r="1603" spans="1:65" s="15" customFormat="1" ht="11.25">
      <c r="B1603" s="230"/>
      <c r="C1603" s="231"/>
      <c r="D1603" s="200" t="s">
        <v>205</v>
      </c>
      <c r="E1603" s="232" t="s">
        <v>1</v>
      </c>
      <c r="F1603" s="233" t="s">
        <v>214</v>
      </c>
      <c r="G1603" s="231"/>
      <c r="H1603" s="234">
        <v>176</v>
      </c>
      <c r="I1603" s="235"/>
      <c r="J1603" s="231"/>
      <c r="K1603" s="231"/>
      <c r="L1603" s="236"/>
      <c r="M1603" s="237"/>
      <c r="N1603" s="238"/>
      <c r="O1603" s="238"/>
      <c r="P1603" s="238"/>
      <c r="Q1603" s="238"/>
      <c r="R1603" s="238"/>
      <c r="S1603" s="238"/>
      <c r="T1603" s="239"/>
      <c r="AT1603" s="240" t="s">
        <v>205</v>
      </c>
      <c r="AU1603" s="240" t="s">
        <v>132</v>
      </c>
      <c r="AV1603" s="15" t="s">
        <v>144</v>
      </c>
      <c r="AW1603" s="15" t="s">
        <v>32</v>
      </c>
      <c r="AX1603" s="15" t="s">
        <v>83</v>
      </c>
      <c r="AY1603" s="240" t="s">
        <v>123</v>
      </c>
    </row>
    <row r="1604" spans="1:65" s="2" customFormat="1" ht="24.2" customHeight="1">
      <c r="A1604" s="35"/>
      <c r="B1604" s="36"/>
      <c r="C1604" s="187" t="s">
        <v>1945</v>
      </c>
      <c r="D1604" s="187" t="s">
        <v>126</v>
      </c>
      <c r="E1604" s="188" t="s">
        <v>1946</v>
      </c>
      <c r="F1604" s="189" t="s">
        <v>1947</v>
      </c>
      <c r="G1604" s="190" t="s">
        <v>1267</v>
      </c>
      <c r="H1604" s="262"/>
      <c r="I1604" s="192"/>
      <c r="J1604" s="193">
        <f>ROUND(I1604*H1604,2)</f>
        <v>0</v>
      </c>
      <c r="K1604" s="189" t="s">
        <v>130</v>
      </c>
      <c r="L1604" s="40"/>
      <c r="M1604" s="194" t="s">
        <v>1</v>
      </c>
      <c r="N1604" s="195" t="s">
        <v>42</v>
      </c>
      <c r="O1604" s="72"/>
      <c r="P1604" s="196">
        <f>O1604*H1604</f>
        <v>0</v>
      </c>
      <c r="Q1604" s="196">
        <v>0</v>
      </c>
      <c r="R1604" s="196">
        <f>Q1604*H1604</f>
        <v>0</v>
      </c>
      <c r="S1604" s="196">
        <v>0</v>
      </c>
      <c r="T1604" s="197">
        <f>S1604*H1604</f>
        <v>0</v>
      </c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R1604" s="198" t="s">
        <v>295</v>
      </c>
      <c r="AT1604" s="198" t="s">
        <v>126</v>
      </c>
      <c r="AU1604" s="198" t="s">
        <v>132</v>
      </c>
      <c r="AY1604" s="18" t="s">
        <v>123</v>
      </c>
      <c r="BE1604" s="199">
        <f>IF(N1604="základní",J1604,0)</f>
        <v>0</v>
      </c>
      <c r="BF1604" s="199">
        <f>IF(N1604="snížená",J1604,0)</f>
        <v>0</v>
      </c>
      <c r="BG1604" s="199">
        <f>IF(N1604="zákl. přenesená",J1604,0)</f>
        <v>0</v>
      </c>
      <c r="BH1604" s="199">
        <f>IF(N1604="sníž. přenesená",J1604,0)</f>
        <v>0</v>
      </c>
      <c r="BI1604" s="199">
        <f>IF(N1604="nulová",J1604,0)</f>
        <v>0</v>
      </c>
      <c r="BJ1604" s="18" t="s">
        <v>132</v>
      </c>
      <c r="BK1604" s="199">
        <f>ROUND(I1604*H1604,2)</f>
        <v>0</v>
      </c>
      <c r="BL1604" s="18" t="s">
        <v>295</v>
      </c>
      <c r="BM1604" s="198" t="s">
        <v>1948</v>
      </c>
    </row>
    <row r="1605" spans="1:65" s="2" customFormat="1" ht="29.25">
      <c r="A1605" s="35"/>
      <c r="B1605" s="36"/>
      <c r="C1605" s="37"/>
      <c r="D1605" s="200" t="s">
        <v>134</v>
      </c>
      <c r="E1605" s="37"/>
      <c r="F1605" s="201" t="s">
        <v>1949</v>
      </c>
      <c r="G1605" s="37"/>
      <c r="H1605" s="37"/>
      <c r="I1605" s="202"/>
      <c r="J1605" s="37"/>
      <c r="K1605" s="37"/>
      <c r="L1605" s="40"/>
      <c r="M1605" s="203"/>
      <c r="N1605" s="204"/>
      <c r="O1605" s="72"/>
      <c r="P1605" s="72"/>
      <c r="Q1605" s="72"/>
      <c r="R1605" s="72"/>
      <c r="S1605" s="72"/>
      <c r="T1605" s="73"/>
      <c r="U1605" s="35"/>
      <c r="V1605" s="35"/>
      <c r="W1605" s="35"/>
      <c r="X1605" s="35"/>
      <c r="Y1605" s="35"/>
      <c r="Z1605" s="35"/>
      <c r="AA1605" s="35"/>
      <c r="AB1605" s="35"/>
      <c r="AC1605" s="35"/>
      <c r="AD1605" s="35"/>
      <c r="AE1605" s="35"/>
      <c r="AT1605" s="18" t="s">
        <v>134</v>
      </c>
      <c r="AU1605" s="18" t="s">
        <v>132</v>
      </c>
    </row>
    <row r="1606" spans="1:65" s="12" customFormat="1" ht="22.9" customHeight="1">
      <c r="B1606" s="171"/>
      <c r="C1606" s="172"/>
      <c r="D1606" s="173" t="s">
        <v>75</v>
      </c>
      <c r="E1606" s="185" t="s">
        <v>1950</v>
      </c>
      <c r="F1606" s="185" t="s">
        <v>1951</v>
      </c>
      <c r="G1606" s="172"/>
      <c r="H1606" s="172"/>
      <c r="I1606" s="175"/>
      <c r="J1606" s="186">
        <f>BK1606</f>
        <v>0</v>
      </c>
      <c r="K1606" s="172"/>
      <c r="L1606" s="177"/>
      <c r="M1606" s="178"/>
      <c r="N1606" s="179"/>
      <c r="O1606" s="179"/>
      <c r="P1606" s="180">
        <f>SUM(P1607:P1627)</f>
        <v>0</v>
      </c>
      <c r="Q1606" s="179"/>
      <c r="R1606" s="180">
        <f>SUM(R1607:R1627)</f>
        <v>0</v>
      </c>
      <c r="S1606" s="179"/>
      <c r="T1606" s="181">
        <f>SUM(T1607:T1627)</f>
        <v>12.57465</v>
      </c>
      <c r="AR1606" s="182" t="s">
        <v>132</v>
      </c>
      <c r="AT1606" s="183" t="s">
        <v>75</v>
      </c>
      <c r="AU1606" s="183" t="s">
        <v>83</v>
      </c>
      <c r="AY1606" s="182" t="s">
        <v>123</v>
      </c>
      <c r="BK1606" s="184">
        <f>SUM(BK1607:BK1627)</f>
        <v>0</v>
      </c>
    </row>
    <row r="1607" spans="1:65" s="2" customFormat="1" ht="24.2" customHeight="1">
      <c r="A1607" s="35"/>
      <c r="B1607" s="36"/>
      <c r="C1607" s="187" t="s">
        <v>1952</v>
      </c>
      <c r="D1607" s="187" t="s">
        <v>126</v>
      </c>
      <c r="E1607" s="188" t="s">
        <v>1953</v>
      </c>
      <c r="F1607" s="189" t="s">
        <v>1954</v>
      </c>
      <c r="G1607" s="190" t="s">
        <v>202</v>
      </c>
      <c r="H1607" s="191">
        <v>502.98599999999999</v>
      </c>
      <c r="I1607" s="192"/>
      <c r="J1607" s="193">
        <f>ROUND(I1607*H1607,2)</f>
        <v>0</v>
      </c>
      <c r="K1607" s="189" t="s">
        <v>130</v>
      </c>
      <c r="L1607" s="40"/>
      <c r="M1607" s="194" t="s">
        <v>1</v>
      </c>
      <c r="N1607" s="195" t="s">
        <v>42</v>
      </c>
      <c r="O1607" s="72"/>
      <c r="P1607" s="196">
        <f>O1607*H1607</f>
        <v>0</v>
      </c>
      <c r="Q1607" s="196">
        <v>0</v>
      </c>
      <c r="R1607" s="196">
        <f>Q1607*H1607</f>
        <v>0</v>
      </c>
      <c r="S1607" s="196">
        <v>2.5000000000000001E-2</v>
      </c>
      <c r="T1607" s="197">
        <f>S1607*H1607</f>
        <v>12.57465</v>
      </c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R1607" s="198" t="s">
        <v>295</v>
      </c>
      <c r="AT1607" s="198" t="s">
        <v>126</v>
      </c>
      <c r="AU1607" s="198" t="s">
        <v>132</v>
      </c>
      <c r="AY1607" s="18" t="s">
        <v>123</v>
      </c>
      <c r="BE1607" s="199">
        <f>IF(N1607="základní",J1607,0)</f>
        <v>0</v>
      </c>
      <c r="BF1607" s="199">
        <f>IF(N1607="snížená",J1607,0)</f>
        <v>0</v>
      </c>
      <c r="BG1607" s="199">
        <f>IF(N1607="zákl. přenesená",J1607,0)</f>
        <v>0</v>
      </c>
      <c r="BH1607" s="199">
        <f>IF(N1607="sníž. přenesená",J1607,0)</f>
        <v>0</v>
      </c>
      <c r="BI1607" s="199">
        <f>IF(N1607="nulová",J1607,0)</f>
        <v>0</v>
      </c>
      <c r="BJ1607" s="18" t="s">
        <v>132</v>
      </c>
      <c r="BK1607" s="199">
        <f>ROUND(I1607*H1607,2)</f>
        <v>0</v>
      </c>
      <c r="BL1607" s="18" t="s">
        <v>295</v>
      </c>
      <c r="BM1607" s="198" t="s">
        <v>1955</v>
      </c>
    </row>
    <row r="1608" spans="1:65" s="2" customFormat="1" ht="11.25">
      <c r="A1608" s="35"/>
      <c r="B1608" s="36"/>
      <c r="C1608" s="37"/>
      <c r="D1608" s="200" t="s">
        <v>134</v>
      </c>
      <c r="E1608" s="37"/>
      <c r="F1608" s="201" t="s">
        <v>1956</v>
      </c>
      <c r="G1608" s="37"/>
      <c r="H1608" s="37"/>
      <c r="I1608" s="202"/>
      <c r="J1608" s="37"/>
      <c r="K1608" s="37"/>
      <c r="L1608" s="40"/>
      <c r="M1608" s="203"/>
      <c r="N1608" s="204"/>
      <c r="O1608" s="72"/>
      <c r="P1608" s="72"/>
      <c r="Q1608" s="72"/>
      <c r="R1608" s="72"/>
      <c r="S1608" s="72"/>
      <c r="T1608" s="73"/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T1608" s="18" t="s">
        <v>134</v>
      </c>
      <c r="AU1608" s="18" t="s">
        <v>132</v>
      </c>
    </row>
    <row r="1609" spans="1:65" s="13" customFormat="1" ht="11.25">
      <c r="B1609" s="209"/>
      <c r="C1609" s="210"/>
      <c r="D1609" s="200" t="s">
        <v>205</v>
      </c>
      <c r="E1609" s="211" t="s">
        <v>1</v>
      </c>
      <c r="F1609" s="212" t="s">
        <v>345</v>
      </c>
      <c r="G1609" s="210"/>
      <c r="H1609" s="211" t="s">
        <v>1</v>
      </c>
      <c r="I1609" s="213"/>
      <c r="J1609" s="210"/>
      <c r="K1609" s="210"/>
      <c r="L1609" s="214"/>
      <c r="M1609" s="215"/>
      <c r="N1609" s="216"/>
      <c r="O1609" s="216"/>
      <c r="P1609" s="216"/>
      <c r="Q1609" s="216"/>
      <c r="R1609" s="216"/>
      <c r="S1609" s="216"/>
      <c r="T1609" s="217"/>
      <c r="AT1609" s="218" t="s">
        <v>205</v>
      </c>
      <c r="AU1609" s="218" t="s">
        <v>132</v>
      </c>
      <c r="AV1609" s="13" t="s">
        <v>83</v>
      </c>
      <c r="AW1609" s="13" t="s">
        <v>32</v>
      </c>
      <c r="AX1609" s="13" t="s">
        <v>76</v>
      </c>
      <c r="AY1609" s="218" t="s">
        <v>123</v>
      </c>
    </row>
    <row r="1610" spans="1:65" s="14" customFormat="1" ht="11.25">
      <c r="B1610" s="219"/>
      <c r="C1610" s="220"/>
      <c r="D1610" s="200" t="s">
        <v>205</v>
      </c>
      <c r="E1610" s="221" t="s">
        <v>1</v>
      </c>
      <c r="F1610" s="222" t="s">
        <v>929</v>
      </c>
      <c r="G1610" s="220"/>
      <c r="H1610" s="223">
        <v>17.25</v>
      </c>
      <c r="I1610" s="224"/>
      <c r="J1610" s="220"/>
      <c r="K1610" s="220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205</v>
      </c>
      <c r="AU1610" s="229" t="s">
        <v>132</v>
      </c>
      <c r="AV1610" s="14" t="s">
        <v>132</v>
      </c>
      <c r="AW1610" s="14" t="s">
        <v>32</v>
      </c>
      <c r="AX1610" s="14" t="s">
        <v>76</v>
      </c>
      <c r="AY1610" s="229" t="s">
        <v>123</v>
      </c>
    </row>
    <row r="1611" spans="1:65" s="14" customFormat="1" ht="11.25">
      <c r="B1611" s="219"/>
      <c r="C1611" s="220"/>
      <c r="D1611" s="200" t="s">
        <v>205</v>
      </c>
      <c r="E1611" s="221" t="s">
        <v>1</v>
      </c>
      <c r="F1611" s="222" t="s">
        <v>930</v>
      </c>
      <c r="G1611" s="220"/>
      <c r="H1611" s="223">
        <v>19.52</v>
      </c>
      <c r="I1611" s="224"/>
      <c r="J1611" s="220"/>
      <c r="K1611" s="220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205</v>
      </c>
      <c r="AU1611" s="229" t="s">
        <v>132</v>
      </c>
      <c r="AV1611" s="14" t="s">
        <v>132</v>
      </c>
      <c r="AW1611" s="14" t="s">
        <v>32</v>
      </c>
      <c r="AX1611" s="14" t="s">
        <v>76</v>
      </c>
      <c r="AY1611" s="229" t="s">
        <v>123</v>
      </c>
    </row>
    <row r="1612" spans="1:65" s="14" customFormat="1" ht="11.25">
      <c r="B1612" s="219"/>
      <c r="C1612" s="220"/>
      <c r="D1612" s="200" t="s">
        <v>205</v>
      </c>
      <c r="E1612" s="221" t="s">
        <v>1</v>
      </c>
      <c r="F1612" s="222" t="s">
        <v>931</v>
      </c>
      <c r="G1612" s="220"/>
      <c r="H1612" s="223">
        <v>0.8</v>
      </c>
      <c r="I1612" s="224"/>
      <c r="J1612" s="220"/>
      <c r="K1612" s="220"/>
      <c r="L1612" s="225"/>
      <c r="M1612" s="226"/>
      <c r="N1612" s="227"/>
      <c r="O1612" s="227"/>
      <c r="P1612" s="227"/>
      <c r="Q1612" s="227"/>
      <c r="R1612" s="227"/>
      <c r="S1612" s="227"/>
      <c r="T1612" s="228"/>
      <c r="AT1612" s="229" t="s">
        <v>205</v>
      </c>
      <c r="AU1612" s="229" t="s">
        <v>132</v>
      </c>
      <c r="AV1612" s="14" t="s">
        <v>132</v>
      </c>
      <c r="AW1612" s="14" t="s">
        <v>32</v>
      </c>
      <c r="AX1612" s="14" t="s">
        <v>76</v>
      </c>
      <c r="AY1612" s="229" t="s">
        <v>123</v>
      </c>
    </row>
    <row r="1613" spans="1:65" s="14" customFormat="1" ht="11.25">
      <c r="B1613" s="219"/>
      <c r="C1613" s="220"/>
      <c r="D1613" s="200" t="s">
        <v>205</v>
      </c>
      <c r="E1613" s="221" t="s">
        <v>1</v>
      </c>
      <c r="F1613" s="222" t="s">
        <v>1957</v>
      </c>
      <c r="G1613" s="220"/>
      <c r="H1613" s="223">
        <v>0.96</v>
      </c>
      <c r="I1613" s="224"/>
      <c r="J1613" s="220"/>
      <c r="K1613" s="220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205</v>
      </c>
      <c r="AU1613" s="229" t="s">
        <v>132</v>
      </c>
      <c r="AV1613" s="14" t="s">
        <v>132</v>
      </c>
      <c r="AW1613" s="14" t="s">
        <v>32</v>
      </c>
      <c r="AX1613" s="14" t="s">
        <v>76</v>
      </c>
      <c r="AY1613" s="229" t="s">
        <v>123</v>
      </c>
    </row>
    <row r="1614" spans="1:65" s="14" customFormat="1" ht="11.25">
      <c r="B1614" s="219"/>
      <c r="C1614" s="220"/>
      <c r="D1614" s="200" t="s">
        <v>205</v>
      </c>
      <c r="E1614" s="221" t="s">
        <v>1</v>
      </c>
      <c r="F1614" s="222" t="s">
        <v>1958</v>
      </c>
      <c r="G1614" s="220"/>
      <c r="H1614" s="223">
        <v>2.8</v>
      </c>
      <c r="I1614" s="224"/>
      <c r="J1614" s="220"/>
      <c r="K1614" s="220"/>
      <c r="L1614" s="225"/>
      <c r="M1614" s="226"/>
      <c r="N1614" s="227"/>
      <c r="O1614" s="227"/>
      <c r="P1614" s="227"/>
      <c r="Q1614" s="227"/>
      <c r="R1614" s="227"/>
      <c r="S1614" s="227"/>
      <c r="T1614" s="228"/>
      <c r="AT1614" s="229" t="s">
        <v>205</v>
      </c>
      <c r="AU1614" s="229" t="s">
        <v>132</v>
      </c>
      <c r="AV1614" s="14" t="s">
        <v>132</v>
      </c>
      <c r="AW1614" s="14" t="s">
        <v>32</v>
      </c>
      <c r="AX1614" s="14" t="s">
        <v>76</v>
      </c>
      <c r="AY1614" s="229" t="s">
        <v>123</v>
      </c>
    </row>
    <row r="1615" spans="1:65" s="14" customFormat="1" ht="11.25">
      <c r="B1615" s="219"/>
      <c r="C1615" s="220"/>
      <c r="D1615" s="200" t="s">
        <v>205</v>
      </c>
      <c r="E1615" s="221" t="s">
        <v>1</v>
      </c>
      <c r="F1615" s="222" t="s">
        <v>508</v>
      </c>
      <c r="G1615" s="220"/>
      <c r="H1615" s="223">
        <v>68.88</v>
      </c>
      <c r="I1615" s="224"/>
      <c r="J1615" s="220"/>
      <c r="K1615" s="220"/>
      <c r="L1615" s="225"/>
      <c r="M1615" s="226"/>
      <c r="N1615" s="227"/>
      <c r="O1615" s="227"/>
      <c r="P1615" s="227"/>
      <c r="Q1615" s="227"/>
      <c r="R1615" s="227"/>
      <c r="S1615" s="227"/>
      <c r="T1615" s="228"/>
      <c r="AT1615" s="229" t="s">
        <v>205</v>
      </c>
      <c r="AU1615" s="229" t="s">
        <v>132</v>
      </c>
      <c r="AV1615" s="14" t="s">
        <v>132</v>
      </c>
      <c r="AW1615" s="14" t="s">
        <v>32</v>
      </c>
      <c r="AX1615" s="14" t="s">
        <v>76</v>
      </c>
      <c r="AY1615" s="229" t="s">
        <v>123</v>
      </c>
    </row>
    <row r="1616" spans="1:65" s="14" customFormat="1" ht="11.25">
      <c r="B1616" s="219"/>
      <c r="C1616" s="220"/>
      <c r="D1616" s="200" t="s">
        <v>205</v>
      </c>
      <c r="E1616" s="221" t="s">
        <v>1</v>
      </c>
      <c r="F1616" s="222" t="s">
        <v>522</v>
      </c>
      <c r="G1616" s="220"/>
      <c r="H1616" s="223">
        <v>58.631999999999998</v>
      </c>
      <c r="I1616" s="224"/>
      <c r="J1616" s="220"/>
      <c r="K1616" s="220"/>
      <c r="L1616" s="225"/>
      <c r="M1616" s="226"/>
      <c r="N1616" s="227"/>
      <c r="O1616" s="227"/>
      <c r="P1616" s="227"/>
      <c r="Q1616" s="227"/>
      <c r="R1616" s="227"/>
      <c r="S1616" s="227"/>
      <c r="T1616" s="228"/>
      <c r="AT1616" s="229" t="s">
        <v>205</v>
      </c>
      <c r="AU1616" s="229" t="s">
        <v>132</v>
      </c>
      <c r="AV1616" s="14" t="s">
        <v>132</v>
      </c>
      <c r="AW1616" s="14" t="s">
        <v>32</v>
      </c>
      <c r="AX1616" s="14" t="s">
        <v>76</v>
      </c>
      <c r="AY1616" s="229" t="s">
        <v>123</v>
      </c>
    </row>
    <row r="1617" spans="1:65" s="16" customFormat="1" ht="11.25">
      <c r="B1617" s="251"/>
      <c r="C1617" s="252"/>
      <c r="D1617" s="200" t="s">
        <v>205</v>
      </c>
      <c r="E1617" s="253" t="s">
        <v>1</v>
      </c>
      <c r="F1617" s="254" t="s">
        <v>507</v>
      </c>
      <c r="G1617" s="252"/>
      <c r="H1617" s="255">
        <v>168.84199999999998</v>
      </c>
      <c r="I1617" s="256"/>
      <c r="J1617" s="252"/>
      <c r="K1617" s="252"/>
      <c r="L1617" s="257"/>
      <c r="M1617" s="258"/>
      <c r="N1617" s="259"/>
      <c r="O1617" s="259"/>
      <c r="P1617" s="259"/>
      <c r="Q1617" s="259"/>
      <c r="R1617" s="259"/>
      <c r="S1617" s="259"/>
      <c r="T1617" s="260"/>
      <c r="AT1617" s="261" t="s">
        <v>205</v>
      </c>
      <c r="AU1617" s="261" t="s">
        <v>132</v>
      </c>
      <c r="AV1617" s="16" t="s">
        <v>139</v>
      </c>
      <c r="AW1617" s="16" t="s">
        <v>32</v>
      </c>
      <c r="AX1617" s="16" t="s">
        <v>76</v>
      </c>
      <c r="AY1617" s="261" t="s">
        <v>123</v>
      </c>
    </row>
    <row r="1618" spans="1:65" s="13" customFormat="1" ht="11.25">
      <c r="B1618" s="209"/>
      <c r="C1618" s="210"/>
      <c r="D1618" s="200" t="s">
        <v>205</v>
      </c>
      <c r="E1618" s="211" t="s">
        <v>1</v>
      </c>
      <c r="F1618" s="212" t="s">
        <v>349</v>
      </c>
      <c r="G1618" s="210"/>
      <c r="H1618" s="211" t="s">
        <v>1</v>
      </c>
      <c r="I1618" s="213"/>
      <c r="J1618" s="210"/>
      <c r="K1618" s="210"/>
      <c r="L1618" s="214"/>
      <c r="M1618" s="215"/>
      <c r="N1618" s="216"/>
      <c r="O1618" s="216"/>
      <c r="P1618" s="216"/>
      <c r="Q1618" s="216"/>
      <c r="R1618" s="216"/>
      <c r="S1618" s="216"/>
      <c r="T1618" s="217"/>
      <c r="AT1618" s="218" t="s">
        <v>205</v>
      </c>
      <c r="AU1618" s="218" t="s">
        <v>132</v>
      </c>
      <c r="AV1618" s="13" t="s">
        <v>83</v>
      </c>
      <c r="AW1618" s="13" t="s">
        <v>32</v>
      </c>
      <c r="AX1618" s="13" t="s">
        <v>76</v>
      </c>
      <c r="AY1618" s="218" t="s">
        <v>123</v>
      </c>
    </row>
    <row r="1619" spans="1:65" s="14" customFormat="1" ht="11.25">
      <c r="B1619" s="219"/>
      <c r="C1619" s="220"/>
      <c r="D1619" s="200" t="s">
        <v>205</v>
      </c>
      <c r="E1619" s="221" t="s">
        <v>1</v>
      </c>
      <c r="F1619" s="222" t="s">
        <v>1959</v>
      </c>
      <c r="G1619" s="220"/>
      <c r="H1619" s="223">
        <v>16.559999999999999</v>
      </c>
      <c r="I1619" s="224"/>
      <c r="J1619" s="220"/>
      <c r="K1619" s="220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205</v>
      </c>
      <c r="AU1619" s="229" t="s">
        <v>132</v>
      </c>
      <c r="AV1619" s="14" t="s">
        <v>132</v>
      </c>
      <c r="AW1619" s="14" t="s">
        <v>32</v>
      </c>
      <c r="AX1619" s="14" t="s">
        <v>76</v>
      </c>
      <c r="AY1619" s="229" t="s">
        <v>123</v>
      </c>
    </row>
    <row r="1620" spans="1:65" s="14" customFormat="1" ht="11.25">
      <c r="B1620" s="219"/>
      <c r="C1620" s="220"/>
      <c r="D1620" s="200" t="s">
        <v>205</v>
      </c>
      <c r="E1620" s="221" t="s">
        <v>1</v>
      </c>
      <c r="F1620" s="222" t="s">
        <v>1960</v>
      </c>
      <c r="G1620" s="220"/>
      <c r="H1620" s="223">
        <v>53.76</v>
      </c>
      <c r="I1620" s="224"/>
      <c r="J1620" s="220"/>
      <c r="K1620" s="220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205</v>
      </c>
      <c r="AU1620" s="229" t="s">
        <v>132</v>
      </c>
      <c r="AV1620" s="14" t="s">
        <v>132</v>
      </c>
      <c r="AW1620" s="14" t="s">
        <v>32</v>
      </c>
      <c r="AX1620" s="14" t="s">
        <v>76</v>
      </c>
      <c r="AY1620" s="229" t="s">
        <v>123</v>
      </c>
    </row>
    <row r="1621" spans="1:65" s="14" customFormat="1" ht="11.25">
      <c r="B1621" s="219"/>
      <c r="C1621" s="220"/>
      <c r="D1621" s="200" t="s">
        <v>205</v>
      </c>
      <c r="E1621" s="221" t="s">
        <v>1</v>
      </c>
      <c r="F1621" s="222" t="s">
        <v>936</v>
      </c>
      <c r="G1621" s="220"/>
      <c r="H1621" s="223">
        <v>1.6</v>
      </c>
      <c r="I1621" s="224"/>
      <c r="J1621" s="220"/>
      <c r="K1621" s="220"/>
      <c r="L1621" s="225"/>
      <c r="M1621" s="226"/>
      <c r="N1621" s="227"/>
      <c r="O1621" s="227"/>
      <c r="P1621" s="227"/>
      <c r="Q1621" s="227"/>
      <c r="R1621" s="227"/>
      <c r="S1621" s="227"/>
      <c r="T1621" s="228"/>
      <c r="AT1621" s="229" t="s">
        <v>205</v>
      </c>
      <c r="AU1621" s="229" t="s">
        <v>132</v>
      </c>
      <c r="AV1621" s="14" t="s">
        <v>132</v>
      </c>
      <c r="AW1621" s="14" t="s">
        <v>32</v>
      </c>
      <c r="AX1621" s="14" t="s">
        <v>76</v>
      </c>
      <c r="AY1621" s="229" t="s">
        <v>123</v>
      </c>
    </row>
    <row r="1622" spans="1:65" s="14" customFormat="1" ht="11.25">
      <c r="B1622" s="219"/>
      <c r="C1622" s="220"/>
      <c r="D1622" s="200" t="s">
        <v>205</v>
      </c>
      <c r="E1622" s="221" t="s">
        <v>1</v>
      </c>
      <c r="F1622" s="222" t="s">
        <v>1961</v>
      </c>
      <c r="G1622" s="220"/>
      <c r="H1622" s="223">
        <v>1.6</v>
      </c>
      <c r="I1622" s="224"/>
      <c r="J1622" s="220"/>
      <c r="K1622" s="220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205</v>
      </c>
      <c r="AU1622" s="229" t="s">
        <v>132</v>
      </c>
      <c r="AV1622" s="14" t="s">
        <v>132</v>
      </c>
      <c r="AW1622" s="14" t="s">
        <v>32</v>
      </c>
      <c r="AX1622" s="14" t="s">
        <v>76</v>
      </c>
      <c r="AY1622" s="229" t="s">
        <v>123</v>
      </c>
    </row>
    <row r="1623" spans="1:65" s="14" customFormat="1" ht="11.25">
      <c r="B1623" s="219"/>
      <c r="C1623" s="220"/>
      <c r="D1623" s="200" t="s">
        <v>205</v>
      </c>
      <c r="E1623" s="221" t="s">
        <v>1</v>
      </c>
      <c r="F1623" s="222" t="s">
        <v>1962</v>
      </c>
      <c r="G1623" s="220"/>
      <c r="H1623" s="223">
        <v>5.6</v>
      </c>
      <c r="I1623" s="224"/>
      <c r="J1623" s="220"/>
      <c r="K1623" s="220"/>
      <c r="L1623" s="225"/>
      <c r="M1623" s="226"/>
      <c r="N1623" s="227"/>
      <c r="O1623" s="227"/>
      <c r="P1623" s="227"/>
      <c r="Q1623" s="227"/>
      <c r="R1623" s="227"/>
      <c r="S1623" s="227"/>
      <c r="T1623" s="228"/>
      <c r="AT1623" s="229" t="s">
        <v>205</v>
      </c>
      <c r="AU1623" s="229" t="s">
        <v>132</v>
      </c>
      <c r="AV1623" s="14" t="s">
        <v>132</v>
      </c>
      <c r="AW1623" s="14" t="s">
        <v>32</v>
      </c>
      <c r="AX1623" s="14" t="s">
        <v>76</v>
      </c>
      <c r="AY1623" s="229" t="s">
        <v>123</v>
      </c>
    </row>
    <row r="1624" spans="1:65" s="14" customFormat="1" ht="11.25">
      <c r="B1624" s="219"/>
      <c r="C1624" s="220"/>
      <c r="D1624" s="200" t="s">
        <v>205</v>
      </c>
      <c r="E1624" s="221" t="s">
        <v>1</v>
      </c>
      <c r="F1624" s="222" t="s">
        <v>521</v>
      </c>
      <c r="G1624" s="220"/>
      <c r="H1624" s="223">
        <v>137.76</v>
      </c>
      <c r="I1624" s="224"/>
      <c r="J1624" s="220"/>
      <c r="K1624" s="220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205</v>
      </c>
      <c r="AU1624" s="229" t="s">
        <v>132</v>
      </c>
      <c r="AV1624" s="14" t="s">
        <v>132</v>
      </c>
      <c r="AW1624" s="14" t="s">
        <v>32</v>
      </c>
      <c r="AX1624" s="14" t="s">
        <v>76</v>
      </c>
      <c r="AY1624" s="229" t="s">
        <v>123</v>
      </c>
    </row>
    <row r="1625" spans="1:65" s="14" customFormat="1" ht="11.25">
      <c r="B1625" s="219"/>
      <c r="C1625" s="220"/>
      <c r="D1625" s="200" t="s">
        <v>205</v>
      </c>
      <c r="E1625" s="221" t="s">
        <v>1</v>
      </c>
      <c r="F1625" s="222" t="s">
        <v>1963</v>
      </c>
      <c r="G1625" s="220"/>
      <c r="H1625" s="223">
        <v>117.264</v>
      </c>
      <c r="I1625" s="224"/>
      <c r="J1625" s="220"/>
      <c r="K1625" s="220"/>
      <c r="L1625" s="225"/>
      <c r="M1625" s="226"/>
      <c r="N1625" s="227"/>
      <c r="O1625" s="227"/>
      <c r="P1625" s="227"/>
      <c r="Q1625" s="227"/>
      <c r="R1625" s="227"/>
      <c r="S1625" s="227"/>
      <c r="T1625" s="228"/>
      <c r="AT1625" s="229" t="s">
        <v>205</v>
      </c>
      <c r="AU1625" s="229" t="s">
        <v>132</v>
      </c>
      <c r="AV1625" s="14" t="s">
        <v>132</v>
      </c>
      <c r="AW1625" s="14" t="s">
        <v>32</v>
      </c>
      <c r="AX1625" s="14" t="s">
        <v>76</v>
      </c>
      <c r="AY1625" s="229" t="s">
        <v>123</v>
      </c>
    </row>
    <row r="1626" spans="1:65" s="16" customFormat="1" ht="11.25">
      <c r="B1626" s="251"/>
      <c r="C1626" s="252"/>
      <c r="D1626" s="200" t="s">
        <v>205</v>
      </c>
      <c r="E1626" s="253" t="s">
        <v>1</v>
      </c>
      <c r="F1626" s="254" t="s">
        <v>507</v>
      </c>
      <c r="G1626" s="252"/>
      <c r="H1626" s="255">
        <v>334.14399999999995</v>
      </c>
      <c r="I1626" s="256"/>
      <c r="J1626" s="252"/>
      <c r="K1626" s="252"/>
      <c r="L1626" s="257"/>
      <c r="M1626" s="258"/>
      <c r="N1626" s="259"/>
      <c r="O1626" s="259"/>
      <c r="P1626" s="259"/>
      <c r="Q1626" s="259"/>
      <c r="R1626" s="259"/>
      <c r="S1626" s="259"/>
      <c r="T1626" s="260"/>
      <c r="AT1626" s="261" t="s">
        <v>205</v>
      </c>
      <c r="AU1626" s="261" t="s">
        <v>132</v>
      </c>
      <c r="AV1626" s="16" t="s">
        <v>139</v>
      </c>
      <c r="AW1626" s="16" t="s">
        <v>32</v>
      </c>
      <c r="AX1626" s="16" t="s">
        <v>76</v>
      </c>
      <c r="AY1626" s="261" t="s">
        <v>123</v>
      </c>
    </row>
    <row r="1627" spans="1:65" s="15" customFormat="1" ht="11.25">
      <c r="B1627" s="230"/>
      <c r="C1627" s="231"/>
      <c r="D1627" s="200" t="s">
        <v>205</v>
      </c>
      <c r="E1627" s="232" t="s">
        <v>1</v>
      </c>
      <c r="F1627" s="233" t="s">
        <v>214</v>
      </c>
      <c r="G1627" s="231"/>
      <c r="H1627" s="234">
        <v>502.98599999999999</v>
      </c>
      <c r="I1627" s="235"/>
      <c r="J1627" s="231"/>
      <c r="K1627" s="231"/>
      <c r="L1627" s="236"/>
      <c r="M1627" s="237"/>
      <c r="N1627" s="238"/>
      <c r="O1627" s="238"/>
      <c r="P1627" s="238"/>
      <c r="Q1627" s="238"/>
      <c r="R1627" s="238"/>
      <c r="S1627" s="238"/>
      <c r="T1627" s="239"/>
      <c r="AT1627" s="240" t="s">
        <v>205</v>
      </c>
      <c r="AU1627" s="240" t="s">
        <v>132</v>
      </c>
      <c r="AV1627" s="15" t="s">
        <v>144</v>
      </c>
      <c r="AW1627" s="15" t="s">
        <v>32</v>
      </c>
      <c r="AX1627" s="15" t="s">
        <v>83</v>
      </c>
      <c r="AY1627" s="240" t="s">
        <v>123</v>
      </c>
    </row>
    <row r="1628" spans="1:65" s="12" customFormat="1" ht="22.9" customHeight="1">
      <c r="B1628" s="171"/>
      <c r="C1628" s="172"/>
      <c r="D1628" s="173" t="s">
        <v>75</v>
      </c>
      <c r="E1628" s="185" t="s">
        <v>1964</v>
      </c>
      <c r="F1628" s="185" t="s">
        <v>1965</v>
      </c>
      <c r="G1628" s="172"/>
      <c r="H1628" s="172"/>
      <c r="I1628" s="175"/>
      <c r="J1628" s="186">
        <f>BK1628</f>
        <v>0</v>
      </c>
      <c r="K1628" s="172"/>
      <c r="L1628" s="177"/>
      <c r="M1628" s="178"/>
      <c r="N1628" s="179"/>
      <c r="O1628" s="179"/>
      <c r="P1628" s="180">
        <f>SUM(P1629:P1725)</f>
        <v>0</v>
      </c>
      <c r="Q1628" s="179"/>
      <c r="R1628" s="180">
        <f>SUM(R1629:R1725)</f>
        <v>2.8007957000000001</v>
      </c>
      <c r="S1628" s="179"/>
      <c r="T1628" s="181">
        <f>SUM(T1629:T1725)</f>
        <v>0.77136000000000005</v>
      </c>
      <c r="AR1628" s="182" t="s">
        <v>132</v>
      </c>
      <c r="AT1628" s="183" t="s">
        <v>75</v>
      </c>
      <c r="AU1628" s="183" t="s">
        <v>83</v>
      </c>
      <c r="AY1628" s="182" t="s">
        <v>123</v>
      </c>
      <c r="BK1628" s="184">
        <f>SUM(BK1629:BK1725)</f>
        <v>0</v>
      </c>
    </row>
    <row r="1629" spans="1:65" s="2" customFormat="1" ht="24.2" customHeight="1">
      <c r="A1629" s="35"/>
      <c r="B1629" s="36"/>
      <c r="C1629" s="187" t="s">
        <v>1966</v>
      </c>
      <c r="D1629" s="187" t="s">
        <v>126</v>
      </c>
      <c r="E1629" s="188" t="s">
        <v>1967</v>
      </c>
      <c r="F1629" s="189" t="s">
        <v>1968</v>
      </c>
      <c r="G1629" s="190" t="s">
        <v>202</v>
      </c>
      <c r="H1629" s="191">
        <v>282.24</v>
      </c>
      <c r="I1629" s="192"/>
      <c r="J1629" s="193">
        <f>ROUND(I1629*H1629,2)</f>
        <v>0</v>
      </c>
      <c r="K1629" s="189" t="s">
        <v>130</v>
      </c>
      <c r="L1629" s="40"/>
      <c r="M1629" s="194" t="s">
        <v>1</v>
      </c>
      <c r="N1629" s="195" t="s">
        <v>42</v>
      </c>
      <c r="O1629" s="72"/>
      <c r="P1629" s="196">
        <f>O1629*H1629</f>
        <v>0</v>
      </c>
      <c r="Q1629" s="196">
        <v>0</v>
      </c>
      <c r="R1629" s="196">
        <f>Q1629*H1629</f>
        <v>0</v>
      </c>
      <c r="S1629" s="196">
        <v>2.5000000000000001E-3</v>
      </c>
      <c r="T1629" s="197">
        <f>S1629*H1629</f>
        <v>0.7056</v>
      </c>
      <c r="U1629" s="35"/>
      <c r="V1629" s="35"/>
      <c r="W1629" s="35"/>
      <c r="X1629" s="35"/>
      <c r="Y1629" s="35"/>
      <c r="Z1629" s="35"/>
      <c r="AA1629" s="35"/>
      <c r="AB1629" s="35"/>
      <c r="AC1629" s="35"/>
      <c r="AD1629" s="35"/>
      <c r="AE1629" s="35"/>
      <c r="AR1629" s="198" t="s">
        <v>295</v>
      </c>
      <c r="AT1629" s="198" t="s">
        <v>126</v>
      </c>
      <c r="AU1629" s="198" t="s">
        <v>132</v>
      </c>
      <c r="AY1629" s="18" t="s">
        <v>123</v>
      </c>
      <c r="BE1629" s="199">
        <f>IF(N1629="základní",J1629,0)</f>
        <v>0</v>
      </c>
      <c r="BF1629" s="199">
        <f>IF(N1629="snížená",J1629,0)</f>
        <v>0</v>
      </c>
      <c r="BG1629" s="199">
        <f>IF(N1629="zákl. přenesená",J1629,0)</f>
        <v>0</v>
      </c>
      <c r="BH1629" s="199">
        <f>IF(N1629="sníž. přenesená",J1629,0)</f>
        <v>0</v>
      </c>
      <c r="BI1629" s="199">
        <f>IF(N1629="nulová",J1629,0)</f>
        <v>0</v>
      </c>
      <c r="BJ1629" s="18" t="s">
        <v>132</v>
      </c>
      <c r="BK1629" s="199">
        <f>ROUND(I1629*H1629,2)</f>
        <v>0</v>
      </c>
      <c r="BL1629" s="18" t="s">
        <v>295</v>
      </c>
      <c r="BM1629" s="198" t="s">
        <v>1969</v>
      </c>
    </row>
    <row r="1630" spans="1:65" s="2" customFormat="1" ht="11.25">
      <c r="A1630" s="35"/>
      <c r="B1630" s="36"/>
      <c r="C1630" s="37"/>
      <c r="D1630" s="200" t="s">
        <v>134</v>
      </c>
      <c r="E1630" s="37"/>
      <c r="F1630" s="201" t="s">
        <v>1970</v>
      </c>
      <c r="G1630" s="37"/>
      <c r="H1630" s="37"/>
      <c r="I1630" s="202"/>
      <c r="J1630" s="37"/>
      <c r="K1630" s="37"/>
      <c r="L1630" s="40"/>
      <c r="M1630" s="203"/>
      <c r="N1630" s="204"/>
      <c r="O1630" s="72"/>
      <c r="P1630" s="72"/>
      <c r="Q1630" s="72"/>
      <c r="R1630" s="72"/>
      <c r="S1630" s="72"/>
      <c r="T1630" s="73"/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T1630" s="18" t="s">
        <v>134</v>
      </c>
      <c r="AU1630" s="18" t="s">
        <v>132</v>
      </c>
    </row>
    <row r="1631" spans="1:65" s="13" customFormat="1" ht="11.25">
      <c r="B1631" s="209"/>
      <c r="C1631" s="210"/>
      <c r="D1631" s="200" t="s">
        <v>205</v>
      </c>
      <c r="E1631" s="211" t="s">
        <v>1</v>
      </c>
      <c r="F1631" s="212" t="s">
        <v>345</v>
      </c>
      <c r="G1631" s="210"/>
      <c r="H1631" s="211" t="s">
        <v>1</v>
      </c>
      <c r="I1631" s="213"/>
      <c r="J1631" s="210"/>
      <c r="K1631" s="210"/>
      <c r="L1631" s="214"/>
      <c r="M1631" s="215"/>
      <c r="N1631" s="216"/>
      <c r="O1631" s="216"/>
      <c r="P1631" s="216"/>
      <c r="Q1631" s="216"/>
      <c r="R1631" s="216"/>
      <c r="S1631" s="216"/>
      <c r="T1631" s="217"/>
      <c r="AT1631" s="218" t="s">
        <v>205</v>
      </c>
      <c r="AU1631" s="218" t="s">
        <v>132</v>
      </c>
      <c r="AV1631" s="13" t="s">
        <v>83</v>
      </c>
      <c r="AW1631" s="13" t="s">
        <v>32</v>
      </c>
      <c r="AX1631" s="13" t="s">
        <v>76</v>
      </c>
      <c r="AY1631" s="218" t="s">
        <v>123</v>
      </c>
    </row>
    <row r="1632" spans="1:65" s="14" customFormat="1" ht="11.25">
      <c r="B1632" s="219"/>
      <c r="C1632" s="220"/>
      <c r="D1632" s="200" t="s">
        <v>205</v>
      </c>
      <c r="E1632" s="221" t="s">
        <v>1</v>
      </c>
      <c r="F1632" s="222" t="s">
        <v>1971</v>
      </c>
      <c r="G1632" s="220"/>
      <c r="H1632" s="223">
        <v>41.16</v>
      </c>
      <c r="I1632" s="224"/>
      <c r="J1632" s="220"/>
      <c r="K1632" s="220"/>
      <c r="L1632" s="225"/>
      <c r="M1632" s="226"/>
      <c r="N1632" s="227"/>
      <c r="O1632" s="227"/>
      <c r="P1632" s="227"/>
      <c r="Q1632" s="227"/>
      <c r="R1632" s="227"/>
      <c r="S1632" s="227"/>
      <c r="T1632" s="228"/>
      <c r="AT1632" s="229" t="s">
        <v>205</v>
      </c>
      <c r="AU1632" s="229" t="s">
        <v>132</v>
      </c>
      <c r="AV1632" s="14" t="s">
        <v>132</v>
      </c>
      <c r="AW1632" s="14" t="s">
        <v>32</v>
      </c>
      <c r="AX1632" s="14" t="s">
        <v>76</v>
      </c>
      <c r="AY1632" s="229" t="s">
        <v>123</v>
      </c>
    </row>
    <row r="1633" spans="1:65" s="14" customFormat="1" ht="11.25">
      <c r="B1633" s="219"/>
      <c r="C1633" s="220"/>
      <c r="D1633" s="200" t="s">
        <v>205</v>
      </c>
      <c r="E1633" s="221" t="s">
        <v>1</v>
      </c>
      <c r="F1633" s="222" t="s">
        <v>932</v>
      </c>
      <c r="G1633" s="220"/>
      <c r="H1633" s="223">
        <v>0.32</v>
      </c>
      <c r="I1633" s="224"/>
      <c r="J1633" s="220"/>
      <c r="K1633" s="220"/>
      <c r="L1633" s="225"/>
      <c r="M1633" s="226"/>
      <c r="N1633" s="227"/>
      <c r="O1633" s="227"/>
      <c r="P1633" s="227"/>
      <c r="Q1633" s="227"/>
      <c r="R1633" s="227"/>
      <c r="S1633" s="227"/>
      <c r="T1633" s="228"/>
      <c r="AT1633" s="229" t="s">
        <v>205</v>
      </c>
      <c r="AU1633" s="229" t="s">
        <v>132</v>
      </c>
      <c r="AV1633" s="14" t="s">
        <v>132</v>
      </c>
      <c r="AW1633" s="14" t="s">
        <v>32</v>
      </c>
      <c r="AX1633" s="14" t="s">
        <v>76</v>
      </c>
      <c r="AY1633" s="229" t="s">
        <v>123</v>
      </c>
    </row>
    <row r="1634" spans="1:65" s="13" customFormat="1" ht="11.25">
      <c r="B1634" s="209"/>
      <c r="C1634" s="210"/>
      <c r="D1634" s="200" t="s">
        <v>205</v>
      </c>
      <c r="E1634" s="211" t="s">
        <v>1</v>
      </c>
      <c r="F1634" s="212" t="s">
        <v>349</v>
      </c>
      <c r="G1634" s="210"/>
      <c r="H1634" s="211" t="s">
        <v>1</v>
      </c>
      <c r="I1634" s="213"/>
      <c r="J1634" s="210"/>
      <c r="K1634" s="210"/>
      <c r="L1634" s="214"/>
      <c r="M1634" s="215"/>
      <c r="N1634" s="216"/>
      <c r="O1634" s="216"/>
      <c r="P1634" s="216"/>
      <c r="Q1634" s="216"/>
      <c r="R1634" s="216"/>
      <c r="S1634" s="216"/>
      <c r="T1634" s="217"/>
      <c r="AT1634" s="218" t="s">
        <v>205</v>
      </c>
      <c r="AU1634" s="218" t="s">
        <v>132</v>
      </c>
      <c r="AV1634" s="13" t="s">
        <v>83</v>
      </c>
      <c r="AW1634" s="13" t="s">
        <v>32</v>
      </c>
      <c r="AX1634" s="13" t="s">
        <v>76</v>
      </c>
      <c r="AY1634" s="218" t="s">
        <v>123</v>
      </c>
    </row>
    <row r="1635" spans="1:65" s="14" customFormat="1" ht="11.25">
      <c r="B1635" s="219"/>
      <c r="C1635" s="220"/>
      <c r="D1635" s="200" t="s">
        <v>205</v>
      </c>
      <c r="E1635" s="221" t="s">
        <v>1</v>
      </c>
      <c r="F1635" s="222" t="s">
        <v>1972</v>
      </c>
      <c r="G1635" s="220"/>
      <c r="H1635" s="223">
        <v>82.32</v>
      </c>
      <c r="I1635" s="224"/>
      <c r="J1635" s="220"/>
      <c r="K1635" s="220"/>
      <c r="L1635" s="225"/>
      <c r="M1635" s="226"/>
      <c r="N1635" s="227"/>
      <c r="O1635" s="227"/>
      <c r="P1635" s="227"/>
      <c r="Q1635" s="227"/>
      <c r="R1635" s="227"/>
      <c r="S1635" s="227"/>
      <c r="T1635" s="228"/>
      <c r="AT1635" s="229" t="s">
        <v>205</v>
      </c>
      <c r="AU1635" s="229" t="s">
        <v>132</v>
      </c>
      <c r="AV1635" s="14" t="s">
        <v>132</v>
      </c>
      <c r="AW1635" s="14" t="s">
        <v>32</v>
      </c>
      <c r="AX1635" s="14" t="s">
        <v>76</v>
      </c>
      <c r="AY1635" s="229" t="s">
        <v>123</v>
      </c>
    </row>
    <row r="1636" spans="1:65" s="14" customFormat="1" ht="11.25">
      <c r="B1636" s="219"/>
      <c r="C1636" s="220"/>
      <c r="D1636" s="200" t="s">
        <v>205</v>
      </c>
      <c r="E1636" s="221" t="s">
        <v>1</v>
      </c>
      <c r="F1636" s="222" t="s">
        <v>937</v>
      </c>
      <c r="G1636" s="220"/>
      <c r="H1636" s="223">
        <v>0.64</v>
      </c>
      <c r="I1636" s="224"/>
      <c r="J1636" s="220"/>
      <c r="K1636" s="220"/>
      <c r="L1636" s="225"/>
      <c r="M1636" s="226"/>
      <c r="N1636" s="227"/>
      <c r="O1636" s="227"/>
      <c r="P1636" s="227"/>
      <c r="Q1636" s="227"/>
      <c r="R1636" s="227"/>
      <c r="S1636" s="227"/>
      <c r="T1636" s="228"/>
      <c r="AT1636" s="229" t="s">
        <v>205</v>
      </c>
      <c r="AU1636" s="229" t="s">
        <v>132</v>
      </c>
      <c r="AV1636" s="14" t="s">
        <v>132</v>
      </c>
      <c r="AW1636" s="14" t="s">
        <v>32</v>
      </c>
      <c r="AX1636" s="14" t="s">
        <v>76</v>
      </c>
      <c r="AY1636" s="229" t="s">
        <v>123</v>
      </c>
    </row>
    <row r="1637" spans="1:65" s="13" customFormat="1" ht="11.25">
      <c r="B1637" s="209"/>
      <c r="C1637" s="210"/>
      <c r="D1637" s="200" t="s">
        <v>205</v>
      </c>
      <c r="E1637" s="211" t="s">
        <v>1</v>
      </c>
      <c r="F1637" s="212" t="s">
        <v>367</v>
      </c>
      <c r="G1637" s="210"/>
      <c r="H1637" s="211" t="s">
        <v>1</v>
      </c>
      <c r="I1637" s="213"/>
      <c r="J1637" s="210"/>
      <c r="K1637" s="210"/>
      <c r="L1637" s="214"/>
      <c r="M1637" s="215"/>
      <c r="N1637" s="216"/>
      <c r="O1637" s="216"/>
      <c r="P1637" s="216"/>
      <c r="Q1637" s="216"/>
      <c r="R1637" s="216"/>
      <c r="S1637" s="216"/>
      <c r="T1637" s="217"/>
      <c r="AT1637" s="218" t="s">
        <v>205</v>
      </c>
      <c r="AU1637" s="218" t="s">
        <v>132</v>
      </c>
      <c r="AV1637" s="13" t="s">
        <v>83</v>
      </c>
      <c r="AW1637" s="13" t="s">
        <v>32</v>
      </c>
      <c r="AX1637" s="13" t="s">
        <v>76</v>
      </c>
      <c r="AY1637" s="218" t="s">
        <v>123</v>
      </c>
    </row>
    <row r="1638" spans="1:65" s="14" customFormat="1" ht="22.5">
      <c r="B1638" s="219"/>
      <c r="C1638" s="220"/>
      <c r="D1638" s="200" t="s">
        <v>205</v>
      </c>
      <c r="E1638" s="221" t="s">
        <v>1</v>
      </c>
      <c r="F1638" s="222" t="s">
        <v>1973</v>
      </c>
      <c r="G1638" s="220"/>
      <c r="H1638" s="223">
        <v>157.80000000000001</v>
      </c>
      <c r="I1638" s="224"/>
      <c r="J1638" s="220"/>
      <c r="K1638" s="220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205</v>
      </c>
      <c r="AU1638" s="229" t="s">
        <v>132</v>
      </c>
      <c r="AV1638" s="14" t="s">
        <v>132</v>
      </c>
      <c r="AW1638" s="14" t="s">
        <v>32</v>
      </c>
      <c r="AX1638" s="14" t="s">
        <v>76</v>
      </c>
      <c r="AY1638" s="229" t="s">
        <v>123</v>
      </c>
    </row>
    <row r="1639" spans="1:65" s="15" customFormat="1" ht="11.25">
      <c r="B1639" s="230"/>
      <c r="C1639" s="231"/>
      <c r="D1639" s="200" t="s">
        <v>205</v>
      </c>
      <c r="E1639" s="232" t="s">
        <v>1</v>
      </c>
      <c r="F1639" s="233" t="s">
        <v>214</v>
      </c>
      <c r="G1639" s="231"/>
      <c r="H1639" s="234">
        <v>282.24</v>
      </c>
      <c r="I1639" s="235"/>
      <c r="J1639" s="231"/>
      <c r="K1639" s="231"/>
      <c r="L1639" s="236"/>
      <c r="M1639" s="237"/>
      <c r="N1639" s="238"/>
      <c r="O1639" s="238"/>
      <c r="P1639" s="238"/>
      <c r="Q1639" s="238"/>
      <c r="R1639" s="238"/>
      <c r="S1639" s="238"/>
      <c r="T1639" s="239"/>
      <c r="AT1639" s="240" t="s">
        <v>205</v>
      </c>
      <c r="AU1639" s="240" t="s">
        <v>132</v>
      </c>
      <c r="AV1639" s="15" t="s">
        <v>144</v>
      </c>
      <c r="AW1639" s="15" t="s">
        <v>32</v>
      </c>
      <c r="AX1639" s="15" t="s">
        <v>83</v>
      </c>
      <c r="AY1639" s="240" t="s">
        <v>123</v>
      </c>
    </row>
    <row r="1640" spans="1:65" s="2" customFormat="1" ht="14.45" customHeight="1">
      <c r="A1640" s="35"/>
      <c r="B1640" s="36"/>
      <c r="C1640" s="187" t="s">
        <v>1974</v>
      </c>
      <c r="D1640" s="187" t="s">
        <v>126</v>
      </c>
      <c r="E1640" s="188" t="s">
        <v>1975</v>
      </c>
      <c r="F1640" s="189" t="s">
        <v>1976</v>
      </c>
      <c r="G1640" s="190" t="s">
        <v>217</v>
      </c>
      <c r="H1640" s="191">
        <v>219.2</v>
      </c>
      <c r="I1640" s="192"/>
      <c r="J1640" s="193">
        <f>ROUND(I1640*H1640,2)</f>
        <v>0</v>
      </c>
      <c r="K1640" s="189" t="s">
        <v>130</v>
      </c>
      <c r="L1640" s="40"/>
      <c r="M1640" s="194" t="s">
        <v>1</v>
      </c>
      <c r="N1640" s="195" t="s">
        <v>42</v>
      </c>
      <c r="O1640" s="72"/>
      <c r="P1640" s="196">
        <f>O1640*H1640</f>
        <v>0</v>
      </c>
      <c r="Q1640" s="196">
        <v>0</v>
      </c>
      <c r="R1640" s="196">
        <f>Q1640*H1640</f>
        <v>0</v>
      </c>
      <c r="S1640" s="196">
        <v>2.9999999999999997E-4</v>
      </c>
      <c r="T1640" s="197">
        <f>S1640*H1640</f>
        <v>6.5759999999999985E-2</v>
      </c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R1640" s="198" t="s">
        <v>295</v>
      </c>
      <c r="AT1640" s="198" t="s">
        <v>126</v>
      </c>
      <c r="AU1640" s="198" t="s">
        <v>132</v>
      </c>
      <c r="AY1640" s="18" t="s">
        <v>123</v>
      </c>
      <c r="BE1640" s="199">
        <f>IF(N1640="základní",J1640,0)</f>
        <v>0</v>
      </c>
      <c r="BF1640" s="199">
        <f>IF(N1640="snížená",J1640,0)</f>
        <v>0</v>
      </c>
      <c r="BG1640" s="199">
        <f>IF(N1640="zákl. přenesená",J1640,0)</f>
        <v>0</v>
      </c>
      <c r="BH1640" s="199">
        <f>IF(N1640="sníž. přenesená",J1640,0)</f>
        <v>0</v>
      </c>
      <c r="BI1640" s="199">
        <f>IF(N1640="nulová",J1640,0)</f>
        <v>0</v>
      </c>
      <c r="BJ1640" s="18" t="s">
        <v>132</v>
      </c>
      <c r="BK1640" s="199">
        <f>ROUND(I1640*H1640,2)</f>
        <v>0</v>
      </c>
      <c r="BL1640" s="18" t="s">
        <v>295</v>
      </c>
      <c r="BM1640" s="198" t="s">
        <v>1977</v>
      </c>
    </row>
    <row r="1641" spans="1:65" s="2" customFormat="1" ht="11.25">
      <c r="A1641" s="35"/>
      <c r="B1641" s="36"/>
      <c r="C1641" s="37"/>
      <c r="D1641" s="200" t="s">
        <v>134</v>
      </c>
      <c r="E1641" s="37"/>
      <c r="F1641" s="201" t="s">
        <v>1978</v>
      </c>
      <c r="G1641" s="37"/>
      <c r="H1641" s="37"/>
      <c r="I1641" s="202"/>
      <c r="J1641" s="37"/>
      <c r="K1641" s="37"/>
      <c r="L1641" s="40"/>
      <c r="M1641" s="203"/>
      <c r="N1641" s="204"/>
      <c r="O1641" s="72"/>
      <c r="P1641" s="72"/>
      <c r="Q1641" s="72"/>
      <c r="R1641" s="72"/>
      <c r="S1641" s="72"/>
      <c r="T1641" s="73"/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T1641" s="18" t="s">
        <v>134</v>
      </c>
      <c r="AU1641" s="18" t="s">
        <v>132</v>
      </c>
    </row>
    <row r="1642" spans="1:65" s="13" customFormat="1" ht="11.25">
      <c r="B1642" s="209"/>
      <c r="C1642" s="210"/>
      <c r="D1642" s="200" t="s">
        <v>205</v>
      </c>
      <c r="E1642" s="211" t="s">
        <v>1</v>
      </c>
      <c r="F1642" s="212" t="s">
        <v>345</v>
      </c>
      <c r="G1642" s="210"/>
      <c r="H1642" s="211" t="s">
        <v>1</v>
      </c>
      <c r="I1642" s="213"/>
      <c r="J1642" s="210"/>
      <c r="K1642" s="210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205</v>
      </c>
      <c r="AU1642" s="218" t="s">
        <v>132</v>
      </c>
      <c r="AV1642" s="13" t="s">
        <v>83</v>
      </c>
      <c r="AW1642" s="13" t="s">
        <v>32</v>
      </c>
      <c r="AX1642" s="13" t="s">
        <v>76</v>
      </c>
      <c r="AY1642" s="218" t="s">
        <v>123</v>
      </c>
    </row>
    <row r="1643" spans="1:65" s="14" customFormat="1" ht="11.25">
      <c r="B1643" s="219"/>
      <c r="C1643" s="220"/>
      <c r="D1643" s="200" t="s">
        <v>205</v>
      </c>
      <c r="E1643" s="221" t="s">
        <v>1</v>
      </c>
      <c r="F1643" s="222" t="s">
        <v>1979</v>
      </c>
      <c r="G1643" s="220"/>
      <c r="H1643" s="223">
        <v>50</v>
      </c>
      <c r="I1643" s="224"/>
      <c r="J1643" s="220"/>
      <c r="K1643" s="220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205</v>
      </c>
      <c r="AU1643" s="229" t="s">
        <v>132</v>
      </c>
      <c r="AV1643" s="14" t="s">
        <v>132</v>
      </c>
      <c r="AW1643" s="14" t="s">
        <v>32</v>
      </c>
      <c r="AX1643" s="14" t="s">
        <v>76</v>
      </c>
      <c r="AY1643" s="229" t="s">
        <v>123</v>
      </c>
    </row>
    <row r="1644" spans="1:65" s="13" customFormat="1" ht="11.25">
      <c r="B1644" s="209"/>
      <c r="C1644" s="210"/>
      <c r="D1644" s="200" t="s">
        <v>205</v>
      </c>
      <c r="E1644" s="211" t="s">
        <v>1</v>
      </c>
      <c r="F1644" s="212" t="s">
        <v>349</v>
      </c>
      <c r="G1644" s="210"/>
      <c r="H1644" s="211" t="s">
        <v>1</v>
      </c>
      <c r="I1644" s="213"/>
      <c r="J1644" s="210"/>
      <c r="K1644" s="210"/>
      <c r="L1644" s="214"/>
      <c r="M1644" s="215"/>
      <c r="N1644" s="216"/>
      <c r="O1644" s="216"/>
      <c r="P1644" s="216"/>
      <c r="Q1644" s="216"/>
      <c r="R1644" s="216"/>
      <c r="S1644" s="216"/>
      <c r="T1644" s="217"/>
      <c r="AT1644" s="218" t="s">
        <v>205</v>
      </c>
      <c r="AU1644" s="218" t="s">
        <v>132</v>
      </c>
      <c r="AV1644" s="13" t="s">
        <v>83</v>
      </c>
      <c r="AW1644" s="13" t="s">
        <v>32</v>
      </c>
      <c r="AX1644" s="13" t="s">
        <v>76</v>
      </c>
      <c r="AY1644" s="218" t="s">
        <v>123</v>
      </c>
    </row>
    <row r="1645" spans="1:65" s="14" customFormat="1" ht="11.25">
      <c r="B1645" s="219"/>
      <c r="C1645" s="220"/>
      <c r="D1645" s="200" t="s">
        <v>205</v>
      </c>
      <c r="E1645" s="221" t="s">
        <v>1</v>
      </c>
      <c r="F1645" s="222" t="s">
        <v>1980</v>
      </c>
      <c r="G1645" s="220"/>
      <c r="H1645" s="223">
        <v>100</v>
      </c>
      <c r="I1645" s="224"/>
      <c r="J1645" s="220"/>
      <c r="K1645" s="220"/>
      <c r="L1645" s="225"/>
      <c r="M1645" s="226"/>
      <c r="N1645" s="227"/>
      <c r="O1645" s="227"/>
      <c r="P1645" s="227"/>
      <c r="Q1645" s="227"/>
      <c r="R1645" s="227"/>
      <c r="S1645" s="227"/>
      <c r="T1645" s="228"/>
      <c r="AT1645" s="229" t="s">
        <v>205</v>
      </c>
      <c r="AU1645" s="229" t="s">
        <v>132</v>
      </c>
      <c r="AV1645" s="14" t="s">
        <v>132</v>
      </c>
      <c r="AW1645" s="14" t="s">
        <v>32</v>
      </c>
      <c r="AX1645" s="14" t="s">
        <v>76</v>
      </c>
      <c r="AY1645" s="229" t="s">
        <v>123</v>
      </c>
    </row>
    <row r="1646" spans="1:65" s="13" customFormat="1" ht="11.25">
      <c r="B1646" s="209"/>
      <c r="C1646" s="210"/>
      <c r="D1646" s="200" t="s">
        <v>205</v>
      </c>
      <c r="E1646" s="211" t="s">
        <v>1</v>
      </c>
      <c r="F1646" s="212" t="s">
        <v>367</v>
      </c>
      <c r="G1646" s="210"/>
      <c r="H1646" s="211" t="s">
        <v>1</v>
      </c>
      <c r="I1646" s="213"/>
      <c r="J1646" s="210"/>
      <c r="K1646" s="210"/>
      <c r="L1646" s="214"/>
      <c r="M1646" s="215"/>
      <c r="N1646" s="216"/>
      <c r="O1646" s="216"/>
      <c r="P1646" s="216"/>
      <c r="Q1646" s="216"/>
      <c r="R1646" s="216"/>
      <c r="S1646" s="216"/>
      <c r="T1646" s="217"/>
      <c r="AT1646" s="218" t="s">
        <v>205</v>
      </c>
      <c r="AU1646" s="218" t="s">
        <v>132</v>
      </c>
      <c r="AV1646" s="13" t="s">
        <v>83</v>
      </c>
      <c r="AW1646" s="13" t="s">
        <v>32</v>
      </c>
      <c r="AX1646" s="13" t="s">
        <v>76</v>
      </c>
      <c r="AY1646" s="218" t="s">
        <v>123</v>
      </c>
    </row>
    <row r="1647" spans="1:65" s="14" customFormat="1" ht="11.25">
      <c r="B1647" s="219"/>
      <c r="C1647" s="220"/>
      <c r="D1647" s="200" t="s">
        <v>205</v>
      </c>
      <c r="E1647" s="221" t="s">
        <v>1</v>
      </c>
      <c r="F1647" s="222" t="s">
        <v>1981</v>
      </c>
      <c r="G1647" s="220"/>
      <c r="H1647" s="223">
        <v>69.2</v>
      </c>
      <c r="I1647" s="224"/>
      <c r="J1647" s="220"/>
      <c r="K1647" s="220"/>
      <c r="L1647" s="225"/>
      <c r="M1647" s="226"/>
      <c r="N1647" s="227"/>
      <c r="O1647" s="227"/>
      <c r="P1647" s="227"/>
      <c r="Q1647" s="227"/>
      <c r="R1647" s="227"/>
      <c r="S1647" s="227"/>
      <c r="T1647" s="228"/>
      <c r="AT1647" s="229" t="s">
        <v>205</v>
      </c>
      <c r="AU1647" s="229" t="s">
        <v>132</v>
      </c>
      <c r="AV1647" s="14" t="s">
        <v>132</v>
      </c>
      <c r="AW1647" s="14" t="s">
        <v>32</v>
      </c>
      <c r="AX1647" s="14" t="s">
        <v>76</v>
      </c>
      <c r="AY1647" s="229" t="s">
        <v>123</v>
      </c>
    </row>
    <row r="1648" spans="1:65" s="15" customFormat="1" ht="11.25">
      <c r="B1648" s="230"/>
      <c r="C1648" s="231"/>
      <c r="D1648" s="200" t="s">
        <v>205</v>
      </c>
      <c r="E1648" s="232" t="s">
        <v>1</v>
      </c>
      <c r="F1648" s="233" t="s">
        <v>214</v>
      </c>
      <c r="G1648" s="231"/>
      <c r="H1648" s="234">
        <v>219.2</v>
      </c>
      <c r="I1648" s="235"/>
      <c r="J1648" s="231"/>
      <c r="K1648" s="231"/>
      <c r="L1648" s="236"/>
      <c r="M1648" s="237"/>
      <c r="N1648" s="238"/>
      <c r="O1648" s="238"/>
      <c r="P1648" s="238"/>
      <c r="Q1648" s="238"/>
      <c r="R1648" s="238"/>
      <c r="S1648" s="238"/>
      <c r="T1648" s="239"/>
      <c r="AT1648" s="240" t="s">
        <v>205</v>
      </c>
      <c r="AU1648" s="240" t="s">
        <v>132</v>
      </c>
      <c r="AV1648" s="15" t="s">
        <v>144</v>
      </c>
      <c r="AW1648" s="15" t="s">
        <v>32</v>
      </c>
      <c r="AX1648" s="15" t="s">
        <v>83</v>
      </c>
      <c r="AY1648" s="240" t="s">
        <v>123</v>
      </c>
    </row>
    <row r="1649" spans="1:65" s="2" customFormat="1" ht="24.2" customHeight="1">
      <c r="A1649" s="35"/>
      <c r="B1649" s="36"/>
      <c r="C1649" s="187" t="s">
        <v>1982</v>
      </c>
      <c r="D1649" s="187" t="s">
        <v>126</v>
      </c>
      <c r="E1649" s="188" t="s">
        <v>1983</v>
      </c>
      <c r="F1649" s="189" t="s">
        <v>1984</v>
      </c>
      <c r="G1649" s="190" t="s">
        <v>202</v>
      </c>
      <c r="H1649" s="191">
        <v>834.178</v>
      </c>
      <c r="I1649" s="192"/>
      <c r="J1649" s="193">
        <f>ROUND(I1649*H1649,2)</f>
        <v>0</v>
      </c>
      <c r="K1649" s="189" t="s">
        <v>130</v>
      </c>
      <c r="L1649" s="40"/>
      <c r="M1649" s="194" t="s">
        <v>1</v>
      </c>
      <c r="N1649" s="195" t="s">
        <v>42</v>
      </c>
      <c r="O1649" s="72"/>
      <c r="P1649" s="196">
        <f>O1649*H1649</f>
        <v>0</v>
      </c>
      <c r="Q1649" s="196">
        <v>3.0000000000000001E-5</v>
      </c>
      <c r="R1649" s="196">
        <f>Q1649*H1649</f>
        <v>2.502534E-2</v>
      </c>
      <c r="S1649" s="196">
        <v>0</v>
      </c>
      <c r="T1649" s="197">
        <f>S1649*H1649</f>
        <v>0</v>
      </c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R1649" s="198" t="s">
        <v>295</v>
      </c>
      <c r="AT1649" s="198" t="s">
        <v>126</v>
      </c>
      <c r="AU1649" s="198" t="s">
        <v>132</v>
      </c>
      <c r="AY1649" s="18" t="s">
        <v>123</v>
      </c>
      <c r="BE1649" s="199">
        <f>IF(N1649="základní",J1649,0)</f>
        <v>0</v>
      </c>
      <c r="BF1649" s="199">
        <f>IF(N1649="snížená",J1649,0)</f>
        <v>0</v>
      </c>
      <c r="BG1649" s="199">
        <f>IF(N1649="zákl. přenesená",J1649,0)</f>
        <v>0</v>
      </c>
      <c r="BH1649" s="199">
        <f>IF(N1649="sníž. přenesená",J1649,0)</f>
        <v>0</v>
      </c>
      <c r="BI1649" s="199">
        <f>IF(N1649="nulová",J1649,0)</f>
        <v>0</v>
      </c>
      <c r="BJ1649" s="18" t="s">
        <v>132</v>
      </c>
      <c r="BK1649" s="199">
        <f>ROUND(I1649*H1649,2)</f>
        <v>0</v>
      </c>
      <c r="BL1649" s="18" t="s">
        <v>295</v>
      </c>
      <c r="BM1649" s="198" t="s">
        <v>1985</v>
      </c>
    </row>
    <row r="1650" spans="1:65" s="2" customFormat="1" ht="19.5">
      <c r="A1650" s="35"/>
      <c r="B1650" s="36"/>
      <c r="C1650" s="37"/>
      <c r="D1650" s="200" t="s">
        <v>134</v>
      </c>
      <c r="E1650" s="37"/>
      <c r="F1650" s="201" t="s">
        <v>1986</v>
      </c>
      <c r="G1650" s="37"/>
      <c r="H1650" s="37"/>
      <c r="I1650" s="202"/>
      <c r="J1650" s="37"/>
      <c r="K1650" s="37"/>
      <c r="L1650" s="40"/>
      <c r="M1650" s="203"/>
      <c r="N1650" s="204"/>
      <c r="O1650" s="72"/>
      <c r="P1650" s="72"/>
      <c r="Q1650" s="72"/>
      <c r="R1650" s="72"/>
      <c r="S1650" s="72"/>
      <c r="T1650" s="73"/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T1650" s="18" t="s">
        <v>134</v>
      </c>
      <c r="AU1650" s="18" t="s">
        <v>132</v>
      </c>
    </row>
    <row r="1651" spans="1:65" s="13" customFormat="1" ht="11.25">
      <c r="B1651" s="209"/>
      <c r="C1651" s="210"/>
      <c r="D1651" s="200" t="s">
        <v>205</v>
      </c>
      <c r="E1651" s="211" t="s">
        <v>1</v>
      </c>
      <c r="F1651" s="212" t="s">
        <v>345</v>
      </c>
      <c r="G1651" s="210"/>
      <c r="H1651" s="211" t="s">
        <v>1</v>
      </c>
      <c r="I1651" s="213"/>
      <c r="J1651" s="210"/>
      <c r="K1651" s="210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205</v>
      </c>
      <c r="AU1651" s="218" t="s">
        <v>132</v>
      </c>
      <c r="AV1651" s="13" t="s">
        <v>83</v>
      </c>
      <c r="AW1651" s="13" t="s">
        <v>32</v>
      </c>
      <c r="AX1651" s="13" t="s">
        <v>76</v>
      </c>
      <c r="AY1651" s="218" t="s">
        <v>123</v>
      </c>
    </row>
    <row r="1652" spans="1:65" s="14" customFormat="1" ht="11.25">
      <c r="B1652" s="219"/>
      <c r="C1652" s="220"/>
      <c r="D1652" s="200" t="s">
        <v>205</v>
      </c>
      <c r="E1652" s="221" t="s">
        <v>1</v>
      </c>
      <c r="F1652" s="222" t="s">
        <v>508</v>
      </c>
      <c r="G1652" s="220"/>
      <c r="H1652" s="223">
        <v>68.88</v>
      </c>
      <c r="I1652" s="224"/>
      <c r="J1652" s="220"/>
      <c r="K1652" s="220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205</v>
      </c>
      <c r="AU1652" s="229" t="s">
        <v>132</v>
      </c>
      <c r="AV1652" s="14" t="s">
        <v>132</v>
      </c>
      <c r="AW1652" s="14" t="s">
        <v>32</v>
      </c>
      <c r="AX1652" s="14" t="s">
        <v>76</v>
      </c>
      <c r="AY1652" s="229" t="s">
        <v>123</v>
      </c>
    </row>
    <row r="1653" spans="1:65" s="14" customFormat="1" ht="11.25">
      <c r="B1653" s="219"/>
      <c r="C1653" s="220"/>
      <c r="D1653" s="200" t="s">
        <v>205</v>
      </c>
      <c r="E1653" s="221" t="s">
        <v>1</v>
      </c>
      <c r="F1653" s="222" t="s">
        <v>510</v>
      </c>
      <c r="G1653" s="220"/>
      <c r="H1653" s="223">
        <v>28.056000000000001</v>
      </c>
      <c r="I1653" s="224"/>
      <c r="J1653" s="220"/>
      <c r="K1653" s="220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205</v>
      </c>
      <c r="AU1653" s="229" t="s">
        <v>132</v>
      </c>
      <c r="AV1653" s="14" t="s">
        <v>132</v>
      </c>
      <c r="AW1653" s="14" t="s">
        <v>32</v>
      </c>
      <c r="AX1653" s="14" t="s">
        <v>76</v>
      </c>
      <c r="AY1653" s="229" t="s">
        <v>123</v>
      </c>
    </row>
    <row r="1654" spans="1:65" s="14" customFormat="1" ht="11.25">
      <c r="B1654" s="219"/>
      <c r="C1654" s="220"/>
      <c r="D1654" s="200" t="s">
        <v>205</v>
      </c>
      <c r="E1654" s="221" t="s">
        <v>1</v>
      </c>
      <c r="F1654" s="222" t="s">
        <v>1987</v>
      </c>
      <c r="G1654" s="220"/>
      <c r="H1654" s="223">
        <v>29.315999999999999</v>
      </c>
      <c r="I1654" s="224"/>
      <c r="J1654" s="220"/>
      <c r="K1654" s="220"/>
      <c r="L1654" s="225"/>
      <c r="M1654" s="226"/>
      <c r="N1654" s="227"/>
      <c r="O1654" s="227"/>
      <c r="P1654" s="227"/>
      <c r="Q1654" s="227"/>
      <c r="R1654" s="227"/>
      <c r="S1654" s="227"/>
      <c r="T1654" s="228"/>
      <c r="AT1654" s="229" t="s">
        <v>205</v>
      </c>
      <c r="AU1654" s="229" t="s">
        <v>132</v>
      </c>
      <c r="AV1654" s="14" t="s">
        <v>132</v>
      </c>
      <c r="AW1654" s="14" t="s">
        <v>32</v>
      </c>
      <c r="AX1654" s="14" t="s">
        <v>76</v>
      </c>
      <c r="AY1654" s="229" t="s">
        <v>123</v>
      </c>
    </row>
    <row r="1655" spans="1:65" s="14" customFormat="1" ht="11.25">
      <c r="B1655" s="219"/>
      <c r="C1655" s="220"/>
      <c r="D1655" s="200" t="s">
        <v>205</v>
      </c>
      <c r="E1655" s="221" t="s">
        <v>1</v>
      </c>
      <c r="F1655" s="222" t="s">
        <v>1988</v>
      </c>
      <c r="G1655" s="220"/>
      <c r="H1655" s="223">
        <v>0.24</v>
      </c>
      <c r="I1655" s="224"/>
      <c r="J1655" s="220"/>
      <c r="K1655" s="220"/>
      <c r="L1655" s="225"/>
      <c r="M1655" s="226"/>
      <c r="N1655" s="227"/>
      <c r="O1655" s="227"/>
      <c r="P1655" s="227"/>
      <c r="Q1655" s="227"/>
      <c r="R1655" s="227"/>
      <c r="S1655" s="227"/>
      <c r="T1655" s="228"/>
      <c r="AT1655" s="229" t="s">
        <v>205</v>
      </c>
      <c r="AU1655" s="229" t="s">
        <v>132</v>
      </c>
      <c r="AV1655" s="14" t="s">
        <v>132</v>
      </c>
      <c r="AW1655" s="14" t="s">
        <v>32</v>
      </c>
      <c r="AX1655" s="14" t="s">
        <v>76</v>
      </c>
      <c r="AY1655" s="229" t="s">
        <v>123</v>
      </c>
    </row>
    <row r="1656" spans="1:65" s="14" customFormat="1" ht="11.25">
      <c r="B1656" s="219"/>
      <c r="C1656" s="220"/>
      <c r="D1656" s="200" t="s">
        <v>205</v>
      </c>
      <c r="E1656" s="221" t="s">
        <v>1</v>
      </c>
      <c r="F1656" s="222" t="s">
        <v>1989</v>
      </c>
      <c r="G1656" s="220"/>
      <c r="H1656" s="223">
        <v>3.5</v>
      </c>
      <c r="I1656" s="224"/>
      <c r="J1656" s="220"/>
      <c r="K1656" s="220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205</v>
      </c>
      <c r="AU1656" s="229" t="s">
        <v>132</v>
      </c>
      <c r="AV1656" s="14" t="s">
        <v>132</v>
      </c>
      <c r="AW1656" s="14" t="s">
        <v>32</v>
      </c>
      <c r="AX1656" s="14" t="s">
        <v>76</v>
      </c>
      <c r="AY1656" s="229" t="s">
        <v>123</v>
      </c>
    </row>
    <row r="1657" spans="1:65" s="14" customFormat="1" ht="11.25">
      <c r="B1657" s="219"/>
      <c r="C1657" s="220"/>
      <c r="D1657" s="200" t="s">
        <v>205</v>
      </c>
      <c r="E1657" s="221" t="s">
        <v>1</v>
      </c>
      <c r="F1657" s="222" t="s">
        <v>1957</v>
      </c>
      <c r="G1657" s="220"/>
      <c r="H1657" s="223">
        <v>0.96</v>
      </c>
      <c r="I1657" s="224"/>
      <c r="J1657" s="220"/>
      <c r="K1657" s="220"/>
      <c r="L1657" s="225"/>
      <c r="M1657" s="226"/>
      <c r="N1657" s="227"/>
      <c r="O1657" s="227"/>
      <c r="P1657" s="227"/>
      <c r="Q1657" s="227"/>
      <c r="R1657" s="227"/>
      <c r="S1657" s="227"/>
      <c r="T1657" s="228"/>
      <c r="AT1657" s="229" t="s">
        <v>205</v>
      </c>
      <c r="AU1657" s="229" t="s">
        <v>132</v>
      </c>
      <c r="AV1657" s="14" t="s">
        <v>132</v>
      </c>
      <c r="AW1657" s="14" t="s">
        <v>32</v>
      </c>
      <c r="AX1657" s="14" t="s">
        <v>76</v>
      </c>
      <c r="AY1657" s="229" t="s">
        <v>123</v>
      </c>
    </row>
    <row r="1658" spans="1:65" s="14" customFormat="1" ht="11.25">
      <c r="B1658" s="219"/>
      <c r="C1658" s="220"/>
      <c r="D1658" s="200" t="s">
        <v>205</v>
      </c>
      <c r="E1658" s="221" t="s">
        <v>1</v>
      </c>
      <c r="F1658" s="222" t="s">
        <v>1971</v>
      </c>
      <c r="G1658" s="220"/>
      <c r="H1658" s="223">
        <v>41.16</v>
      </c>
      <c r="I1658" s="224"/>
      <c r="J1658" s="220"/>
      <c r="K1658" s="220"/>
      <c r="L1658" s="225"/>
      <c r="M1658" s="226"/>
      <c r="N1658" s="227"/>
      <c r="O1658" s="227"/>
      <c r="P1658" s="227"/>
      <c r="Q1658" s="227"/>
      <c r="R1658" s="227"/>
      <c r="S1658" s="227"/>
      <c r="T1658" s="228"/>
      <c r="AT1658" s="229" t="s">
        <v>205</v>
      </c>
      <c r="AU1658" s="229" t="s">
        <v>132</v>
      </c>
      <c r="AV1658" s="14" t="s">
        <v>132</v>
      </c>
      <c r="AW1658" s="14" t="s">
        <v>32</v>
      </c>
      <c r="AX1658" s="14" t="s">
        <v>76</v>
      </c>
      <c r="AY1658" s="229" t="s">
        <v>123</v>
      </c>
    </row>
    <row r="1659" spans="1:65" s="14" customFormat="1" ht="11.25">
      <c r="B1659" s="219"/>
      <c r="C1659" s="220"/>
      <c r="D1659" s="200" t="s">
        <v>205</v>
      </c>
      <c r="E1659" s="221" t="s">
        <v>1</v>
      </c>
      <c r="F1659" s="222" t="s">
        <v>513</v>
      </c>
      <c r="G1659" s="220"/>
      <c r="H1659" s="223">
        <v>26.88</v>
      </c>
      <c r="I1659" s="224"/>
      <c r="J1659" s="220"/>
      <c r="K1659" s="220"/>
      <c r="L1659" s="225"/>
      <c r="M1659" s="226"/>
      <c r="N1659" s="227"/>
      <c r="O1659" s="227"/>
      <c r="P1659" s="227"/>
      <c r="Q1659" s="227"/>
      <c r="R1659" s="227"/>
      <c r="S1659" s="227"/>
      <c r="T1659" s="228"/>
      <c r="AT1659" s="229" t="s">
        <v>205</v>
      </c>
      <c r="AU1659" s="229" t="s">
        <v>132</v>
      </c>
      <c r="AV1659" s="14" t="s">
        <v>132</v>
      </c>
      <c r="AW1659" s="14" t="s">
        <v>32</v>
      </c>
      <c r="AX1659" s="14" t="s">
        <v>76</v>
      </c>
      <c r="AY1659" s="229" t="s">
        <v>123</v>
      </c>
    </row>
    <row r="1660" spans="1:65" s="14" customFormat="1" ht="11.25">
      <c r="B1660" s="219"/>
      <c r="C1660" s="220"/>
      <c r="D1660" s="200" t="s">
        <v>205</v>
      </c>
      <c r="E1660" s="221" t="s">
        <v>1</v>
      </c>
      <c r="F1660" s="222" t="s">
        <v>1990</v>
      </c>
      <c r="G1660" s="220"/>
      <c r="H1660" s="223">
        <v>8.2799999999999994</v>
      </c>
      <c r="I1660" s="224"/>
      <c r="J1660" s="220"/>
      <c r="K1660" s="220"/>
      <c r="L1660" s="225"/>
      <c r="M1660" s="226"/>
      <c r="N1660" s="227"/>
      <c r="O1660" s="227"/>
      <c r="P1660" s="227"/>
      <c r="Q1660" s="227"/>
      <c r="R1660" s="227"/>
      <c r="S1660" s="227"/>
      <c r="T1660" s="228"/>
      <c r="AT1660" s="229" t="s">
        <v>205</v>
      </c>
      <c r="AU1660" s="229" t="s">
        <v>132</v>
      </c>
      <c r="AV1660" s="14" t="s">
        <v>132</v>
      </c>
      <c r="AW1660" s="14" t="s">
        <v>32</v>
      </c>
      <c r="AX1660" s="14" t="s">
        <v>76</v>
      </c>
      <c r="AY1660" s="229" t="s">
        <v>123</v>
      </c>
    </row>
    <row r="1661" spans="1:65" s="14" customFormat="1" ht="11.25">
      <c r="B1661" s="219"/>
      <c r="C1661" s="220"/>
      <c r="D1661" s="200" t="s">
        <v>205</v>
      </c>
      <c r="E1661" s="221" t="s">
        <v>1</v>
      </c>
      <c r="F1661" s="222" t="s">
        <v>931</v>
      </c>
      <c r="G1661" s="220"/>
      <c r="H1661" s="223">
        <v>0.8</v>
      </c>
      <c r="I1661" s="224"/>
      <c r="J1661" s="220"/>
      <c r="K1661" s="220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205</v>
      </c>
      <c r="AU1661" s="229" t="s">
        <v>132</v>
      </c>
      <c r="AV1661" s="14" t="s">
        <v>132</v>
      </c>
      <c r="AW1661" s="14" t="s">
        <v>32</v>
      </c>
      <c r="AX1661" s="14" t="s">
        <v>76</v>
      </c>
      <c r="AY1661" s="229" t="s">
        <v>123</v>
      </c>
    </row>
    <row r="1662" spans="1:65" s="16" customFormat="1" ht="11.25">
      <c r="B1662" s="251"/>
      <c r="C1662" s="252"/>
      <c r="D1662" s="200" t="s">
        <v>205</v>
      </c>
      <c r="E1662" s="253" t="s">
        <v>1</v>
      </c>
      <c r="F1662" s="254" t="s">
        <v>507</v>
      </c>
      <c r="G1662" s="252"/>
      <c r="H1662" s="255">
        <v>208.072</v>
      </c>
      <c r="I1662" s="256"/>
      <c r="J1662" s="252"/>
      <c r="K1662" s="252"/>
      <c r="L1662" s="257"/>
      <c r="M1662" s="258"/>
      <c r="N1662" s="259"/>
      <c r="O1662" s="259"/>
      <c r="P1662" s="259"/>
      <c r="Q1662" s="259"/>
      <c r="R1662" s="259"/>
      <c r="S1662" s="259"/>
      <c r="T1662" s="260"/>
      <c r="AT1662" s="261" t="s">
        <v>205</v>
      </c>
      <c r="AU1662" s="261" t="s">
        <v>132</v>
      </c>
      <c r="AV1662" s="16" t="s">
        <v>139</v>
      </c>
      <c r="AW1662" s="16" t="s">
        <v>32</v>
      </c>
      <c r="AX1662" s="16" t="s">
        <v>76</v>
      </c>
      <c r="AY1662" s="261" t="s">
        <v>123</v>
      </c>
    </row>
    <row r="1663" spans="1:65" s="13" customFormat="1" ht="11.25">
      <c r="B1663" s="209"/>
      <c r="C1663" s="210"/>
      <c r="D1663" s="200" t="s">
        <v>205</v>
      </c>
      <c r="E1663" s="211" t="s">
        <v>1</v>
      </c>
      <c r="F1663" s="212" t="s">
        <v>349</v>
      </c>
      <c r="G1663" s="210"/>
      <c r="H1663" s="211" t="s">
        <v>1</v>
      </c>
      <c r="I1663" s="213"/>
      <c r="J1663" s="210"/>
      <c r="K1663" s="210"/>
      <c r="L1663" s="214"/>
      <c r="M1663" s="215"/>
      <c r="N1663" s="216"/>
      <c r="O1663" s="216"/>
      <c r="P1663" s="216"/>
      <c r="Q1663" s="216"/>
      <c r="R1663" s="216"/>
      <c r="S1663" s="216"/>
      <c r="T1663" s="217"/>
      <c r="AT1663" s="218" t="s">
        <v>205</v>
      </c>
      <c r="AU1663" s="218" t="s">
        <v>132</v>
      </c>
      <c r="AV1663" s="13" t="s">
        <v>83</v>
      </c>
      <c r="AW1663" s="13" t="s">
        <v>32</v>
      </c>
      <c r="AX1663" s="13" t="s">
        <v>76</v>
      </c>
      <c r="AY1663" s="218" t="s">
        <v>123</v>
      </c>
    </row>
    <row r="1664" spans="1:65" s="14" customFormat="1" ht="11.25">
      <c r="B1664" s="219"/>
      <c r="C1664" s="220"/>
      <c r="D1664" s="200" t="s">
        <v>205</v>
      </c>
      <c r="E1664" s="221" t="s">
        <v>1</v>
      </c>
      <c r="F1664" s="222" t="s">
        <v>1972</v>
      </c>
      <c r="G1664" s="220"/>
      <c r="H1664" s="223">
        <v>82.32</v>
      </c>
      <c r="I1664" s="224"/>
      <c r="J1664" s="220"/>
      <c r="K1664" s="220"/>
      <c r="L1664" s="225"/>
      <c r="M1664" s="226"/>
      <c r="N1664" s="227"/>
      <c r="O1664" s="227"/>
      <c r="P1664" s="227"/>
      <c r="Q1664" s="227"/>
      <c r="R1664" s="227"/>
      <c r="S1664" s="227"/>
      <c r="T1664" s="228"/>
      <c r="AT1664" s="229" t="s">
        <v>205</v>
      </c>
      <c r="AU1664" s="229" t="s">
        <v>132</v>
      </c>
      <c r="AV1664" s="14" t="s">
        <v>132</v>
      </c>
      <c r="AW1664" s="14" t="s">
        <v>32</v>
      </c>
      <c r="AX1664" s="14" t="s">
        <v>76</v>
      </c>
      <c r="AY1664" s="229" t="s">
        <v>123</v>
      </c>
    </row>
    <row r="1665" spans="2:51" s="14" customFormat="1" ht="11.25">
      <c r="B1665" s="219"/>
      <c r="C1665" s="220"/>
      <c r="D1665" s="200" t="s">
        <v>205</v>
      </c>
      <c r="E1665" s="221" t="s">
        <v>1</v>
      </c>
      <c r="F1665" s="222" t="s">
        <v>937</v>
      </c>
      <c r="G1665" s="220"/>
      <c r="H1665" s="223">
        <v>0.64</v>
      </c>
      <c r="I1665" s="224"/>
      <c r="J1665" s="220"/>
      <c r="K1665" s="220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205</v>
      </c>
      <c r="AU1665" s="229" t="s">
        <v>132</v>
      </c>
      <c r="AV1665" s="14" t="s">
        <v>132</v>
      </c>
      <c r="AW1665" s="14" t="s">
        <v>32</v>
      </c>
      <c r="AX1665" s="14" t="s">
        <v>76</v>
      </c>
      <c r="AY1665" s="229" t="s">
        <v>123</v>
      </c>
    </row>
    <row r="1666" spans="2:51" s="14" customFormat="1" ht="11.25">
      <c r="B1666" s="219"/>
      <c r="C1666" s="220"/>
      <c r="D1666" s="200" t="s">
        <v>205</v>
      </c>
      <c r="E1666" s="221" t="s">
        <v>1</v>
      </c>
      <c r="F1666" s="222" t="s">
        <v>519</v>
      </c>
      <c r="G1666" s="220"/>
      <c r="H1666" s="223">
        <v>16.559999999999999</v>
      </c>
      <c r="I1666" s="224"/>
      <c r="J1666" s="220"/>
      <c r="K1666" s="220"/>
      <c r="L1666" s="225"/>
      <c r="M1666" s="226"/>
      <c r="N1666" s="227"/>
      <c r="O1666" s="227"/>
      <c r="P1666" s="227"/>
      <c r="Q1666" s="227"/>
      <c r="R1666" s="227"/>
      <c r="S1666" s="227"/>
      <c r="T1666" s="228"/>
      <c r="AT1666" s="229" t="s">
        <v>205</v>
      </c>
      <c r="AU1666" s="229" t="s">
        <v>132</v>
      </c>
      <c r="AV1666" s="14" t="s">
        <v>132</v>
      </c>
      <c r="AW1666" s="14" t="s">
        <v>32</v>
      </c>
      <c r="AX1666" s="14" t="s">
        <v>76</v>
      </c>
      <c r="AY1666" s="229" t="s">
        <v>123</v>
      </c>
    </row>
    <row r="1667" spans="2:51" s="14" customFormat="1" ht="11.25">
      <c r="B1667" s="219"/>
      <c r="C1667" s="220"/>
      <c r="D1667" s="200" t="s">
        <v>205</v>
      </c>
      <c r="E1667" s="221" t="s">
        <v>1</v>
      </c>
      <c r="F1667" s="222" t="s">
        <v>518</v>
      </c>
      <c r="G1667" s="220"/>
      <c r="H1667" s="223">
        <v>53.76</v>
      </c>
      <c r="I1667" s="224"/>
      <c r="J1667" s="220"/>
      <c r="K1667" s="220"/>
      <c r="L1667" s="225"/>
      <c r="M1667" s="226"/>
      <c r="N1667" s="227"/>
      <c r="O1667" s="227"/>
      <c r="P1667" s="227"/>
      <c r="Q1667" s="227"/>
      <c r="R1667" s="227"/>
      <c r="S1667" s="227"/>
      <c r="T1667" s="228"/>
      <c r="AT1667" s="229" t="s">
        <v>205</v>
      </c>
      <c r="AU1667" s="229" t="s">
        <v>132</v>
      </c>
      <c r="AV1667" s="14" t="s">
        <v>132</v>
      </c>
      <c r="AW1667" s="14" t="s">
        <v>32</v>
      </c>
      <c r="AX1667" s="14" t="s">
        <v>76</v>
      </c>
      <c r="AY1667" s="229" t="s">
        <v>123</v>
      </c>
    </row>
    <row r="1668" spans="2:51" s="14" customFormat="1" ht="11.25">
      <c r="B1668" s="219"/>
      <c r="C1668" s="220"/>
      <c r="D1668" s="200" t="s">
        <v>205</v>
      </c>
      <c r="E1668" s="221" t="s">
        <v>1</v>
      </c>
      <c r="F1668" s="222" t="s">
        <v>1991</v>
      </c>
      <c r="G1668" s="220"/>
      <c r="H1668" s="223">
        <v>3.2</v>
      </c>
      <c r="I1668" s="224"/>
      <c r="J1668" s="220"/>
      <c r="K1668" s="220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205</v>
      </c>
      <c r="AU1668" s="229" t="s">
        <v>132</v>
      </c>
      <c r="AV1668" s="14" t="s">
        <v>132</v>
      </c>
      <c r="AW1668" s="14" t="s">
        <v>32</v>
      </c>
      <c r="AX1668" s="14" t="s">
        <v>76</v>
      </c>
      <c r="AY1668" s="229" t="s">
        <v>123</v>
      </c>
    </row>
    <row r="1669" spans="2:51" s="14" customFormat="1" ht="11.25">
      <c r="B1669" s="219"/>
      <c r="C1669" s="220"/>
      <c r="D1669" s="200" t="s">
        <v>205</v>
      </c>
      <c r="E1669" s="221" t="s">
        <v>1</v>
      </c>
      <c r="F1669" s="222" t="s">
        <v>1992</v>
      </c>
      <c r="G1669" s="220"/>
      <c r="H1669" s="223">
        <v>7</v>
      </c>
      <c r="I1669" s="224"/>
      <c r="J1669" s="220"/>
      <c r="K1669" s="220"/>
      <c r="L1669" s="225"/>
      <c r="M1669" s="226"/>
      <c r="N1669" s="227"/>
      <c r="O1669" s="227"/>
      <c r="P1669" s="227"/>
      <c r="Q1669" s="227"/>
      <c r="R1669" s="227"/>
      <c r="S1669" s="227"/>
      <c r="T1669" s="228"/>
      <c r="AT1669" s="229" t="s">
        <v>205</v>
      </c>
      <c r="AU1669" s="229" t="s">
        <v>132</v>
      </c>
      <c r="AV1669" s="14" t="s">
        <v>132</v>
      </c>
      <c r="AW1669" s="14" t="s">
        <v>32</v>
      </c>
      <c r="AX1669" s="14" t="s">
        <v>76</v>
      </c>
      <c r="AY1669" s="229" t="s">
        <v>123</v>
      </c>
    </row>
    <row r="1670" spans="2:51" s="14" customFormat="1" ht="11.25">
      <c r="B1670" s="219"/>
      <c r="C1670" s="220"/>
      <c r="D1670" s="200" t="s">
        <v>205</v>
      </c>
      <c r="E1670" s="221" t="s">
        <v>1</v>
      </c>
      <c r="F1670" s="222" t="s">
        <v>521</v>
      </c>
      <c r="G1670" s="220"/>
      <c r="H1670" s="223">
        <v>137.76</v>
      </c>
      <c r="I1670" s="224"/>
      <c r="J1670" s="220"/>
      <c r="K1670" s="220"/>
      <c r="L1670" s="225"/>
      <c r="M1670" s="226"/>
      <c r="N1670" s="227"/>
      <c r="O1670" s="227"/>
      <c r="P1670" s="227"/>
      <c r="Q1670" s="227"/>
      <c r="R1670" s="227"/>
      <c r="S1670" s="227"/>
      <c r="T1670" s="228"/>
      <c r="AT1670" s="229" t="s">
        <v>205</v>
      </c>
      <c r="AU1670" s="229" t="s">
        <v>132</v>
      </c>
      <c r="AV1670" s="14" t="s">
        <v>132</v>
      </c>
      <c r="AW1670" s="14" t="s">
        <v>32</v>
      </c>
      <c r="AX1670" s="14" t="s">
        <v>76</v>
      </c>
      <c r="AY1670" s="229" t="s">
        <v>123</v>
      </c>
    </row>
    <row r="1671" spans="2:51" s="14" customFormat="1" ht="11.25">
      <c r="B1671" s="219"/>
      <c r="C1671" s="220"/>
      <c r="D1671" s="200" t="s">
        <v>205</v>
      </c>
      <c r="E1671" s="221" t="s">
        <v>1</v>
      </c>
      <c r="F1671" s="222" t="s">
        <v>522</v>
      </c>
      <c r="G1671" s="220"/>
      <c r="H1671" s="223">
        <v>58.631999999999998</v>
      </c>
      <c r="I1671" s="224"/>
      <c r="J1671" s="220"/>
      <c r="K1671" s="220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205</v>
      </c>
      <c r="AU1671" s="229" t="s">
        <v>132</v>
      </c>
      <c r="AV1671" s="14" t="s">
        <v>132</v>
      </c>
      <c r="AW1671" s="14" t="s">
        <v>32</v>
      </c>
      <c r="AX1671" s="14" t="s">
        <v>76</v>
      </c>
      <c r="AY1671" s="229" t="s">
        <v>123</v>
      </c>
    </row>
    <row r="1672" spans="2:51" s="14" customFormat="1" ht="11.25">
      <c r="B1672" s="219"/>
      <c r="C1672" s="220"/>
      <c r="D1672" s="200" t="s">
        <v>205</v>
      </c>
      <c r="E1672" s="221" t="s">
        <v>1</v>
      </c>
      <c r="F1672" s="222" t="s">
        <v>523</v>
      </c>
      <c r="G1672" s="220"/>
      <c r="H1672" s="223">
        <v>56.112000000000002</v>
      </c>
      <c r="I1672" s="224"/>
      <c r="J1672" s="220"/>
      <c r="K1672" s="220"/>
      <c r="L1672" s="225"/>
      <c r="M1672" s="226"/>
      <c r="N1672" s="227"/>
      <c r="O1672" s="227"/>
      <c r="P1672" s="227"/>
      <c r="Q1672" s="227"/>
      <c r="R1672" s="227"/>
      <c r="S1672" s="227"/>
      <c r="T1672" s="228"/>
      <c r="AT1672" s="229" t="s">
        <v>205</v>
      </c>
      <c r="AU1672" s="229" t="s">
        <v>132</v>
      </c>
      <c r="AV1672" s="14" t="s">
        <v>132</v>
      </c>
      <c r="AW1672" s="14" t="s">
        <v>32</v>
      </c>
      <c r="AX1672" s="14" t="s">
        <v>76</v>
      </c>
      <c r="AY1672" s="229" t="s">
        <v>123</v>
      </c>
    </row>
    <row r="1673" spans="2:51" s="16" customFormat="1" ht="11.25">
      <c r="B1673" s="251"/>
      <c r="C1673" s="252"/>
      <c r="D1673" s="200" t="s">
        <v>205</v>
      </c>
      <c r="E1673" s="253" t="s">
        <v>1</v>
      </c>
      <c r="F1673" s="254" t="s">
        <v>507</v>
      </c>
      <c r="G1673" s="252"/>
      <c r="H1673" s="255">
        <v>415.98400000000004</v>
      </c>
      <c r="I1673" s="256"/>
      <c r="J1673" s="252"/>
      <c r="K1673" s="252"/>
      <c r="L1673" s="257"/>
      <c r="M1673" s="258"/>
      <c r="N1673" s="259"/>
      <c r="O1673" s="259"/>
      <c r="P1673" s="259"/>
      <c r="Q1673" s="259"/>
      <c r="R1673" s="259"/>
      <c r="S1673" s="259"/>
      <c r="T1673" s="260"/>
      <c r="AT1673" s="261" t="s">
        <v>205</v>
      </c>
      <c r="AU1673" s="261" t="s">
        <v>132</v>
      </c>
      <c r="AV1673" s="16" t="s">
        <v>139</v>
      </c>
      <c r="AW1673" s="16" t="s">
        <v>32</v>
      </c>
      <c r="AX1673" s="16" t="s">
        <v>76</v>
      </c>
      <c r="AY1673" s="261" t="s">
        <v>123</v>
      </c>
    </row>
    <row r="1674" spans="2:51" s="13" customFormat="1" ht="11.25">
      <c r="B1674" s="209"/>
      <c r="C1674" s="210"/>
      <c r="D1674" s="200" t="s">
        <v>205</v>
      </c>
      <c r="E1674" s="211" t="s">
        <v>1</v>
      </c>
      <c r="F1674" s="212" t="s">
        <v>367</v>
      </c>
      <c r="G1674" s="210"/>
      <c r="H1674" s="211" t="s">
        <v>1</v>
      </c>
      <c r="I1674" s="213"/>
      <c r="J1674" s="210"/>
      <c r="K1674" s="210"/>
      <c r="L1674" s="214"/>
      <c r="M1674" s="215"/>
      <c r="N1674" s="216"/>
      <c r="O1674" s="216"/>
      <c r="P1674" s="216"/>
      <c r="Q1674" s="216"/>
      <c r="R1674" s="216"/>
      <c r="S1674" s="216"/>
      <c r="T1674" s="217"/>
      <c r="AT1674" s="218" t="s">
        <v>205</v>
      </c>
      <c r="AU1674" s="218" t="s">
        <v>132</v>
      </c>
      <c r="AV1674" s="13" t="s">
        <v>83</v>
      </c>
      <c r="AW1674" s="13" t="s">
        <v>32</v>
      </c>
      <c r="AX1674" s="13" t="s">
        <v>76</v>
      </c>
      <c r="AY1674" s="218" t="s">
        <v>123</v>
      </c>
    </row>
    <row r="1675" spans="2:51" s="14" customFormat="1" ht="11.25">
      <c r="B1675" s="219"/>
      <c r="C1675" s="220"/>
      <c r="D1675" s="200" t="s">
        <v>205</v>
      </c>
      <c r="E1675" s="221" t="s">
        <v>1</v>
      </c>
      <c r="F1675" s="222" t="s">
        <v>1402</v>
      </c>
      <c r="G1675" s="220"/>
      <c r="H1675" s="223">
        <v>34.44</v>
      </c>
      <c r="I1675" s="224"/>
      <c r="J1675" s="220"/>
      <c r="K1675" s="220"/>
      <c r="L1675" s="225"/>
      <c r="M1675" s="226"/>
      <c r="N1675" s="227"/>
      <c r="O1675" s="227"/>
      <c r="P1675" s="227"/>
      <c r="Q1675" s="227"/>
      <c r="R1675" s="227"/>
      <c r="S1675" s="227"/>
      <c r="T1675" s="228"/>
      <c r="AT1675" s="229" t="s">
        <v>205</v>
      </c>
      <c r="AU1675" s="229" t="s">
        <v>132</v>
      </c>
      <c r="AV1675" s="14" t="s">
        <v>132</v>
      </c>
      <c r="AW1675" s="14" t="s">
        <v>32</v>
      </c>
      <c r="AX1675" s="14" t="s">
        <v>76</v>
      </c>
      <c r="AY1675" s="229" t="s">
        <v>123</v>
      </c>
    </row>
    <row r="1676" spans="2:51" s="14" customFormat="1" ht="11.25">
      <c r="B1676" s="219"/>
      <c r="C1676" s="220"/>
      <c r="D1676" s="200" t="s">
        <v>205</v>
      </c>
      <c r="E1676" s="221" t="s">
        <v>1</v>
      </c>
      <c r="F1676" s="222" t="s">
        <v>510</v>
      </c>
      <c r="G1676" s="220"/>
      <c r="H1676" s="223">
        <v>28.056000000000001</v>
      </c>
      <c r="I1676" s="224"/>
      <c r="J1676" s="220"/>
      <c r="K1676" s="220"/>
      <c r="L1676" s="225"/>
      <c r="M1676" s="226"/>
      <c r="N1676" s="227"/>
      <c r="O1676" s="227"/>
      <c r="P1676" s="227"/>
      <c r="Q1676" s="227"/>
      <c r="R1676" s="227"/>
      <c r="S1676" s="227"/>
      <c r="T1676" s="228"/>
      <c r="AT1676" s="229" t="s">
        <v>205</v>
      </c>
      <c r="AU1676" s="229" t="s">
        <v>132</v>
      </c>
      <c r="AV1676" s="14" t="s">
        <v>132</v>
      </c>
      <c r="AW1676" s="14" t="s">
        <v>32</v>
      </c>
      <c r="AX1676" s="14" t="s">
        <v>76</v>
      </c>
      <c r="AY1676" s="229" t="s">
        <v>123</v>
      </c>
    </row>
    <row r="1677" spans="2:51" s="14" customFormat="1" ht="11.25">
      <c r="B1677" s="219"/>
      <c r="C1677" s="220"/>
      <c r="D1677" s="200" t="s">
        <v>205</v>
      </c>
      <c r="E1677" s="221" t="s">
        <v>1</v>
      </c>
      <c r="F1677" s="222" t="s">
        <v>1403</v>
      </c>
      <c r="G1677" s="220"/>
      <c r="H1677" s="223">
        <v>28.896000000000001</v>
      </c>
      <c r="I1677" s="224"/>
      <c r="J1677" s="220"/>
      <c r="K1677" s="220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205</v>
      </c>
      <c r="AU1677" s="229" t="s">
        <v>132</v>
      </c>
      <c r="AV1677" s="14" t="s">
        <v>132</v>
      </c>
      <c r="AW1677" s="14" t="s">
        <v>32</v>
      </c>
      <c r="AX1677" s="14" t="s">
        <v>76</v>
      </c>
      <c r="AY1677" s="229" t="s">
        <v>123</v>
      </c>
    </row>
    <row r="1678" spans="2:51" s="14" customFormat="1" ht="11.25">
      <c r="B1678" s="219"/>
      <c r="C1678" s="220"/>
      <c r="D1678" s="200" t="s">
        <v>205</v>
      </c>
      <c r="E1678" s="221" t="s">
        <v>1</v>
      </c>
      <c r="F1678" s="222" t="s">
        <v>1402</v>
      </c>
      <c r="G1678" s="220"/>
      <c r="H1678" s="223">
        <v>34.44</v>
      </c>
      <c r="I1678" s="224"/>
      <c r="J1678" s="220"/>
      <c r="K1678" s="220"/>
      <c r="L1678" s="225"/>
      <c r="M1678" s="226"/>
      <c r="N1678" s="227"/>
      <c r="O1678" s="227"/>
      <c r="P1678" s="227"/>
      <c r="Q1678" s="227"/>
      <c r="R1678" s="227"/>
      <c r="S1678" s="227"/>
      <c r="T1678" s="228"/>
      <c r="AT1678" s="229" t="s">
        <v>205</v>
      </c>
      <c r="AU1678" s="229" t="s">
        <v>132</v>
      </c>
      <c r="AV1678" s="14" t="s">
        <v>132</v>
      </c>
      <c r="AW1678" s="14" t="s">
        <v>32</v>
      </c>
      <c r="AX1678" s="14" t="s">
        <v>76</v>
      </c>
      <c r="AY1678" s="229" t="s">
        <v>123</v>
      </c>
    </row>
    <row r="1679" spans="2:51" s="14" customFormat="1" ht="11.25">
      <c r="B1679" s="219"/>
      <c r="C1679" s="220"/>
      <c r="D1679" s="200" t="s">
        <v>205</v>
      </c>
      <c r="E1679" s="221" t="s">
        <v>1</v>
      </c>
      <c r="F1679" s="222" t="s">
        <v>936</v>
      </c>
      <c r="G1679" s="220"/>
      <c r="H1679" s="223">
        <v>1.6</v>
      </c>
      <c r="I1679" s="224"/>
      <c r="J1679" s="220"/>
      <c r="K1679" s="220"/>
      <c r="L1679" s="225"/>
      <c r="M1679" s="226"/>
      <c r="N1679" s="227"/>
      <c r="O1679" s="227"/>
      <c r="P1679" s="227"/>
      <c r="Q1679" s="227"/>
      <c r="R1679" s="227"/>
      <c r="S1679" s="227"/>
      <c r="T1679" s="228"/>
      <c r="AT1679" s="229" t="s">
        <v>205</v>
      </c>
      <c r="AU1679" s="229" t="s">
        <v>132</v>
      </c>
      <c r="AV1679" s="14" t="s">
        <v>132</v>
      </c>
      <c r="AW1679" s="14" t="s">
        <v>32</v>
      </c>
      <c r="AX1679" s="14" t="s">
        <v>76</v>
      </c>
      <c r="AY1679" s="229" t="s">
        <v>123</v>
      </c>
    </row>
    <row r="1680" spans="2:51" s="14" customFormat="1" ht="11.25">
      <c r="B1680" s="219"/>
      <c r="C1680" s="220"/>
      <c r="D1680" s="200" t="s">
        <v>205</v>
      </c>
      <c r="E1680" s="221" t="s">
        <v>1</v>
      </c>
      <c r="F1680" s="222" t="s">
        <v>1993</v>
      </c>
      <c r="G1680" s="220"/>
      <c r="H1680" s="223">
        <v>0.8</v>
      </c>
      <c r="I1680" s="224"/>
      <c r="J1680" s="220"/>
      <c r="K1680" s="220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205</v>
      </c>
      <c r="AU1680" s="229" t="s">
        <v>132</v>
      </c>
      <c r="AV1680" s="14" t="s">
        <v>132</v>
      </c>
      <c r="AW1680" s="14" t="s">
        <v>32</v>
      </c>
      <c r="AX1680" s="14" t="s">
        <v>76</v>
      </c>
      <c r="AY1680" s="229" t="s">
        <v>123</v>
      </c>
    </row>
    <row r="1681" spans="1:65" s="14" customFormat="1" ht="11.25">
      <c r="B1681" s="219"/>
      <c r="C1681" s="220"/>
      <c r="D1681" s="200" t="s">
        <v>205</v>
      </c>
      <c r="E1681" s="221" t="s">
        <v>1</v>
      </c>
      <c r="F1681" s="222" t="s">
        <v>1404</v>
      </c>
      <c r="G1681" s="220"/>
      <c r="H1681" s="223">
        <v>42.63</v>
      </c>
      <c r="I1681" s="224"/>
      <c r="J1681" s="220"/>
      <c r="K1681" s="220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205</v>
      </c>
      <c r="AU1681" s="229" t="s">
        <v>132</v>
      </c>
      <c r="AV1681" s="14" t="s">
        <v>132</v>
      </c>
      <c r="AW1681" s="14" t="s">
        <v>32</v>
      </c>
      <c r="AX1681" s="14" t="s">
        <v>76</v>
      </c>
      <c r="AY1681" s="229" t="s">
        <v>123</v>
      </c>
    </row>
    <row r="1682" spans="1:65" s="14" customFormat="1" ht="11.25">
      <c r="B1682" s="219"/>
      <c r="C1682" s="220"/>
      <c r="D1682" s="200" t="s">
        <v>205</v>
      </c>
      <c r="E1682" s="221" t="s">
        <v>1</v>
      </c>
      <c r="F1682" s="222" t="s">
        <v>1988</v>
      </c>
      <c r="G1682" s="220"/>
      <c r="H1682" s="223">
        <v>0.24</v>
      </c>
      <c r="I1682" s="224"/>
      <c r="J1682" s="220"/>
      <c r="K1682" s="220"/>
      <c r="L1682" s="225"/>
      <c r="M1682" s="226"/>
      <c r="N1682" s="227"/>
      <c r="O1682" s="227"/>
      <c r="P1682" s="227"/>
      <c r="Q1682" s="227"/>
      <c r="R1682" s="227"/>
      <c r="S1682" s="227"/>
      <c r="T1682" s="228"/>
      <c r="AT1682" s="229" t="s">
        <v>205</v>
      </c>
      <c r="AU1682" s="229" t="s">
        <v>132</v>
      </c>
      <c r="AV1682" s="14" t="s">
        <v>132</v>
      </c>
      <c r="AW1682" s="14" t="s">
        <v>32</v>
      </c>
      <c r="AX1682" s="14" t="s">
        <v>76</v>
      </c>
      <c r="AY1682" s="229" t="s">
        <v>123</v>
      </c>
    </row>
    <row r="1683" spans="1:65" s="14" customFormat="1" ht="11.25">
      <c r="B1683" s="219"/>
      <c r="C1683" s="220"/>
      <c r="D1683" s="200" t="s">
        <v>205</v>
      </c>
      <c r="E1683" s="221" t="s">
        <v>1</v>
      </c>
      <c r="F1683" s="222" t="s">
        <v>939</v>
      </c>
      <c r="G1683" s="220"/>
      <c r="H1683" s="223">
        <v>19.5</v>
      </c>
      <c r="I1683" s="224"/>
      <c r="J1683" s="220"/>
      <c r="K1683" s="220"/>
      <c r="L1683" s="225"/>
      <c r="M1683" s="226"/>
      <c r="N1683" s="227"/>
      <c r="O1683" s="227"/>
      <c r="P1683" s="227"/>
      <c r="Q1683" s="227"/>
      <c r="R1683" s="227"/>
      <c r="S1683" s="227"/>
      <c r="T1683" s="228"/>
      <c r="AT1683" s="229" t="s">
        <v>205</v>
      </c>
      <c r="AU1683" s="229" t="s">
        <v>132</v>
      </c>
      <c r="AV1683" s="14" t="s">
        <v>132</v>
      </c>
      <c r="AW1683" s="14" t="s">
        <v>32</v>
      </c>
      <c r="AX1683" s="14" t="s">
        <v>76</v>
      </c>
      <c r="AY1683" s="229" t="s">
        <v>123</v>
      </c>
    </row>
    <row r="1684" spans="1:65" s="14" customFormat="1" ht="11.25">
      <c r="B1684" s="219"/>
      <c r="C1684" s="220"/>
      <c r="D1684" s="200" t="s">
        <v>205</v>
      </c>
      <c r="E1684" s="221" t="s">
        <v>1</v>
      </c>
      <c r="F1684" s="222" t="s">
        <v>930</v>
      </c>
      <c r="G1684" s="220"/>
      <c r="H1684" s="223">
        <v>19.52</v>
      </c>
      <c r="I1684" s="224"/>
      <c r="J1684" s="220"/>
      <c r="K1684" s="220"/>
      <c r="L1684" s="225"/>
      <c r="M1684" s="226"/>
      <c r="N1684" s="227"/>
      <c r="O1684" s="227"/>
      <c r="P1684" s="227"/>
      <c r="Q1684" s="227"/>
      <c r="R1684" s="227"/>
      <c r="S1684" s="227"/>
      <c r="T1684" s="228"/>
      <c r="AT1684" s="229" t="s">
        <v>205</v>
      </c>
      <c r="AU1684" s="229" t="s">
        <v>132</v>
      </c>
      <c r="AV1684" s="14" t="s">
        <v>132</v>
      </c>
      <c r="AW1684" s="14" t="s">
        <v>32</v>
      </c>
      <c r="AX1684" s="14" t="s">
        <v>76</v>
      </c>
      <c r="AY1684" s="229" t="s">
        <v>123</v>
      </c>
    </row>
    <row r="1685" spans="1:65" s="16" customFormat="1" ht="11.25">
      <c r="B1685" s="251"/>
      <c r="C1685" s="252"/>
      <c r="D1685" s="200" t="s">
        <v>205</v>
      </c>
      <c r="E1685" s="253" t="s">
        <v>1</v>
      </c>
      <c r="F1685" s="254" t="s">
        <v>507</v>
      </c>
      <c r="G1685" s="252"/>
      <c r="H1685" s="255">
        <v>210.12200000000001</v>
      </c>
      <c r="I1685" s="256"/>
      <c r="J1685" s="252"/>
      <c r="K1685" s="252"/>
      <c r="L1685" s="257"/>
      <c r="M1685" s="258"/>
      <c r="N1685" s="259"/>
      <c r="O1685" s="259"/>
      <c r="P1685" s="259"/>
      <c r="Q1685" s="259"/>
      <c r="R1685" s="259"/>
      <c r="S1685" s="259"/>
      <c r="T1685" s="260"/>
      <c r="AT1685" s="261" t="s">
        <v>205</v>
      </c>
      <c r="AU1685" s="261" t="s">
        <v>132</v>
      </c>
      <c r="AV1685" s="16" t="s">
        <v>139</v>
      </c>
      <c r="AW1685" s="16" t="s">
        <v>32</v>
      </c>
      <c r="AX1685" s="16" t="s">
        <v>76</v>
      </c>
      <c r="AY1685" s="261" t="s">
        <v>123</v>
      </c>
    </row>
    <row r="1686" spans="1:65" s="15" customFormat="1" ht="11.25">
      <c r="B1686" s="230"/>
      <c r="C1686" s="231"/>
      <c r="D1686" s="200" t="s">
        <v>205</v>
      </c>
      <c r="E1686" s="232" t="s">
        <v>1</v>
      </c>
      <c r="F1686" s="233" t="s">
        <v>214</v>
      </c>
      <c r="G1686" s="231"/>
      <c r="H1686" s="234">
        <v>834.17799999999988</v>
      </c>
      <c r="I1686" s="235"/>
      <c r="J1686" s="231"/>
      <c r="K1686" s="231"/>
      <c r="L1686" s="236"/>
      <c r="M1686" s="237"/>
      <c r="N1686" s="238"/>
      <c r="O1686" s="238"/>
      <c r="P1686" s="238"/>
      <c r="Q1686" s="238"/>
      <c r="R1686" s="238"/>
      <c r="S1686" s="238"/>
      <c r="T1686" s="239"/>
      <c r="AT1686" s="240" t="s">
        <v>205</v>
      </c>
      <c r="AU1686" s="240" t="s">
        <v>132</v>
      </c>
      <c r="AV1686" s="15" t="s">
        <v>144</v>
      </c>
      <c r="AW1686" s="15" t="s">
        <v>32</v>
      </c>
      <c r="AX1686" s="15" t="s">
        <v>83</v>
      </c>
      <c r="AY1686" s="240" t="s">
        <v>123</v>
      </c>
    </row>
    <row r="1687" spans="1:65" s="2" customFormat="1" ht="14.45" customHeight="1">
      <c r="A1687" s="35"/>
      <c r="B1687" s="36"/>
      <c r="C1687" s="187" t="s">
        <v>1994</v>
      </c>
      <c r="D1687" s="187" t="s">
        <v>126</v>
      </c>
      <c r="E1687" s="188" t="s">
        <v>1995</v>
      </c>
      <c r="F1687" s="189" t="s">
        <v>1996</v>
      </c>
      <c r="G1687" s="190" t="s">
        <v>202</v>
      </c>
      <c r="H1687" s="191">
        <v>834.178</v>
      </c>
      <c r="I1687" s="192"/>
      <c r="J1687" s="193">
        <f>ROUND(I1687*H1687,2)</f>
        <v>0</v>
      </c>
      <c r="K1687" s="189" t="s">
        <v>130</v>
      </c>
      <c r="L1687" s="40"/>
      <c r="M1687" s="194" t="s">
        <v>1</v>
      </c>
      <c r="N1687" s="195" t="s">
        <v>42</v>
      </c>
      <c r="O1687" s="72"/>
      <c r="P1687" s="196">
        <f>O1687*H1687</f>
        <v>0</v>
      </c>
      <c r="Q1687" s="196">
        <v>2.9999999999999997E-4</v>
      </c>
      <c r="R1687" s="196">
        <f>Q1687*H1687</f>
        <v>0.25025339999999996</v>
      </c>
      <c r="S1687" s="196">
        <v>0</v>
      </c>
      <c r="T1687" s="197">
        <f>S1687*H1687</f>
        <v>0</v>
      </c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R1687" s="198" t="s">
        <v>295</v>
      </c>
      <c r="AT1687" s="198" t="s">
        <v>126</v>
      </c>
      <c r="AU1687" s="198" t="s">
        <v>132</v>
      </c>
      <c r="AY1687" s="18" t="s">
        <v>123</v>
      </c>
      <c r="BE1687" s="199">
        <f>IF(N1687="základní",J1687,0)</f>
        <v>0</v>
      </c>
      <c r="BF1687" s="199">
        <f>IF(N1687="snížená",J1687,0)</f>
        <v>0</v>
      </c>
      <c r="BG1687" s="199">
        <f>IF(N1687="zákl. přenesená",J1687,0)</f>
        <v>0</v>
      </c>
      <c r="BH1687" s="199">
        <f>IF(N1687="sníž. přenesená",J1687,0)</f>
        <v>0</v>
      </c>
      <c r="BI1687" s="199">
        <f>IF(N1687="nulová",J1687,0)</f>
        <v>0</v>
      </c>
      <c r="BJ1687" s="18" t="s">
        <v>132</v>
      </c>
      <c r="BK1687" s="199">
        <f>ROUND(I1687*H1687,2)</f>
        <v>0</v>
      </c>
      <c r="BL1687" s="18" t="s">
        <v>295</v>
      </c>
      <c r="BM1687" s="198" t="s">
        <v>1997</v>
      </c>
    </row>
    <row r="1688" spans="1:65" s="2" customFormat="1" ht="19.5">
      <c r="A1688" s="35"/>
      <c r="B1688" s="36"/>
      <c r="C1688" s="37"/>
      <c r="D1688" s="200" t="s">
        <v>134</v>
      </c>
      <c r="E1688" s="37"/>
      <c r="F1688" s="201" t="s">
        <v>1998</v>
      </c>
      <c r="G1688" s="37"/>
      <c r="H1688" s="37"/>
      <c r="I1688" s="202"/>
      <c r="J1688" s="37"/>
      <c r="K1688" s="37"/>
      <c r="L1688" s="40"/>
      <c r="M1688" s="203"/>
      <c r="N1688" s="204"/>
      <c r="O1688" s="72"/>
      <c r="P1688" s="72"/>
      <c r="Q1688" s="72"/>
      <c r="R1688" s="72"/>
      <c r="S1688" s="72"/>
      <c r="T1688" s="73"/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T1688" s="18" t="s">
        <v>134</v>
      </c>
      <c r="AU1688" s="18" t="s">
        <v>132</v>
      </c>
    </row>
    <row r="1689" spans="1:65" s="2" customFormat="1" ht="37.9" customHeight="1">
      <c r="A1689" s="35"/>
      <c r="B1689" s="36"/>
      <c r="C1689" s="241" t="s">
        <v>1999</v>
      </c>
      <c r="D1689" s="241" t="s">
        <v>335</v>
      </c>
      <c r="E1689" s="242" t="s">
        <v>2000</v>
      </c>
      <c r="F1689" s="243" t="s">
        <v>2001</v>
      </c>
      <c r="G1689" s="244" t="s">
        <v>202</v>
      </c>
      <c r="H1689" s="245">
        <v>959.30499999999995</v>
      </c>
      <c r="I1689" s="246"/>
      <c r="J1689" s="247">
        <f>ROUND(I1689*H1689,2)</f>
        <v>0</v>
      </c>
      <c r="K1689" s="243" t="s">
        <v>130</v>
      </c>
      <c r="L1689" s="248"/>
      <c r="M1689" s="249" t="s">
        <v>1</v>
      </c>
      <c r="N1689" s="250" t="s">
        <v>42</v>
      </c>
      <c r="O1689" s="72"/>
      <c r="P1689" s="196">
        <f>O1689*H1689</f>
        <v>0</v>
      </c>
      <c r="Q1689" s="196">
        <v>2.3999999999999998E-3</v>
      </c>
      <c r="R1689" s="196">
        <f>Q1689*H1689</f>
        <v>2.3023319999999998</v>
      </c>
      <c r="S1689" s="196">
        <v>0</v>
      </c>
      <c r="T1689" s="197">
        <f>S1689*H1689</f>
        <v>0</v>
      </c>
      <c r="U1689" s="35"/>
      <c r="V1689" s="35"/>
      <c r="W1689" s="35"/>
      <c r="X1689" s="35"/>
      <c r="Y1689" s="35"/>
      <c r="Z1689" s="35"/>
      <c r="AA1689" s="35"/>
      <c r="AB1689" s="35"/>
      <c r="AC1689" s="35"/>
      <c r="AD1689" s="35"/>
      <c r="AE1689" s="35"/>
      <c r="AR1689" s="198" t="s">
        <v>404</v>
      </c>
      <c r="AT1689" s="198" t="s">
        <v>335</v>
      </c>
      <c r="AU1689" s="198" t="s">
        <v>132</v>
      </c>
      <c r="AY1689" s="18" t="s">
        <v>123</v>
      </c>
      <c r="BE1689" s="199">
        <f>IF(N1689="základní",J1689,0)</f>
        <v>0</v>
      </c>
      <c r="BF1689" s="199">
        <f>IF(N1689="snížená",J1689,0)</f>
        <v>0</v>
      </c>
      <c r="BG1689" s="199">
        <f>IF(N1689="zákl. přenesená",J1689,0)</f>
        <v>0</v>
      </c>
      <c r="BH1689" s="199">
        <f>IF(N1689="sníž. přenesená",J1689,0)</f>
        <v>0</v>
      </c>
      <c r="BI1689" s="199">
        <f>IF(N1689="nulová",J1689,0)</f>
        <v>0</v>
      </c>
      <c r="BJ1689" s="18" t="s">
        <v>132</v>
      </c>
      <c r="BK1689" s="199">
        <f>ROUND(I1689*H1689,2)</f>
        <v>0</v>
      </c>
      <c r="BL1689" s="18" t="s">
        <v>295</v>
      </c>
      <c r="BM1689" s="198" t="s">
        <v>2002</v>
      </c>
    </row>
    <row r="1690" spans="1:65" s="2" customFormat="1" ht="19.5">
      <c r="A1690" s="35"/>
      <c r="B1690" s="36"/>
      <c r="C1690" s="37"/>
      <c r="D1690" s="200" t="s">
        <v>134</v>
      </c>
      <c r="E1690" s="37"/>
      <c r="F1690" s="201" t="s">
        <v>2001</v>
      </c>
      <c r="G1690" s="37"/>
      <c r="H1690" s="37"/>
      <c r="I1690" s="202"/>
      <c r="J1690" s="37"/>
      <c r="K1690" s="37"/>
      <c r="L1690" s="40"/>
      <c r="M1690" s="203"/>
      <c r="N1690" s="204"/>
      <c r="O1690" s="72"/>
      <c r="P1690" s="72"/>
      <c r="Q1690" s="72"/>
      <c r="R1690" s="72"/>
      <c r="S1690" s="72"/>
      <c r="T1690" s="73"/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T1690" s="18" t="s">
        <v>134</v>
      </c>
      <c r="AU1690" s="18" t="s">
        <v>132</v>
      </c>
    </row>
    <row r="1691" spans="1:65" s="14" customFormat="1" ht="11.25">
      <c r="B1691" s="219"/>
      <c r="C1691" s="220"/>
      <c r="D1691" s="200" t="s">
        <v>205</v>
      </c>
      <c r="E1691" s="220"/>
      <c r="F1691" s="222" t="s">
        <v>2003</v>
      </c>
      <c r="G1691" s="220"/>
      <c r="H1691" s="223">
        <v>959.30499999999995</v>
      </c>
      <c r="I1691" s="224"/>
      <c r="J1691" s="220"/>
      <c r="K1691" s="220"/>
      <c r="L1691" s="225"/>
      <c r="M1691" s="226"/>
      <c r="N1691" s="227"/>
      <c r="O1691" s="227"/>
      <c r="P1691" s="227"/>
      <c r="Q1691" s="227"/>
      <c r="R1691" s="227"/>
      <c r="S1691" s="227"/>
      <c r="T1691" s="228"/>
      <c r="AT1691" s="229" t="s">
        <v>205</v>
      </c>
      <c r="AU1691" s="229" t="s">
        <v>132</v>
      </c>
      <c r="AV1691" s="14" t="s">
        <v>132</v>
      </c>
      <c r="AW1691" s="14" t="s">
        <v>4</v>
      </c>
      <c r="AX1691" s="14" t="s">
        <v>83</v>
      </c>
      <c r="AY1691" s="229" t="s">
        <v>123</v>
      </c>
    </row>
    <row r="1692" spans="1:65" s="2" customFormat="1" ht="14.45" customHeight="1">
      <c r="A1692" s="35"/>
      <c r="B1692" s="36"/>
      <c r="C1692" s="187" t="s">
        <v>2004</v>
      </c>
      <c r="D1692" s="187" t="s">
        <v>126</v>
      </c>
      <c r="E1692" s="188" t="s">
        <v>2005</v>
      </c>
      <c r="F1692" s="189" t="s">
        <v>2006</v>
      </c>
      <c r="G1692" s="190" t="s">
        <v>217</v>
      </c>
      <c r="H1692" s="191">
        <v>842.48</v>
      </c>
      <c r="I1692" s="192"/>
      <c r="J1692" s="193">
        <f>ROUND(I1692*H1692,2)</f>
        <v>0</v>
      </c>
      <c r="K1692" s="189" t="s">
        <v>130</v>
      </c>
      <c r="L1692" s="40"/>
      <c r="M1692" s="194" t="s">
        <v>1</v>
      </c>
      <c r="N1692" s="195" t="s">
        <v>42</v>
      </c>
      <c r="O1692" s="72"/>
      <c r="P1692" s="196">
        <f>O1692*H1692</f>
        <v>0</v>
      </c>
      <c r="Q1692" s="196">
        <v>1.0000000000000001E-5</v>
      </c>
      <c r="R1692" s="196">
        <f>Q1692*H1692</f>
        <v>8.4248000000000014E-3</v>
      </c>
      <c r="S1692" s="196">
        <v>0</v>
      </c>
      <c r="T1692" s="197">
        <f>S1692*H1692</f>
        <v>0</v>
      </c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R1692" s="198" t="s">
        <v>295</v>
      </c>
      <c r="AT1692" s="198" t="s">
        <v>126</v>
      </c>
      <c r="AU1692" s="198" t="s">
        <v>132</v>
      </c>
      <c r="AY1692" s="18" t="s">
        <v>123</v>
      </c>
      <c r="BE1692" s="199">
        <f>IF(N1692="základní",J1692,0)</f>
        <v>0</v>
      </c>
      <c r="BF1692" s="199">
        <f>IF(N1692="snížená",J1692,0)</f>
        <v>0</v>
      </c>
      <c r="BG1692" s="199">
        <f>IF(N1692="zákl. přenesená",J1692,0)</f>
        <v>0</v>
      </c>
      <c r="BH1692" s="199">
        <f>IF(N1692="sníž. přenesená",J1692,0)</f>
        <v>0</v>
      </c>
      <c r="BI1692" s="199">
        <f>IF(N1692="nulová",J1692,0)</f>
        <v>0</v>
      </c>
      <c r="BJ1692" s="18" t="s">
        <v>132</v>
      </c>
      <c r="BK1692" s="199">
        <f>ROUND(I1692*H1692,2)</f>
        <v>0</v>
      </c>
      <c r="BL1692" s="18" t="s">
        <v>295</v>
      </c>
      <c r="BM1692" s="198" t="s">
        <v>2007</v>
      </c>
    </row>
    <row r="1693" spans="1:65" s="2" customFormat="1" ht="11.25">
      <c r="A1693" s="35"/>
      <c r="B1693" s="36"/>
      <c r="C1693" s="37"/>
      <c r="D1693" s="200" t="s">
        <v>134</v>
      </c>
      <c r="E1693" s="37"/>
      <c r="F1693" s="201" t="s">
        <v>2008</v>
      </c>
      <c r="G1693" s="37"/>
      <c r="H1693" s="37"/>
      <c r="I1693" s="202"/>
      <c r="J1693" s="37"/>
      <c r="K1693" s="37"/>
      <c r="L1693" s="40"/>
      <c r="M1693" s="203"/>
      <c r="N1693" s="204"/>
      <c r="O1693" s="72"/>
      <c r="P1693" s="72"/>
      <c r="Q1693" s="72"/>
      <c r="R1693" s="72"/>
      <c r="S1693" s="72"/>
      <c r="T1693" s="73"/>
      <c r="U1693" s="35"/>
      <c r="V1693" s="35"/>
      <c r="W1693" s="35"/>
      <c r="X1693" s="35"/>
      <c r="Y1693" s="35"/>
      <c r="Z1693" s="35"/>
      <c r="AA1693" s="35"/>
      <c r="AB1693" s="35"/>
      <c r="AC1693" s="35"/>
      <c r="AD1693" s="35"/>
      <c r="AE1693" s="35"/>
      <c r="AT1693" s="18" t="s">
        <v>134</v>
      </c>
      <c r="AU1693" s="18" t="s">
        <v>132</v>
      </c>
    </row>
    <row r="1694" spans="1:65" s="13" customFormat="1" ht="11.25">
      <c r="B1694" s="209"/>
      <c r="C1694" s="210"/>
      <c r="D1694" s="200" t="s">
        <v>205</v>
      </c>
      <c r="E1694" s="211" t="s">
        <v>1</v>
      </c>
      <c r="F1694" s="212" t="s">
        <v>345</v>
      </c>
      <c r="G1694" s="210"/>
      <c r="H1694" s="211" t="s">
        <v>1</v>
      </c>
      <c r="I1694" s="213"/>
      <c r="J1694" s="210"/>
      <c r="K1694" s="210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205</v>
      </c>
      <c r="AU1694" s="218" t="s">
        <v>132</v>
      </c>
      <c r="AV1694" s="13" t="s">
        <v>83</v>
      </c>
      <c r="AW1694" s="13" t="s">
        <v>32</v>
      </c>
      <c r="AX1694" s="13" t="s">
        <v>76</v>
      </c>
      <c r="AY1694" s="218" t="s">
        <v>123</v>
      </c>
    </row>
    <row r="1695" spans="1:65" s="14" customFormat="1" ht="45">
      <c r="B1695" s="219"/>
      <c r="C1695" s="220"/>
      <c r="D1695" s="200" t="s">
        <v>205</v>
      </c>
      <c r="E1695" s="221" t="s">
        <v>1</v>
      </c>
      <c r="F1695" s="222" t="s">
        <v>2009</v>
      </c>
      <c r="G1695" s="220"/>
      <c r="H1695" s="223">
        <v>124.72</v>
      </c>
      <c r="I1695" s="224"/>
      <c r="J1695" s="220"/>
      <c r="K1695" s="220"/>
      <c r="L1695" s="225"/>
      <c r="M1695" s="226"/>
      <c r="N1695" s="227"/>
      <c r="O1695" s="227"/>
      <c r="P1695" s="227"/>
      <c r="Q1695" s="227"/>
      <c r="R1695" s="227"/>
      <c r="S1695" s="227"/>
      <c r="T1695" s="228"/>
      <c r="AT1695" s="229" t="s">
        <v>205</v>
      </c>
      <c r="AU1695" s="229" t="s">
        <v>132</v>
      </c>
      <c r="AV1695" s="14" t="s">
        <v>132</v>
      </c>
      <c r="AW1695" s="14" t="s">
        <v>32</v>
      </c>
      <c r="AX1695" s="14" t="s">
        <v>76</v>
      </c>
      <c r="AY1695" s="229" t="s">
        <v>123</v>
      </c>
    </row>
    <row r="1696" spans="1:65" s="14" customFormat="1" ht="22.5">
      <c r="B1696" s="219"/>
      <c r="C1696" s="220"/>
      <c r="D1696" s="200" t="s">
        <v>205</v>
      </c>
      <c r="E1696" s="221" t="s">
        <v>1</v>
      </c>
      <c r="F1696" s="222" t="s">
        <v>2010</v>
      </c>
      <c r="G1696" s="220"/>
      <c r="H1696" s="223">
        <v>91.6</v>
      </c>
      <c r="I1696" s="224"/>
      <c r="J1696" s="220"/>
      <c r="K1696" s="220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205</v>
      </c>
      <c r="AU1696" s="229" t="s">
        <v>132</v>
      </c>
      <c r="AV1696" s="14" t="s">
        <v>132</v>
      </c>
      <c r="AW1696" s="14" t="s">
        <v>32</v>
      </c>
      <c r="AX1696" s="14" t="s">
        <v>76</v>
      </c>
      <c r="AY1696" s="229" t="s">
        <v>123</v>
      </c>
    </row>
    <row r="1697" spans="1:65" s="16" customFormat="1" ht="11.25">
      <c r="B1697" s="251"/>
      <c r="C1697" s="252"/>
      <c r="D1697" s="200" t="s">
        <v>205</v>
      </c>
      <c r="E1697" s="253" t="s">
        <v>1</v>
      </c>
      <c r="F1697" s="254" t="s">
        <v>507</v>
      </c>
      <c r="G1697" s="252"/>
      <c r="H1697" s="255">
        <v>216.32</v>
      </c>
      <c r="I1697" s="256"/>
      <c r="J1697" s="252"/>
      <c r="K1697" s="252"/>
      <c r="L1697" s="257"/>
      <c r="M1697" s="258"/>
      <c r="N1697" s="259"/>
      <c r="O1697" s="259"/>
      <c r="P1697" s="259"/>
      <c r="Q1697" s="259"/>
      <c r="R1697" s="259"/>
      <c r="S1697" s="259"/>
      <c r="T1697" s="260"/>
      <c r="AT1697" s="261" t="s">
        <v>205</v>
      </c>
      <c r="AU1697" s="261" t="s">
        <v>132</v>
      </c>
      <c r="AV1697" s="16" t="s">
        <v>139</v>
      </c>
      <c r="AW1697" s="16" t="s">
        <v>32</v>
      </c>
      <c r="AX1697" s="16" t="s">
        <v>76</v>
      </c>
      <c r="AY1697" s="261" t="s">
        <v>123</v>
      </c>
    </row>
    <row r="1698" spans="1:65" s="13" customFormat="1" ht="11.25">
      <c r="B1698" s="209"/>
      <c r="C1698" s="210"/>
      <c r="D1698" s="200" t="s">
        <v>205</v>
      </c>
      <c r="E1698" s="211" t="s">
        <v>1</v>
      </c>
      <c r="F1698" s="212" t="s">
        <v>349</v>
      </c>
      <c r="G1698" s="210"/>
      <c r="H1698" s="211" t="s">
        <v>1</v>
      </c>
      <c r="I1698" s="213"/>
      <c r="J1698" s="210"/>
      <c r="K1698" s="210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205</v>
      </c>
      <c r="AU1698" s="218" t="s">
        <v>132</v>
      </c>
      <c r="AV1698" s="13" t="s">
        <v>83</v>
      </c>
      <c r="AW1698" s="13" t="s">
        <v>32</v>
      </c>
      <c r="AX1698" s="13" t="s">
        <v>76</v>
      </c>
      <c r="AY1698" s="218" t="s">
        <v>123</v>
      </c>
    </row>
    <row r="1699" spans="1:65" s="14" customFormat="1" ht="33.75">
      <c r="B1699" s="219"/>
      <c r="C1699" s="220"/>
      <c r="D1699" s="200" t="s">
        <v>205</v>
      </c>
      <c r="E1699" s="221" t="s">
        <v>1</v>
      </c>
      <c r="F1699" s="222" t="s">
        <v>2011</v>
      </c>
      <c r="G1699" s="220"/>
      <c r="H1699" s="223">
        <v>160.80000000000001</v>
      </c>
      <c r="I1699" s="224"/>
      <c r="J1699" s="220"/>
      <c r="K1699" s="220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205</v>
      </c>
      <c r="AU1699" s="229" t="s">
        <v>132</v>
      </c>
      <c r="AV1699" s="14" t="s">
        <v>132</v>
      </c>
      <c r="AW1699" s="14" t="s">
        <v>32</v>
      </c>
      <c r="AX1699" s="14" t="s">
        <v>76</v>
      </c>
      <c r="AY1699" s="229" t="s">
        <v>123</v>
      </c>
    </row>
    <row r="1700" spans="1:65" s="14" customFormat="1" ht="45">
      <c r="B1700" s="219"/>
      <c r="C1700" s="220"/>
      <c r="D1700" s="200" t="s">
        <v>205</v>
      </c>
      <c r="E1700" s="221" t="s">
        <v>1</v>
      </c>
      <c r="F1700" s="222" t="s">
        <v>2012</v>
      </c>
      <c r="G1700" s="220"/>
      <c r="H1700" s="223">
        <v>249.44</v>
      </c>
      <c r="I1700" s="224"/>
      <c r="J1700" s="220"/>
      <c r="K1700" s="220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205</v>
      </c>
      <c r="AU1700" s="229" t="s">
        <v>132</v>
      </c>
      <c r="AV1700" s="14" t="s">
        <v>132</v>
      </c>
      <c r="AW1700" s="14" t="s">
        <v>32</v>
      </c>
      <c r="AX1700" s="14" t="s">
        <v>76</v>
      </c>
      <c r="AY1700" s="229" t="s">
        <v>123</v>
      </c>
    </row>
    <row r="1701" spans="1:65" s="16" customFormat="1" ht="11.25">
      <c r="B1701" s="251"/>
      <c r="C1701" s="252"/>
      <c r="D1701" s="200" t="s">
        <v>205</v>
      </c>
      <c r="E1701" s="253" t="s">
        <v>1</v>
      </c>
      <c r="F1701" s="254" t="s">
        <v>507</v>
      </c>
      <c r="G1701" s="252"/>
      <c r="H1701" s="255">
        <v>410.24</v>
      </c>
      <c r="I1701" s="256"/>
      <c r="J1701" s="252"/>
      <c r="K1701" s="252"/>
      <c r="L1701" s="257"/>
      <c r="M1701" s="258"/>
      <c r="N1701" s="259"/>
      <c r="O1701" s="259"/>
      <c r="P1701" s="259"/>
      <c r="Q1701" s="259"/>
      <c r="R1701" s="259"/>
      <c r="S1701" s="259"/>
      <c r="T1701" s="260"/>
      <c r="AT1701" s="261" t="s">
        <v>205</v>
      </c>
      <c r="AU1701" s="261" t="s">
        <v>132</v>
      </c>
      <c r="AV1701" s="16" t="s">
        <v>139</v>
      </c>
      <c r="AW1701" s="16" t="s">
        <v>32</v>
      </c>
      <c r="AX1701" s="16" t="s">
        <v>76</v>
      </c>
      <c r="AY1701" s="261" t="s">
        <v>123</v>
      </c>
    </row>
    <row r="1702" spans="1:65" s="13" customFormat="1" ht="11.25">
      <c r="B1702" s="209"/>
      <c r="C1702" s="210"/>
      <c r="D1702" s="200" t="s">
        <v>205</v>
      </c>
      <c r="E1702" s="211" t="s">
        <v>1</v>
      </c>
      <c r="F1702" s="212" t="s">
        <v>367</v>
      </c>
      <c r="G1702" s="210"/>
      <c r="H1702" s="211" t="s">
        <v>1</v>
      </c>
      <c r="I1702" s="213"/>
      <c r="J1702" s="210"/>
      <c r="K1702" s="210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205</v>
      </c>
      <c r="AU1702" s="218" t="s">
        <v>132</v>
      </c>
      <c r="AV1702" s="13" t="s">
        <v>83</v>
      </c>
      <c r="AW1702" s="13" t="s">
        <v>32</v>
      </c>
      <c r="AX1702" s="13" t="s">
        <v>76</v>
      </c>
      <c r="AY1702" s="218" t="s">
        <v>123</v>
      </c>
    </row>
    <row r="1703" spans="1:65" s="14" customFormat="1" ht="45">
      <c r="B1703" s="219"/>
      <c r="C1703" s="220"/>
      <c r="D1703" s="200" t="s">
        <v>205</v>
      </c>
      <c r="E1703" s="221" t="s">
        <v>1</v>
      </c>
      <c r="F1703" s="222" t="s">
        <v>2013</v>
      </c>
      <c r="G1703" s="220"/>
      <c r="H1703" s="223">
        <v>147.91999999999999</v>
      </c>
      <c r="I1703" s="224"/>
      <c r="J1703" s="220"/>
      <c r="K1703" s="220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205</v>
      </c>
      <c r="AU1703" s="229" t="s">
        <v>132</v>
      </c>
      <c r="AV1703" s="14" t="s">
        <v>132</v>
      </c>
      <c r="AW1703" s="14" t="s">
        <v>32</v>
      </c>
      <c r="AX1703" s="14" t="s">
        <v>76</v>
      </c>
      <c r="AY1703" s="229" t="s">
        <v>123</v>
      </c>
    </row>
    <row r="1704" spans="1:65" s="14" customFormat="1" ht="33.75">
      <c r="B1704" s="219"/>
      <c r="C1704" s="220"/>
      <c r="D1704" s="200" t="s">
        <v>205</v>
      </c>
      <c r="E1704" s="221" t="s">
        <v>1</v>
      </c>
      <c r="F1704" s="222" t="s">
        <v>2014</v>
      </c>
      <c r="G1704" s="220"/>
      <c r="H1704" s="223">
        <v>68</v>
      </c>
      <c r="I1704" s="224"/>
      <c r="J1704" s="220"/>
      <c r="K1704" s="220"/>
      <c r="L1704" s="225"/>
      <c r="M1704" s="226"/>
      <c r="N1704" s="227"/>
      <c r="O1704" s="227"/>
      <c r="P1704" s="227"/>
      <c r="Q1704" s="227"/>
      <c r="R1704" s="227"/>
      <c r="S1704" s="227"/>
      <c r="T1704" s="228"/>
      <c r="AT1704" s="229" t="s">
        <v>205</v>
      </c>
      <c r="AU1704" s="229" t="s">
        <v>132</v>
      </c>
      <c r="AV1704" s="14" t="s">
        <v>132</v>
      </c>
      <c r="AW1704" s="14" t="s">
        <v>32</v>
      </c>
      <c r="AX1704" s="14" t="s">
        <v>76</v>
      </c>
      <c r="AY1704" s="229" t="s">
        <v>123</v>
      </c>
    </row>
    <row r="1705" spans="1:65" s="16" customFormat="1" ht="11.25">
      <c r="B1705" s="251"/>
      <c r="C1705" s="252"/>
      <c r="D1705" s="200" t="s">
        <v>205</v>
      </c>
      <c r="E1705" s="253" t="s">
        <v>1</v>
      </c>
      <c r="F1705" s="254" t="s">
        <v>507</v>
      </c>
      <c r="G1705" s="252"/>
      <c r="H1705" s="255">
        <v>215.92</v>
      </c>
      <c r="I1705" s="256"/>
      <c r="J1705" s="252"/>
      <c r="K1705" s="252"/>
      <c r="L1705" s="257"/>
      <c r="M1705" s="258"/>
      <c r="N1705" s="259"/>
      <c r="O1705" s="259"/>
      <c r="P1705" s="259"/>
      <c r="Q1705" s="259"/>
      <c r="R1705" s="259"/>
      <c r="S1705" s="259"/>
      <c r="T1705" s="260"/>
      <c r="AT1705" s="261" t="s">
        <v>205</v>
      </c>
      <c r="AU1705" s="261" t="s">
        <v>132</v>
      </c>
      <c r="AV1705" s="16" t="s">
        <v>139</v>
      </c>
      <c r="AW1705" s="16" t="s">
        <v>32</v>
      </c>
      <c r="AX1705" s="16" t="s">
        <v>76</v>
      </c>
      <c r="AY1705" s="261" t="s">
        <v>123</v>
      </c>
    </row>
    <row r="1706" spans="1:65" s="15" customFormat="1" ht="11.25">
      <c r="B1706" s="230"/>
      <c r="C1706" s="231"/>
      <c r="D1706" s="200" t="s">
        <v>205</v>
      </c>
      <c r="E1706" s="232" t="s">
        <v>1</v>
      </c>
      <c r="F1706" s="233" t="s">
        <v>214</v>
      </c>
      <c r="G1706" s="231"/>
      <c r="H1706" s="234">
        <v>842.4799999999999</v>
      </c>
      <c r="I1706" s="235"/>
      <c r="J1706" s="231"/>
      <c r="K1706" s="231"/>
      <c r="L1706" s="236"/>
      <c r="M1706" s="237"/>
      <c r="N1706" s="238"/>
      <c r="O1706" s="238"/>
      <c r="P1706" s="238"/>
      <c r="Q1706" s="238"/>
      <c r="R1706" s="238"/>
      <c r="S1706" s="238"/>
      <c r="T1706" s="239"/>
      <c r="AT1706" s="240" t="s">
        <v>205</v>
      </c>
      <c r="AU1706" s="240" t="s">
        <v>132</v>
      </c>
      <c r="AV1706" s="15" t="s">
        <v>144</v>
      </c>
      <c r="AW1706" s="15" t="s">
        <v>32</v>
      </c>
      <c r="AX1706" s="15" t="s">
        <v>83</v>
      </c>
      <c r="AY1706" s="240" t="s">
        <v>123</v>
      </c>
    </row>
    <row r="1707" spans="1:65" s="2" customFormat="1" ht="14.45" customHeight="1">
      <c r="A1707" s="35"/>
      <c r="B1707" s="36"/>
      <c r="C1707" s="241" t="s">
        <v>2015</v>
      </c>
      <c r="D1707" s="241" t="s">
        <v>335</v>
      </c>
      <c r="E1707" s="242" t="s">
        <v>2016</v>
      </c>
      <c r="F1707" s="243" t="s">
        <v>2017</v>
      </c>
      <c r="G1707" s="244" t="s">
        <v>217</v>
      </c>
      <c r="H1707" s="245">
        <v>926.72799999999995</v>
      </c>
      <c r="I1707" s="246"/>
      <c r="J1707" s="247">
        <f>ROUND(I1707*H1707,2)</f>
        <v>0</v>
      </c>
      <c r="K1707" s="243" t="s">
        <v>130</v>
      </c>
      <c r="L1707" s="248"/>
      <c r="M1707" s="249" t="s">
        <v>1</v>
      </c>
      <c r="N1707" s="250" t="s">
        <v>42</v>
      </c>
      <c r="O1707" s="72"/>
      <c r="P1707" s="196">
        <f>O1707*H1707</f>
        <v>0</v>
      </c>
      <c r="Q1707" s="196">
        <v>2.2000000000000001E-4</v>
      </c>
      <c r="R1707" s="196">
        <f>Q1707*H1707</f>
        <v>0.20388016</v>
      </c>
      <c r="S1707" s="196">
        <v>0</v>
      </c>
      <c r="T1707" s="197">
        <f>S1707*H1707</f>
        <v>0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R1707" s="198" t="s">
        <v>404</v>
      </c>
      <c r="AT1707" s="198" t="s">
        <v>335</v>
      </c>
      <c r="AU1707" s="198" t="s">
        <v>132</v>
      </c>
      <c r="AY1707" s="18" t="s">
        <v>123</v>
      </c>
      <c r="BE1707" s="199">
        <f>IF(N1707="základní",J1707,0)</f>
        <v>0</v>
      </c>
      <c r="BF1707" s="199">
        <f>IF(N1707="snížená",J1707,0)</f>
        <v>0</v>
      </c>
      <c r="BG1707" s="199">
        <f>IF(N1707="zákl. přenesená",J1707,0)</f>
        <v>0</v>
      </c>
      <c r="BH1707" s="199">
        <f>IF(N1707="sníž. přenesená",J1707,0)</f>
        <v>0</v>
      </c>
      <c r="BI1707" s="199">
        <f>IF(N1707="nulová",J1707,0)</f>
        <v>0</v>
      </c>
      <c r="BJ1707" s="18" t="s">
        <v>132</v>
      </c>
      <c r="BK1707" s="199">
        <f>ROUND(I1707*H1707,2)</f>
        <v>0</v>
      </c>
      <c r="BL1707" s="18" t="s">
        <v>295</v>
      </c>
      <c r="BM1707" s="198" t="s">
        <v>2018</v>
      </c>
    </row>
    <row r="1708" spans="1:65" s="2" customFormat="1" ht="11.25">
      <c r="A1708" s="35"/>
      <c r="B1708" s="36"/>
      <c r="C1708" s="37"/>
      <c r="D1708" s="200" t="s">
        <v>134</v>
      </c>
      <c r="E1708" s="37"/>
      <c r="F1708" s="201" t="s">
        <v>2017</v>
      </c>
      <c r="G1708" s="37"/>
      <c r="H1708" s="37"/>
      <c r="I1708" s="202"/>
      <c r="J1708" s="37"/>
      <c r="K1708" s="37"/>
      <c r="L1708" s="40"/>
      <c r="M1708" s="203"/>
      <c r="N1708" s="204"/>
      <c r="O1708" s="72"/>
      <c r="P1708" s="72"/>
      <c r="Q1708" s="72"/>
      <c r="R1708" s="72"/>
      <c r="S1708" s="72"/>
      <c r="T1708" s="73"/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T1708" s="18" t="s">
        <v>134</v>
      </c>
      <c r="AU1708" s="18" t="s">
        <v>132</v>
      </c>
    </row>
    <row r="1709" spans="1:65" s="14" customFormat="1" ht="11.25">
      <c r="B1709" s="219"/>
      <c r="C1709" s="220"/>
      <c r="D1709" s="200" t="s">
        <v>205</v>
      </c>
      <c r="E1709" s="220"/>
      <c r="F1709" s="222" t="s">
        <v>2019</v>
      </c>
      <c r="G1709" s="220"/>
      <c r="H1709" s="223">
        <v>926.72799999999995</v>
      </c>
      <c r="I1709" s="224"/>
      <c r="J1709" s="220"/>
      <c r="K1709" s="220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205</v>
      </c>
      <c r="AU1709" s="229" t="s">
        <v>132</v>
      </c>
      <c r="AV1709" s="14" t="s">
        <v>132</v>
      </c>
      <c r="AW1709" s="14" t="s">
        <v>4</v>
      </c>
      <c r="AX1709" s="14" t="s">
        <v>83</v>
      </c>
      <c r="AY1709" s="229" t="s">
        <v>123</v>
      </c>
    </row>
    <row r="1710" spans="1:65" s="2" customFormat="1" ht="14.45" customHeight="1">
      <c r="A1710" s="35"/>
      <c r="B1710" s="36"/>
      <c r="C1710" s="187" t="s">
        <v>2020</v>
      </c>
      <c r="D1710" s="187" t="s">
        <v>126</v>
      </c>
      <c r="E1710" s="188" t="s">
        <v>2021</v>
      </c>
      <c r="F1710" s="189" t="s">
        <v>2022</v>
      </c>
      <c r="G1710" s="190" t="s">
        <v>217</v>
      </c>
      <c r="H1710" s="191">
        <v>64</v>
      </c>
      <c r="I1710" s="192"/>
      <c r="J1710" s="193">
        <f>ROUND(I1710*H1710,2)</f>
        <v>0</v>
      </c>
      <c r="K1710" s="189" t="s">
        <v>130</v>
      </c>
      <c r="L1710" s="40"/>
      <c r="M1710" s="194" t="s">
        <v>1</v>
      </c>
      <c r="N1710" s="195" t="s">
        <v>42</v>
      </c>
      <c r="O1710" s="72"/>
      <c r="P1710" s="196">
        <f>O1710*H1710</f>
        <v>0</v>
      </c>
      <c r="Q1710" s="196">
        <v>0</v>
      </c>
      <c r="R1710" s="196">
        <f>Q1710*H1710</f>
        <v>0</v>
      </c>
      <c r="S1710" s="196">
        <v>0</v>
      </c>
      <c r="T1710" s="197">
        <f>S1710*H1710</f>
        <v>0</v>
      </c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R1710" s="198" t="s">
        <v>295</v>
      </c>
      <c r="AT1710" s="198" t="s">
        <v>126</v>
      </c>
      <c r="AU1710" s="198" t="s">
        <v>132</v>
      </c>
      <c r="AY1710" s="18" t="s">
        <v>123</v>
      </c>
      <c r="BE1710" s="199">
        <f>IF(N1710="základní",J1710,0)</f>
        <v>0</v>
      </c>
      <c r="BF1710" s="199">
        <f>IF(N1710="snížená",J1710,0)</f>
        <v>0</v>
      </c>
      <c r="BG1710" s="199">
        <f>IF(N1710="zákl. přenesená",J1710,0)</f>
        <v>0</v>
      </c>
      <c r="BH1710" s="199">
        <f>IF(N1710="sníž. přenesená",J1710,0)</f>
        <v>0</v>
      </c>
      <c r="BI1710" s="199">
        <f>IF(N1710="nulová",J1710,0)</f>
        <v>0</v>
      </c>
      <c r="BJ1710" s="18" t="s">
        <v>132</v>
      </c>
      <c r="BK1710" s="199">
        <f>ROUND(I1710*H1710,2)</f>
        <v>0</v>
      </c>
      <c r="BL1710" s="18" t="s">
        <v>295</v>
      </c>
      <c r="BM1710" s="198" t="s">
        <v>2023</v>
      </c>
    </row>
    <row r="1711" spans="1:65" s="2" customFormat="1" ht="11.25">
      <c r="A1711" s="35"/>
      <c r="B1711" s="36"/>
      <c r="C1711" s="37"/>
      <c r="D1711" s="200" t="s">
        <v>134</v>
      </c>
      <c r="E1711" s="37"/>
      <c r="F1711" s="201" t="s">
        <v>2024</v>
      </c>
      <c r="G1711" s="37"/>
      <c r="H1711" s="37"/>
      <c r="I1711" s="202"/>
      <c r="J1711" s="37"/>
      <c r="K1711" s="37"/>
      <c r="L1711" s="40"/>
      <c r="M1711" s="203"/>
      <c r="N1711" s="204"/>
      <c r="O1711" s="72"/>
      <c r="P1711" s="72"/>
      <c r="Q1711" s="72"/>
      <c r="R1711" s="72"/>
      <c r="S1711" s="72"/>
      <c r="T1711" s="73"/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T1711" s="18" t="s">
        <v>134</v>
      </c>
      <c r="AU1711" s="18" t="s">
        <v>132</v>
      </c>
    </row>
    <row r="1712" spans="1:65" s="13" customFormat="1" ht="11.25">
      <c r="B1712" s="209"/>
      <c r="C1712" s="210"/>
      <c r="D1712" s="200" t="s">
        <v>205</v>
      </c>
      <c r="E1712" s="211" t="s">
        <v>1</v>
      </c>
      <c r="F1712" s="212" t="s">
        <v>345</v>
      </c>
      <c r="G1712" s="210"/>
      <c r="H1712" s="211" t="s">
        <v>1</v>
      </c>
      <c r="I1712" s="213"/>
      <c r="J1712" s="210"/>
      <c r="K1712" s="210"/>
      <c r="L1712" s="214"/>
      <c r="M1712" s="215"/>
      <c r="N1712" s="216"/>
      <c r="O1712" s="216"/>
      <c r="P1712" s="216"/>
      <c r="Q1712" s="216"/>
      <c r="R1712" s="216"/>
      <c r="S1712" s="216"/>
      <c r="T1712" s="217"/>
      <c r="AT1712" s="218" t="s">
        <v>205</v>
      </c>
      <c r="AU1712" s="218" t="s">
        <v>132</v>
      </c>
      <c r="AV1712" s="13" t="s">
        <v>83</v>
      </c>
      <c r="AW1712" s="13" t="s">
        <v>32</v>
      </c>
      <c r="AX1712" s="13" t="s">
        <v>76</v>
      </c>
      <c r="AY1712" s="218" t="s">
        <v>123</v>
      </c>
    </row>
    <row r="1713" spans="1:65" s="14" customFormat="1" ht="11.25">
      <c r="B1713" s="219"/>
      <c r="C1713" s="220"/>
      <c r="D1713" s="200" t="s">
        <v>205</v>
      </c>
      <c r="E1713" s="221" t="s">
        <v>1</v>
      </c>
      <c r="F1713" s="222" t="s">
        <v>2025</v>
      </c>
      <c r="G1713" s="220"/>
      <c r="H1713" s="223">
        <v>11.2</v>
      </c>
      <c r="I1713" s="224"/>
      <c r="J1713" s="220"/>
      <c r="K1713" s="220"/>
      <c r="L1713" s="225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205</v>
      </c>
      <c r="AU1713" s="229" t="s">
        <v>132</v>
      </c>
      <c r="AV1713" s="14" t="s">
        <v>132</v>
      </c>
      <c r="AW1713" s="14" t="s">
        <v>32</v>
      </c>
      <c r="AX1713" s="14" t="s">
        <v>76</v>
      </c>
      <c r="AY1713" s="229" t="s">
        <v>123</v>
      </c>
    </row>
    <row r="1714" spans="1:65" s="14" customFormat="1" ht="11.25">
      <c r="B1714" s="219"/>
      <c r="C1714" s="220"/>
      <c r="D1714" s="200" t="s">
        <v>205</v>
      </c>
      <c r="E1714" s="221" t="s">
        <v>1</v>
      </c>
      <c r="F1714" s="222" t="s">
        <v>2026</v>
      </c>
      <c r="G1714" s="220"/>
      <c r="H1714" s="223">
        <v>4.8</v>
      </c>
      <c r="I1714" s="224"/>
      <c r="J1714" s="220"/>
      <c r="K1714" s="220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205</v>
      </c>
      <c r="AU1714" s="229" t="s">
        <v>132</v>
      </c>
      <c r="AV1714" s="14" t="s">
        <v>132</v>
      </c>
      <c r="AW1714" s="14" t="s">
        <v>32</v>
      </c>
      <c r="AX1714" s="14" t="s">
        <v>76</v>
      </c>
      <c r="AY1714" s="229" t="s">
        <v>123</v>
      </c>
    </row>
    <row r="1715" spans="1:65" s="13" customFormat="1" ht="11.25">
      <c r="B1715" s="209"/>
      <c r="C1715" s="210"/>
      <c r="D1715" s="200" t="s">
        <v>205</v>
      </c>
      <c r="E1715" s="211" t="s">
        <v>1</v>
      </c>
      <c r="F1715" s="212" t="s">
        <v>349</v>
      </c>
      <c r="G1715" s="210"/>
      <c r="H1715" s="211" t="s">
        <v>1</v>
      </c>
      <c r="I1715" s="213"/>
      <c r="J1715" s="210"/>
      <c r="K1715" s="210"/>
      <c r="L1715" s="214"/>
      <c r="M1715" s="215"/>
      <c r="N1715" s="216"/>
      <c r="O1715" s="216"/>
      <c r="P1715" s="216"/>
      <c r="Q1715" s="216"/>
      <c r="R1715" s="216"/>
      <c r="S1715" s="216"/>
      <c r="T1715" s="217"/>
      <c r="AT1715" s="218" t="s">
        <v>205</v>
      </c>
      <c r="AU1715" s="218" t="s">
        <v>132</v>
      </c>
      <c r="AV1715" s="13" t="s">
        <v>83</v>
      </c>
      <c r="AW1715" s="13" t="s">
        <v>32</v>
      </c>
      <c r="AX1715" s="13" t="s">
        <v>76</v>
      </c>
      <c r="AY1715" s="218" t="s">
        <v>123</v>
      </c>
    </row>
    <row r="1716" spans="1:65" s="14" customFormat="1" ht="11.25">
      <c r="B1716" s="219"/>
      <c r="C1716" s="220"/>
      <c r="D1716" s="200" t="s">
        <v>205</v>
      </c>
      <c r="E1716" s="221" t="s">
        <v>1</v>
      </c>
      <c r="F1716" s="222" t="s">
        <v>2027</v>
      </c>
      <c r="G1716" s="220"/>
      <c r="H1716" s="223">
        <v>22.4</v>
      </c>
      <c r="I1716" s="224"/>
      <c r="J1716" s="220"/>
      <c r="K1716" s="220"/>
      <c r="L1716" s="225"/>
      <c r="M1716" s="226"/>
      <c r="N1716" s="227"/>
      <c r="O1716" s="227"/>
      <c r="P1716" s="227"/>
      <c r="Q1716" s="227"/>
      <c r="R1716" s="227"/>
      <c r="S1716" s="227"/>
      <c r="T1716" s="228"/>
      <c r="AT1716" s="229" t="s">
        <v>205</v>
      </c>
      <c r="AU1716" s="229" t="s">
        <v>132</v>
      </c>
      <c r="AV1716" s="14" t="s">
        <v>132</v>
      </c>
      <c r="AW1716" s="14" t="s">
        <v>32</v>
      </c>
      <c r="AX1716" s="14" t="s">
        <v>76</v>
      </c>
      <c r="AY1716" s="229" t="s">
        <v>123</v>
      </c>
    </row>
    <row r="1717" spans="1:65" s="14" customFormat="1" ht="11.25">
      <c r="B1717" s="219"/>
      <c r="C1717" s="220"/>
      <c r="D1717" s="200" t="s">
        <v>205</v>
      </c>
      <c r="E1717" s="221" t="s">
        <v>1</v>
      </c>
      <c r="F1717" s="222" t="s">
        <v>2028</v>
      </c>
      <c r="G1717" s="220"/>
      <c r="H1717" s="223">
        <v>9.6</v>
      </c>
      <c r="I1717" s="224"/>
      <c r="J1717" s="220"/>
      <c r="K1717" s="220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205</v>
      </c>
      <c r="AU1717" s="229" t="s">
        <v>132</v>
      </c>
      <c r="AV1717" s="14" t="s">
        <v>132</v>
      </c>
      <c r="AW1717" s="14" t="s">
        <v>32</v>
      </c>
      <c r="AX1717" s="14" t="s">
        <v>76</v>
      </c>
      <c r="AY1717" s="229" t="s">
        <v>123</v>
      </c>
    </row>
    <row r="1718" spans="1:65" s="13" customFormat="1" ht="11.25">
      <c r="B1718" s="209"/>
      <c r="C1718" s="210"/>
      <c r="D1718" s="200" t="s">
        <v>205</v>
      </c>
      <c r="E1718" s="211" t="s">
        <v>1</v>
      </c>
      <c r="F1718" s="212" t="s">
        <v>367</v>
      </c>
      <c r="G1718" s="210"/>
      <c r="H1718" s="211" t="s">
        <v>1</v>
      </c>
      <c r="I1718" s="213"/>
      <c r="J1718" s="210"/>
      <c r="K1718" s="210"/>
      <c r="L1718" s="214"/>
      <c r="M1718" s="215"/>
      <c r="N1718" s="216"/>
      <c r="O1718" s="216"/>
      <c r="P1718" s="216"/>
      <c r="Q1718" s="216"/>
      <c r="R1718" s="216"/>
      <c r="S1718" s="216"/>
      <c r="T1718" s="217"/>
      <c r="AT1718" s="218" t="s">
        <v>205</v>
      </c>
      <c r="AU1718" s="218" t="s">
        <v>132</v>
      </c>
      <c r="AV1718" s="13" t="s">
        <v>83</v>
      </c>
      <c r="AW1718" s="13" t="s">
        <v>32</v>
      </c>
      <c r="AX1718" s="13" t="s">
        <v>76</v>
      </c>
      <c r="AY1718" s="218" t="s">
        <v>123</v>
      </c>
    </row>
    <row r="1719" spans="1:65" s="14" customFormat="1" ht="11.25">
      <c r="B1719" s="219"/>
      <c r="C1719" s="220"/>
      <c r="D1719" s="200" t="s">
        <v>205</v>
      </c>
      <c r="E1719" s="221" t="s">
        <v>1</v>
      </c>
      <c r="F1719" s="222" t="s">
        <v>2026</v>
      </c>
      <c r="G1719" s="220"/>
      <c r="H1719" s="223">
        <v>4.8</v>
      </c>
      <c r="I1719" s="224"/>
      <c r="J1719" s="220"/>
      <c r="K1719" s="220"/>
      <c r="L1719" s="225"/>
      <c r="M1719" s="226"/>
      <c r="N1719" s="227"/>
      <c r="O1719" s="227"/>
      <c r="P1719" s="227"/>
      <c r="Q1719" s="227"/>
      <c r="R1719" s="227"/>
      <c r="S1719" s="227"/>
      <c r="T1719" s="228"/>
      <c r="AT1719" s="229" t="s">
        <v>205</v>
      </c>
      <c r="AU1719" s="229" t="s">
        <v>132</v>
      </c>
      <c r="AV1719" s="14" t="s">
        <v>132</v>
      </c>
      <c r="AW1719" s="14" t="s">
        <v>32</v>
      </c>
      <c r="AX1719" s="14" t="s">
        <v>76</v>
      </c>
      <c r="AY1719" s="229" t="s">
        <v>123</v>
      </c>
    </row>
    <row r="1720" spans="1:65" s="14" customFormat="1" ht="11.25">
      <c r="B1720" s="219"/>
      <c r="C1720" s="220"/>
      <c r="D1720" s="200" t="s">
        <v>205</v>
      </c>
      <c r="E1720" s="221" t="s">
        <v>1</v>
      </c>
      <c r="F1720" s="222" t="s">
        <v>2025</v>
      </c>
      <c r="G1720" s="220"/>
      <c r="H1720" s="223">
        <v>11.2</v>
      </c>
      <c r="I1720" s="224"/>
      <c r="J1720" s="220"/>
      <c r="K1720" s="220"/>
      <c r="L1720" s="225"/>
      <c r="M1720" s="226"/>
      <c r="N1720" s="227"/>
      <c r="O1720" s="227"/>
      <c r="P1720" s="227"/>
      <c r="Q1720" s="227"/>
      <c r="R1720" s="227"/>
      <c r="S1720" s="227"/>
      <c r="T1720" s="228"/>
      <c r="AT1720" s="229" t="s">
        <v>205</v>
      </c>
      <c r="AU1720" s="229" t="s">
        <v>132</v>
      </c>
      <c r="AV1720" s="14" t="s">
        <v>132</v>
      </c>
      <c r="AW1720" s="14" t="s">
        <v>32</v>
      </c>
      <c r="AX1720" s="14" t="s">
        <v>76</v>
      </c>
      <c r="AY1720" s="229" t="s">
        <v>123</v>
      </c>
    </row>
    <row r="1721" spans="1:65" s="15" customFormat="1" ht="11.25">
      <c r="B1721" s="230"/>
      <c r="C1721" s="231"/>
      <c r="D1721" s="200" t="s">
        <v>205</v>
      </c>
      <c r="E1721" s="232" t="s">
        <v>1</v>
      </c>
      <c r="F1721" s="233" t="s">
        <v>214</v>
      </c>
      <c r="G1721" s="231"/>
      <c r="H1721" s="234">
        <v>64</v>
      </c>
      <c r="I1721" s="235"/>
      <c r="J1721" s="231"/>
      <c r="K1721" s="231"/>
      <c r="L1721" s="236"/>
      <c r="M1721" s="237"/>
      <c r="N1721" s="238"/>
      <c r="O1721" s="238"/>
      <c r="P1721" s="238"/>
      <c r="Q1721" s="238"/>
      <c r="R1721" s="238"/>
      <c r="S1721" s="238"/>
      <c r="T1721" s="239"/>
      <c r="AT1721" s="240" t="s">
        <v>205</v>
      </c>
      <c r="AU1721" s="240" t="s">
        <v>132</v>
      </c>
      <c r="AV1721" s="15" t="s">
        <v>144</v>
      </c>
      <c r="AW1721" s="15" t="s">
        <v>32</v>
      </c>
      <c r="AX1721" s="15" t="s">
        <v>83</v>
      </c>
      <c r="AY1721" s="240" t="s">
        <v>123</v>
      </c>
    </row>
    <row r="1722" spans="1:65" s="2" customFormat="1" ht="14.45" customHeight="1">
      <c r="A1722" s="35"/>
      <c r="B1722" s="36"/>
      <c r="C1722" s="241" t="s">
        <v>2029</v>
      </c>
      <c r="D1722" s="241" t="s">
        <v>335</v>
      </c>
      <c r="E1722" s="242" t="s">
        <v>2030</v>
      </c>
      <c r="F1722" s="243" t="s">
        <v>2031</v>
      </c>
      <c r="G1722" s="244" t="s">
        <v>217</v>
      </c>
      <c r="H1722" s="245">
        <v>64</v>
      </c>
      <c r="I1722" s="246"/>
      <c r="J1722" s="247">
        <f>ROUND(I1722*H1722,2)</f>
        <v>0</v>
      </c>
      <c r="K1722" s="243" t="s">
        <v>130</v>
      </c>
      <c r="L1722" s="248"/>
      <c r="M1722" s="249" t="s">
        <v>1</v>
      </c>
      <c r="N1722" s="250" t="s">
        <v>42</v>
      </c>
      <c r="O1722" s="72"/>
      <c r="P1722" s="196">
        <f>O1722*H1722</f>
        <v>0</v>
      </c>
      <c r="Q1722" s="196">
        <v>1.7000000000000001E-4</v>
      </c>
      <c r="R1722" s="196">
        <f>Q1722*H1722</f>
        <v>1.0880000000000001E-2</v>
      </c>
      <c r="S1722" s="196">
        <v>0</v>
      </c>
      <c r="T1722" s="197">
        <f>S1722*H1722</f>
        <v>0</v>
      </c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R1722" s="198" t="s">
        <v>404</v>
      </c>
      <c r="AT1722" s="198" t="s">
        <v>335</v>
      </c>
      <c r="AU1722" s="198" t="s">
        <v>132</v>
      </c>
      <c r="AY1722" s="18" t="s">
        <v>123</v>
      </c>
      <c r="BE1722" s="199">
        <f>IF(N1722="základní",J1722,0)</f>
        <v>0</v>
      </c>
      <c r="BF1722" s="199">
        <f>IF(N1722="snížená",J1722,0)</f>
        <v>0</v>
      </c>
      <c r="BG1722" s="199">
        <f>IF(N1722="zákl. přenesená",J1722,0)</f>
        <v>0</v>
      </c>
      <c r="BH1722" s="199">
        <f>IF(N1722="sníž. přenesená",J1722,0)</f>
        <v>0</v>
      </c>
      <c r="BI1722" s="199">
        <f>IF(N1722="nulová",J1722,0)</f>
        <v>0</v>
      </c>
      <c r="BJ1722" s="18" t="s">
        <v>132</v>
      </c>
      <c r="BK1722" s="199">
        <f>ROUND(I1722*H1722,2)</f>
        <v>0</v>
      </c>
      <c r="BL1722" s="18" t="s">
        <v>295</v>
      </c>
      <c r="BM1722" s="198" t="s">
        <v>2032</v>
      </c>
    </row>
    <row r="1723" spans="1:65" s="2" customFormat="1" ht="11.25">
      <c r="A1723" s="35"/>
      <c r="B1723" s="36"/>
      <c r="C1723" s="37"/>
      <c r="D1723" s="200" t="s">
        <v>134</v>
      </c>
      <c r="E1723" s="37"/>
      <c r="F1723" s="201" t="s">
        <v>2031</v>
      </c>
      <c r="G1723" s="37"/>
      <c r="H1723" s="37"/>
      <c r="I1723" s="202"/>
      <c r="J1723" s="37"/>
      <c r="K1723" s="37"/>
      <c r="L1723" s="40"/>
      <c r="M1723" s="203"/>
      <c r="N1723" s="204"/>
      <c r="O1723" s="72"/>
      <c r="P1723" s="72"/>
      <c r="Q1723" s="72"/>
      <c r="R1723" s="72"/>
      <c r="S1723" s="72"/>
      <c r="T1723" s="73"/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T1723" s="18" t="s">
        <v>134</v>
      </c>
      <c r="AU1723" s="18" t="s">
        <v>132</v>
      </c>
    </row>
    <row r="1724" spans="1:65" s="2" customFormat="1" ht="24.2" customHeight="1">
      <c r="A1724" s="35"/>
      <c r="B1724" s="36"/>
      <c r="C1724" s="187" t="s">
        <v>2033</v>
      </c>
      <c r="D1724" s="187" t="s">
        <v>126</v>
      </c>
      <c r="E1724" s="188" t="s">
        <v>2034</v>
      </c>
      <c r="F1724" s="189" t="s">
        <v>2035</v>
      </c>
      <c r="G1724" s="190" t="s">
        <v>1267</v>
      </c>
      <c r="H1724" s="262"/>
      <c r="I1724" s="192"/>
      <c r="J1724" s="193">
        <f>ROUND(I1724*H1724,2)</f>
        <v>0</v>
      </c>
      <c r="K1724" s="189" t="s">
        <v>130</v>
      </c>
      <c r="L1724" s="40"/>
      <c r="M1724" s="194" t="s">
        <v>1</v>
      </c>
      <c r="N1724" s="195" t="s">
        <v>42</v>
      </c>
      <c r="O1724" s="72"/>
      <c r="P1724" s="196">
        <f>O1724*H1724</f>
        <v>0</v>
      </c>
      <c r="Q1724" s="196">
        <v>0</v>
      </c>
      <c r="R1724" s="196">
        <f>Q1724*H1724</f>
        <v>0</v>
      </c>
      <c r="S1724" s="196">
        <v>0</v>
      </c>
      <c r="T1724" s="197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198" t="s">
        <v>295</v>
      </c>
      <c r="AT1724" s="198" t="s">
        <v>126</v>
      </c>
      <c r="AU1724" s="198" t="s">
        <v>132</v>
      </c>
      <c r="AY1724" s="18" t="s">
        <v>123</v>
      </c>
      <c r="BE1724" s="199">
        <f>IF(N1724="základní",J1724,0)</f>
        <v>0</v>
      </c>
      <c r="BF1724" s="199">
        <f>IF(N1724="snížená",J1724,0)</f>
        <v>0</v>
      </c>
      <c r="BG1724" s="199">
        <f>IF(N1724="zákl. přenesená",J1724,0)</f>
        <v>0</v>
      </c>
      <c r="BH1724" s="199">
        <f>IF(N1724="sníž. přenesená",J1724,0)</f>
        <v>0</v>
      </c>
      <c r="BI1724" s="199">
        <f>IF(N1724="nulová",J1724,0)</f>
        <v>0</v>
      </c>
      <c r="BJ1724" s="18" t="s">
        <v>132</v>
      </c>
      <c r="BK1724" s="199">
        <f>ROUND(I1724*H1724,2)</f>
        <v>0</v>
      </c>
      <c r="BL1724" s="18" t="s">
        <v>295</v>
      </c>
      <c r="BM1724" s="198" t="s">
        <v>2036</v>
      </c>
    </row>
    <row r="1725" spans="1:65" s="2" customFormat="1" ht="29.25">
      <c r="A1725" s="35"/>
      <c r="B1725" s="36"/>
      <c r="C1725" s="37"/>
      <c r="D1725" s="200" t="s">
        <v>134</v>
      </c>
      <c r="E1725" s="37"/>
      <c r="F1725" s="201" t="s">
        <v>2037</v>
      </c>
      <c r="G1725" s="37"/>
      <c r="H1725" s="37"/>
      <c r="I1725" s="202"/>
      <c r="J1725" s="37"/>
      <c r="K1725" s="37"/>
      <c r="L1725" s="40"/>
      <c r="M1725" s="203"/>
      <c r="N1725" s="204"/>
      <c r="O1725" s="72"/>
      <c r="P1725" s="72"/>
      <c r="Q1725" s="72"/>
      <c r="R1725" s="72"/>
      <c r="S1725" s="72"/>
      <c r="T1725" s="73"/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T1725" s="18" t="s">
        <v>134</v>
      </c>
      <c r="AU1725" s="18" t="s">
        <v>132</v>
      </c>
    </row>
    <row r="1726" spans="1:65" s="12" customFormat="1" ht="22.9" customHeight="1">
      <c r="B1726" s="171"/>
      <c r="C1726" s="172"/>
      <c r="D1726" s="173" t="s">
        <v>75</v>
      </c>
      <c r="E1726" s="185" t="s">
        <v>2038</v>
      </c>
      <c r="F1726" s="185" t="s">
        <v>2039</v>
      </c>
      <c r="G1726" s="172"/>
      <c r="H1726" s="172"/>
      <c r="I1726" s="175"/>
      <c r="J1726" s="186">
        <f>BK1726</f>
        <v>0</v>
      </c>
      <c r="K1726" s="172"/>
      <c r="L1726" s="177"/>
      <c r="M1726" s="178"/>
      <c r="N1726" s="179"/>
      <c r="O1726" s="179"/>
      <c r="P1726" s="180">
        <f>SUM(P1727:P1778)</f>
        <v>0</v>
      </c>
      <c r="Q1726" s="179"/>
      <c r="R1726" s="180">
        <f>SUM(R1727:R1778)</f>
        <v>7.4653707999999996</v>
      </c>
      <c r="S1726" s="179"/>
      <c r="T1726" s="181">
        <f>SUM(T1727:T1778)</f>
        <v>0</v>
      </c>
      <c r="AR1726" s="182" t="s">
        <v>132</v>
      </c>
      <c r="AT1726" s="183" t="s">
        <v>75</v>
      </c>
      <c r="AU1726" s="183" t="s">
        <v>83</v>
      </c>
      <c r="AY1726" s="182" t="s">
        <v>123</v>
      </c>
      <c r="BK1726" s="184">
        <f>SUM(BK1727:BK1778)</f>
        <v>0</v>
      </c>
    </row>
    <row r="1727" spans="1:65" s="2" customFormat="1" ht="14.45" customHeight="1">
      <c r="A1727" s="35"/>
      <c r="B1727" s="36"/>
      <c r="C1727" s="187" t="s">
        <v>2040</v>
      </c>
      <c r="D1727" s="187" t="s">
        <v>126</v>
      </c>
      <c r="E1727" s="188" t="s">
        <v>2041</v>
      </c>
      <c r="F1727" s="189" t="s">
        <v>2042</v>
      </c>
      <c r="G1727" s="190" t="s">
        <v>202</v>
      </c>
      <c r="H1727" s="191">
        <v>381.21600000000001</v>
      </c>
      <c r="I1727" s="192"/>
      <c r="J1727" s="193">
        <f>ROUND(I1727*H1727,2)</f>
        <v>0</v>
      </c>
      <c r="K1727" s="189" t="s">
        <v>130</v>
      </c>
      <c r="L1727" s="40"/>
      <c r="M1727" s="194" t="s">
        <v>1</v>
      </c>
      <c r="N1727" s="195" t="s">
        <v>42</v>
      </c>
      <c r="O1727" s="72"/>
      <c r="P1727" s="196">
        <f>O1727*H1727</f>
        <v>0</v>
      </c>
      <c r="Q1727" s="196">
        <v>2.9999999999999997E-4</v>
      </c>
      <c r="R1727" s="196">
        <f>Q1727*H1727</f>
        <v>0.11436479999999999</v>
      </c>
      <c r="S1727" s="196">
        <v>0</v>
      </c>
      <c r="T1727" s="197">
        <f>S1727*H1727</f>
        <v>0</v>
      </c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R1727" s="198" t="s">
        <v>295</v>
      </c>
      <c r="AT1727" s="198" t="s">
        <v>126</v>
      </c>
      <c r="AU1727" s="198" t="s">
        <v>132</v>
      </c>
      <c r="AY1727" s="18" t="s">
        <v>123</v>
      </c>
      <c r="BE1727" s="199">
        <f>IF(N1727="základní",J1727,0)</f>
        <v>0</v>
      </c>
      <c r="BF1727" s="199">
        <f>IF(N1727="snížená",J1727,0)</f>
        <v>0</v>
      </c>
      <c r="BG1727" s="199">
        <f>IF(N1727="zákl. přenesená",J1727,0)</f>
        <v>0</v>
      </c>
      <c r="BH1727" s="199">
        <f>IF(N1727="sníž. přenesená",J1727,0)</f>
        <v>0</v>
      </c>
      <c r="BI1727" s="199">
        <f>IF(N1727="nulová",J1727,0)</f>
        <v>0</v>
      </c>
      <c r="BJ1727" s="18" t="s">
        <v>132</v>
      </c>
      <c r="BK1727" s="199">
        <f>ROUND(I1727*H1727,2)</f>
        <v>0</v>
      </c>
      <c r="BL1727" s="18" t="s">
        <v>295</v>
      </c>
      <c r="BM1727" s="198" t="s">
        <v>2043</v>
      </c>
    </row>
    <row r="1728" spans="1:65" s="2" customFormat="1" ht="19.5">
      <c r="A1728" s="35"/>
      <c r="B1728" s="36"/>
      <c r="C1728" s="37"/>
      <c r="D1728" s="200" t="s">
        <v>134</v>
      </c>
      <c r="E1728" s="37"/>
      <c r="F1728" s="201" t="s">
        <v>2044</v>
      </c>
      <c r="G1728" s="37"/>
      <c r="H1728" s="37"/>
      <c r="I1728" s="202"/>
      <c r="J1728" s="37"/>
      <c r="K1728" s="37"/>
      <c r="L1728" s="40"/>
      <c r="M1728" s="203"/>
      <c r="N1728" s="204"/>
      <c r="O1728" s="72"/>
      <c r="P1728" s="72"/>
      <c r="Q1728" s="72"/>
      <c r="R1728" s="72"/>
      <c r="S1728" s="72"/>
      <c r="T1728" s="73"/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T1728" s="18" t="s">
        <v>134</v>
      </c>
      <c r="AU1728" s="18" t="s">
        <v>132</v>
      </c>
    </row>
    <row r="1729" spans="2:51" s="13" customFormat="1" ht="11.25">
      <c r="B1729" s="209"/>
      <c r="C1729" s="210"/>
      <c r="D1729" s="200" t="s">
        <v>205</v>
      </c>
      <c r="E1729" s="211" t="s">
        <v>1</v>
      </c>
      <c r="F1729" s="212" t="s">
        <v>345</v>
      </c>
      <c r="G1729" s="210"/>
      <c r="H1729" s="211" t="s">
        <v>1</v>
      </c>
      <c r="I1729" s="213"/>
      <c r="J1729" s="210"/>
      <c r="K1729" s="210"/>
      <c r="L1729" s="214"/>
      <c r="M1729" s="215"/>
      <c r="N1729" s="216"/>
      <c r="O1729" s="216"/>
      <c r="P1729" s="216"/>
      <c r="Q1729" s="216"/>
      <c r="R1729" s="216"/>
      <c r="S1729" s="216"/>
      <c r="T1729" s="217"/>
      <c r="AT1729" s="218" t="s">
        <v>205</v>
      </c>
      <c r="AU1729" s="218" t="s">
        <v>132</v>
      </c>
      <c r="AV1729" s="13" t="s">
        <v>83</v>
      </c>
      <c r="AW1729" s="13" t="s">
        <v>32</v>
      </c>
      <c r="AX1729" s="13" t="s">
        <v>76</v>
      </c>
      <c r="AY1729" s="218" t="s">
        <v>123</v>
      </c>
    </row>
    <row r="1730" spans="2:51" s="14" customFormat="1" ht="11.25">
      <c r="B1730" s="219"/>
      <c r="C1730" s="220"/>
      <c r="D1730" s="200" t="s">
        <v>205</v>
      </c>
      <c r="E1730" s="221" t="s">
        <v>1</v>
      </c>
      <c r="F1730" s="222" t="s">
        <v>2045</v>
      </c>
      <c r="G1730" s="220"/>
      <c r="H1730" s="223">
        <v>97.6</v>
      </c>
      <c r="I1730" s="224"/>
      <c r="J1730" s="220"/>
      <c r="K1730" s="220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205</v>
      </c>
      <c r="AU1730" s="229" t="s">
        <v>132</v>
      </c>
      <c r="AV1730" s="14" t="s">
        <v>132</v>
      </c>
      <c r="AW1730" s="14" t="s">
        <v>32</v>
      </c>
      <c r="AX1730" s="14" t="s">
        <v>76</v>
      </c>
      <c r="AY1730" s="229" t="s">
        <v>123</v>
      </c>
    </row>
    <row r="1731" spans="2:51" s="14" customFormat="1" ht="11.25">
      <c r="B1731" s="219"/>
      <c r="C1731" s="220"/>
      <c r="D1731" s="200" t="s">
        <v>205</v>
      </c>
      <c r="E1731" s="221" t="s">
        <v>1</v>
      </c>
      <c r="F1731" s="222" t="s">
        <v>600</v>
      </c>
      <c r="G1731" s="220"/>
      <c r="H1731" s="223">
        <v>-9.4559999999999995</v>
      </c>
      <c r="I1731" s="224"/>
      <c r="J1731" s="220"/>
      <c r="K1731" s="220"/>
      <c r="L1731" s="225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205</v>
      </c>
      <c r="AU1731" s="229" t="s">
        <v>132</v>
      </c>
      <c r="AV1731" s="14" t="s">
        <v>132</v>
      </c>
      <c r="AW1731" s="14" t="s">
        <v>32</v>
      </c>
      <c r="AX1731" s="14" t="s">
        <v>76</v>
      </c>
      <c r="AY1731" s="229" t="s">
        <v>123</v>
      </c>
    </row>
    <row r="1732" spans="2:51" s="14" customFormat="1" ht="11.25">
      <c r="B1732" s="219"/>
      <c r="C1732" s="220"/>
      <c r="D1732" s="200" t="s">
        <v>205</v>
      </c>
      <c r="E1732" s="221" t="s">
        <v>1</v>
      </c>
      <c r="F1732" s="222" t="s">
        <v>1023</v>
      </c>
      <c r="G1732" s="220"/>
      <c r="H1732" s="223">
        <v>-2.2799999999999998</v>
      </c>
      <c r="I1732" s="224"/>
      <c r="J1732" s="220"/>
      <c r="K1732" s="220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205</v>
      </c>
      <c r="AU1732" s="229" t="s">
        <v>132</v>
      </c>
      <c r="AV1732" s="14" t="s">
        <v>132</v>
      </c>
      <c r="AW1732" s="14" t="s">
        <v>32</v>
      </c>
      <c r="AX1732" s="14" t="s">
        <v>76</v>
      </c>
      <c r="AY1732" s="229" t="s">
        <v>123</v>
      </c>
    </row>
    <row r="1733" spans="2:51" s="14" customFormat="1" ht="11.25">
      <c r="B1733" s="219"/>
      <c r="C1733" s="220"/>
      <c r="D1733" s="200" t="s">
        <v>205</v>
      </c>
      <c r="E1733" s="221" t="s">
        <v>1</v>
      </c>
      <c r="F1733" s="222" t="s">
        <v>2046</v>
      </c>
      <c r="G1733" s="220"/>
      <c r="H1733" s="223">
        <v>-2.4</v>
      </c>
      <c r="I1733" s="224"/>
      <c r="J1733" s="220"/>
      <c r="K1733" s="220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205</v>
      </c>
      <c r="AU1733" s="229" t="s">
        <v>132</v>
      </c>
      <c r="AV1733" s="14" t="s">
        <v>132</v>
      </c>
      <c r="AW1733" s="14" t="s">
        <v>32</v>
      </c>
      <c r="AX1733" s="14" t="s">
        <v>76</v>
      </c>
      <c r="AY1733" s="229" t="s">
        <v>123</v>
      </c>
    </row>
    <row r="1734" spans="2:51" s="14" customFormat="1" ht="11.25">
      <c r="B1734" s="219"/>
      <c r="C1734" s="220"/>
      <c r="D1734" s="200" t="s">
        <v>205</v>
      </c>
      <c r="E1734" s="221" t="s">
        <v>1</v>
      </c>
      <c r="F1734" s="222" t="s">
        <v>2047</v>
      </c>
      <c r="G1734" s="220"/>
      <c r="H1734" s="223">
        <v>9.06</v>
      </c>
      <c r="I1734" s="224"/>
      <c r="J1734" s="220"/>
      <c r="K1734" s="220"/>
      <c r="L1734" s="225"/>
      <c r="M1734" s="226"/>
      <c r="N1734" s="227"/>
      <c r="O1734" s="227"/>
      <c r="P1734" s="227"/>
      <c r="Q1734" s="227"/>
      <c r="R1734" s="227"/>
      <c r="S1734" s="227"/>
      <c r="T1734" s="228"/>
      <c r="AT1734" s="229" t="s">
        <v>205</v>
      </c>
      <c r="AU1734" s="229" t="s">
        <v>132</v>
      </c>
      <c r="AV1734" s="14" t="s">
        <v>132</v>
      </c>
      <c r="AW1734" s="14" t="s">
        <v>32</v>
      </c>
      <c r="AX1734" s="14" t="s">
        <v>76</v>
      </c>
      <c r="AY1734" s="229" t="s">
        <v>123</v>
      </c>
    </row>
    <row r="1735" spans="2:51" s="14" customFormat="1" ht="11.25">
      <c r="B1735" s="219"/>
      <c r="C1735" s="220"/>
      <c r="D1735" s="200" t="s">
        <v>205</v>
      </c>
      <c r="E1735" s="221" t="s">
        <v>1</v>
      </c>
      <c r="F1735" s="222" t="s">
        <v>2048</v>
      </c>
      <c r="G1735" s="220"/>
      <c r="H1735" s="223">
        <v>2.72</v>
      </c>
      <c r="I1735" s="224"/>
      <c r="J1735" s="220"/>
      <c r="K1735" s="220"/>
      <c r="L1735" s="225"/>
      <c r="M1735" s="226"/>
      <c r="N1735" s="227"/>
      <c r="O1735" s="227"/>
      <c r="P1735" s="227"/>
      <c r="Q1735" s="227"/>
      <c r="R1735" s="227"/>
      <c r="S1735" s="227"/>
      <c r="T1735" s="228"/>
      <c r="AT1735" s="229" t="s">
        <v>205</v>
      </c>
      <c r="AU1735" s="229" t="s">
        <v>132</v>
      </c>
      <c r="AV1735" s="14" t="s">
        <v>132</v>
      </c>
      <c r="AW1735" s="14" t="s">
        <v>32</v>
      </c>
      <c r="AX1735" s="14" t="s">
        <v>76</v>
      </c>
      <c r="AY1735" s="229" t="s">
        <v>123</v>
      </c>
    </row>
    <row r="1736" spans="2:51" s="13" customFormat="1" ht="11.25">
      <c r="B1736" s="209"/>
      <c r="C1736" s="210"/>
      <c r="D1736" s="200" t="s">
        <v>205</v>
      </c>
      <c r="E1736" s="211" t="s">
        <v>1</v>
      </c>
      <c r="F1736" s="212" t="s">
        <v>349</v>
      </c>
      <c r="G1736" s="210"/>
      <c r="H1736" s="211" t="s">
        <v>1</v>
      </c>
      <c r="I1736" s="213"/>
      <c r="J1736" s="210"/>
      <c r="K1736" s="210"/>
      <c r="L1736" s="214"/>
      <c r="M1736" s="215"/>
      <c r="N1736" s="216"/>
      <c r="O1736" s="216"/>
      <c r="P1736" s="216"/>
      <c r="Q1736" s="216"/>
      <c r="R1736" s="216"/>
      <c r="S1736" s="216"/>
      <c r="T1736" s="217"/>
      <c r="AT1736" s="218" t="s">
        <v>205</v>
      </c>
      <c r="AU1736" s="218" t="s">
        <v>132</v>
      </c>
      <c r="AV1736" s="13" t="s">
        <v>83</v>
      </c>
      <c r="AW1736" s="13" t="s">
        <v>32</v>
      </c>
      <c r="AX1736" s="13" t="s">
        <v>76</v>
      </c>
      <c r="AY1736" s="218" t="s">
        <v>123</v>
      </c>
    </row>
    <row r="1737" spans="2:51" s="14" customFormat="1" ht="11.25">
      <c r="B1737" s="219"/>
      <c r="C1737" s="220"/>
      <c r="D1737" s="200" t="s">
        <v>205</v>
      </c>
      <c r="E1737" s="221" t="s">
        <v>1</v>
      </c>
      <c r="F1737" s="222" t="s">
        <v>2049</v>
      </c>
      <c r="G1737" s="220"/>
      <c r="H1737" s="223">
        <v>195.2</v>
      </c>
      <c r="I1737" s="224"/>
      <c r="J1737" s="220"/>
      <c r="K1737" s="220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205</v>
      </c>
      <c r="AU1737" s="229" t="s">
        <v>132</v>
      </c>
      <c r="AV1737" s="14" t="s">
        <v>132</v>
      </c>
      <c r="AW1737" s="14" t="s">
        <v>32</v>
      </c>
      <c r="AX1737" s="14" t="s">
        <v>76</v>
      </c>
      <c r="AY1737" s="229" t="s">
        <v>123</v>
      </c>
    </row>
    <row r="1738" spans="2:51" s="14" customFormat="1" ht="11.25">
      <c r="B1738" s="219"/>
      <c r="C1738" s="220"/>
      <c r="D1738" s="200" t="s">
        <v>205</v>
      </c>
      <c r="E1738" s="221" t="s">
        <v>1</v>
      </c>
      <c r="F1738" s="222" t="s">
        <v>567</v>
      </c>
      <c r="G1738" s="220"/>
      <c r="H1738" s="223">
        <v>-18.911999999999999</v>
      </c>
      <c r="I1738" s="224"/>
      <c r="J1738" s="220"/>
      <c r="K1738" s="220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205</v>
      </c>
      <c r="AU1738" s="229" t="s">
        <v>132</v>
      </c>
      <c r="AV1738" s="14" t="s">
        <v>132</v>
      </c>
      <c r="AW1738" s="14" t="s">
        <v>32</v>
      </c>
      <c r="AX1738" s="14" t="s">
        <v>76</v>
      </c>
      <c r="AY1738" s="229" t="s">
        <v>123</v>
      </c>
    </row>
    <row r="1739" spans="2:51" s="14" customFormat="1" ht="11.25">
      <c r="B1739" s="219"/>
      <c r="C1739" s="220"/>
      <c r="D1739" s="200" t="s">
        <v>205</v>
      </c>
      <c r="E1739" s="221" t="s">
        <v>1</v>
      </c>
      <c r="F1739" s="222" t="s">
        <v>1025</v>
      </c>
      <c r="G1739" s="220"/>
      <c r="H1739" s="223">
        <v>-4.5599999999999996</v>
      </c>
      <c r="I1739" s="224"/>
      <c r="J1739" s="220"/>
      <c r="K1739" s="220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205</v>
      </c>
      <c r="AU1739" s="229" t="s">
        <v>132</v>
      </c>
      <c r="AV1739" s="14" t="s">
        <v>132</v>
      </c>
      <c r="AW1739" s="14" t="s">
        <v>32</v>
      </c>
      <c r="AX1739" s="14" t="s">
        <v>76</v>
      </c>
      <c r="AY1739" s="229" t="s">
        <v>123</v>
      </c>
    </row>
    <row r="1740" spans="2:51" s="14" customFormat="1" ht="11.25">
      <c r="B1740" s="219"/>
      <c r="C1740" s="220"/>
      <c r="D1740" s="200" t="s">
        <v>205</v>
      </c>
      <c r="E1740" s="221" t="s">
        <v>1</v>
      </c>
      <c r="F1740" s="222" t="s">
        <v>2050</v>
      </c>
      <c r="G1740" s="220"/>
      <c r="H1740" s="223">
        <v>-4.8</v>
      </c>
      <c r="I1740" s="224"/>
      <c r="J1740" s="220"/>
      <c r="K1740" s="220"/>
      <c r="L1740" s="225"/>
      <c r="M1740" s="226"/>
      <c r="N1740" s="227"/>
      <c r="O1740" s="227"/>
      <c r="P1740" s="227"/>
      <c r="Q1740" s="227"/>
      <c r="R1740" s="227"/>
      <c r="S1740" s="227"/>
      <c r="T1740" s="228"/>
      <c r="AT1740" s="229" t="s">
        <v>205</v>
      </c>
      <c r="AU1740" s="229" t="s">
        <v>132</v>
      </c>
      <c r="AV1740" s="14" t="s">
        <v>132</v>
      </c>
      <c r="AW1740" s="14" t="s">
        <v>32</v>
      </c>
      <c r="AX1740" s="14" t="s">
        <v>76</v>
      </c>
      <c r="AY1740" s="229" t="s">
        <v>123</v>
      </c>
    </row>
    <row r="1741" spans="2:51" s="14" customFormat="1" ht="11.25">
      <c r="B1741" s="219"/>
      <c r="C1741" s="220"/>
      <c r="D1741" s="200" t="s">
        <v>205</v>
      </c>
      <c r="E1741" s="221" t="s">
        <v>1</v>
      </c>
      <c r="F1741" s="222" t="s">
        <v>2051</v>
      </c>
      <c r="G1741" s="220"/>
      <c r="H1741" s="223">
        <v>18.12</v>
      </c>
      <c r="I1741" s="224"/>
      <c r="J1741" s="220"/>
      <c r="K1741" s="220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205</v>
      </c>
      <c r="AU1741" s="229" t="s">
        <v>132</v>
      </c>
      <c r="AV1741" s="14" t="s">
        <v>132</v>
      </c>
      <c r="AW1741" s="14" t="s">
        <v>32</v>
      </c>
      <c r="AX1741" s="14" t="s">
        <v>76</v>
      </c>
      <c r="AY1741" s="229" t="s">
        <v>123</v>
      </c>
    </row>
    <row r="1742" spans="2:51" s="14" customFormat="1" ht="11.25">
      <c r="B1742" s="219"/>
      <c r="C1742" s="220"/>
      <c r="D1742" s="200" t="s">
        <v>205</v>
      </c>
      <c r="E1742" s="221" t="s">
        <v>1</v>
      </c>
      <c r="F1742" s="222" t="s">
        <v>2052</v>
      </c>
      <c r="G1742" s="220"/>
      <c r="H1742" s="223">
        <v>5.44</v>
      </c>
      <c r="I1742" s="224"/>
      <c r="J1742" s="220"/>
      <c r="K1742" s="220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205</v>
      </c>
      <c r="AU1742" s="229" t="s">
        <v>132</v>
      </c>
      <c r="AV1742" s="14" t="s">
        <v>132</v>
      </c>
      <c r="AW1742" s="14" t="s">
        <v>32</v>
      </c>
      <c r="AX1742" s="14" t="s">
        <v>76</v>
      </c>
      <c r="AY1742" s="229" t="s">
        <v>123</v>
      </c>
    </row>
    <row r="1743" spans="2:51" s="13" customFormat="1" ht="11.25">
      <c r="B1743" s="209"/>
      <c r="C1743" s="210"/>
      <c r="D1743" s="200" t="s">
        <v>205</v>
      </c>
      <c r="E1743" s="211" t="s">
        <v>1</v>
      </c>
      <c r="F1743" s="212" t="s">
        <v>367</v>
      </c>
      <c r="G1743" s="210"/>
      <c r="H1743" s="211" t="s">
        <v>1</v>
      </c>
      <c r="I1743" s="213"/>
      <c r="J1743" s="210"/>
      <c r="K1743" s="210"/>
      <c r="L1743" s="214"/>
      <c r="M1743" s="215"/>
      <c r="N1743" s="216"/>
      <c r="O1743" s="216"/>
      <c r="P1743" s="216"/>
      <c r="Q1743" s="216"/>
      <c r="R1743" s="216"/>
      <c r="S1743" s="216"/>
      <c r="T1743" s="217"/>
      <c r="AT1743" s="218" t="s">
        <v>205</v>
      </c>
      <c r="AU1743" s="218" t="s">
        <v>132</v>
      </c>
      <c r="AV1743" s="13" t="s">
        <v>83</v>
      </c>
      <c r="AW1743" s="13" t="s">
        <v>32</v>
      </c>
      <c r="AX1743" s="13" t="s">
        <v>76</v>
      </c>
      <c r="AY1743" s="218" t="s">
        <v>123</v>
      </c>
    </row>
    <row r="1744" spans="2:51" s="14" customFormat="1" ht="11.25">
      <c r="B1744" s="219"/>
      <c r="C1744" s="220"/>
      <c r="D1744" s="200" t="s">
        <v>205</v>
      </c>
      <c r="E1744" s="221" t="s">
        <v>1</v>
      </c>
      <c r="F1744" s="222" t="s">
        <v>2045</v>
      </c>
      <c r="G1744" s="220"/>
      <c r="H1744" s="223">
        <v>97.6</v>
      </c>
      <c r="I1744" s="224"/>
      <c r="J1744" s="220"/>
      <c r="K1744" s="220"/>
      <c r="L1744" s="225"/>
      <c r="M1744" s="226"/>
      <c r="N1744" s="227"/>
      <c r="O1744" s="227"/>
      <c r="P1744" s="227"/>
      <c r="Q1744" s="227"/>
      <c r="R1744" s="227"/>
      <c r="S1744" s="227"/>
      <c r="T1744" s="228"/>
      <c r="AT1744" s="229" t="s">
        <v>205</v>
      </c>
      <c r="AU1744" s="229" t="s">
        <v>132</v>
      </c>
      <c r="AV1744" s="14" t="s">
        <v>132</v>
      </c>
      <c r="AW1744" s="14" t="s">
        <v>32</v>
      </c>
      <c r="AX1744" s="14" t="s">
        <v>76</v>
      </c>
      <c r="AY1744" s="229" t="s">
        <v>123</v>
      </c>
    </row>
    <row r="1745" spans="1:65" s="14" customFormat="1" ht="11.25">
      <c r="B1745" s="219"/>
      <c r="C1745" s="220"/>
      <c r="D1745" s="200" t="s">
        <v>205</v>
      </c>
      <c r="E1745" s="221" t="s">
        <v>1</v>
      </c>
      <c r="F1745" s="222" t="s">
        <v>600</v>
      </c>
      <c r="G1745" s="220"/>
      <c r="H1745" s="223">
        <v>-9.4559999999999995</v>
      </c>
      <c r="I1745" s="224"/>
      <c r="J1745" s="220"/>
      <c r="K1745" s="220"/>
      <c r="L1745" s="225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205</v>
      </c>
      <c r="AU1745" s="229" t="s">
        <v>132</v>
      </c>
      <c r="AV1745" s="14" t="s">
        <v>132</v>
      </c>
      <c r="AW1745" s="14" t="s">
        <v>32</v>
      </c>
      <c r="AX1745" s="14" t="s">
        <v>76</v>
      </c>
      <c r="AY1745" s="229" t="s">
        <v>123</v>
      </c>
    </row>
    <row r="1746" spans="1:65" s="14" customFormat="1" ht="11.25">
      <c r="B1746" s="219"/>
      <c r="C1746" s="220"/>
      <c r="D1746" s="200" t="s">
        <v>205</v>
      </c>
      <c r="E1746" s="221" t="s">
        <v>1</v>
      </c>
      <c r="F1746" s="222" t="s">
        <v>1023</v>
      </c>
      <c r="G1746" s="220"/>
      <c r="H1746" s="223">
        <v>-2.2799999999999998</v>
      </c>
      <c r="I1746" s="224"/>
      <c r="J1746" s="220"/>
      <c r="K1746" s="220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205</v>
      </c>
      <c r="AU1746" s="229" t="s">
        <v>132</v>
      </c>
      <c r="AV1746" s="14" t="s">
        <v>132</v>
      </c>
      <c r="AW1746" s="14" t="s">
        <v>32</v>
      </c>
      <c r="AX1746" s="14" t="s">
        <v>76</v>
      </c>
      <c r="AY1746" s="229" t="s">
        <v>123</v>
      </c>
    </row>
    <row r="1747" spans="1:65" s="14" customFormat="1" ht="11.25">
      <c r="B1747" s="219"/>
      <c r="C1747" s="220"/>
      <c r="D1747" s="200" t="s">
        <v>205</v>
      </c>
      <c r="E1747" s="221" t="s">
        <v>1</v>
      </c>
      <c r="F1747" s="222" t="s">
        <v>2053</v>
      </c>
      <c r="G1747" s="220"/>
      <c r="H1747" s="223">
        <v>-2.16</v>
      </c>
      <c r="I1747" s="224"/>
      <c r="J1747" s="220"/>
      <c r="K1747" s="220"/>
      <c r="L1747" s="225"/>
      <c r="M1747" s="226"/>
      <c r="N1747" s="227"/>
      <c r="O1747" s="227"/>
      <c r="P1747" s="227"/>
      <c r="Q1747" s="227"/>
      <c r="R1747" s="227"/>
      <c r="S1747" s="227"/>
      <c r="T1747" s="228"/>
      <c r="AT1747" s="229" t="s">
        <v>205</v>
      </c>
      <c r="AU1747" s="229" t="s">
        <v>132</v>
      </c>
      <c r="AV1747" s="14" t="s">
        <v>132</v>
      </c>
      <c r="AW1747" s="14" t="s">
        <v>32</v>
      </c>
      <c r="AX1747" s="14" t="s">
        <v>76</v>
      </c>
      <c r="AY1747" s="229" t="s">
        <v>123</v>
      </c>
    </row>
    <row r="1748" spans="1:65" s="14" customFormat="1" ht="11.25">
      <c r="B1748" s="219"/>
      <c r="C1748" s="220"/>
      <c r="D1748" s="200" t="s">
        <v>205</v>
      </c>
      <c r="E1748" s="221" t="s">
        <v>1</v>
      </c>
      <c r="F1748" s="222" t="s">
        <v>2047</v>
      </c>
      <c r="G1748" s="220"/>
      <c r="H1748" s="223">
        <v>9.06</v>
      </c>
      <c r="I1748" s="224"/>
      <c r="J1748" s="220"/>
      <c r="K1748" s="220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205</v>
      </c>
      <c r="AU1748" s="229" t="s">
        <v>132</v>
      </c>
      <c r="AV1748" s="14" t="s">
        <v>132</v>
      </c>
      <c r="AW1748" s="14" t="s">
        <v>32</v>
      </c>
      <c r="AX1748" s="14" t="s">
        <v>76</v>
      </c>
      <c r="AY1748" s="229" t="s">
        <v>123</v>
      </c>
    </row>
    <row r="1749" spans="1:65" s="14" customFormat="1" ht="11.25">
      <c r="B1749" s="219"/>
      <c r="C1749" s="220"/>
      <c r="D1749" s="200" t="s">
        <v>205</v>
      </c>
      <c r="E1749" s="221" t="s">
        <v>1</v>
      </c>
      <c r="F1749" s="222" t="s">
        <v>2048</v>
      </c>
      <c r="G1749" s="220"/>
      <c r="H1749" s="223">
        <v>2.72</v>
      </c>
      <c r="I1749" s="224"/>
      <c r="J1749" s="220"/>
      <c r="K1749" s="220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205</v>
      </c>
      <c r="AU1749" s="229" t="s">
        <v>132</v>
      </c>
      <c r="AV1749" s="14" t="s">
        <v>132</v>
      </c>
      <c r="AW1749" s="14" t="s">
        <v>32</v>
      </c>
      <c r="AX1749" s="14" t="s">
        <v>76</v>
      </c>
      <c r="AY1749" s="229" t="s">
        <v>123</v>
      </c>
    </row>
    <row r="1750" spans="1:65" s="15" customFormat="1" ht="11.25">
      <c r="B1750" s="230"/>
      <c r="C1750" s="231"/>
      <c r="D1750" s="200" t="s">
        <v>205</v>
      </c>
      <c r="E1750" s="232" t="s">
        <v>1</v>
      </c>
      <c r="F1750" s="233" t="s">
        <v>214</v>
      </c>
      <c r="G1750" s="231"/>
      <c r="H1750" s="234">
        <v>381.21600000000001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205</v>
      </c>
      <c r="AU1750" s="240" t="s">
        <v>132</v>
      </c>
      <c r="AV1750" s="15" t="s">
        <v>144</v>
      </c>
      <c r="AW1750" s="15" t="s">
        <v>32</v>
      </c>
      <c r="AX1750" s="15" t="s">
        <v>83</v>
      </c>
      <c r="AY1750" s="240" t="s">
        <v>123</v>
      </c>
    </row>
    <row r="1751" spans="1:65" s="2" customFormat="1" ht="24.2" customHeight="1">
      <c r="A1751" s="35"/>
      <c r="B1751" s="36"/>
      <c r="C1751" s="187" t="s">
        <v>2054</v>
      </c>
      <c r="D1751" s="187" t="s">
        <v>126</v>
      </c>
      <c r="E1751" s="188" t="s">
        <v>2055</v>
      </c>
      <c r="F1751" s="189" t="s">
        <v>2056</v>
      </c>
      <c r="G1751" s="190" t="s">
        <v>202</v>
      </c>
      <c r="H1751" s="191">
        <v>381.21600000000001</v>
      </c>
      <c r="I1751" s="192"/>
      <c r="J1751" s="193">
        <f>ROUND(I1751*H1751,2)</f>
        <v>0</v>
      </c>
      <c r="K1751" s="189" t="s">
        <v>130</v>
      </c>
      <c r="L1751" s="40"/>
      <c r="M1751" s="194" t="s">
        <v>1</v>
      </c>
      <c r="N1751" s="195" t="s">
        <v>42</v>
      </c>
      <c r="O1751" s="72"/>
      <c r="P1751" s="196">
        <f>O1751*H1751</f>
        <v>0</v>
      </c>
      <c r="Q1751" s="196">
        <v>5.1999999999999998E-3</v>
      </c>
      <c r="R1751" s="196">
        <f>Q1751*H1751</f>
        <v>1.9823232</v>
      </c>
      <c r="S1751" s="196">
        <v>0</v>
      </c>
      <c r="T1751" s="197">
        <f>S1751*H1751</f>
        <v>0</v>
      </c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R1751" s="198" t="s">
        <v>295</v>
      </c>
      <c r="AT1751" s="198" t="s">
        <v>126</v>
      </c>
      <c r="AU1751" s="198" t="s">
        <v>132</v>
      </c>
      <c r="AY1751" s="18" t="s">
        <v>123</v>
      </c>
      <c r="BE1751" s="199">
        <f>IF(N1751="základní",J1751,0)</f>
        <v>0</v>
      </c>
      <c r="BF1751" s="199">
        <f>IF(N1751="snížená",J1751,0)</f>
        <v>0</v>
      </c>
      <c r="BG1751" s="199">
        <f>IF(N1751="zákl. přenesená",J1751,0)</f>
        <v>0</v>
      </c>
      <c r="BH1751" s="199">
        <f>IF(N1751="sníž. přenesená",J1751,0)</f>
        <v>0</v>
      </c>
      <c r="BI1751" s="199">
        <f>IF(N1751="nulová",J1751,0)</f>
        <v>0</v>
      </c>
      <c r="BJ1751" s="18" t="s">
        <v>132</v>
      </c>
      <c r="BK1751" s="199">
        <f>ROUND(I1751*H1751,2)</f>
        <v>0</v>
      </c>
      <c r="BL1751" s="18" t="s">
        <v>295</v>
      </c>
      <c r="BM1751" s="198" t="s">
        <v>2057</v>
      </c>
    </row>
    <row r="1752" spans="1:65" s="2" customFormat="1" ht="19.5">
      <c r="A1752" s="35"/>
      <c r="B1752" s="36"/>
      <c r="C1752" s="37"/>
      <c r="D1752" s="200" t="s">
        <v>134</v>
      </c>
      <c r="E1752" s="37"/>
      <c r="F1752" s="201" t="s">
        <v>2058</v>
      </c>
      <c r="G1752" s="37"/>
      <c r="H1752" s="37"/>
      <c r="I1752" s="202"/>
      <c r="J1752" s="37"/>
      <c r="K1752" s="37"/>
      <c r="L1752" s="40"/>
      <c r="M1752" s="203"/>
      <c r="N1752" s="204"/>
      <c r="O1752" s="72"/>
      <c r="P1752" s="72"/>
      <c r="Q1752" s="72"/>
      <c r="R1752" s="72"/>
      <c r="S1752" s="72"/>
      <c r="T1752" s="73"/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T1752" s="18" t="s">
        <v>134</v>
      </c>
      <c r="AU1752" s="18" t="s">
        <v>132</v>
      </c>
    </row>
    <row r="1753" spans="1:65" s="2" customFormat="1" ht="14.45" customHeight="1">
      <c r="A1753" s="35"/>
      <c r="B1753" s="36"/>
      <c r="C1753" s="241" t="s">
        <v>2059</v>
      </c>
      <c r="D1753" s="241" t="s">
        <v>335</v>
      </c>
      <c r="E1753" s="242" t="s">
        <v>2060</v>
      </c>
      <c r="F1753" s="243" t="s">
        <v>2061</v>
      </c>
      <c r="G1753" s="244" t="s">
        <v>202</v>
      </c>
      <c r="H1753" s="245">
        <v>419.33800000000002</v>
      </c>
      <c r="I1753" s="246"/>
      <c r="J1753" s="247">
        <f>ROUND(I1753*H1753,2)</f>
        <v>0</v>
      </c>
      <c r="K1753" s="243" t="s">
        <v>130</v>
      </c>
      <c r="L1753" s="248"/>
      <c r="M1753" s="249" t="s">
        <v>1</v>
      </c>
      <c r="N1753" s="250" t="s">
        <v>42</v>
      </c>
      <c r="O1753" s="72"/>
      <c r="P1753" s="196">
        <f>O1753*H1753</f>
        <v>0</v>
      </c>
      <c r="Q1753" s="196">
        <v>1.26E-2</v>
      </c>
      <c r="R1753" s="196">
        <f>Q1753*H1753</f>
        <v>5.2836588000000004</v>
      </c>
      <c r="S1753" s="196">
        <v>0</v>
      </c>
      <c r="T1753" s="197">
        <f>S1753*H1753</f>
        <v>0</v>
      </c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R1753" s="198" t="s">
        <v>404</v>
      </c>
      <c r="AT1753" s="198" t="s">
        <v>335</v>
      </c>
      <c r="AU1753" s="198" t="s">
        <v>132</v>
      </c>
      <c r="AY1753" s="18" t="s">
        <v>123</v>
      </c>
      <c r="BE1753" s="199">
        <f>IF(N1753="základní",J1753,0)</f>
        <v>0</v>
      </c>
      <c r="BF1753" s="199">
        <f>IF(N1753="snížená",J1753,0)</f>
        <v>0</v>
      </c>
      <c r="BG1753" s="199">
        <f>IF(N1753="zákl. přenesená",J1753,0)</f>
        <v>0</v>
      </c>
      <c r="BH1753" s="199">
        <f>IF(N1753="sníž. přenesená",J1753,0)</f>
        <v>0</v>
      </c>
      <c r="BI1753" s="199">
        <f>IF(N1753="nulová",J1753,0)</f>
        <v>0</v>
      </c>
      <c r="BJ1753" s="18" t="s">
        <v>132</v>
      </c>
      <c r="BK1753" s="199">
        <f>ROUND(I1753*H1753,2)</f>
        <v>0</v>
      </c>
      <c r="BL1753" s="18" t="s">
        <v>295</v>
      </c>
      <c r="BM1753" s="198" t="s">
        <v>2062</v>
      </c>
    </row>
    <row r="1754" spans="1:65" s="2" customFormat="1" ht="11.25">
      <c r="A1754" s="35"/>
      <c r="B1754" s="36"/>
      <c r="C1754" s="37"/>
      <c r="D1754" s="200" t="s">
        <v>134</v>
      </c>
      <c r="E1754" s="37"/>
      <c r="F1754" s="201" t="s">
        <v>2063</v>
      </c>
      <c r="G1754" s="37"/>
      <c r="H1754" s="37"/>
      <c r="I1754" s="202"/>
      <c r="J1754" s="37"/>
      <c r="K1754" s="37"/>
      <c r="L1754" s="40"/>
      <c r="M1754" s="203"/>
      <c r="N1754" s="204"/>
      <c r="O1754" s="72"/>
      <c r="P1754" s="72"/>
      <c r="Q1754" s="72"/>
      <c r="R1754" s="72"/>
      <c r="S1754" s="72"/>
      <c r="T1754" s="73"/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T1754" s="18" t="s">
        <v>134</v>
      </c>
      <c r="AU1754" s="18" t="s">
        <v>132</v>
      </c>
    </row>
    <row r="1755" spans="1:65" s="14" customFormat="1" ht="11.25">
      <c r="B1755" s="219"/>
      <c r="C1755" s="220"/>
      <c r="D1755" s="200" t="s">
        <v>205</v>
      </c>
      <c r="E1755" s="220"/>
      <c r="F1755" s="222" t="s">
        <v>2064</v>
      </c>
      <c r="G1755" s="220"/>
      <c r="H1755" s="223">
        <v>419.33800000000002</v>
      </c>
      <c r="I1755" s="224"/>
      <c r="J1755" s="220"/>
      <c r="K1755" s="220"/>
      <c r="L1755" s="225"/>
      <c r="M1755" s="226"/>
      <c r="N1755" s="227"/>
      <c r="O1755" s="227"/>
      <c r="P1755" s="227"/>
      <c r="Q1755" s="227"/>
      <c r="R1755" s="227"/>
      <c r="S1755" s="227"/>
      <c r="T1755" s="228"/>
      <c r="AT1755" s="229" t="s">
        <v>205</v>
      </c>
      <c r="AU1755" s="229" t="s">
        <v>132</v>
      </c>
      <c r="AV1755" s="14" t="s">
        <v>132</v>
      </c>
      <c r="AW1755" s="14" t="s">
        <v>4</v>
      </c>
      <c r="AX1755" s="14" t="s">
        <v>83</v>
      </c>
      <c r="AY1755" s="229" t="s">
        <v>123</v>
      </c>
    </row>
    <row r="1756" spans="1:65" s="2" customFormat="1" ht="14.45" customHeight="1">
      <c r="A1756" s="35"/>
      <c r="B1756" s="36"/>
      <c r="C1756" s="187" t="s">
        <v>2065</v>
      </c>
      <c r="D1756" s="187" t="s">
        <v>126</v>
      </c>
      <c r="E1756" s="188" t="s">
        <v>2066</v>
      </c>
      <c r="F1756" s="189" t="s">
        <v>2067</v>
      </c>
      <c r="G1756" s="190" t="s">
        <v>217</v>
      </c>
      <c r="H1756" s="191">
        <v>296</v>
      </c>
      <c r="I1756" s="192"/>
      <c r="J1756" s="193">
        <f>ROUND(I1756*H1756,2)</f>
        <v>0</v>
      </c>
      <c r="K1756" s="189" t="s">
        <v>130</v>
      </c>
      <c r="L1756" s="40"/>
      <c r="M1756" s="194" t="s">
        <v>1</v>
      </c>
      <c r="N1756" s="195" t="s">
        <v>42</v>
      </c>
      <c r="O1756" s="72"/>
      <c r="P1756" s="196">
        <f>O1756*H1756</f>
        <v>0</v>
      </c>
      <c r="Q1756" s="196">
        <v>2.5999999999999998E-4</v>
      </c>
      <c r="R1756" s="196">
        <f>Q1756*H1756</f>
        <v>7.6959999999999987E-2</v>
      </c>
      <c r="S1756" s="196">
        <v>0</v>
      </c>
      <c r="T1756" s="197">
        <f>S1756*H1756</f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198" t="s">
        <v>295</v>
      </c>
      <c r="AT1756" s="198" t="s">
        <v>126</v>
      </c>
      <c r="AU1756" s="198" t="s">
        <v>132</v>
      </c>
      <c r="AY1756" s="18" t="s">
        <v>123</v>
      </c>
      <c r="BE1756" s="199">
        <f>IF(N1756="základní",J1756,0)</f>
        <v>0</v>
      </c>
      <c r="BF1756" s="199">
        <f>IF(N1756="snížená",J1756,0)</f>
        <v>0</v>
      </c>
      <c r="BG1756" s="199">
        <f>IF(N1756="zákl. přenesená",J1756,0)</f>
        <v>0</v>
      </c>
      <c r="BH1756" s="199">
        <f>IF(N1756="sníž. přenesená",J1756,0)</f>
        <v>0</v>
      </c>
      <c r="BI1756" s="199">
        <f>IF(N1756="nulová",J1756,0)</f>
        <v>0</v>
      </c>
      <c r="BJ1756" s="18" t="s">
        <v>132</v>
      </c>
      <c r="BK1756" s="199">
        <f>ROUND(I1756*H1756,2)</f>
        <v>0</v>
      </c>
      <c r="BL1756" s="18" t="s">
        <v>295</v>
      </c>
      <c r="BM1756" s="198" t="s">
        <v>2068</v>
      </c>
    </row>
    <row r="1757" spans="1:65" s="2" customFormat="1" ht="19.5">
      <c r="A1757" s="35"/>
      <c r="B1757" s="36"/>
      <c r="C1757" s="37"/>
      <c r="D1757" s="200" t="s">
        <v>134</v>
      </c>
      <c r="E1757" s="37"/>
      <c r="F1757" s="201" t="s">
        <v>2069</v>
      </c>
      <c r="G1757" s="37"/>
      <c r="H1757" s="37"/>
      <c r="I1757" s="202"/>
      <c r="J1757" s="37"/>
      <c r="K1757" s="37"/>
      <c r="L1757" s="40"/>
      <c r="M1757" s="203"/>
      <c r="N1757" s="204"/>
      <c r="O1757" s="72"/>
      <c r="P1757" s="72"/>
      <c r="Q1757" s="72"/>
      <c r="R1757" s="72"/>
      <c r="S1757" s="72"/>
      <c r="T1757" s="73"/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T1757" s="18" t="s">
        <v>134</v>
      </c>
      <c r="AU1757" s="18" t="s">
        <v>132</v>
      </c>
    </row>
    <row r="1758" spans="1:65" s="13" customFormat="1" ht="11.25">
      <c r="B1758" s="209"/>
      <c r="C1758" s="210"/>
      <c r="D1758" s="200" t="s">
        <v>205</v>
      </c>
      <c r="E1758" s="211" t="s">
        <v>1</v>
      </c>
      <c r="F1758" s="212" t="s">
        <v>345</v>
      </c>
      <c r="G1758" s="210"/>
      <c r="H1758" s="211" t="s">
        <v>1</v>
      </c>
      <c r="I1758" s="213"/>
      <c r="J1758" s="210"/>
      <c r="K1758" s="210"/>
      <c r="L1758" s="214"/>
      <c r="M1758" s="215"/>
      <c r="N1758" s="216"/>
      <c r="O1758" s="216"/>
      <c r="P1758" s="216"/>
      <c r="Q1758" s="216"/>
      <c r="R1758" s="216"/>
      <c r="S1758" s="216"/>
      <c r="T1758" s="217"/>
      <c r="AT1758" s="218" t="s">
        <v>205</v>
      </c>
      <c r="AU1758" s="218" t="s">
        <v>132</v>
      </c>
      <c r="AV1758" s="13" t="s">
        <v>83</v>
      </c>
      <c r="AW1758" s="13" t="s">
        <v>32</v>
      </c>
      <c r="AX1758" s="13" t="s">
        <v>76</v>
      </c>
      <c r="AY1758" s="218" t="s">
        <v>123</v>
      </c>
    </row>
    <row r="1759" spans="1:65" s="14" customFormat="1" ht="22.5">
      <c r="B1759" s="219"/>
      <c r="C1759" s="220"/>
      <c r="D1759" s="200" t="s">
        <v>205</v>
      </c>
      <c r="E1759" s="221" t="s">
        <v>1</v>
      </c>
      <c r="F1759" s="222" t="s">
        <v>2070</v>
      </c>
      <c r="G1759" s="220"/>
      <c r="H1759" s="223">
        <v>74</v>
      </c>
      <c r="I1759" s="224"/>
      <c r="J1759" s="220"/>
      <c r="K1759" s="220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205</v>
      </c>
      <c r="AU1759" s="229" t="s">
        <v>132</v>
      </c>
      <c r="AV1759" s="14" t="s">
        <v>132</v>
      </c>
      <c r="AW1759" s="14" t="s">
        <v>32</v>
      </c>
      <c r="AX1759" s="14" t="s">
        <v>76</v>
      </c>
      <c r="AY1759" s="229" t="s">
        <v>123</v>
      </c>
    </row>
    <row r="1760" spans="1:65" s="13" customFormat="1" ht="11.25">
      <c r="B1760" s="209"/>
      <c r="C1760" s="210"/>
      <c r="D1760" s="200" t="s">
        <v>205</v>
      </c>
      <c r="E1760" s="211" t="s">
        <v>1</v>
      </c>
      <c r="F1760" s="212" t="s">
        <v>349</v>
      </c>
      <c r="G1760" s="210"/>
      <c r="H1760" s="211" t="s">
        <v>1</v>
      </c>
      <c r="I1760" s="213"/>
      <c r="J1760" s="210"/>
      <c r="K1760" s="210"/>
      <c r="L1760" s="214"/>
      <c r="M1760" s="215"/>
      <c r="N1760" s="216"/>
      <c r="O1760" s="216"/>
      <c r="P1760" s="216"/>
      <c r="Q1760" s="216"/>
      <c r="R1760" s="216"/>
      <c r="S1760" s="216"/>
      <c r="T1760" s="217"/>
      <c r="AT1760" s="218" t="s">
        <v>205</v>
      </c>
      <c r="AU1760" s="218" t="s">
        <v>132</v>
      </c>
      <c r="AV1760" s="13" t="s">
        <v>83</v>
      </c>
      <c r="AW1760" s="13" t="s">
        <v>32</v>
      </c>
      <c r="AX1760" s="13" t="s">
        <v>76</v>
      </c>
      <c r="AY1760" s="218" t="s">
        <v>123</v>
      </c>
    </row>
    <row r="1761" spans="1:65" s="14" customFormat="1" ht="22.5">
      <c r="B1761" s="219"/>
      <c r="C1761" s="220"/>
      <c r="D1761" s="200" t="s">
        <v>205</v>
      </c>
      <c r="E1761" s="221" t="s">
        <v>1</v>
      </c>
      <c r="F1761" s="222" t="s">
        <v>2071</v>
      </c>
      <c r="G1761" s="220"/>
      <c r="H1761" s="223">
        <v>148</v>
      </c>
      <c r="I1761" s="224"/>
      <c r="J1761" s="220"/>
      <c r="K1761" s="220"/>
      <c r="L1761" s="225"/>
      <c r="M1761" s="226"/>
      <c r="N1761" s="227"/>
      <c r="O1761" s="227"/>
      <c r="P1761" s="227"/>
      <c r="Q1761" s="227"/>
      <c r="R1761" s="227"/>
      <c r="S1761" s="227"/>
      <c r="T1761" s="228"/>
      <c r="AT1761" s="229" t="s">
        <v>205</v>
      </c>
      <c r="AU1761" s="229" t="s">
        <v>132</v>
      </c>
      <c r="AV1761" s="14" t="s">
        <v>132</v>
      </c>
      <c r="AW1761" s="14" t="s">
        <v>32</v>
      </c>
      <c r="AX1761" s="14" t="s">
        <v>76</v>
      </c>
      <c r="AY1761" s="229" t="s">
        <v>123</v>
      </c>
    </row>
    <row r="1762" spans="1:65" s="13" customFormat="1" ht="11.25">
      <c r="B1762" s="209"/>
      <c r="C1762" s="210"/>
      <c r="D1762" s="200" t="s">
        <v>205</v>
      </c>
      <c r="E1762" s="211" t="s">
        <v>1</v>
      </c>
      <c r="F1762" s="212" t="s">
        <v>367</v>
      </c>
      <c r="G1762" s="210"/>
      <c r="H1762" s="211" t="s">
        <v>1</v>
      </c>
      <c r="I1762" s="213"/>
      <c r="J1762" s="210"/>
      <c r="K1762" s="210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205</v>
      </c>
      <c r="AU1762" s="218" t="s">
        <v>132</v>
      </c>
      <c r="AV1762" s="13" t="s">
        <v>83</v>
      </c>
      <c r="AW1762" s="13" t="s">
        <v>32</v>
      </c>
      <c r="AX1762" s="13" t="s">
        <v>76</v>
      </c>
      <c r="AY1762" s="218" t="s">
        <v>123</v>
      </c>
    </row>
    <row r="1763" spans="1:65" s="14" customFormat="1" ht="22.5">
      <c r="B1763" s="219"/>
      <c r="C1763" s="220"/>
      <c r="D1763" s="200" t="s">
        <v>205</v>
      </c>
      <c r="E1763" s="221" t="s">
        <v>1</v>
      </c>
      <c r="F1763" s="222" t="s">
        <v>2070</v>
      </c>
      <c r="G1763" s="220"/>
      <c r="H1763" s="223">
        <v>74</v>
      </c>
      <c r="I1763" s="224"/>
      <c r="J1763" s="220"/>
      <c r="K1763" s="220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205</v>
      </c>
      <c r="AU1763" s="229" t="s">
        <v>132</v>
      </c>
      <c r="AV1763" s="14" t="s">
        <v>132</v>
      </c>
      <c r="AW1763" s="14" t="s">
        <v>32</v>
      </c>
      <c r="AX1763" s="14" t="s">
        <v>76</v>
      </c>
      <c r="AY1763" s="229" t="s">
        <v>123</v>
      </c>
    </row>
    <row r="1764" spans="1:65" s="15" customFormat="1" ht="11.25">
      <c r="B1764" s="230"/>
      <c r="C1764" s="231"/>
      <c r="D1764" s="200" t="s">
        <v>205</v>
      </c>
      <c r="E1764" s="232" t="s">
        <v>1</v>
      </c>
      <c r="F1764" s="233" t="s">
        <v>214</v>
      </c>
      <c r="G1764" s="231"/>
      <c r="H1764" s="234">
        <v>296</v>
      </c>
      <c r="I1764" s="235"/>
      <c r="J1764" s="231"/>
      <c r="K1764" s="231"/>
      <c r="L1764" s="236"/>
      <c r="M1764" s="237"/>
      <c r="N1764" s="238"/>
      <c r="O1764" s="238"/>
      <c r="P1764" s="238"/>
      <c r="Q1764" s="238"/>
      <c r="R1764" s="238"/>
      <c r="S1764" s="238"/>
      <c r="T1764" s="239"/>
      <c r="AT1764" s="240" t="s">
        <v>205</v>
      </c>
      <c r="AU1764" s="240" t="s">
        <v>132</v>
      </c>
      <c r="AV1764" s="15" t="s">
        <v>144</v>
      </c>
      <c r="AW1764" s="15" t="s">
        <v>32</v>
      </c>
      <c r="AX1764" s="15" t="s">
        <v>83</v>
      </c>
      <c r="AY1764" s="240" t="s">
        <v>123</v>
      </c>
    </row>
    <row r="1765" spans="1:65" s="2" customFormat="1" ht="14.45" customHeight="1">
      <c r="A1765" s="35"/>
      <c r="B1765" s="36"/>
      <c r="C1765" s="187" t="s">
        <v>2072</v>
      </c>
      <c r="D1765" s="187" t="s">
        <v>126</v>
      </c>
      <c r="E1765" s="188" t="s">
        <v>2073</v>
      </c>
      <c r="F1765" s="189" t="s">
        <v>2074</v>
      </c>
      <c r="G1765" s="190" t="s">
        <v>217</v>
      </c>
      <c r="H1765" s="191">
        <v>268.8</v>
      </c>
      <c r="I1765" s="192"/>
      <c r="J1765" s="193">
        <f>ROUND(I1765*H1765,2)</f>
        <v>0</v>
      </c>
      <c r="K1765" s="189" t="s">
        <v>130</v>
      </c>
      <c r="L1765" s="40"/>
      <c r="M1765" s="194" t="s">
        <v>1</v>
      </c>
      <c r="N1765" s="195" t="s">
        <v>42</v>
      </c>
      <c r="O1765" s="72"/>
      <c r="P1765" s="196">
        <f>O1765*H1765</f>
        <v>0</v>
      </c>
      <c r="Q1765" s="196">
        <v>3.0000000000000001E-5</v>
      </c>
      <c r="R1765" s="196">
        <f>Q1765*H1765</f>
        <v>8.064E-3</v>
      </c>
      <c r="S1765" s="196">
        <v>0</v>
      </c>
      <c r="T1765" s="197">
        <f>S1765*H1765</f>
        <v>0</v>
      </c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R1765" s="198" t="s">
        <v>295</v>
      </c>
      <c r="AT1765" s="198" t="s">
        <v>126</v>
      </c>
      <c r="AU1765" s="198" t="s">
        <v>132</v>
      </c>
      <c r="AY1765" s="18" t="s">
        <v>123</v>
      </c>
      <c r="BE1765" s="199">
        <f>IF(N1765="základní",J1765,0)</f>
        <v>0</v>
      </c>
      <c r="BF1765" s="199">
        <f>IF(N1765="snížená",J1765,0)</f>
        <v>0</v>
      </c>
      <c r="BG1765" s="199">
        <f>IF(N1765="zákl. přenesená",J1765,0)</f>
        <v>0</v>
      </c>
      <c r="BH1765" s="199">
        <f>IF(N1765="sníž. přenesená",J1765,0)</f>
        <v>0</v>
      </c>
      <c r="BI1765" s="199">
        <f>IF(N1765="nulová",J1765,0)</f>
        <v>0</v>
      </c>
      <c r="BJ1765" s="18" t="s">
        <v>132</v>
      </c>
      <c r="BK1765" s="199">
        <f>ROUND(I1765*H1765,2)</f>
        <v>0</v>
      </c>
      <c r="BL1765" s="18" t="s">
        <v>295</v>
      </c>
      <c r="BM1765" s="198" t="s">
        <v>2075</v>
      </c>
    </row>
    <row r="1766" spans="1:65" s="2" customFormat="1" ht="11.25">
      <c r="A1766" s="35"/>
      <c r="B1766" s="36"/>
      <c r="C1766" s="37"/>
      <c r="D1766" s="200" t="s">
        <v>134</v>
      </c>
      <c r="E1766" s="37"/>
      <c r="F1766" s="201" t="s">
        <v>2076</v>
      </c>
      <c r="G1766" s="37"/>
      <c r="H1766" s="37"/>
      <c r="I1766" s="202"/>
      <c r="J1766" s="37"/>
      <c r="K1766" s="37"/>
      <c r="L1766" s="40"/>
      <c r="M1766" s="203"/>
      <c r="N1766" s="204"/>
      <c r="O1766" s="72"/>
      <c r="P1766" s="72"/>
      <c r="Q1766" s="72"/>
      <c r="R1766" s="72"/>
      <c r="S1766" s="72"/>
      <c r="T1766" s="73"/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T1766" s="18" t="s">
        <v>134</v>
      </c>
      <c r="AU1766" s="18" t="s">
        <v>132</v>
      </c>
    </row>
    <row r="1767" spans="1:65" s="13" customFormat="1" ht="11.25">
      <c r="B1767" s="209"/>
      <c r="C1767" s="210"/>
      <c r="D1767" s="200" t="s">
        <v>205</v>
      </c>
      <c r="E1767" s="211" t="s">
        <v>1</v>
      </c>
      <c r="F1767" s="212" t="s">
        <v>345</v>
      </c>
      <c r="G1767" s="210"/>
      <c r="H1767" s="211" t="s">
        <v>1</v>
      </c>
      <c r="I1767" s="213"/>
      <c r="J1767" s="210"/>
      <c r="K1767" s="210"/>
      <c r="L1767" s="214"/>
      <c r="M1767" s="215"/>
      <c r="N1767" s="216"/>
      <c r="O1767" s="216"/>
      <c r="P1767" s="216"/>
      <c r="Q1767" s="216"/>
      <c r="R1767" s="216"/>
      <c r="S1767" s="216"/>
      <c r="T1767" s="217"/>
      <c r="AT1767" s="218" t="s">
        <v>205</v>
      </c>
      <c r="AU1767" s="218" t="s">
        <v>132</v>
      </c>
      <c r="AV1767" s="13" t="s">
        <v>83</v>
      </c>
      <c r="AW1767" s="13" t="s">
        <v>32</v>
      </c>
      <c r="AX1767" s="13" t="s">
        <v>76</v>
      </c>
      <c r="AY1767" s="218" t="s">
        <v>123</v>
      </c>
    </row>
    <row r="1768" spans="1:65" s="14" customFormat="1" ht="11.25">
      <c r="B1768" s="219"/>
      <c r="C1768" s="220"/>
      <c r="D1768" s="200" t="s">
        <v>205</v>
      </c>
      <c r="E1768" s="221" t="s">
        <v>1</v>
      </c>
      <c r="F1768" s="222" t="s">
        <v>2077</v>
      </c>
      <c r="G1768" s="220"/>
      <c r="H1768" s="223">
        <v>64</v>
      </c>
      <c r="I1768" s="224"/>
      <c r="J1768" s="220"/>
      <c r="K1768" s="220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205</v>
      </c>
      <c r="AU1768" s="229" t="s">
        <v>132</v>
      </c>
      <c r="AV1768" s="14" t="s">
        <v>132</v>
      </c>
      <c r="AW1768" s="14" t="s">
        <v>32</v>
      </c>
      <c r="AX1768" s="14" t="s">
        <v>76</v>
      </c>
      <c r="AY1768" s="229" t="s">
        <v>123</v>
      </c>
    </row>
    <row r="1769" spans="1:65" s="14" customFormat="1" ht="11.25">
      <c r="B1769" s="219"/>
      <c r="C1769" s="220"/>
      <c r="D1769" s="200" t="s">
        <v>205</v>
      </c>
      <c r="E1769" s="221" t="s">
        <v>1</v>
      </c>
      <c r="F1769" s="222" t="s">
        <v>2078</v>
      </c>
      <c r="G1769" s="220"/>
      <c r="H1769" s="223">
        <v>3.2</v>
      </c>
      <c r="I1769" s="224"/>
      <c r="J1769" s="220"/>
      <c r="K1769" s="220"/>
      <c r="L1769" s="225"/>
      <c r="M1769" s="226"/>
      <c r="N1769" s="227"/>
      <c r="O1769" s="227"/>
      <c r="P1769" s="227"/>
      <c r="Q1769" s="227"/>
      <c r="R1769" s="227"/>
      <c r="S1769" s="227"/>
      <c r="T1769" s="228"/>
      <c r="AT1769" s="229" t="s">
        <v>205</v>
      </c>
      <c r="AU1769" s="229" t="s">
        <v>132</v>
      </c>
      <c r="AV1769" s="14" t="s">
        <v>132</v>
      </c>
      <c r="AW1769" s="14" t="s">
        <v>32</v>
      </c>
      <c r="AX1769" s="14" t="s">
        <v>76</v>
      </c>
      <c r="AY1769" s="229" t="s">
        <v>123</v>
      </c>
    </row>
    <row r="1770" spans="1:65" s="13" customFormat="1" ht="11.25">
      <c r="B1770" s="209"/>
      <c r="C1770" s="210"/>
      <c r="D1770" s="200" t="s">
        <v>205</v>
      </c>
      <c r="E1770" s="211" t="s">
        <v>1</v>
      </c>
      <c r="F1770" s="212" t="s">
        <v>349</v>
      </c>
      <c r="G1770" s="210"/>
      <c r="H1770" s="211" t="s">
        <v>1</v>
      </c>
      <c r="I1770" s="213"/>
      <c r="J1770" s="210"/>
      <c r="K1770" s="210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205</v>
      </c>
      <c r="AU1770" s="218" t="s">
        <v>132</v>
      </c>
      <c r="AV1770" s="13" t="s">
        <v>83</v>
      </c>
      <c r="AW1770" s="13" t="s">
        <v>32</v>
      </c>
      <c r="AX1770" s="13" t="s">
        <v>76</v>
      </c>
      <c r="AY1770" s="218" t="s">
        <v>123</v>
      </c>
    </row>
    <row r="1771" spans="1:65" s="14" customFormat="1" ht="11.25">
      <c r="B1771" s="219"/>
      <c r="C1771" s="220"/>
      <c r="D1771" s="200" t="s">
        <v>205</v>
      </c>
      <c r="E1771" s="221" t="s">
        <v>1</v>
      </c>
      <c r="F1771" s="222" t="s">
        <v>2079</v>
      </c>
      <c r="G1771" s="220"/>
      <c r="H1771" s="223">
        <v>128</v>
      </c>
      <c r="I1771" s="224"/>
      <c r="J1771" s="220"/>
      <c r="K1771" s="220"/>
      <c r="L1771" s="225"/>
      <c r="M1771" s="226"/>
      <c r="N1771" s="227"/>
      <c r="O1771" s="227"/>
      <c r="P1771" s="227"/>
      <c r="Q1771" s="227"/>
      <c r="R1771" s="227"/>
      <c r="S1771" s="227"/>
      <c r="T1771" s="228"/>
      <c r="AT1771" s="229" t="s">
        <v>205</v>
      </c>
      <c r="AU1771" s="229" t="s">
        <v>132</v>
      </c>
      <c r="AV1771" s="14" t="s">
        <v>132</v>
      </c>
      <c r="AW1771" s="14" t="s">
        <v>32</v>
      </c>
      <c r="AX1771" s="14" t="s">
        <v>76</v>
      </c>
      <c r="AY1771" s="229" t="s">
        <v>123</v>
      </c>
    </row>
    <row r="1772" spans="1:65" s="14" customFormat="1" ht="11.25">
      <c r="B1772" s="219"/>
      <c r="C1772" s="220"/>
      <c r="D1772" s="200" t="s">
        <v>205</v>
      </c>
      <c r="E1772" s="221" t="s">
        <v>1</v>
      </c>
      <c r="F1772" s="222" t="s">
        <v>2080</v>
      </c>
      <c r="G1772" s="220"/>
      <c r="H1772" s="223">
        <v>6.4</v>
      </c>
      <c r="I1772" s="224"/>
      <c r="J1772" s="220"/>
      <c r="K1772" s="220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205</v>
      </c>
      <c r="AU1772" s="229" t="s">
        <v>132</v>
      </c>
      <c r="AV1772" s="14" t="s">
        <v>132</v>
      </c>
      <c r="AW1772" s="14" t="s">
        <v>32</v>
      </c>
      <c r="AX1772" s="14" t="s">
        <v>76</v>
      </c>
      <c r="AY1772" s="229" t="s">
        <v>123</v>
      </c>
    </row>
    <row r="1773" spans="1:65" s="13" customFormat="1" ht="11.25">
      <c r="B1773" s="209"/>
      <c r="C1773" s="210"/>
      <c r="D1773" s="200" t="s">
        <v>205</v>
      </c>
      <c r="E1773" s="211" t="s">
        <v>1</v>
      </c>
      <c r="F1773" s="212" t="s">
        <v>367</v>
      </c>
      <c r="G1773" s="210"/>
      <c r="H1773" s="211" t="s">
        <v>1</v>
      </c>
      <c r="I1773" s="213"/>
      <c r="J1773" s="210"/>
      <c r="K1773" s="210"/>
      <c r="L1773" s="214"/>
      <c r="M1773" s="215"/>
      <c r="N1773" s="216"/>
      <c r="O1773" s="216"/>
      <c r="P1773" s="216"/>
      <c r="Q1773" s="216"/>
      <c r="R1773" s="216"/>
      <c r="S1773" s="216"/>
      <c r="T1773" s="217"/>
      <c r="AT1773" s="218" t="s">
        <v>205</v>
      </c>
      <c r="AU1773" s="218" t="s">
        <v>132</v>
      </c>
      <c r="AV1773" s="13" t="s">
        <v>83</v>
      </c>
      <c r="AW1773" s="13" t="s">
        <v>32</v>
      </c>
      <c r="AX1773" s="13" t="s">
        <v>76</v>
      </c>
      <c r="AY1773" s="218" t="s">
        <v>123</v>
      </c>
    </row>
    <row r="1774" spans="1:65" s="14" customFormat="1" ht="11.25">
      <c r="B1774" s="219"/>
      <c r="C1774" s="220"/>
      <c r="D1774" s="200" t="s">
        <v>205</v>
      </c>
      <c r="E1774" s="221" t="s">
        <v>1</v>
      </c>
      <c r="F1774" s="222" t="s">
        <v>2077</v>
      </c>
      <c r="G1774" s="220"/>
      <c r="H1774" s="223">
        <v>64</v>
      </c>
      <c r="I1774" s="224"/>
      <c r="J1774" s="220"/>
      <c r="K1774" s="220"/>
      <c r="L1774" s="225"/>
      <c r="M1774" s="226"/>
      <c r="N1774" s="227"/>
      <c r="O1774" s="227"/>
      <c r="P1774" s="227"/>
      <c r="Q1774" s="227"/>
      <c r="R1774" s="227"/>
      <c r="S1774" s="227"/>
      <c r="T1774" s="228"/>
      <c r="AT1774" s="229" t="s">
        <v>205</v>
      </c>
      <c r="AU1774" s="229" t="s">
        <v>132</v>
      </c>
      <c r="AV1774" s="14" t="s">
        <v>132</v>
      </c>
      <c r="AW1774" s="14" t="s">
        <v>32</v>
      </c>
      <c r="AX1774" s="14" t="s">
        <v>76</v>
      </c>
      <c r="AY1774" s="229" t="s">
        <v>123</v>
      </c>
    </row>
    <row r="1775" spans="1:65" s="14" customFormat="1" ht="11.25">
      <c r="B1775" s="219"/>
      <c r="C1775" s="220"/>
      <c r="D1775" s="200" t="s">
        <v>205</v>
      </c>
      <c r="E1775" s="221" t="s">
        <v>1</v>
      </c>
      <c r="F1775" s="222" t="s">
        <v>2078</v>
      </c>
      <c r="G1775" s="220"/>
      <c r="H1775" s="223">
        <v>3.2</v>
      </c>
      <c r="I1775" s="224"/>
      <c r="J1775" s="220"/>
      <c r="K1775" s="220"/>
      <c r="L1775" s="225"/>
      <c r="M1775" s="226"/>
      <c r="N1775" s="227"/>
      <c r="O1775" s="227"/>
      <c r="P1775" s="227"/>
      <c r="Q1775" s="227"/>
      <c r="R1775" s="227"/>
      <c r="S1775" s="227"/>
      <c r="T1775" s="228"/>
      <c r="AT1775" s="229" t="s">
        <v>205</v>
      </c>
      <c r="AU1775" s="229" t="s">
        <v>132</v>
      </c>
      <c r="AV1775" s="14" t="s">
        <v>132</v>
      </c>
      <c r="AW1775" s="14" t="s">
        <v>32</v>
      </c>
      <c r="AX1775" s="14" t="s">
        <v>76</v>
      </c>
      <c r="AY1775" s="229" t="s">
        <v>123</v>
      </c>
    </row>
    <row r="1776" spans="1:65" s="15" customFormat="1" ht="11.25">
      <c r="B1776" s="230"/>
      <c r="C1776" s="231"/>
      <c r="D1776" s="200" t="s">
        <v>205</v>
      </c>
      <c r="E1776" s="232" t="s">
        <v>1</v>
      </c>
      <c r="F1776" s="233" t="s">
        <v>214</v>
      </c>
      <c r="G1776" s="231"/>
      <c r="H1776" s="234">
        <v>268.8</v>
      </c>
      <c r="I1776" s="235"/>
      <c r="J1776" s="231"/>
      <c r="K1776" s="231"/>
      <c r="L1776" s="236"/>
      <c r="M1776" s="237"/>
      <c r="N1776" s="238"/>
      <c r="O1776" s="238"/>
      <c r="P1776" s="238"/>
      <c r="Q1776" s="238"/>
      <c r="R1776" s="238"/>
      <c r="S1776" s="238"/>
      <c r="T1776" s="239"/>
      <c r="AT1776" s="240" t="s">
        <v>205</v>
      </c>
      <c r="AU1776" s="240" t="s">
        <v>132</v>
      </c>
      <c r="AV1776" s="15" t="s">
        <v>144</v>
      </c>
      <c r="AW1776" s="15" t="s">
        <v>32</v>
      </c>
      <c r="AX1776" s="15" t="s">
        <v>83</v>
      </c>
      <c r="AY1776" s="240" t="s">
        <v>123</v>
      </c>
    </row>
    <row r="1777" spans="1:65" s="2" customFormat="1" ht="24.2" customHeight="1">
      <c r="A1777" s="35"/>
      <c r="B1777" s="36"/>
      <c r="C1777" s="187" t="s">
        <v>2081</v>
      </c>
      <c r="D1777" s="187" t="s">
        <v>126</v>
      </c>
      <c r="E1777" s="188" t="s">
        <v>2082</v>
      </c>
      <c r="F1777" s="189" t="s">
        <v>2083</v>
      </c>
      <c r="G1777" s="190" t="s">
        <v>1267</v>
      </c>
      <c r="H1777" s="262"/>
      <c r="I1777" s="192"/>
      <c r="J1777" s="193">
        <f>ROUND(I1777*H1777,2)</f>
        <v>0</v>
      </c>
      <c r="K1777" s="189" t="s">
        <v>130</v>
      </c>
      <c r="L1777" s="40"/>
      <c r="M1777" s="194" t="s">
        <v>1</v>
      </c>
      <c r="N1777" s="195" t="s">
        <v>42</v>
      </c>
      <c r="O1777" s="72"/>
      <c r="P1777" s="196">
        <f>O1777*H1777</f>
        <v>0</v>
      </c>
      <c r="Q1777" s="196">
        <v>0</v>
      </c>
      <c r="R1777" s="196">
        <f>Q1777*H1777</f>
        <v>0</v>
      </c>
      <c r="S1777" s="196">
        <v>0</v>
      </c>
      <c r="T1777" s="197">
        <f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198" t="s">
        <v>295</v>
      </c>
      <c r="AT1777" s="198" t="s">
        <v>126</v>
      </c>
      <c r="AU1777" s="198" t="s">
        <v>132</v>
      </c>
      <c r="AY1777" s="18" t="s">
        <v>123</v>
      </c>
      <c r="BE1777" s="199">
        <f>IF(N1777="základní",J1777,0)</f>
        <v>0</v>
      </c>
      <c r="BF1777" s="199">
        <f>IF(N1777="snížená",J1777,0)</f>
        <v>0</v>
      </c>
      <c r="BG1777" s="199">
        <f>IF(N1777="zákl. přenesená",J1777,0)</f>
        <v>0</v>
      </c>
      <c r="BH1777" s="199">
        <f>IF(N1777="sníž. přenesená",J1777,0)</f>
        <v>0</v>
      </c>
      <c r="BI1777" s="199">
        <f>IF(N1777="nulová",J1777,0)</f>
        <v>0</v>
      </c>
      <c r="BJ1777" s="18" t="s">
        <v>132</v>
      </c>
      <c r="BK1777" s="199">
        <f>ROUND(I1777*H1777,2)</f>
        <v>0</v>
      </c>
      <c r="BL1777" s="18" t="s">
        <v>295</v>
      </c>
      <c r="BM1777" s="198" t="s">
        <v>2084</v>
      </c>
    </row>
    <row r="1778" spans="1:65" s="2" customFormat="1" ht="29.25">
      <c r="A1778" s="35"/>
      <c r="B1778" s="36"/>
      <c r="C1778" s="37"/>
      <c r="D1778" s="200" t="s">
        <v>134</v>
      </c>
      <c r="E1778" s="37"/>
      <c r="F1778" s="201" t="s">
        <v>2085</v>
      </c>
      <c r="G1778" s="37"/>
      <c r="H1778" s="37"/>
      <c r="I1778" s="202"/>
      <c r="J1778" s="37"/>
      <c r="K1778" s="37"/>
      <c r="L1778" s="40"/>
      <c r="M1778" s="203"/>
      <c r="N1778" s="204"/>
      <c r="O1778" s="72"/>
      <c r="P1778" s="72"/>
      <c r="Q1778" s="72"/>
      <c r="R1778" s="72"/>
      <c r="S1778" s="72"/>
      <c r="T1778" s="73"/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T1778" s="18" t="s">
        <v>134</v>
      </c>
      <c r="AU1778" s="18" t="s">
        <v>132</v>
      </c>
    </row>
    <row r="1779" spans="1:65" s="12" customFormat="1" ht="22.9" customHeight="1">
      <c r="B1779" s="171"/>
      <c r="C1779" s="172"/>
      <c r="D1779" s="173" t="s">
        <v>75</v>
      </c>
      <c r="E1779" s="185" t="s">
        <v>2086</v>
      </c>
      <c r="F1779" s="185" t="s">
        <v>2087</v>
      </c>
      <c r="G1779" s="172"/>
      <c r="H1779" s="172"/>
      <c r="I1779" s="175"/>
      <c r="J1779" s="186">
        <f>BK1779</f>
        <v>0</v>
      </c>
      <c r="K1779" s="172"/>
      <c r="L1779" s="177"/>
      <c r="M1779" s="178"/>
      <c r="N1779" s="179"/>
      <c r="O1779" s="179"/>
      <c r="P1779" s="180">
        <f>SUM(P1780:P1816)</f>
        <v>0</v>
      </c>
      <c r="Q1779" s="179"/>
      <c r="R1779" s="180">
        <f>SUM(R1780:R1816)</f>
        <v>3.5298120000000002E-2</v>
      </c>
      <c r="S1779" s="179"/>
      <c r="T1779" s="181">
        <f>SUM(T1780:T1816)</f>
        <v>0</v>
      </c>
      <c r="AR1779" s="182" t="s">
        <v>132</v>
      </c>
      <c r="AT1779" s="183" t="s">
        <v>75</v>
      </c>
      <c r="AU1779" s="183" t="s">
        <v>83</v>
      </c>
      <c r="AY1779" s="182" t="s">
        <v>123</v>
      </c>
      <c r="BK1779" s="184">
        <f>SUM(BK1780:BK1816)</f>
        <v>0</v>
      </c>
    </row>
    <row r="1780" spans="1:65" s="2" customFormat="1" ht="24.2" customHeight="1">
      <c r="A1780" s="35"/>
      <c r="B1780" s="36"/>
      <c r="C1780" s="187" t="s">
        <v>2088</v>
      </c>
      <c r="D1780" s="187" t="s">
        <v>126</v>
      </c>
      <c r="E1780" s="188" t="s">
        <v>2089</v>
      </c>
      <c r="F1780" s="189" t="s">
        <v>2090</v>
      </c>
      <c r="G1780" s="190" t="s">
        <v>202</v>
      </c>
      <c r="H1780" s="191">
        <v>15.36</v>
      </c>
      <c r="I1780" s="192"/>
      <c r="J1780" s="193">
        <f>ROUND(I1780*H1780,2)</f>
        <v>0</v>
      </c>
      <c r="K1780" s="189" t="s">
        <v>130</v>
      </c>
      <c r="L1780" s="40"/>
      <c r="M1780" s="194" t="s">
        <v>1</v>
      </c>
      <c r="N1780" s="195" t="s">
        <v>42</v>
      </c>
      <c r="O1780" s="72"/>
      <c r="P1780" s="196">
        <f>O1780*H1780</f>
        <v>0</v>
      </c>
      <c r="Q1780" s="196">
        <v>6.0000000000000002E-5</v>
      </c>
      <c r="R1780" s="196">
        <f>Q1780*H1780</f>
        <v>9.2159999999999996E-4</v>
      </c>
      <c r="S1780" s="196">
        <v>0</v>
      </c>
      <c r="T1780" s="197">
        <f>S1780*H1780</f>
        <v>0</v>
      </c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R1780" s="198" t="s">
        <v>295</v>
      </c>
      <c r="AT1780" s="198" t="s">
        <v>126</v>
      </c>
      <c r="AU1780" s="198" t="s">
        <v>132</v>
      </c>
      <c r="AY1780" s="18" t="s">
        <v>123</v>
      </c>
      <c r="BE1780" s="199">
        <f>IF(N1780="základní",J1780,0)</f>
        <v>0</v>
      </c>
      <c r="BF1780" s="199">
        <f>IF(N1780="snížená",J1780,0)</f>
        <v>0</v>
      </c>
      <c r="BG1780" s="199">
        <f>IF(N1780="zákl. přenesená",J1780,0)</f>
        <v>0</v>
      </c>
      <c r="BH1780" s="199">
        <f>IF(N1780="sníž. přenesená",J1780,0)</f>
        <v>0</v>
      </c>
      <c r="BI1780" s="199">
        <f>IF(N1780="nulová",J1780,0)</f>
        <v>0</v>
      </c>
      <c r="BJ1780" s="18" t="s">
        <v>132</v>
      </c>
      <c r="BK1780" s="199">
        <f>ROUND(I1780*H1780,2)</f>
        <v>0</v>
      </c>
      <c r="BL1780" s="18" t="s">
        <v>295</v>
      </c>
      <c r="BM1780" s="198" t="s">
        <v>2091</v>
      </c>
    </row>
    <row r="1781" spans="1:65" s="2" customFormat="1" ht="11.25">
      <c r="A1781" s="35"/>
      <c r="B1781" s="36"/>
      <c r="C1781" s="37"/>
      <c r="D1781" s="200" t="s">
        <v>134</v>
      </c>
      <c r="E1781" s="37"/>
      <c r="F1781" s="201" t="s">
        <v>2092</v>
      </c>
      <c r="G1781" s="37"/>
      <c r="H1781" s="37"/>
      <c r="I1781" s="202"/>
      <c r="J1781" s="37"/>
      <c r="K1781" s="37"/>
      <c r="L1781" s="40"/>
      <c r="M1781" s="203"/>
      <c r="N1781" s="204"/>
      <c r="O1781" s="72"/>
      <c r="P1781" s="72"/>
      <c r="Q1781" s="72"/>
      <c r="R1781" s="72"/>
      <c r="S1781" s="72"/>
      <c r="T1781" s="73"/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T1781" s="18" t="s">
        <v>134</v>
      </c>
      <c r="AU1781" s="18" t="s">
        <v>132</v>
      </c>
    </row>
    <row r="1782" spans="1:65" s="13" customFormat="1" ht="11.25">
      <c r="B1782" s="209"/>
      <c r="C1782" s="210"/>
      <c r="D1782" s="200" t="s">
        <v>205</v>
      </c>
      <c r="E1782" s="211" t="s">
        <v>1</v>
      </c>
      <c r="F1782" s="212" t="s">
        <v>2093</v>
      </c>
      <c r="G1782" s="210"/>
      <c r="H1782" s="211" t="s">
        <v>1</v>
      </c>
      <c r="I1782" s="213"/>
      <c r="J1782" s="210"/>
      <c r="K1782" s="210"/>
      <c r="L1782" s="214"/>
      <c r="M1782" s="215"/>
      <c r="N1782" s="216"/>
      <c r="O1782" s="216"/>
      <c r="P1782" s="216"/>
      <c r="Q1782" s="216"/>
      <c r="R1782" s="216"/>
      <c r="S1782" s="216"/>
      <c r="T1782" s="217"/>
      <c r="AT1782" s="218" t="s">
        <v>205</v>
      </c>
      <c r="AU1782" s="218" t="s">
        <v>132</v>
      </c>
      <c r="AV1782" s="13" t="s">
        <v>83</v>
      </c>
      <c r="AW1782" s="13" t="s">
        <v>32</v>
      </c>
      <c r="AX1782" s="13" t="s">
        <v>76</v>
      </c>
      <c r="AY1782" s="218" t="s">
        <v>123</v>
      </c>
    </row>
    <row r="1783" spans="1:65" s="14" customFormat="1" ht="11.25">
      <c r="B1783" s="219"/>
      <c r="C1783" s="220"/>
      <c r="D1783" s="200" t="s">
        <v>205</v>
      </c>
      <c r="E1783" s="221" t="s">
        <v>1</v>
      </c>
      <c r="F1783" s="222" t="s">
        <v>2094</v>
      </c>
      <c r="G1783" s="220"/>
      <c r="H1783" s="223">
        <v>15.36</v>
      </c>
      <c r="I1783" s="224"/>
      <c r="J1783" s="220"/>
      <c r="K1783" s="220"/>
      <c r="L1783" s="225"/>
      <c r="M1783" s="226"/>
      <c r="N1783" s="227"/>
      <c r="O1783" s="227"/>
      <c r="P1783" s="227"/>
      <c r="Q1783" s="227"/>
      <c r="R1783" s="227"/>
      <c r="S1783" s="227"/>
      <c r="T1783" s="228"/>
      <c r="AT1783" s="229" t="s">
        <v>205</v>
      </c>
      <c r="AU1783" s="229" t="s">
        <v>132</v>
      </c>
      <c r="AV1783" s="14" t="s">
        <v>132</v>
      </c>
      <c r="AW1783" s="14" t="s">
        <v>32</v>
      </c>
      <c r="AX1783" s="14" t="s">
        <v>83</v>
      </c>
      <c r="AY1783" s="229" t="s">
        <v>123</v>
      </c>
    </row>
    <row r="1784" spans="1:65" s="2" customFormat="1" ht="24.2" customHeight="1">
      <c r="A1784" s="35"/>
      <c r="B1784" s="36"/>
      <c r="C1784" s="187" t="s">
        <v>2095</v>
      </c>
      <c r="D1784" s="187" t="s">
        <v>126</v>
      </c>
      <c r="E1784" s="188" t="s">
        <v>2096</v>
      </c>
      <c r="F1784" s="189" t="s">
        <v>2097</v>
      </c>
      <c r="G1784" s="190" t="s">
        <v>202</v>
      </c>
      <c r="H1784" s="191">
        <v>77.8</v>
      </c>
      <c r="I1784" s="192"/>
      <c r="J1784" s="193">
        <f>ROUND(I1784*H1784,2)</f>
        <v>0</v>
      </c>
      <c r="K1784" s="189" t="s">
        <v>130</v>
      </c>
      <c r="L1784" s="40"/>
      <c r="M1784" s="194" t="s">
        <v>1</v>
      </c>
      <c r="N1784" s="195" t="s">
        <v>42</v>
      </c>
      <c r="O1784" s="72"/>
      <c r="P1784" s="196">
        <f>O1784*H1784</f>
        <v>0</v>
      </c>
      <c r="Q1784" s="196">
        <v>2.9E-4</v>
      </c>
      <c r="R1784" s="196">
        <f>Q1784*H1784</f>
        <v>2.2561999999999999E-2</v>
      </c>
      <c r="S1784" s="196">
        <v>0</v>
      </c>
      <c r="T1784" s="197">
        <f>S1784*H1784</f>
        <v>0</v>
      </c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R1784" s="198" t="s">
        <v>295</v>
      </c>
      <c r="AT1784" s="198" t="s">
        <v>126</v>
      </c>
      <c r="AU1784" s="198" t="s">
        <v>132</v>
      </c>
      <c r="AY1784" s="18" t="s">
        <v>123</v>
      </c>
      <c r="BE1784" s="199">
        <f>IF(N1784="základní",J1784,0)</f>
        <v>0</v>
      </c>
      <c r="BF1784" s="199">
        <f>IF(N1784="snížená",J1784,0)</f>
        <v>0</v>
      </c>
      <c r="BG1784" s="199">
        <f>IF(N1784="zákl. přenesená",J1784,0)</f>
        <v>0</v>
      </c>
      <c r="BH1784" s="199">
        <f>IF(N1784="sníž. přenesená",J1784,0)</f>
        <v>0</v>
      </c>
      <c r="BI1784" s="199">
        <f>IF(N1784="nulová",J1784,0)</f>
        <v>0</v>
      </c>
      <c r="BJ1784" s="18" t="s">
        <v>132</v>
      </c>
      <c r="BK1784" s="199">
        <f>ROUND(I1784*H1784,2)</f>
        <v>0</v>
      </c>
      <c r="BL1784" s="18" t="s">
        <v>295</v>
      </c>
      <c r="BM1784" s="198" t="s">
        <v>2098</v>
      </c>
    </row>
    <row r="1785" spans="1:65" s="2" customFormat="1" ht="19.5">
      <c r="A1785" s="35"/>
      <c r="B1785" s="36"/>
      <c r="C1785" s="37"/>
      <c r="D1785" s="200" t="s">
        <v>134</v>
      </c>
      <c r="E1785" s="37"/>
      <c r="F1785" s="201" t="s">
        <v>2099</v>
      </c>
      <c r="G1785" s="37"/>
      <c r="H1785" s="37"/>
      <c r="I1785" s="202"/>
      <c r="J1785" s="37"/>
      <c r="K1785" s="37"/>
      <c r="L1785" s="40"/>
      <c r="M1785" s="203"/>
      <c r="N1785" s="204"/>
      <c r="O1785" s="72"/>
      <c r="P1785" s="72"/>
      <c r="Q1785" s="72"/>
      <c r="R1785" s="72"/>
      <c r="S1785" s="72"/>
      <c r="T1785" s="73"/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T1785" s="18" t="s">
        <v>134</v>
      </c>
      <c r="AU1785" s="18" t="s">
        <v>132</v>
      </c>
    </row>
    <row r="1786" spans="1:65" s="13" customFormat="1" ht="11.25">
      <c r="B1786" s="209"/>
      <c r="C1786" s="210"/>
      <c r="D1786" s="200" t="s">
        <v>205</v>
      </c>
      <c r="E1786" s="211" t="s">
        <v>1</v>
      </c>
      <c r="F1786" s="212" t="s">
        <v>2100</v>
      </c>
      <c r="G1786" s="210"/>
      <c r="H1786" s="211" t="s">
        <v>1</v>
      </c>
      <c r="I1786" s="213"/>
      <c r="J1786" s="210"/>
      <c r="K1786" s="210"/>
      <c r="L1786" s="214"/>
      <c r="M1786" s="215"/>
      <c r="N1786" s="216"/>
      <c r="O1786" s="216"/>
      <c r="P1786" s="216"/>
      <c r="Q1786" s="216"/>
      <c r="R1786" s="216"/>
      <c r="S1786" s="216"/>
      <c r="T1786" s="217"/>
      <c r="AT1786" s="218" t="s">
        <v>205</v>
      </c>
      <c r="AU1786" s="218" t="s">
        <v>132</v>
      </c>
      <c r="AV1786" s="13" t="s">
        <v>83</v>
      </c>
      <c r="AW1786" s="13" t="s">
        <v>32</v>
      </c>
      <c r="AX1786" s="13" t="s">
        <v>76</v>
      </c>
      <c r="AY1786" s="218" t="s">
        <v>123</v>
      </c>
    </row>
    <row r="1787" spans="1:65" s="14" customFormat="1" ht="11.25">
      <c r="B1787" s="219"/>
      <c r="C1787" s="220"/>
      <c r="D1787" s="200" t="s">
        <v>205</v>
      </c>
      <c r="E1787" s="221" t="s">
        <v>1</v>
      </c>
      <c r="F1787" s="222" t="s">
        <v>2101</v>
      </c>
      <c r="G1787" s="220"/>
      <c r="H1787" s="223">
        <v>77.8</v>
      </c>
      <c r="I1787" s="224"/>
      <c r="J1787" s="220"/>
      <c r="K1787" s="220"/>
      <c r="L1787" s="225"/>
      <c r="M1787" s="226"/>
      <c r="N1787" s="227"/>
      <c r="O1787" s="227"/>
      <c r="P1787" s="227"/>
      <c r="Q1787" s="227"/>
      <c r="R1787" s="227"/>
      <c r="S1787" s="227"/>
      <c r="T1787" s="228"/>
      <c r="AT1787" s="229" t="s">
        <v>205</v>
      </c>
      <c r="AU1787" s="229" t="s">
        <v>132</v>
      </c>
      <c r="AV1787" s="14" t="s">
        <v>132</v>
      </c>
      <c r="AW1787" s="14" t="s">
        <v>32</v>
      </c>
      <c r="AX1787" s="14" t="s">
        <v>83</v>
      </c>
      <c r="AY1787" s="229" t="s">
        <v>123</v>
      </c>
    </row>
    <row r="1788" spans="1:65" s="2" customFormat="1" ht="24.2" customHeight="1">
      <c r="A1788" s="35"/>
      <c r="B1788" s="36"/>
      <c r="C1788" s="187" t="s">
        <v>2102</v>
      </c>
      <c r="D1788" s="187" t="s">
        <v>126</v>
      </c>
      <c r="E1788" s="188" t="s">
        <v>2103</v>
      </c>
      <c r="F1788" s="189" t="s">
        <v>2104</v>
      </c>
      <c r="G1788" s="190" t="s">
        <v>202</v>
      </c>
      <c r="H1788" s="191">
        <v>17.995999999999999</v>
      </c>
      <c r="I1788" s="192"/>
      <c r="J1788" s="193">
        <f>ROUND(I1788*H1788,2)</f>
        <v>0</v>
      </c>
      <c r="K1788" s="189" t="s">
        <v>130</v>
      </c>
      <c r="L1788" s="40"/>
      <c r="M1788" s="194" t="s">
        <v>1</v>
      </c>
      <c r="N1788" s="195" t="s">
        <v>42</v>
      </c>
      <c r="O1788" s="72"/>
      <c r="P1788" s="196">
        <f>O1788*H1788</f>
        <v>0</v>
      </c>
      <c r="Q1788" s="196">
        <v>1.7000000000000001E-4</v>
      </c>
      <c r="R1788" s="196">
        <f>Q1788*H1788</f>
        <v>3.0593199999999999E-3</v>
      </c>
      <c r="S1788" s="196">
        <v>0</v>
      </c>
      <c r="T1788" s="197">
        <f>S1788*H1788</f>
        <v>0</v>
      </c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R1788" s="198" t="s">
        <v>295</v>
      </c>
      <c r="AT1788" s="198" t="s">
        <v>126</v>
      </c>
      <c r="AU1788" s="198" t="s">
        <v>132</v>
      </c>
      <c r="AY1788" s="18" t="s">
        <v>123</v>
      </c>
      <c r="BE1788" s="199">
        <f>IF(N1788="základní",J1788,0)</f>
        <v>0</v>
      </c>
      <c r="BF1788" s="199">
        <f>IF(N1788="snížená",J1788,0)</f>
        <v>0</v>
      </c>
      <c r="BG1788" s="199">
        <f>IF(N1788="zákl. přenesená",J1788,0)</f>
        <v>0</v>
      </c>
      <c r="BH1788" s="199">
        <f>IF(N1788="sníž. přenesená",J1788,0)</f>
        <v>0</v>
      </c>
      <c r="BI1788" s="199">
        <f>IF(N1788="nulová",J1788,0)</f>
        <v>0</v>
      </c>
      <c r="BJ1788" s="18" t="s">
        <v>132</v>
      </c>
      <c r="BK1788" s="199">
        <f>ROUND(I1788*H1788,2)</f>
        <v>0</v>
      </c>
      <c r="BL1788" s="18" t="s">
        <v>295</v>
      </c>
      <c r="BM1788" s="198" t="s">
        <v>2105</v>
      </c>
    </row>
    <row r="1789" spans="1:65" s="2" customFormat="1" ht="19.5">
      <c r="A1789" s="35"/>
      <c r="B1789" s="36"/>
      <c r="C1789" s="37"/>
      <c r="D1789" s="200" t="s">
        <v>134</v>
      </c>
      <c r="E1789" s="37"/>
      <c r="F1789" s="201" t="s">
        <v>2106</v>
      </c>
      <c r="G1789" s="37"/>
      <c r="H1789" s="37"/>
      <c r="I1789" s="202"/>
      <c r="J1789" s="37"/>
      <c r="K1789" s="37"/>
      <c r="L1789" s="40"/>
      <c r="M1789" s="203"/>
      <c r="N1789" s="204"/>
      <c r="O1789" s="72"/>
      <c r="P1789" s="72"/>
      <c r="Q1789" s="72"/>
      <c r="R1789" s="72"/>
      <c r="S1789" s="72"/>
      <c r="T1789" s="73"/>
      <c r="U1789" s="35"/>
      <c r="V1789" s="35"/>
      <c r="W1789" s="35"/>
      <c r="X1789" s="35"/>
      <c r="Y1789" s="35"/>
      <c r="Z1789" s="35"/>
      <c r="AA1789" s="35"/>
      <c r="AB1789" s="35"/>
      <c r="AC1789" s="35"/>
      <c r="AD1789" s="35"/>
      <c r="AE1789" s="35"/>
      <c r="AT1789" s="18" t="s">
        <v>134</v>
      </c>
      <c r="AU1789" s="18" t="s">
        <v>132</v>
      </c>
    </row>
    <row r="1790" spans="1:65" s="13" customFormat="1" ht="11.25">
      <c r="B1790" s="209"/>
      <c r="C1790" s="210"/>
      <c r="D1790" s="200" t="s">
        <v>205</v>
      </c>
      <c r="E1790" s="211" t="s">
        <v>1</v>
      </c>
      <c r="F1790" s="212" t="s">
        <v>367</v>
      </c>
      <c r="G1790" s="210"/>
      <c r="H1790" s="211" t="s">
        <v>1</v>
      </c>
      <c r="I1790" s="213"/>
      <c r="J1790" s="210"/>
      <c r="K1790" s="210"/>
      <c r="L1790" s="214"/>
      <c r="M1790" s="215"/>
      <c r="N1790" s="216"/>
      <c r="O1790" s="216"/>
      <c r="P1790" s="216"/>
      <c r="Q1790" s="216"/>
      <c r="R1790" s="216"/>
      <c r="S1790" s="216"/>
      <c r="T1790" s="217"/>
      <c r="AT1790" s="218" t="s">
        <v>205</v>
      </c>
      <c r="AU1790" s="218" t="s">
        <v>132</v>
      </c>
      <c r="AV1790" s="13" t="s">
        <v>83</v>
      </c>
      <c r="AW1790" s="13" t="s">
        <v>32</v>
      </c>
      <c r="AX1790" s="13" t="s">
        <v>76</v>
      </c>
      <c r="AY1790" s="218" t="s">
        <v>123</v>
      </c>
    </row>
    <row r="1791" spans="1:65" s="13" customFormat="1" ht="11.25">
      <c r="B1791" s="209"/>
      <c r="C1791" s="210"/>
      <c r="D1791" s="200" t="s">
        <v>205</v>
      </c>
      <c r="E1791" s="211" t="s">
        <v>1</v>
      </c>
      <c r="F1791" s="212" t="s">
        <v>2107</v>
      </c>
      <c r="G1791" s="210"/>
      <c r="H1791" s="211" t="s">
        <v>1</v>
      </c>
      <c r="I1791" s="213"/>
      <c r="J1791" s="210"/>
      <c r="K1791" s="210"/>
      <c r="L1791" s="214"/>
      <c r="M1791" s="215"/>
      <c r="N1791" s="216"/>
      <c r="O1791" s="216"/>
      <c r="P1791" s="216"/>
      <c r="Q1791" s="216"/>
      <c r="R1791" s="216"/>
      <c r="S1791" s="216"/>
      <c r="T1791" s="217"/>
      <c r="AT1791" s="218" t="s">
        <v>205</v>
      </c>
      <c r="AU1791" s="218" t="s">
        <v>132</v>
      </c>
      <c r="AV1791" s="13" t="s">
        <v>83</v>
      </c>
      <c r="AW1791" s="13" t="s">
        <v>32</v>
      </c>
      <c r="AX1791" s="13" t="s">
        <v>76</v>
      </c>
      <c r="AY1791" s="218" t="s">
        <v>123</v>
      </c>
    </row>
    <row r="1792" spans="1:65" s="14" customFormat="1" ht="11.25">
      <c r="B1792" s="219"/>
      <c r="C1792" s="220"/>
      <c r="D1792" s="200" t="s">
        <v>205</v>
      </c>
      <c r="E1792" s="221" t="s">
        <v>1</v>
      </c>
      <c r="F1792" s="222" t="s">
        <v>2108</v>
      </c>
      <c r="G1792" s="220"/>
      <c r="H1792" s="223">
        <v>5.2859999999999996</v>
      </c>
      <c r="I1792" s="224"/>
      <c r="J1792" s="220"/>
      <c r="K1792" s="220"/>
      <c r="L1792" s="225"/>
      <c r="M1792" s="226"/>
      <c r="N1792" s="227"/>
      <c r="O1792" s="227"/>
      <c r="P1792" s="227"/>
      <c r="Q1792" s="227"/>
      <c r="R1792" s="227"/>
      <c r="S1792" s="227"/>
      <c r="T1792" s="228"/>
      <c r="AT1792" s="229" t="s">
        <v>205</v>
      </c>
      <c r="AU1792" s="229" t="s">
        <v>132</v>
      </c>
      <c r="AV1792" s="14" t="s">
        <v>132</v>
      </c>
      <c r="AW1792" s="14" t="s">
        <v>32</v>
      </c>
      <c r="AX1792" s="14" t="s">
        <v>76</v>
      </c>
      <c r="AY1792" s="229" t="s">
        <v>123</v>
      </c>
    </row>
    <row r="1793" spans="1:65" s="13" customFormat="1" ht="11.25">
      <c r="B1793" s="209"/>
      <c r="C1793" s="210"/>
      <c r="D1793" s="200" t="s">
        <v>205</v>
      </c>
      <c r="E1793" s="211" t="s">
        <v>1</v>
      </c>
      <c r="F1793" s="212" t="s">
        <v>345</v>
      </c>
      <c r="G1793" s="210"/>
      <c r="H1793" s="211" t="s">
        <v>1</v>
      </c>
      <c r="I1793" s="213"/>
      <c r="J1793" s="210"/>
      <c r="K1793" s="210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205</v>
      </c>
      <c r="AU1793" s="218" t="s">
        <v>132</v>
      </c>
      <c r="AV1793" s="13" t="s">
        <v>83</v>
      </c>
      <c r="AW1793" s="13" t="s">
        <v>32</v>
      </c>
      <c r="AX1793" s="13" t="s">
        <v>76</v>
      </c>
      <c r="AY1793" s="218" t="s">
        <v>123</v>
      </c>
    </row>
    <row r="1794" spans="1:65" s="13" customFormat="1" ht="11.25">
      <c r="B1794" s="209"/>
      <c r="C1794" s="210"/>
      <c r="D1794" s="200" t="s">
        <v>205</v>
      </c>
      <c r="E1794" s="211" t="s">
        <v>1</v>
      </c>
      <c r="F1794" s="212" t="s">
        <v>346</v>
      </c>
      <c r="G1794" s="210"/>
      <c r="H1794" s="211" t="s">
        <v>1</v>
      </c>
      <c r="I1794" s="213"/>
      <c r="J1794" s="210"/>
      <c r="K1794" s="210"/>
      <c r="L1794" s="214"/>
      <c r="M1794" s="215"/>
      <c r="N1794" s="216"/>
      <c r="O1794" s="216"/>
      <c r="P1794" s="216"/>
      <c r="Q1794" s="216"/>
      <c r="R1794" s="216"/>
      <c r="S1794" s="216"/>
      <c r="T1794" s="217"/>
      <c r="AT1794" s="218" t="s">
        <v>205</v>
      </c>
      <c r="AU1794" s="218" t="s">
        <v>132</v>
      </c>
      <c r="AV1794" s="13" t="s">
        <v>83</v>
      </c>
      <c r="AW1794" s="13" t="s">
        <v>32</v>
      </c>
      <c r="AX1794" s="13" t="s">
        <v>76</v>
      </c>
      <c r="AY1794" s="218" t="s">
        <v>123</v>
      </c>
    </row>
    <row r="1795" spans="1:65" s="14" customFormat="1" ht="11.25">
      <c r="B1795" s="219"/>
      <c r="C1795" s="220"/>
      <c r="D1795" s="200" t="s">
        <v>205</v>
      </c>
      <c r="E1795" s="221" t="s">
        <v>1</v>
      </c>
      <c r="F1795" s="222" t="s">
        <v>2109</v>
      </c>
      <c r="G1795" s="220"/>
      <c r="H1795" s="223">
        <v>0.78700000000000003</v>
      </c>
      <c r="I1795" s="224"/>
      <c r="J1795" s="220"/>
      <c r="K1795" s="220"/>
      <c r="L1795" s="225"/>
      <c r="M1795" s="226"/>
      <c r="N1795" s="227"/>
      <c r="O1795" s="227"/>
      <c r="P1795" s="227"/>
      <c r="Q1795" s="227"/>
      <c r="R1795" s="227"/>
      <c r="S1795" s="227"/>
      <c r="T1795" s="228"/>
      <c r="AT1795" s="229" t="s">
        <v>205</v>
      </c>
      <c r="AU1795" s="229" t="s">
        <v>132</v>
      </c>
      <c r="AV1795" s="14" t="s">
        <v>132</v>
      </c>
      <c r="AW1795" s="14" t="s">
        <v>32</v>
      </c>
      <c r="AX1795" s="14" t="s">
        <v>76</v>
      </c>
      <c r="AY1795" s="229" t="s">
        <v>123</v>
      </c>
    </row>
    <row r="1796" spans="1:65" s="13" customFormat="1" ht="11.25">
      <c r="B1796" s="209"/>
      <c r="C1796" s="210"/>
      <c r="D1796" s="200" t="s">
        <v>205</v>
      </c>
      <c r="E1796" s="211" t="s">
        <v>1</v>
      </c>
      <c r="F1796" s="212" t="s">
        <v>349</v>
      </c>
      <c r="G1796" s="210"/>
      <c r="H1796" s="211" t="s">
        <v>1</v>
      </c>
      <c r="I1796" s="213"/>
      <c r="J1796" s="210"/>
      <c r="K1796" s="210"/>
      <c r="L1796" s="214"/>
      <c r="M1796" s="215"/>
      <c r="N1796" s="216"/>
      <c r="O1796" s="216"/>
      <c r="P1796" s="216"/>
      <c r="Q1796" s="216"/>
      <c r="R1796" s="216"/>
      <c r="S1796" s="216"/>
      <c r="T1796" s="217"/>
      <c r="AT1796" s="218" t="s">
        <v>205</v>
      </c>
      <c r="AU1796" s="218" t="s">
        <v>132</v>
      </c>
      <c r="AV1796" s="13" t="s">
        <v>83</v>
      </c>
      <c r="AW1796" s="13" t="s">
        <v>32</v>
      </c>
      <c r="AX1796" s="13" t="s">
        <v>76</v>
      </c>
      <c r="AY1796" s="218" t="s">
        <v>123</v>
      </c>
    </row>
    <row r="1797" spans="1:65" s="14" customFormat="1" ht="11.25">
      <c r="B1797" s="219"/>
      <c r="C1797" s="220"/>
      <c r="D1797" s="200" t="s">
        <v>205</v>
      </c>
      <c r="E1797" s="221" t="s">
        <v>1</v>
      </c>
      <c r="F1797" s="222" t="s">
        <v>2110</v>
      </c>
      <c r="G1797" s="220"/>
      <c r="H1797" s="223">
        <v>1.5740000000000001</v>
      </c>
      <c r="I1797" s="224"/>
      <c r="J1797" s="220"/>
      <c r="K1797" s="220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205</v>
      </c>
      <c r="AU1797" s="229" t="s">
        <v>132</v>
      </c>
      <c r="AV1797" s="14" t="s">
        <v>132</v>
      </c>
      <c r="AW1797" s="14" t="s">
        <v>32</v>
      </c>
      <c r="AX1797" s="14" t="s">
        <v>76</v>
      </c>
      <c r="AY1797" s="229" t="s">
        <v>123</v>
      </c>
    </row>
    <row r="1798" spans="1:65" s="13" customFormat="1" ht="11.25">
      <c r="B1798" s="209"/>
      <c r="C1798" s="210"/>
      <c r="D1798" s="200" t="s">
        <v>205</v>
      </c>
      <c r="E1798" s="211" t="s">
        <v>1</v>
      </c>
      <c r="F1798" s="212" t="s">
        <v>345</v>
      </c>
      <c r="G1798" s="210"/>
      <c r="H1798" s="211" t="s">
        <v>1</v>
      </c>
      <c r="I1798" s="213"/>
      <c r="J1798" s="210"/>
      <c r="K1798" s="210"/>
      <c r="L1798" s="214"/>
      <c r="M1798" s="215"/>
      <c r="N1798" s="216"/>
      <c r="O1798" s="216"/>
      <c r="P1798" s="216"/>
      <c r="Q1798" s="216"/>
      <c r="R1798" s="216"/>
      <c r="S1798" s="216"/>
      <c r="T1798" s="217"/>
      <c r="AT1798" s="218" t="s">
        <v>205</v>
      </c>
      <c r="AU1798" s="218" t="s">
        <v>132</v>
      </c>
      <c r="AV1798" s="13" t="s">
        <v>83</v>
      </c>
      <c r="AW1798" s="13" t="s">
        <v>32</v>
      </c>
      <c r="AX1798" s="13" t="s">
        <v>76</v>
      </c>
      <c r="AY1798" s="218" t="s">
        <v>123</v>
      </c>
    </row>
    <row r="1799" spans="1:65" s="13" customFormat="1" ht="11.25">
      <c r="B1799" s="209"/>
      <c r="C1799" s="210"/>
      <c r="D1799" s="200" t="s">
        <v>205</v>
      </c>
      <c r="E1799" s="211" t="s">
        <v>1</v>
      </c>
      <c r="F1799" s="212" t="s">
        <v>357</v>
      </c>
      <c r="G1799" s="210"/>
      <c r="H1799" s="211" t="s">
        <v>1</v>
      </c>
      <c r="I1799" s="213"/>
      <c r="J1799" s="210"/>
      <c r="K1799" s="210"/>
      <c r="L1799" s="214"/>
      <c r="M1799" s="215"/>
      <c r="N1799" s="216"/>
      <c r="O1799" s="216"/>
      <c r="P1799" s="216"/>
      <c r="Q1799" s="216"/>
      <c r="R1799" s="216"/>
      <c r="S1799" s="216"/>
      <c r="T1799" s="217"/>
      <c r="AT1799" s="218" t="s">
        <v>205</v>
      </c>
      <c r="AU1799" s="218" t="s">
        <v>132</v>
      </c>
      <c r="AV1799" s="13" t="s">
        <v>83</v>
      </c>
      <c r="AW1799" s="13" t="s">
        <v>32</v>
      </c>
      <c r="AX1799" s="13" t="s">
        <v>76</v>
      </c>
      <c r="AY1799" s="218" t="s">
        <v>123</v>
      </c>
    </row>
    <row r="1800" spans="1:65" s="14" customFormat="1" ht="11.25">
      <c r="B1800" s="219"/>
      <c r="C1800" s="220"/>
      <c r="D1800" s="200" t="s">
        <v>205</v>
      </c>
      <c r="E1800" s="221" t="s">
        <v>1</v>
      </c>
      <c r="F1800" s="222" t="s">
        <v>2111</v>
      </c>
      <c r="G1800" s="220"/>
      <c r="H1800" s="223">
        <v>3.45</v>
      </c>
      <c r="I1800" s="224"/>
      <c r="J1800" s="220"/>
      <c r="K1800" s="220"/>
      <c r="L1800" s="225"/>
      <c r="M1800" s="226"/>
      <c r="N1800" s="227"/>
      <c r="O1800" s="227"/>
      <c r="P1800" s="227"/>
      <c r="Q1800" s="227"/>
      <c r="R1800" s="227"/>
      <c r="S1800" s="227"/>
      <c r="T1800" s="228"/>
      <c r="AT1800" s="229" t="s">
        <v>205</v>
      </c>
      <c r="AU1800" s="229" t="s">
        <v>132</v>
      </c>
      <c r="AV1800" s="14" t="s">
        <v>132</v>
      </c>
      <c r="AW1800" s="14" t="s">
        <v>32</v>
      </c>
      <c r="AX1800" s="14" t="s">
        <v>76</v>
      </c>
      <c r="AY1800" s="229" t="s">
        <v>123</v>
      </c>
    </row>
    <row r="1801" spans="1:65" s="13" customFormat="1" ht="11.25">
      <c r="B1801" s="209"/>
      <c r="C1801" s="210"/>
      <c r="D1801" s="200" t="s">
        <v>205</v>
      </c>
      <c r="E1801" s="211" t="s">
        <v>1</v>
      </c>
      <c r="F1801" s="212" t="s">
        <v>349</v>
      </c>
      <c r="G1801" s="210"/>
      <c r="H1801" s="211" t="s">
        <v>1</v>
      </c>
      <c r="I1801" s="213"/>
      <c r="J1801" s="210"/>
      <c r="K1801" s="210"/>
      <c r="L1801" s="214"/>
      <c r="M1801" s="215"/>
      <c r="N1801" s="216"/>
      <c r="O1801" s="216"/>
      <c r="P1801" s="216"/>
      <c r="Q1801" s="216"/>
      <c r="R1801" s="216"/>
      <c r="S1801" s="216"/>
      <c r="T1801" s="217"/>
      <c r="AT1801" s="218" t="s">
        <v>205</v>
      </c>
      <c r="AU1801" s="218" t="s">
        <v>132</v>
      </c>
      <c r="AV1801" s="13" t="s">
        <v>83</v>
      </c>
      <c r="AW1801" s="13" t="s">
        <v>32</v>
      </c>
      <c r="AX1801" s="13" t="s">
        <v>76</v>
      </c>
      <c r="AY1801" s="218" t="s">
        <v>123</v>
      </c>
    </row>
    <row r="1802" spans="1:65" s="14" customFormat="1" ht="11.25">
      <c r="B1802" s="219"/>
      <c r="C1802" s="220"/>
      <c r="D1802" s="200" t="s">
        <v>205</v>
      </c>
      <c r="E1802" s="221" t="s">
        <v>1</v>
      </c>
      <c r="F1802" s="222" t="s">
        <v>2112</v>
      </c>
      <c r="G1802" s="220"/>
      <c r="H1802" s="223">
        <v>6.899</v>
      </c>
      <c r="I1802" s="224"/>
      <c r="J1802" s="220"/>
      <c r="K1802" s="220"/>
      <c r="L1802" s="225"/>
      <c r="M1802" s="226"/>
      <c r="N1802" s="227"/>
      <c r="O1802" s="227"/>
      <c r="P1802" s="227"/>
      <c r="Q1802" s="227"/>
      <c r="R1802" s="227"/>
      <c r="S1802" s="227"/>
      <c r="T1802" s="228"/>
      <c r="AT1802" s="229" t="s">
        <v>205</v>
      </c>
      <c r="AU1802" s="229" t="s">
        <v>132</v>
      </c>
      <c r="AV1802" s="14" t="s">
        <v>132</v>
      </c>
      <c r="AW1802" s="14" t="s">
        <v>32</v>
      </c>
      <c r="AX1802" s="14" t="s">
        <v>76</v>
      </c>
      <c r="AY1802" s="229" t="s">
        <v>123</v>
      </c>
    </row>
    <row r="1803" spans="1:65" s="15" customFormat="1" ht="11.25">
      <c r="B1803" s="230"/>
      <c r="C1803" s="231"/>
      <c r="D1803" s="200" t="s">
        <v>205</v>
      </c>
      <c r="E1803" s="232" t="s">
        <v>1</v>
      </c>
      <c r="F1803" s="233" t="s">
        <v>214</v>
      </c>
      <c r="G1803" s="231"/>
      <c r="H1803" s="234">
        <v>17.995999999999999</v>
      </c>
      <c r="I1803" s="235"/>
      <c r="J1803" s="231"/>
      <c r="K1803" s="231"/>
      <c r="L1803" s="236"/>
      <c r="M1803" s="237"/>
      <c r="N1803" s="238"/>
      <c r="O1803" s="238"/>
      <c r="P1803" s="238"/>
      <c r="Q1803" s="238"/>
      <c r="R1803" s="238"/>
      <c r="S1803" s="238"/>
      <c r="T1803" s="239"/>
      <c r="AT1803" s="240" t="s">
        <v>205</v>
      </c>
      <c r="AU1803" s="240" t="s">
        <v>132</v>
      </c>
      <c r="AV1803" s="15" t="s">
        <v>144</v>
      </c>
      <c r="AW1803" s="15" t="s">
        <v>32</v>
      </c>
      <c r="AX1803" s="15" t="s">
        <v>83</v>
      </c>
      <c r="AY1803" s="240" t="s">
        <v>123</v>
      </c>
    </row>
    <row r="1804" spans="1:65" s="2" customFormat="1" ht="24.2" customHeight="1">
      <c r="A1804" s="35"/>
      <c r="B1804" s="36"/>
      <c r="C1804" s="187" t="s">
        <v>2113</v>
      </c>
      <c r="D1804" s="187" t="s">
        <v>126</v>
      </c>
      <c r="E1804" s="188" t="s">
        <v>2114</v>
      </c>
      <c r="F1804" s="189" t="s">
        <v>2115</v>
      </c>
      <c r="G1804" s="190" t="s">
        <v>202</v>
      </c>
      <c r="H1804" s="191">
        <v>36.479999999999997</v>
      </c>
      <c r="I1804" s="192"/>
      <c r="J1804" s="193">
        <f>ROUND(I1804*H1804,2)</f>
        <v>0</v>
      </c>
      <c r="K1804" s="189" t="s">
        <v>130</v>
      </c>
      <c r="L1804" s="40"/>
      <c r="M1804" s="194" t="s">
        <v>1</v>
      </c>
      <c r="N1804" s="195" t="s">
        <v>42</v>
      </c>
      <c r="O1804" s="72"/>
      <c r="P1804" s="196">
        <f>O1804*H1804</f>
        <v>0</v>
      </c>
      <c r="Q1804" s="196">
        <v>1.2E-4</v>
      </c>
      <c r="R1804" s="196">
        <f>Q1804*H1804</f>
        <v>4.3775999999999997E-3</v>
      </c>
      <c r="S1804" s="196">
        <v>0</v>
      </c>
      <c r="T1804" s="197">
        <f>S1804*H1804</f>
        <v>0</v>
      </c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R1804" s="198" t="s">
        <v>295</v>
      </c>
      <c r="AT1804" s="198" t="s">
        <v>126</v>
      </c>
      <c r="AU1804" s="198" t="s">
        <v>132</v>
      </c>
      <c r="AY1804" s="18" t="s">
        <v>123</v>
      </c>
      <c r="BE1804" s="199">
        <f>IF(N1804="základní",J1804,0)</f>
        <v>0</v>
      </c>
      <c r="BF1804" s="199">
        <f>IF(N1804="snížená",J1804,0)</f>
        <v>0</v>
      </c>
      <c r="BG1804" s="199">
        <f>IF(N1804="zákl. přenesená",J1804,0)</f>
        <v>0</v>
      </c>
      <c r="BH1804" s="199">
        <f>IF(N1804="sníž. přenesená",J1804,0)</f>
        <v>0</v>
      </c>
      <c r="BI1804" s="199">
        <f>IF(N1804="nulová",J1804,0)</f>
        <v>0</v>
      </c>
      <c r="BJ1804" s="18" t="s">
        <v>132</v>
      </c>
      <c r="BK1804" s="199">
        <f>ROUND(I1804*H1804,2)</f>
        <v>0</v>
      </c>
      <c r="BL1804" s="18" t="s">
        <v>295</v>
      </c>
      <c r="BM1804" s="198" t="s">
        <v>2116</v>
      </c>
    </row>
    <row r="1805" spans="1:65" s="2" customFormat="1" ht="19.5">
      <c r="A1805" s="35"/>
      <c r="B1805" s="36"/>
      <c r="C1805" s="37"/>
      <c r="D1805" s="200" t="s">
        <v>134</v>
      </c>
      <c r="E1805" s="37"/>
      <c r="F1805" s="201" t="s">
        <v>2117</v>
      </c>
      <c r="G1805" s="37"/>
      <c r="H1805" s="37"/>
      <c r="I1805" s="202"/>
      <c r="J1805" s="37"/>
      <c r="K1805" s="37"/>
      <c r="L1805" s="40"/>
      <c r="M1805" s="203"/>
      <c r="N1805" s="204"/>
      <c r="O1805" s="72"/>
      <c r="P1805" s="72"/>
      <c r="Q1805" s="72"/>
      <c r="R1805" s="72"/>
      <c r="S1805" s="72"/>
      <c r="T1805" s="73"/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T1805" s="18" t="s">
        <v>134</v>
      </c>
      <c r="AU1805" s="18" t="s">
        <v>132</v>
      </c>
    </row>
    <row r="1806" spans="1:65" s="13" customFormat="1" ht="11.25">
      <c r="B1806" s="209"/>
      <c r="C1806" s="210"/>
      <c r="D1806" s="200" t="s">
        <v>205</v>
      </c>
      <c r="E1806" s="211" t="s">
        <v>1</v>
      </c>
      <c r="F1806" s="212" t="s">
        <v>2093</v>
      </c>
      <c r="G1806" s="210"/>
      <c r="H1806" s="211" t="s">
        <v>1</v>
      </c>
      <c r="I1806" s="213"/>
      <c r="J1806" s="210"/>
      <c r="K1806" s="210"/>
      <c r="L1806" s="214"/>
      <c r="M1806" s="215"/>
      <c r="N1806" s="216"/>
      <c r="O1806" s="216"/>
      <c r="P1806" s="216"/>
      <c r="Q1806" s="216"/>
      <c r="R1806" s="216"/>
      <c r="S1806" s="216"/>
      <c r="T1806" s="217"/>
      <c r="AT1806" s="218" t="s">
        <v>205</v>
      </c>
      <c r="AU1806" s="218" t="s">
        <v>132</v>
      </c>
      <c r="AV1806" s="13" t="s">
        <v>83</v>
      </c>
      <c r="AW1806" s="13" t="s">
        <v>32</v>
      </c>
      <c r="AX1806" s="13" t="s">
        <v>76</v>
      </c>
      <c r="AY1806" s="218" t="s">
        <v>123</v>
      </c>
    </row>
    <row r="1807" spans="1:65" s="14" customFormat="1" ht="11.25">
      <c r="B1807" s="219"/>
      <c r="C1807" s="220"/>
      <c r="D1807" s="200" t="s">
        <v>205</v>
      </c>
      <c r="E1807" s="221" t="s">
        <v>1</v>
      </c>
      <c r="F1807" s="222" t="s">
        <v>2118</v>
      </c>
      <c r="G1807" s="220"/>
      <c r="H1807" s="223">
        <v>21.12</v>
      </c>
      <c r="I1807" s="224"/>
      <c r="J1807" s="220"/>
      <c r="K1807" s="220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205</v>
      </c>
      <c r="AU1807" s="229" t="s">
        <v>132</v>
      </c>
      <c r="AV1807" s="14" t="s">
        <v>132</v>
      </c>
      <c r="AW1807" s="14" t="s">
        <v>32</v>
      </c>
      <c r="AX1807" s="14" t="s">
        <v>76</v>
      </c>
      <c r="AY1807" s="229" t="s">
        <v>123</v>
      </c>
    </row>
    <row r="1808" spans="1:65" s="13" customFormat="1" ht="11.25">
      <c r="B1808" s="209"/>
      <c r="C1808" s="210"/>
      <c r="D1808" s="200" t="s">
        <v>205</v>
      </c>
      <c r="E1808" s="211" t="s">
        <v>1</v>
      </c>
      <c r="F1808" s="212" t="s">
        <v>2119</v>
      </c>
      <c r="G1808" s="210"/>
      <c r="H1808" s="211" t="s">
        <v>1</v>
      </c>
      <c r="I1808" s="213"/>
      <c r="J1808" s="210"/>
      <c r="K1808" s="210"/>
      <c r="L1808" s="214"/>
      <c r="M1808" s="215"/>
      <c r="N1808" s="216"/>
      <c r="O1808" s="216"/>
      <c r="P1808" s="216"/>
      <c r="Q1808" s="216"/>
      <c r="R1808" s="216"/>
      <c r="S1808" s="216"/>
      <c r="T1808" s="217"/>
      <c r="AT1808" s="218" t="s">
        <v>205</v>
      </c>
      <c r="AU1808" s="218" t="s">
        <v>132</v>
      </c>
      <c r="AV1808" s="13" t="s">
        <v>83</v>
      </c>
      <c r="AW1808" s="13" t="s">
        <v>32</v>
      </c>
      <c r="AX1808" s="13" t="s">
        <v>76</v>
      </c>
      <c r="AY1808" s="218" t="s">
        <v>123</v>
      </c>
    </row>
    <row r="1809" spans="1:65" s="14" customFormat="1" ht="11.25">
      <c r="B1809" s="219"/>
      <c r="C1809" s="220"/>
      <c r="D1809" s="200" t="s">
        <v>205</v>
      </c>
      <c r="E1809" s="221" t="s">
        <v>1</v>
      </c>
      <c r="F1809" s="222" t="s">
        <v>2120</v>
      </c>
      <c r="G1809" s="220"/>
      <c r="H1809" s="223">
        <v>3.84</v>
      </c>
      <c r="I1809" s="224"/>
      <c r="J1809" s="220"/>
      <c r="K1809" s="220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205</v>
      </c>
      <c r="AU1809" s="229" t="s">
        <v>132</v>
      </c>
      <c r="AV1809" s="14" t="s">
        <v>132</v>
      </c>
      <c r="AW1809" s="14" t="s">
        <v>32</v>
      </c>
      <c r="AX1809" s="14" t="s">
        <v>76</v>
      </c>
      <c r="AY1809" s="229" t="s">
        <v>123</v>
      </c>
    </row>
    <row r="1810" spans="1:65" s="13" customFormat="1" ht="11.25">
      <c r="B1810" s="209"/>
      <c r="C1810" s="210"/>
      <c r="D1810" s="200" t="s">
        <v>205</v>
      </c>
      <c r="E1810" s="211" t="s">
        <v>1</v>
      </c>
      <c r="F1810" s="212" t="s">
        <v>2121</v>
      </c>
      <c r="G1810" s="210"/>
      <c r="H1810" s="211" t="s">
        <v>1</v>
      </c>
      <c r="I1810" s="213"/>
      <c r="J1810" s="210"/>
      <c r="K1810" s="210"/>
      <c r="L1810" s="214"/>
      <c r="M1810" s="215"/>
      <c r="N1810" s="216"/>
      <c r="O1810" s="216"/>
      <c r="P1810" s="216"/>
      <c r="Q1810" s="216"/>
      <c r="R1810" s="216"/>
      <c r="S1810" s="216"/>
      <c r="T1810" s="217"/>
      <c r="AT1810" s="218" t="s">
        <v>205</v>
      </c>
      <c r="AU1810" s="218" t="s">
        <v>132</v>
      </c>
      <c r="AV1810" s="13" t="s">
        <v>83</v>
      </c>
      <c r="AW1810" s="13" t="s">
        <v>32</v>
      </c>
      <c r="AX1810" s="13" t="s">
        <v>76</v>
      </c>
      <c r="AY1810" s="218" t="s">
        <v>123</v>
      </c>
    </row>
    <row r="1811" spans="1:65" s="14" customFormat="1" ht="11.25">
      <c r="B1811" s="219"/>
      <c r="C1811" s="220"/>
      <c r="D1811" s="200" t="s">
        <v>205</v>
      </c>
      <c r="E1811" s="221" t="s">
        <v>1</v>
      </c>
      <c r="F1811" s="222" t="s">
        <v>2122</v>
      </c>
      <c r="G1811" s="220"/>
      <c r="H1811" s="223">
        <v>7.68</v>
      </c>
      <c r="I1811" s="224"/>
      <c r="J1811" s="220"/>
      <c r="K1811" s="220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205</v>
      </c>
      <c r="AU1811" s="229" t="s">
        <v>132</v>
      </c>
      <c r="AV1811" s="14" t="s">
        <v>132</v>
      </c>
      <c r="AW1811" s="14" t="s">
        <v>32</v>
      </c>
      <c r="AX1811" s="14" t="s">
        <v>76</v>
      </c>
      <c r="AY1811" s="229" t="s">
        <v>123</v>
      </c>
    </row>
    <row r="1812" spans="1:65" s="13" customFormat="1" ht="11.25">
      <c r="B1812" s="209"/>
      <c r="C1812" s="210"/>
      <c r="D1812" s="200" t="s">
        <v>205</v>
      </c>
      <c r="E1812" s="211" t="s">
        <v>1</v>
      </c>
      <c r="F1812" s="212" t="s">
        <v>367</v>
      </c>
      <c r="G1812" s="210"/>
      <c r="H1812" s="211" t="s">
        <v>1</v>
      </c>
      <c r="I1812" s="213"/>
      <c r="J1812" s="210"/>
      <c r="K1812" s="210"/>
      <c r="L1812" s="214"/>
      <c r="M1812" s="215"/>
      <c r="N1812" s="216"/>
      <c r="O1812" s="216"/>
      <c r="P1812" s="216"/>
      <c r="Q1812" s="216"/>
      <c r="R1812" s="216"/>
      <c r="S1812" s="216"/>
      <c r="T1812" s="217"/>
      <c r="AT1812" s="218" t="s">
        <v>205</v>
      </c>
      <c r="AU1812" s="218" t="s">
        <v>132</v>
      </c>
      <c r="AV1812" s="13" t="s">
        <v>83</v>
      </c>
      <c r="AW1812" s="13" t="s">
        <v>32</v>
      </c>
      <c r="AX1812" s="13" t="s">
        <v>76</v>
      </c>
      <c r="AY1812" s="218" t="s">
        <v>123</v>
      </c>
    </row>
    <row r="1813" spans="1:65" s="14" customFormat="1" ht="11.25">
      <c r="B1813" s="219"/>
      <c r="C1813" s="220"/>
      <c r="D1813" s="200" t="s">
        <v>205</v>
      </c>
      <c r="E1813" s="221" t="s">
        <v>1</v>
      </c>
      <c r="F1813" s="222" t="s">
        <v>2120</v>
      </c>
      <c r="G1813" s="220"/>
      <c r="H1813" s="223">
        <v>3.84</v>
      </c>
      <c r="I1813" s="224"/>
      <c r="J1813" s="220"/>
      <c r="K1813" s="220"/>
      <c r="L1813" s="225"/>
      <c r="M1813" s="226"/>
      <c r="N1813" s="227"/>
      <c r="O1813" s="227"/>
      <c r="P1813" s="227"/>
      <c r="Q1813" s="227"/>
      <c r="R1813" s="227"/>
      <c r="S1813" s="227"/>
      <c r="T1813" s="228"/>
      <c r="AT1813" s="229" t="s">
        <v>205</v>
      </c>
      <c r="AU1813" s="229" t="s">
        <v>132</v>
      </c>
      <c r="AV1813" s="14" t="s">
        <v>132</v>
      </c>
      <c r="AW1813" s="14" t="s">
        <v>32</v>
      </c>
      <c r="AX1813" s="14" t="s">
        <v>76</v>
      </c>
      <c r="AY1813" s="229" t="s">
        <v>123</v>
      </c>
    </row>
    <row r="1814" spans="1:65" s="15" customFormat="1" ht="11.25">
      <c r="B1814" s="230"/>
      <c r="C1814" s="231"/>
      <c r="D1814" s="200" t="s">
        <v>205</v>
      </c>
      <c r="E1814" s="232" t="s">
        <v>1</v>
      </c>
      <c r="F1814" s="233" t="s">
        <v>214</v>
      </c>
      <c r="G1814" s="231"/>
      <c r="H1814" s="234">
        <v>36.480000000000004</v>
      </c>
      <c r="I1814" s="235"/>
      <c r="J1814" s="231"/>
      <c r="K1814" s="231"/>
      <c r="L1814" s="236"/>
      <c r="M1814" s="237"/>
      <c r="N1814" s="238"/>
      <c r="O1814" s="238"/>
      <c r="P1814" s="238"/>
      <c r="Q1814" s="238"/>
      <c r="R1814" s="238"/>
      <c r="S1814" s="238"/>
      <c r="T1814" s="239"/>
      <c r="AT1814" s="240" t="s">
        <v>205</v>
      </c>
      <c r="AU1814" s="240" t="s">
        <v>132</v>
      </c>
      <c r="AV1814" s="15" t="s">
        <v>144</v>
      </c>
      <c r="AW1814" s="15" t="s">
        <v>32</v>
      </c>
      <c r="AX1814" s="15" t="s">
        <v>83</v>
      </c>
      <c r="AY1814" s="240" t="s">
        <v>123</v>
      </c>
    </row>
    <row r="1815" spans="1:65" s="2" customFormat="1" ht="24.2" customHeight="1">
      <c r="A1815" s="35"/>
      <c r="B1815" s="36"/>
      <c r="C1815" s="187" t="s">
        <v>2123</v>
      </c>
      <c r="D1815" s="187" t="s">
        <v>126</v>
      </c>
      <c r="E1815" s="188" t="s">
        <v>2124</v>
      </c>
      <c r="F1815" s="189" t="s">
        <v>2125</v>
      </c>
      <c r="G1815" s="190" t="s">
        <v>202</v>
      </c>
      <c r="H1815" s="191">
        <v>36.479999999999997</v>
      </c>
      <c r="I1815" s="192"/>
      <c r="J1815" s="193">
        <f>ROUND(I1815*H1815,2)</f>
        <v>0</v>
      </c>
      <c r="K1815" s="189" t="s">
        <v>130</v>
      </c>
      <c r="L1815" s="40"/>
      <c r="M1815" s="194" t="s">
        <v>1</v>
      </c>
      <c r="N1815" s="195" t="s">
        <v>42</v>
      </c>
      <c r="O1815" s="72"/>
      <c r="P1815" s="196">
        <f>O1815*H1815</f>
        <v>0</v>
      </c>
      <c r="Q1815" s="196">
        <v>1.2E-4</v>
      </c>
      <c r="R1815" s="196">
        <f>Q1815*H1815</f>
        <v>4.3775999999999997E-3</v>
      </c>
      <c r="S1815" s="196">
        <v>0</v>
      </c>
      <c r="T1815" s="197">
        <f>S1815*H1815</f>
        <v>0</v>
      </c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R1815" s="198" t="s">
        <v>295</v>
      </c>
      <c r="AT1815" s="198" t="s">
        <v>126</v>
      </c>
      <c r="AU1815" s="198" t="s">
        <v>132</v>
      </c>
      <c r="AY1815" s="18" t="s">
        <v>123</v>
      </c>
      <c r="BE1815" s="199">
        <f>IF(N1815="základní",J1815,0)</f>
        <v>0</v>
      </c>
      <c r="BF1815" s="199">
        <f>IF(N1815="snížená",J1815,0)</f>
        <v>0</v>
      </c>
      <c r="BG1815" s="199">
        <f>IF(N1815="zákl. přenesená",J1815,0)</f>
        <v>0</v>
      </c>
      <c r="BH1815" s="199">
        <f>IF(N1815="sníž. přenesená",J1815,0)</f>
        <v>0</v>
      </c>
      <c r="BI1815" s="199">
        <f>IF(N1815="nulová",J1815,0)</f>
        <v>0</v>
      </c>
      <c r="BJ1815" s="18" t="s">
        <v>132</v>
      </c>
      <c r="BK1815" s="199">
        <f>ROUND(I1815*H1815,2)</f>
        <v>0</v>
      </c>
      <c r="BL1815" s="18" t="s">
        <v>295</v>
      </c>
      <c r="BM1815" s="198" t="s">
        <v>2126</v>
      </c>
    </row>
    <row r="1816" spans="1:65" s="2" customFormat="1" ht="19.5">
      <c r="A1816" s="35"/>
      <c r="B1816" s="36"/>
      <c r="C1816" s="37"/>
      <c r="D1816" s="200" t="s">
        <v>134</v>
      </c>
      <c r="E1816" s="37"/>
      <c r="F1816" s="201" t="s">
        <v>2127</v>
      </c>
      <c r="G1816" s="37"/>
      <c r="H1816" s="37"/>
      <c r="I1816" s="202"/>
      <c r="J1816" s="37"/>
      <c r="K1816" s="37"/>
      <c r="L1816" s="40"/>
      <c r="M1816" s="203"/>
      <c r="N1816" s="204"/>
      <c r="O1816" s="72"/>
      <c r="P1816" s="72"/>
      <c r="Q1816" s="72"/>
      <c r="R1816" s="72"/>
      <c r="S1816" s="72"/>
      <c r="T1816" s="73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T1816" s="18" t="s">
        <v>134</v>
      </c>
      <c r="AU1816" s="18" t="s">
        <v>132</v>
      </c>
    </row>
    <row r="1817" spans="1:65" s="12" customFormat="1" ht="22.9" customHeight="1">
      <c r="B1817" s="171"/>
      <c r="C1817" s="172"/>
      <c r="D1817" s="173" t="s">
        <v>75</v>
      </c>
      <c r="E1817" s="185" t="s">
        <v>2128</v>
      </c>
      <c r="F1817" s="185" t="s">
        <v>2129</v>
      </c>
      <c r="G1817" s="172"/>
      <c r="H1817" s="172"/>
      <c r="I1817" s="175"/>
      <c r="J1817" s="186">
        <f>BK1817</f>
        <v>0</v>
      </c>
      <c r="K1817" s="172"/>
      <c r="L1817" s="177"/>
      <c r="M1817" s="178"/>
      <c r="N1817" s="179"/>
      <c r="O1817" s="179"/>
      <c r="P1817" s="180">
        <f>SUM(P1818:P1923)</f>
        <v>0</v>
      </c>
      <c r="Q1817" s="179"/>
      <c r="R1817" s="180">
        <f>SUM(R1818:R1923)</f>
        <v>5.1805987599999987</v>
      </c>
      <c r="S1817" s="179"/>
      <c r="T1817" s="181">
        <f>SUM(T1818:T1923)</f>
        <v>1.00716458</v>
      </c>
      <c r="AR1817" s="182" t="s">
        <v>132</v>
      </c>
      <c r="AT1817" s="183" t="s">
        <v>75</v>
      </c>
      <c r="AU1817" s="183" t="s">
        <v>83</v>
      </c>
      <c r="AY1817" s="182" t="s">
        <v>123</v>
      </c>
      <c r="BK1817" s="184">
        <f>SUM(BK1818:BK1923)</f>
        <v>0</v>
      </c>
    </row>
    <row r="1818" spans="1:65" s="2" customFormat="1" ht="14.45" customHeight="1">
      <c r="A1818" s="35"/>
      <c r="B1818" s="36"/>
      <c r="C1818" s="187" t="s">
        <v>2130</v>
      </c>
      <c r="D1818" s="187" t="s">
        <v>126</v>
      </c>
      <c r="E1818" s="188" t="s">
        <v>2131</v>
      </c>
      <c r="F1818" s="189" t="s">
        <v>2132</v>
      </c>
      <c r="G1818" s="190" t="s">
        <v>202</v>
      </c>
      <c r="H1818" s="191">
        <v>2829.306</v>
      </c>
      <c r="I1818" s="192"/>
      <c r="J1818" s="193">
        <f>ROUND(I1818*H1818,2)</f>
        <v>0</v>
      </c>
      <c r="K1818" s="189" t="s">
        <v>130</v>
      </c>
      <c r="L1818" s="40"/>
      <c r="M1818" s="194" t="s">
        <v>1</v>
      </c>
      <c r="N1818" s="195" t="s">
        <v>42</v>
      </c>
      <c r="O1818" s="72"/>
      <c r="P1818" s="196">
        <f>O1818*H1818</f>
        <v>0</v>
      </c>
      <c r="Q1818" s="196">
        <v>1E-3</v>
      </c>
      <c r="R1818" s="196">
        <f>Q1818*H1818</f>
        <v>2.8293060000000003</v>
      </c>
      <c r="S1818" s="196">
        <v>3.1E-4</v>
      </c>
      <c r="T1818" s="197">
        <f>S1818*H1818</f>
        <v>0.87708485999999997</v>
      </c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R1818" s="198" t="s">
        <v>295</v>
      </c>
      <c r="AT1818" s="198" t="s">
        <v>126</v>
      </c>
      <c r="AU1818" s="198" t="s">
        <v>132</v>
      </c>
      <c r="AY1818" s="18" t="s">
        <v>123</v>
      </c>
      <c r="BE1818" s="199">
        <f>IF(N1818="základní",J1818,0)</f>
        <v>0</v>
      </c>
      <c r="BF1818" s="199">
        <f>IF(N1818="snížená",J1818,0)</f>
        <v>0</v>
      </c>
      <c r="BG1818" s="199">
        <f>IF(N1818="zákl. přenesená",J1818,0)</f>
        <v>0</v>
      </c>
      <c r="BH1818" s="199">
        <f>IF(N1818="sníž. přenesená",J1818,0)</f>
        <v>0</v>
      </c>
      <c r="BI1818" s="199">
        <f>IF(N1818="nulová",J1818,0)</f>
        <v>0</v>
      </c>
      <c r="BJ1818" s="18" t="s">
        <v>132</v>
      </c>
      <c r="BK1818" s="199">
        <f>ROUND(I1818*H1818,2)</f>
        <v>0</v>
      </c>
      <c r="BL1818" s="18" t="s">
        <v>295</v>
      </c>
      <c r="BM1818" s="198" t="s">
        <v>2133</v>
      </c>
    </row>
    <row r="1819" spans="1:65" s="2" customFormat="1" ht="11.25">
      <c r="A1819" s="35"/>
      <c r="B1819" s="36"/>
      <c r="C1819" s="37"/>
      <c r="D1819" s="200" t="s">
        <v>134</v>
      </c>
      <c r="E1819" s="37"/>
      <c r="F1819" s="201" t="s">
        <v>2134</v>
      </c>
      <c r="G1819" s="37"/>
      <c r="H1819" s="37"/>
      <c r="I1819" s="202"/>
      <c r="J1819" s="37"/>
      <c r="K1819" s="37"/>
      <c r="L1819" s="40"/>
      <c r="M1819" s="203"/>
      <c r="N1819" s="204"/>
      <c r="O1819" s="72"/>
      <c r="P1819" s="72"/>
      <c r="Q1819" s="72"/>
      <c r="R1819" s="72"/>
      <c r="S1819" s="72"/>
      <c r="T1819" s="73"/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T1819" s="18" t="s">
        <v>134</v>
      </c>
      <c r="AU1819" s="18" t="s">
        <v>132</v>
      </c>
    </row>
    <row r="1820" spans="1:65" s="13" customFormat="1" ht="11.25">
      <c r="B1820" s="209"/>
      <c r="C1820" s="210"/>
      <c r="D1820" s="200" t="s">
        <v>205</v>
      </c>
      <c r="E1820" s="211" t="s">
        <v>1</v>
      </c>
      <c r="F1820" s="212" t="s">
        <v>2135</v>
      </c>
      <c r="G1820" s="210"/>
      <c r="H1820" s="211" t="s">
        <v>1</v>
      </c>
      <c r="I1820" s="213"/>
      <c r="J1820" s="210"/>
      <c r="K1820" s="210"/>
      <c r="L1820" s="214"/>
      <c r="M1820" s="215"/>
      <c r="N1820" s="216"/>
      <c r="O1820" s="216"/>
      <c r="P1820" s="216"/>
      <c r="Q1820" s="216"/>
      <c r="R1820" s="216"/>
      <c r="S1820" s="216"/>
      <c r="T1820" s="217"/>
      <c r="AT1820" s="218" t="s">
        <v>205</v>
      </c>
      <c r="AU1820" s="218" t="s">
        <v>132</v>
      </c>
      <c r="AV1820" s="13" t="s">
        <v>83</v>
      </c>
      <c r="AW1820" s="13" t="s">
        <v>32</v>
      </c>
      <c r="AX1820" s="13" t="s">
        <v>76</v>
      </c>
      <c r="AY1820" s="218" t="s">
        <v>123</v>
      </c>
    </row>
    <row r="1821" spans="1:65" s="14" customFormat="1" ht="11.25">
      <c r="B1821" s="219"/>
      <c r="C1821" s="220"/>
      <c r="D1821" s="200" t="s">
        <v>205</v>
      </c>
      <c r="E1821" s="221" t="s">
        <v>1</v>
      </c>
      <c r="F1821" s="222" t="s">
        <v>2136</v>
      </c>
      <c r="G1821" s="220"/>
      <c r="H1821" s="223">
        <v>24</v>
      </c>
      <c r="I1821" s="224"/>
      <c r="J1821" s="220"/>
      <c r="K1821" s="220"/>
      <c r="L1821" s="225"/>
      <c r="M1821" s="226"/>
      <c r="N1821" s="227"/>
      <c r="O1821" s="227"/>
      <c r="P1821" s="227"/>
      <c r="Q1821" s="227"/>
      <c r="R1821" s="227"/>
      <c r="S1821" s="227"/>
      <c r="T1821" s="228"/>
      <c r="AT1821" s="229" t="s">
        <v>205</v>
      </c>
      <c r="AU1821" s="229" t="s">
        <v>132</v>
      </c>
      <c r="AV1821" s="14" t="s">
        <v>132</v>
      </c>
      <c r="AW1821" s="14" t="s">
        <v>32</v>
      </c>
      <c r="AX1821" s="14" t="s">
        <v>76</v>
      </c>
      <c r="AY1821" s="229" t="s">
        <v>123</v>
      </c>
    </row>
    <row r="1822" spans="1:65" s="14" customFormat="1" ht="11.25">
      <c r="B1822" s="219"/>
      <c r="C1822" s="220"/>
      <c r="D1822" s="200" t="s">
        <v>205</v>
      </c>
      <c r="E1822" s="221" t="s">
        <v>1</v>
      </c>
      <c r="F1822" s="222" t="s">
        <v>2137</v>
      </c>
      <c r="G1822" s="220"/>
      <c r="H1822" s="223">
        <v>5.58</v>
      </c>
      <c r="I1822" s="224"/>
      <c r="J1822" s="220"/>
      <c r="K1822" s="220"/>
      <c r="L1822" s="225"/>
      <c r="M1822" s="226"/>
      <c r="N1822" s="227"/>
      <c r="O1822" s="227"/>
      <c r="P1822" s="227"/>
      <c r="Q1822" s="227"/>
      <c r="R1822" s="227"/>
      <c r="S1822" s="227"/>
      <c r="T1822" s="228"/>
      <c r="AT1822" s="229" t="s">
        <v>205</v>
      </c>
      <c r="AU1822" s="229" t="s">
        <v>132</v>
      </c>
      <c r="AV1822" s="14" t="s">
        <v>132</v>
      </c>
      <c r="AW1822" s="14" t="s">
        <v>32</v>
      </c>
      <c r="AX1822" s="14" t="s">
        <v>76</v>
      </c>
      <c r="AY1822" s="229" t="s">
        <v>123</v>
      </c>
    </row>
    <row r="1823" spans="1:65" s="14" customFormat="1" ht="11.25">
      <c r="B1823" s="219"/>
      <c r="C1823" s="220"/>
      <c r="D1823" s="200" t="s">
        <v>205</v>
      </c>
      <c r="E1823" s="221" t="s">
        <v>1</v>
      </c>
      <c r="F1823" s="222" t="s">
        <v>2138</v>
      </c>
      <c r="G1823" s="220"/>
      <c r="H1823" s="223">
        <v>3.1</v>
      </c>
      <c r="I1823" s="224"/>
      <c r="J1823" s="220"/>
      <c r="K1823" s="220"/>
      <c r="L1823" s="225"/>
      <c r="M1823" s="226"/>
      <c r="N1823" s="227"/>
      <c r="O1823" s="227"/>
      <c r="P1823" s="227"/>
      <c r="Q1823" s="227"/>
      <c r="R1823" s="227"/>
      <c r="S1823" s="227"/>
      <c r="T1823" s="228"/>
      <c r="AT1823" s="229" t="s">
        <v>205</v>
      </c>
      <c r="AU1823" s="229" t="s">
        <v>132</v>
      </c>
      <c r="AV1823" s="14" t="s">
        <v>132</v>
      </c>
      <c r="AW1823" s="14" t="s">
        <v>32</v>
      </c>
      <c r="AX1823" s="14" t="s">
        <v>76</v>
      </c>
      <c r="AY1823" s="229" t="s">
        <v>123</v>
      </c>
    </row>
    <row r="1824" spans="1:65" s="14" customFormat="1" ht="11.25">
      <c r="B1824" s="219"/>
      <c r="C1824" s="220"/>
      <c r="D1824" s="200" t="s">
        <v>205</v>
      </c>
      <c r="E1824" s="221" t="s">
        <v>1</v>
      </c>
      <c r="F1824" s="222" t="s">
        <v>2139</v>
      </c>
      <c r="G1824" s="220"/>
      <c r="H1824" s="223">
        <v>43.658999999999999</v>
      </c>
      <c r="I1824" s="224"/>
      <c r="J1824" s="220"/>
      <c r="K1824" s="220"/>
      <c r="L1824" s="225"/>
      <c r="M1824" s="226"/>
      <c r="N1824" s="227"/>
      <c r="O1824" s="227"/>
      <c r="P1824" s="227"/>
      <c r="Q1824" s="227"/>
      <c r="R1824" s="227"/>
      <c r="S1824" s="227"/>
      <c r="T1824" s="228"/>
      <c r="AT1824" s="229" t="s">
        <v>205</v>
      </c>
      <c r="AU1824" s="229" t="s">
        <v>132</v>
      </c>
      <c r="AV1824" s="14" t="s">
        <v>132</v>
      </c>
      <c r="AW1824" s="14" t="s">
        <v>32</v>
      </c>
      <c r="AX1824" s="14" t="s">
        <v>76</v>
      </c>
      <c r="AY1824" s="229" t="s">
        <v>123</v>
      </c>
    </row>
    <row r="1825" spans="2:51" s="14" customFormat="1" ht="11.25">
      <c r="B1825" s="219"/>
      <c r="C1825" s="220"/>
      <c r="D1825" s="200" t="s">
        <v>205</v>
      </c>
      <c r="E1825" s="221" t="s">
        <v>1</v>
      </c>
      <c r="F1825" s="222" t="s">
        <v>2140</v>
      </c>
      <c r="G1825" s="220"/>
      <c r="H1825" s="223">
        <v>6.3179999999999996</v>
      </c>
      <c r="I1825" s="224"/>
      <c r="J1825" s="220"/>
      <c r="K1825" s="220"/>
      <c r="L1825" s="225"/>
      <c r="M1825" s="226"/>
      <c r="N1825" s="227"/>
      <c r="O1825" s="227"/>
      <c r="P1825" s="227"/>
      <c r="Q1825" s="227"/>
      <c r="R1825" s="227"/>
      <c r="S1825" s="227"/>
      <c r="T1825" s="228"/>
      <c r="AT1825" s="229" t="s">
        <v>205</v>
      </c>
      <c r="AU1825" s="229" t="s">
        <v>132</v>
      </c>
      <c r="AV1825" s="14" t="s">
        <v>132</v>
      </c>
      <c r="AW1825" s="14" t="s">
        <v>32</v>
      </c>
      <c r="AX1825" s="14" t="s">
        <v>76</v>
      </c>
      <c r="AY1825" s="229" t="s">
        <v>123</v>
      </c>
    </row>
    <row r="1826" spans="2:51" s="14" customFormat="1" ht="11.25">
      <c r="B1826" s="219"/>
      <c r="C1826" s="220"/>
      <c r="D1826" s="200" t="s">
        <v>205</v>
      </c>
      <c r="E1826" s="221" t="s">
        <v>1</v>
      </c>
      <c r="F1826" s="222" t="s">
        <v>2141</v>
      </c>
      <c r="G1826" s="220"/>
      <c r="H1826" s="223">
        <v>5.7960000000000003</v>
      </c>
      <c r="I1826" s="224"/>
      <c r="J1826" s="220"/>
      <c r="K1826" s="220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205</v>
      </c>
      <c r="AU1826" s="229" t="s">
        <v>132</v>
      </c>
      <c r="AV1826" s="14" t="s">
        <v>132</v>
      </c>
      <c r="AW1826" s="14" t="s">
        <v>32</v>
      </c>
      <c r="AX1826" s="14" t="s">
        <v>76</v>
      </c>
      <c r="AY1826" s="229" t="s">
        <v>123</v>
      </c>
    </row>
    <row r="1827" spans="2:51" s="14" customFormat="1" ht="11.25">
      <c r="B1827" s="219"/>
      <c r="C1827" s="220"/>
      <c r="D1827" s="200" t="s">
        <v>205</v>
      </c>
      <c r="E1827" s="221" t="s">
        <v>1</v>
      </c>
      <c r="F1827" s="222" t="s">
        <v>2142</v>
      </c>
      <c r="G1827" s="220"/>
      <c r="H1827" s="223">
        <v>0.47599999999999998</v>
      </c>
      <c r="I1827" s="224"/>
      <c r="J1827" s="220"/>
      <c r="K1827" s="220"/>
      <c r="L1827" s="225"/>
      <c r="M1827" s="226"/>
      <c r="N1827" s="227"/>
      <c r="O1827" s="227"/>
      <c r="P1827" s="227"/>
      <c r="Q1827" s="227"/>
      <c r="R1827" s="227"/>
      <c r="S1827" s="227"/>
      <c r="T1827" s="228"/>
      <c r="AT1827" s="229" t="s">
        <v>205</v>
      </c>
      <c r="AU1827" s="229" t="s">
        <v>132</v>
      </c>
      <c r="AV1827" s="14" t="s">
        <v>132</v>
      </c>
      <c r="AW1827" s="14" t="s">
        <v>32</v>
      </c>
      <c r="AX1827" s="14" t="s">
        <v>76</v>
      </c>
      <c r="AY1827" s="229" t="s">
        <v>123</v>
      </c>
    </row>
    <row r="1828" spans="2:51" s="14" customFormat="1" ht="11.25">
      <c r="B1828" s="219"/>
      <c r="C1828" s="220"/>
      <c r="D1828" s="200" t="s">
        <v>205</v>
      </c>
      <c r="E1828" s="221" t="s">
        <v>1</v>
      </c>
      <c r="F1828" s="222" t="s">
        <v>2143</v>
      </c>
      <c r="G1828" s="220"/>
      <c r="H1828" s="223">
        <v>5.782</v>
      </c>
      <c r="I1828" s="224"/>
      <c r="J1828" s="220"/>
      <c r="K1828" s="220"/>
      <c r="L1828" s="225"/>
      <c r="M1828" s="226"/>
      <c r="N1828" s="227"/>
      <c r="O1828" s="227"/>
      <c r="P1828" s="227"/>
      <c r="Q1828" s="227"/>
      <c r="R1828" s="227"/>
      <c r="S1828" s="227"/>
      <c r="T1828" s="228"/>
      <c r="AT1828" s="229" t="s">
        <v>205</v>
      </c>
      <c r="AU1828" s="229" t="s">
        <v>132</v>
      </c>
      <c r="AV1828" s="14" t="s">
        <v>132</v>
      </c>
      <c r="AW1828" s="14" t="s">
        <v>32</v>
      </c>
      <c r="AX1828" s="14" t="s">
        <v>76</v>
      </c>
      <c r="AY1828" s="229" t="s">
        <v>123</v>
      </c>
    </row>
    <row r="1829" spans="2:51" s="14" customFormat="1" ht="11.25">
      <c r="B1829" s="219"/>
      <c r="C1829" s="220"/>
      <c r="D1829" s="200" t="s">
        <v>205</v>
      </c>
      <c r="E1829" s="221" t="s">
        <v>1</v>
      </c>
      <c r="F1829" s="222" t="s">
        <v>2144</v>
      </c>
      <c r="G1829" s="220"/>
      <c r="H1829" s="223">
        <v>8.0239999999999991</v>
      </c>
      <c r="I1829" s="224"/>
      <c r="J1829" s="220"/>
      <c r="K1829" s="220"/>
      <c r="L1829" s="225"/>
      <c r="M1829" s="226"/>
      <c r="N1829" s="227"/>
      <c r="O1829" s="227"/>
      <c r="P1829" s="227"/>
      <c r="Q1829" s="227"/>
      <c r="R1829" s="227"/>
      <c r="S1829" s="227"/>
      <c r="T1829" s="228"/>
      <c r="AT1829" s="229" t="s">
        <v>205</v>
      </c>
      <c r="AU1829" s="229" t="s">
        <v>132</v>
      </c>
      <c r="AV1829" s="14" t="s">
        <v>132</v>
      </c>
      <c r="AW1829" s="14" t="s">
        <v>32</v>
      </c>
      <c r="AX1829" s="14" t="s">
        <v>76</v>
      </c>
      <c r="AY1829" s="229" t="s">
        <v>123</v>
      </c>
    </row>
    <row r="1830" spans="2:51" s="14" customFormat="1" ht="11.25">
      <c r="B1830" s="219"/>
      <c r="C1830" s="220"/>
      <c r="D1830" s="200" t="s">
        <v>205</v>
      </c>
      <c r="E1830" s="221" t="s">
        <v>1</v>
      </c>
      <c r="F1830" s="222" t="s">
        <v>2144</v>
      </c>
      <c r="G1830" s="220"/>
      <c r="H1830" s="223">
        <v>8.0239999999999991</v>
      </c>
      <c r="I1830" s="224"/>
      <c r="J1830" s="220"/>
      <c r="K1830" s="220"/>
      <c r="L1830" s="225"/>
      <c r="M1830" s="226"/>
      <c r="N1830" s="227"/>
      <c r="O1830" s="227"/>
      <c r="P1830" s="227"/>
      <c r="Q1830" s="227"/>
      <c r="R1830" s="227"/>
      <c r="S1830" s="227"/>
      <c r="T1830" s="228"/>
      <c r="AT1830" s="229" t="s">
        <v>205</v>
      </c>
      <c r="AU1830" s="229" t="s">
        <v>132</v>
      </c>
      <c r="AV1830" s="14" t="s">
        <v>132</v>
      </c>
      <c r="AW1830" s="14" t="s">
        <v>32</v>
      </c>
      <c r="AX1830" s="14" t="s">
        <v>76</v>
      </c>
      <c r="AY1830" s="229" t="s">
        <v>123</v>
      </c>
    </row>
    <row r="1831" spans="2:51" s="14" customFormat="1" ht="11.25">
      <c r="B1831" s="219"/>
      <c r="C1831" s="220"/>
      <c r="D1831" s="200" t="s">
        <v>205</v>
      </c>
      <c r="E1831" s="221" t="s">
        <v>1</v>
      </c>
      <c r="F1831" s="222" t="s">
        <v>2143</v>
      </c>
      <c r="G1831" s="220"/>
      <c r="H1831" s="223">
        <v>5.782</v>
      </c>
      <c r="I1831" s="224"/>
      <c r="J1831" s="220"/>
      <c r="K1831" s="220"/>
      <c r="L1831" s="225"/>
      <c r="M1831" s="226"/>
      <c r="N1831" s="227"/>
      <c r="O1831" s="227"/>
      <c r="P1831" s="227"/>
      <c r="Q1831" s="227"/>
      <c r="R1831" s="227"/>
      <c r="S1831" s="227"/>
      <c r="T1831" s="228"/>
      <c r="AT1831" s="229" t="s">
        <v>205</v>
      </c>
      <c r="AU1831" s="229" t="s">
        <v>132</v>
      </c>
      <c r="AV1831" s="14" t="s">
        <v>132</v>
      </c>
      <c r="AW1831" s="14" t="s">
        <v>32</v>
      </c>
      <c r="AX1831" s="14" t="s">
        <v>76</v>
      </c>
      <c r="AY1831" s="229" t="s">
        <v>123</v>
      </c>
    </row>
    <row r="1832" spans="2:51" s="14" customFormat="1" ht="11.25">
      <c r="B1832" s="219"/>
      <c r="C1832" s="220"/>
      <c r="D1832" s="200" t="s">
        <v>205</v>
      </c>
      <c r="E1832" s="221" t="s">
        <v>1</v>
      </c>
      <c r="F1832" s="222" t="s">
        <v>2142</v>
      </c>
      <c r="G1832" s="220"/>
      <c r="H1832" s="223">
        <v>0.47599999999999998</v>
      </c>
      <c r="I1832" s="224"/>
      <c r="J1832" s="220"/>
      <c r="K1832" s="220"/>
      <c r="L1832" s="225"/>
      <c r="M1832" s="226"/>
      <c r="N1832" s="227"/>
      <c r="O1832" s="227"/>
      <c r="P1832" s="227"/>
      <c r="Q1832" s="227"/>
      <c r="R1832" s="227"/>
      <c r="S1832" s="227"/>
      <c r="T1832" s="228"/>
      <c r="AT1832" s="229" t="s">
        <v>205</v>
      </c>
      <c r="AU1832" s="229" t="s">
        <v>132</v>
      </c>
      <c r="AV1832" s="14" t="s">
        <v>132</v>
      </c>
      <c r="AW1832" s="14" t="s">
        <v>32</v>
      </c>
      <c r="AX1832" s="14" t="s">
        <v>76</v>
      </c>
      <c r="AY1832" s="229" t="s">
        <v>123</v>
      </c>
    </row>
    <row r="1833" spans="2:51" s="14" customFormat="1" ht="11.25">
      <c r="B1833" s="219"/>
      <c r="C1833" s="220"/>
      <c r="D1833" s="200" t="s">
        <v>205</v>
      </c>
      <c r="E1833" s="221" t="s">
        <v>1</v>
      </c>
      <c r="F1833" s="222" t="s">
        <v>2143</v>
      </c>
      <c r="G1833" s="220"/>
      <c r="H1833" s="223">
        <v>5.782</v>
      </c>
      <c r="I1833" s="224"/>
      <c r="J1833" s="220"/>
      <c r="K1833" s="220"/>
      <c r="L1833" s="225"/>
      <c r="M1833" s="226"/>
      <c r="N1833" s="227"/>
      <c r="O1833" s="227"/>
      <c r="P1833" s="227"/>
      <c r="Q1833" s="227"/>
      <c r="R1833" s="227"/>
      <c r="S1833" s="227"/>
      <c r="T1833" s="228"/>
      <c r="AT1833" s="229" t="s">
        <v>205</v>
      </c>
      <c r="AU1833" s="229" t="s">
        <v>132</v>
      </c>
      <c r="AV1833" s="14" t="s">
        <v>132</v>
      </c>
      <c r="AW1833" s="14" t="s">
        <v>32</v>
      </c>
      <c r="AX1833" s="14" t="s">
        <v>76</v>
      </c>
      <c r="AY1833" s="229" t="s">
        <v>123</v>
      </c>
    </row>
    <row r="1834" spans="2:51" s="14" customFormat="1" ht="11.25">
      <c r="B1834" s="219"/>
      <c r="C1834" s="220"/>
      <c r="D1834" s="200" t="s">
        <v>205</v>
      </c>
      <c r="E1834" s="221" t="s">
        <v>1</v>
      </c>
      <c r="F1834" s="222" t="s">
        <v>2145</v>
      </c>
      <c r="G1834" s="220"/>
      <c r="H1834" s="223">
        <v>0.47599999999999998</v>
      </c>
      <c r="I1834" s="224"/>
      <c r="J1834" s="220"/>
      <c r="K1834" s="220"/>
      <c r="L1834" s="225"/>
      <c r="M1834" s="226"/>
      <c r="N1834" s="227"/>
      <c r="O1834" s="227"/>
      <c r="P1834" s="227"/>
      <c r="Q1834" s="227"/>
      <c r="R1834" s="227"/>
      <c r="S1834" s="227"/>
      <c r="T1834" s="228"/>
      <c r="AT1834" s="229" t="s">
        <v>205</v>
      </c>
      <c r="AU1834" s="229" t="s">
        <v>132</v>
      </c>
      <c r="AV1834" s="14" t="s">
        <v>132</v>
      </c>
      <c r="AW1834" s="14" t="s">
        <v>32</v>
      </c>
      <c r="AX1834" s="14" t="s">
        <v>76</v>
      </c>
      <c r="AY1834" s="229" t="s">
        <v>123</v>
      </c>
    </row>
    <row r="1835" spans="2:51" s="14" customFormat="1" ht="11.25">
      <c r="B1835" s="219"/>
      <c r="C1835" s="220"/>
      <c r="D1835" s="200" t="s">
        <v>205</v>
      </c>
      <c r="E1835" s="221" t="s">
        <v>1</v>
      </c>
      <c r="F1835" s="222" t="s">
        <v>2144</v>
      </c>
      <c r="G1835" s="220"/>
      <c r="H1835" s="223">
        <v>8.0239999999999991</v>
      </c>
      <c r="I1835" s="224"/>
      <c r="J1835" s="220"/>
      <c r="K1835" s="220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205</v>
      </c>
      <c r="AU1835" s="229" t="s">
        <v>132</v>
      </c>
      <c r="AV1835" s="14" t="s">
        <v>132</v>
      </c>
      <c r="AW1835" s="14" t="s">
        <v>32</v>
      </c>
      <c r="AX1835" s="14" t="s">
        <v>76</v>
      </c>
      <c r="AY1835" s="229" t="s">
        <v>123</v>
      </c>
    </row>
    <row r="1836" spans="2:51" s="14" customFormat="1" ht="11.25">
      <c r="B1836" s="219"/>
      <c r="C1836" s="220"/>
      <c r="D1836" s="200" t="s">
        <v>205</v>
      </c>
      <c r="E1836" s="221" t="s">
        <v>1</v>
      </c>
      <c r="F1836" s="222" t="s">
        <v>2146</v>
      </c>
      <c r="G1836" s="220"/>
      <c r="H1836" s="223">
        <v>11.868</v>
      </c>
      <c r="I1836" s="224"/>
      <c r="J1836" s="220"/>
      <c r="K1836" s="220"/>
      <c r="L1836" s="225"/>
      <c r="M1836" s="226"/>
      <c r="N1836" s="227"/>
      <c r="O1836" s="227"/>
      <c r="P1836" s="227"/>
      <c r="Q1836" s="227"/>
      <c r="R1836" s="227"/>
      <c r="S1836" s="227"/>
      <c r="T1836" s="228"/>
      <c r="AT1836" s="229" t="s">
        <v>205</v>
      </c>
      <c r="AU1836" s="229" t="s">
        <v>132</v>
      </c>
      <c r="AV1836" s="14" t="s">
        <v>132</v>
      </c>
      <c r="AW1836" s="14" t="s">
        <v>32</v>
      </c>
      <c r="AX1836" s="14" t="s">
        <v>76</v>
      </c>
      <c r="AY1836" s="229" t="s">
        <v>123</v>
      </c>
    </row>
    <row r="1837" spans="2:51" s="14" customFormat="1" ht="11.25">
      <c r="B1837" s="219"/>
      <c r="C1837" s="220"/>
      <c r="D1837" s="200" t="s">
        <v>205</v>
      </c>
      <c r="E1837" s="221" t="s">
        <v>1</v>
      </c>
      <c r="F1837" s="222" t="s">
        <v>2147</v>
      </c>
      <c r="G1837" s="220"/>
      <c r="H1837" s="223">
        <v>2.4180000000000001</v>
      </c>
      <c r="I1837" s="224"/>
      <c r="J1837" s="220"/>
      <c r="K1837" s="220"/>
      <c r="L1837" s="225"/>
      <c r="M1837" s="226"/>
      <c r="N1837" s="227"/>
      <c r="O1837" s="227"/>
      <c r="P1837" s="227"/>
      <c r="Q1837" s="227"/>
      <c r="R1837" s="227"/>
      <c r="S1837" s="227"/>
      <c r="T1837" s="228"/>
      <c r="AT1837" s="229" t="s">
        <v>205</v>
      </c>
      <c r="AU1837" s="229" t="s">
        <v>132</v>
      </c>
      <c r="AV1837" s="14" t="s">
        <v>132</v>
      </c>
      <c r="AW1837" s="14" t="s">
        <v>32</v>
      </c>
      <c r="AX1837" s="14" t="s">
        <v>76</v>
      </c>
      <c r="AY1837" s="229" t="s">
        <v>123</v>
      </c>
    </row>
    <row r="1838" spans="2:51" s="14" customFormat="1" ht="11.25">
      <c r="B1838" s="219"/>
      <c r="C1838" s="220"/>
      <c r="D1838" s="200" t="s">
        <v>205</v>
      </c>
      <c r="E1838" s="221" t="s">
        <v>1</v>
      </c>
      <c r="F1838" s="222" t="s">
        <v>2144</v>
      </c>
      <c r="G1838" s="220"/>
      <c r="H1838" s="223">
        <v>8.0239999999999991</v>
      </c>
      <c r="I1838" s="224"/>
      <c r="J1838" s="220"/>
      <c r="K1838" s="220"/>
      <c r="L1838" s="225"/>
      <c r="M1838" s="226"/>
      <c r="N1838" s="227"/>
      <c r="O1838" s="227"/>
      <c r="P1838" s="227"/>
      <c r="Q1838" s="227"/>
      <c r="R1838" s="227"/>
      <c r="S1838" s="227"/>
      <c r="T1838" s="228"/>
      <c r="AT1838" s="229" t="s">
        <v>205</v>
      </c>
      <c r="AU1838" s="229" t="s">
        <v>132</v>
      </c>
      <c r="AV1838" s="14" t="s">
        <v>132</v>
      </c>
      <c r="AW1838" s="14" t="s">
        <v>32</v>
      </c>
      <c r="AX1838" s="14" t="s">
        <v>76</v>
      </c>
      <c r="AY1838" s="229" t="s">
        <v>123</v>
      </c>
    </row>
    <row r="1839" spans="2:51" s="14" customFormat="1" ht="11.25">
      <c r="B1839" s="219"/>
      <c r="C1839" s="220"/>
      <c r="D1839" s="200" t="s">
        <v>205</v>
      </c>
      <c r="E1839" s="221" t="s">
        <v>1</v>
      </c>
      <c r="F1839" s="222" t="s">
        <v>2148</v>
      </c>
      <c r="G1839" s="220"/>
      <c r="H1839" s="223">
        <v>0.61199999999999999</v>
      </c>
      <c r="I1839" s="224"/>
      <c r="J1839" s="220"/>
      <c r="K1839" s="220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205</v>
      </c>
      <c r="AU1839" s="229" t="s">
        <v>132</v>
      </c>
      <c r="AV1839" s="14" t="s">
        <v>132</v>
      </c>
      <c r="AW1839" s="14" t="s">
        <v>32</v>
      </c>
      <c r="AX1839" s="14" t="s">
        <v>76</v>
      </c>
      <c r="AY1839" s="229" t="s">
        <v>123</v>
      </c>
    </row>
    <row r="1840" spans="2:51" s="14" customFormat="1" ht="11.25">
      <c r="B1840" s="219"/>
      <c r="C1840" s="220"/>
      <c r="D1840" s="200" t="s">
        <v>205</v>
      </c>
      <c r="E1840" s="221" t="s">
        <v>1</v>
      </c>
      <c r="F1840" s="222" t="s">
        <v>2149</v>
      </c>
      <c r="G1840" s="220"/>
      <c r="H1840" s="223">
        <v>8.2319999999999993</v>
      </c>
      <c r="I1840" s="224"/>
      <c r="J1840" s="220"/>
      <c r="K1840" s="220"/>
      <c r="L1840" s="225"/>
      <c r="M1840" s="226"/>
      <c r="N1840" s="227"/>
      <c r="O1840" s="227"/>
      <c r="P1840" s="227"/>
      <c r="Q1840" s="227"/>
      <c r="R1840" s="227"/>
      <c r="S1840" s="227"/>
      <c r="T1840" s="228"/>
      <c r="AT1840" s="229" t="s">
        <v>205</v>
      </c>
      <c r="AU1840" s="229" t="s">
        <v>132</v>
      </c>
      <c r="AV1840" s="14" t="s">
        <v>132</v>
      </c>
      <c r="AW1840" s="14" t="s">
        <v>32</v>
      </c>
      <c r="AX1840" s="14" t="s">
        <v>76</v>
      </c>
      <c r="AY1840" s="229" t="s">
        <v>123</v>
      </c>
    </row>
    <row r="1841" spans="2:51" s="14" customFormat="1" ht="11.25">
      <c r="B1841" s="219"/>
      <c r="C1841" s="220"/>
      <c r="D1841" s="200" t="s">
        <v>205</v>
      </c>
      <c r="E1841" s="221" t="s">
        <v>1</v>
      </c>
      <c r="F1841" s="222" t="s">
        <v>2150</v>
      </c>
      <c r="G1841" s="220"/>
      <c r="H1841" s="223">
        <v>3.45</v>
      </c>
      <c r="I1841" s="224"/>
      <c r="J1841" s="220"/>
      <c r="K1841" s="220"/>
      <c r="L1841" s="225"/>
      <c r="M1841" s="226"/>
      <c r="N1841" s="227"/>
      <c r="O1841" s="227"/>
      <c r="P1841" s="227"/>
      <c r="Q1841" s="227"/>
      <c r="R1841" s="227"/>
      <c r="S1841" s="227"/>
      <c r="T1841" s="228"/>
      <c r="AT1841" s="229" t="s">
        <v>205</v>
      </c>
      <c r="AU1841" s="229" t="s">
        <v>132</v>
      </c>
      <c r="AV1841" s="14" t="s">
        <v>132</v>
      </c>
      <c r="AW1841" s="14" t="s">
        <v>32</v>
      </c>
      <c r="AX1841" s="14" t="s">
        <v>76</v>
      </c>
      <c r="AY1841" s="229" t="s">
        <v>123</v>
      </c>
    </row>
    <row r="1842" spans="2:51" s="14" customFormat="1" ht="11.25">
      <c r="B1842" s="219"/>
      <c r="C1842" s="220"/>
      <c r="D1842" s="200" t="s">
        <v>205</v>
      </c>
      <c r="E1842" s="221" t="s">
        <v>1</v>
      </c>
      <c r="F1842" s="222" t="s">
        <v>2147</v>
      </c>
      <c r="G1842" s="220"/>
      <c r="H1842" s="223">
        <v>2.4180000000000001</v>
      </c>
      <c r="I1842" s="224"/>
      <c r="J1842" s="220"/>
      <c r="K1842" s="220"/>
      <c r="L1842" s="225"/>
      <c r="M1842" s="226"/>
      <c r="N1842" s="227"/>
      <c r="O1842" s="227"/>
      <c r="P1842" s="227"/>
      <c r="Q1842" s="227"/>
      <c r="R1842" s="227"/>
      <c r="S1842" s="227"/>
      <c r="T1842" s="228"/>
      <c r="AT1842" s="229" t="s">
        <v>205</v>
      </c>
      <c r="AU1842" s="229" t="s">
        <v>132</v>
      </c>
      <c r="AV1842" s="14" t="s">
        <v>132</v>
      </c>
      <c r="AW1842" s="14" t="s">
        <v>32</v>
      </c>
      <c r="AX1842" s="14" t="s">
        <v>76</v>
      </c>
      <c r="AY1842" s="229" t="s">
        <v>123</v>
      </c>
    </row>
    <row r="1843" spans="2:51" s="14" customFormat="1" ht="11.25">
      <c r="B1843" s="219"/>
      <c r="C1843" s="220"/>
      <c r="D1843" s="200" t="s">
        <v>205</v>
      </c>
      <c r="E1843" s="221" t="s">
        <v>1</v>
      </c>
      <c r="F1843" s="222" t="s">
        <v>2151</v>
      </c>
      <c r="G1843" s="220"/>
      <c r="H1843" s="223">
        <v>0.96</v>
      </c>
      <c r="I1843" s="224"/>
      <c r="J1843" s="220"/>
      <c r="K1843" s="220"/>
      <c r="L1843" s="225"/>
      <c r="M1843" s="226"/>
      <c r="N1843" s="227"/>
      <c r="O1843" s="227"/>
      <c r="P1843" s="227"/>
      <c r="Q1843" s="227"/>
      <c r="R1843" s="227"/>
      <c r="S1843" s="227"/>
      <c r="T1843" s="228"/>
      <c r="AT1843" s="229" t="s">
        <v>205</v>
      </c>
      <c r="AU1843" s="229" t="s">
        <v>132</v>
      </c>
      <c r="AV1843" s="14" t="s">
        <v>132</v>
      </c>
      <c r="AW1843" s="14" t="s">
        <v>32</v>
      </c>
      <c r="AX1843" s="14" t="s">
        <v>76</v>
      </c>
      <c r="AY1843" s="229" t="s">
        <v>123</v>
      </c>
    </row>
    <row r="1844" spans="2:51" s="14" customFormat="1" ht="33.75">
      <c r="B1844" s="219"/>
      <c r="C1844" s="220"/>
      <c r="D1844" s="200" t="s">
        <v>205</v>
      </c>
      <c r="E1844" s="221" t="s">
        <v>1</v>
      </c>
      <c r="F1844" s="222" t="s">
        <v>2152</v>
      </c>
      <c r="G1844" s="220"/>
      <c r="H1844" s="223">
        <v>244.416</v>
      </c>
      <c r="I1844" s="224"/>
      <c r="J1844" s="220"/>
      <c r="K1844" s="220"/>
      <c r="L1844" s="225"/>
      <c r="M1844" s="226"/>
      <c r="N1844" s="227"/>
      <c r="O1844" s="227"/>
      <c r="P1844" s="227"/>
      <c r="Q1844" s="227"/>
      <c r="R1844" s="227"/>
      <c r="S1844" s="227"/>
      <c r="T1844" s="228"/>
      <c r="AT1844" s="229" t="s">
        <v>205</v>
      </c>
      <c r="AU1844" s="229" t="s">
        <v>132</v>
      </c>
      <c r="AV1844" s="14" t="s">
        <v>132</v>
      </c>
      <c r="AW1844" s="14" t="s">
        <v>32</v>
      </c>
      <c r="AX1844" s="14" t="s">
        <v>76</v>
      </c>
      <c r="AY1844" s="229" t="s">
        <v>123</v>
      </c>
    </row>
    <row r="1845" spans="2:51" s="14" customFormat="1" ht="33.75">
      <c r="B1845" s="219"/>
      <c r="C1845" s="220"/>
      <c r="D1845" s="200" t="s">
        <v>205</v>
      </c>
      <c r="E1845" s="221" t="s">
        <v>1</v>
      </c>
      <c r="F1845" s="222" t="s">
        <v>2153</v>
      </c>
      <c r="G1845" s="220"/>
      <c r="H1845" s="223">
        <v>125.52200000000001</v>
      </c>
      <c r="I1845" s="224"/>
      <c r="J1845" s="220"/>
      <c r="K1845" s="220"/>
      <c r="L1845" s="225"/>
      <c r="M1845" s="226"/>
      <c r="N1845" s="227"/>
      <c r="O1845" s="227"/>
      <c r="P1845" s="227"/>
      <c r="Q1845" s="227"/>
      <c r="R1845" s="227"/>
      <c r="S1845" s="227"/>
      <c r="T1845" s="228"/>
      <c r="AT1845" s="229" t="s">
        <v>205</v>
      </c>
      <c r="AU1845" s="229" t="s">
        <v>132</v>
      </c>
      <c r="AV1845" s="14" t="s">
        <v>132</v>
      </c>
      <c r="AW1845" s="14" t="s">
        <v>32</v>
      </c>
      <c r="AX1845" s="14" t="s">
        <v>76</v>
      </c>
      <c r="AY1845" s="229" t="s">
        <v>123</v>
      </c>
    </row>
    <row r="1846" spans="2:51" s="14" customFormat="1" ht="22.5">
      <c r="B1846" s="219"/>
      <c r="C1846" s="220"/>
      <c r="D1846" s="200" t="s">
        <v>205</v>
      </c>
      <c r="E1846" s="221" t="s">
        <v>1</v>
      </c>
      <c r="F1846" s="222" t="s">
        <v>2154</v>
      </c>
      <c r="G1846" s="220"/>
      <c r="H1846" s="223">
        <v>117.88800000000001</v>
      </c>
      <c r="I1846" s="224"/>
      <c r="J1846" s="220"/>
      <c r="K1846" s="220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205</v>
      </c>
      <c r="AU1846" s="229" t="s">
        <v>132</v>
      </c>
      <c r="AV1846" s="14" t="s">
        <v>132</v>
      </c>
      <c r="AW1846" s="14" t="s">
        <v>32</v>
      </c>
      <c r="AX1846" s="14" t="s">
        <v>76</v>
      </c>
      <c r="AY1846" s="229" t="s">
        <v>123</v>
      </c>
    </row>
    <row r="1847" spans="2:51" s="14" customFormat="1" ht="11.25">
      <c r="B1847" s="219"/>
      <c r="C1847" s="220"/>
      <c r="D1847" s="200" t="s">
        <v>205</v>
      </c>
      <c r="E1847" s="221" t="s">
        <v>1</v>
      </c>
      <c r="F1847" s="222" t="s">
        <v>2155</v>
      </c>
      <c r="G1847" s="220"/>
      <c r="H1847" s="223">
        <v>-52.954000000000001</v>
      </c>
      <c r="I1847" s="224"/>
      <c r="J1847" s="220"/>
      <c r="K1847" s="220"/>
      <c r="L1847" s="225"/>
      <c r="M1847" s="226"/>
      <c r="N1847" s="227"/>
      <c r="O1847" s="227"/>
      <c r="P1847" s="227"/>
      <c r="Q1847" s="227"/>
      <c r="R1847" s="227"/>
      <c r="S1847" s="227"/>
      <c r="T1847" s="228"/>
      <c r="AT1847" s="229" t="s">
        <v>205</v>
      </c>
      <c r="AU1847" s="229" t="s">
        <v>132</v>
      </c>
      <c r="AV1847" s="14" t="s">
        <v>132</v>
      </c>
      <c r="AW1847" s="14" t="s">
        <v>32</v>
      </c>
      <c r="AX1847" s="14" t="s">
        <v>76</v>
      </c>
      <c r="AY1847" s="229" t="s">
        <v>123</v>
      </c>
    </row>
    <row r="1848" spans="2:51" s="14" customFormat="1" ht="11.25">
      <c r="B1848" s="219"/>
      <c r="C1848" s="220"/>
      <c r="D1848" s="200" t="s">
        <v>205</v>
      </c>
      <c r="E1848" s="221" t="s">
        <v>1</v>
      </c>
      <c r="F1848" s="222" t="s">
        <v>2156</v>
      </c>
      <c r="G1848" s="220"/>
      <c r="H1848" s="223">
        <v>-9.984</v>
      </c>
      <c r="I1848" s="224"/>
      <c r="J1848" s="220"/>
      <c r="K1848" s="220"/>
      <c r="L1848" s="225"/>
      <c r="M1848" s="226"/>
      <c r="N1848" s="227"/>
      <c r="O1848" s="227"/>
      <c r="P1848" s="227"/>
      <c r="Q1848" s="227"/>
      <c r="R1848" s="227"/>
      <c r="S1848" s="227"/>
      <c r="T1848" s="228"/>
      <c r="AT1848" s="229" t="s">
        <v>205</v>
      </c>
      <c r="AU1848" s="229" t="s">
        <v>132</v>
      </c>
      <c r="AV1848" s="14" t="s">
        <v>132</v>
      </c>
      <c r="AW1848" s="14" t="s">
        <v>32</v>
      </c>
      <c r="AX1848" s="14" t="s">
        <v>76</v>
      </c>
      <c r="AY1848" s="229" t="s">
        <v>123</v>
      </c>
    </row>
    <row r="1849" spans="2:51" s="14" customFormat="1" ht="11.25">
      <c r="B1849" s="219"/>
      <c r="C1849" s="220"/>
      <c r="D1849" s="200" t="s">
        <v>205</v>
      </c>
      <c r="E1849" s="221" t="s">
        <v>1</v>
      </c>
      <c r="F1849" s="222" t="s">
        <v>2157</v>
      </c>
      <c r="G1849" s="220"/>
      <c r="H1849" s="223">
        <v>5.6</v>
      </c>
      <c r="I1849" s="224"/>
      <c r="J1849" s="220"/>
      <c r="K1849" s="220"/>
      <c r="L1849" s="225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205</v>
      </c>
      <c r="AU1849" s="229" t="s">
        <v>132</v>
      </c>
      <c r="AV1849" s="14" t="s">
        <v>132</v>
      </c>
      <c r="AW1849" s="14" t="s">
        <v>32</v>
      </c>
      <c r="AX1849" s="14" t="s">
        <v>76</v>
      </c>
      <c r="AY1849" s="229" t="s">
        <v>123</v>
      </c>
    </row>
    <row r="1850" spans="2:51" s="14" customFormat="1" ht="11.25">
      <c r="B1850" s="219"/>
      <c r="C1850" s="220"/>
      <c r="D1850" s="200" t="s">
        <v>205</v>
      </c>
      <c r="E1850" s="221" t="s">
        <v>1</v>
      </c>
      <c r="F1850" s="222" t="s">
        <v>2158</v>
      </c>
      <c r="G1850" s="220"/>
      <c r="H1850" s="223">
        <v>-6.4</v>
      </c>
      <c r="I1850" s="224"/>
      <c r="J1850" s="220"/>
      <c r="K1850" s="220"/>
      <c r="L1850" s="225"/>
      <c r="M1850" s="226"/>
      <c r="N1850" s="227"/>
      <c r="O1850" s="227"/>
      <c r="P1850" s="227"/>
      <c r="Q1850" s="227"/>
      <c r="R1850" s="227"/>
      <c r="S1850" s="227"/>
      <c r="T1850" s="228"/>
      <c r="AT1850" s="229" t="s">
        <v>205</v>
      </c>
      <c r="AU1850" s="229" t="s">
        <v>132</v>
      </c>
      <c r="AV1850" s="14" t="s">
        <v>132</v>
      </c>
      <c r="AW1850" s="14" t="s">
        <v>32</v>
      </c>
      <c r="AX1850" s="14" t="s">
        <v>76</v>
      </c>
      <c r="AY1850" s="229" t="s">
        <v>123</v>
      </c>
    </row>
    <row r="1851" spans="2:51" s="14" customFormat="1" ht="11.25">
      <c r="B1851" s="219"/>
      <c r="C1851" s="220"/>
      <c r="D1851" s="200" t="s">
        <v>205</v>
      </c>
      <c r="E1851" s="221" t="s">
        <v>1</v>
      </c>
      <c r="F1851" s="222" t="s">
        <v>2159</v>
      </c>
      <c r="G1851" s="220"/>
      <c r="H1851" s="223">
        <v>4.8</v>
      </c>
      <c r="I1851" s="224"/>
      <c r="J1851" s="220"/>
      <c r="K1851" s="220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205</v>
      </c>
      <c r="AU1851" s="229" t="s">
        <v>132</v>
      </c>
      <c r="AV1851" s="14" t="s">
        <v>132</v>
      </c>
      <c r="AW1851" s="14" t="s">
        <v>32</v>
      </c>
      <c r="AX1851" s="14" t="s">
        <v>76</v>
      </c>
      <c r="AY1851" s="229" t="s">
        <v>123</v>
      </c>
    </row>
    <row r="1852" spans="2:51" s="16" customFormat="1" ht="11.25">
      <c r="B1852" s="251"/>
      <c r="C1852" s="252"/>
      <c r="D1852" s="200" t="s">
        <v>205</v>
      </c>
      <c r="E1852" s="253" t="s">
        <v>1</v>
      </c>
      <c r="F1852" s="254" t="s">
        <v>507</v>
      </c>
      <c r="G1852" s="252"/>
      <c r="H1852" s="255">
        <v>598.1690000000001</v>
      </c>
      <c r="I1852" s="256"/>
      <c r="J1852" s="252"/>
      <c r="K1852" s="252"/>
      <c r="L1852" s="257"/>
      <c r="M1852" s="258"/>
      <c r="N1852" s="259"/>
      <c r="O1852" s="259"/>
      <c r="P1852" s="259"/>
      <c r="Q1852" s="259"/>
      <c r="R1852" s="259"/>
      <c r="S1852" s="259"/>
      <c r="T1852" s="260"/>
      <c r="AT1852" s="261" t="s">
        <v>205</v>
      </c>
      <c r="AU1852" s="261" t="s">
        <v>132</v>
      </c>
      <c r="AV1852" s="16" t="s">
        <v>139</v>
      </c>
      <c r="AW1852" s="16" t="s">
        <v>32</v>
      </c>
      <c r="AX1852" s="16" t="s">
        <v>76</v>
      </c>
      <c r="AY1852" s="261" t="s">
        <v>123</v>
      </c>
    </row>
    <row r="1853" spans="2:51" s="13" customFormat="1" ht="11.25">
      <c r="B1853" s="209"/>
      <c r="C1853" s="210"/>
      <c r="D1853" s="200" t="s">
        <v>205</v>
      </c>
      <c r="E1853" s="211" t="s">
        <v>1</v>
      </c>
      <c r="F1853" s="212" t="s">
        <v>345</v>
      </c>
      <c r="G1853" s="210"/>
      <c r="H1853" s="211" t="s">
        <v>1</v>
      </c>
      <c r="I1853" s="213"/>
      <c r="J1853" s="210"/>
      <c r="K1853" s="210"/>
      <c r="L1853" s="214"/>
      <c r="M1853" s="215"/>
      <c r="N1853" s="216"/>
      <c r="O1853" s="216"/>
      <c r="P1853" s="216"/>
      <c r="Q1853" s="216"/>
      <c r="R1853" s="216"/>
      <c r="S1853" s="216"/>
      <c r="T1853" s="217"/>
      <c r="AT1853" s="218" t="s">
        <v>205</v>
      </c>
      <c r="AU1853" s="218" t="s">
        <v>132</v>
      </c>
      <c r="AV1853" s="13" t="s">
        <v>83</v>
      </c>
      <c r="AW1853" s="13" t="s">
        <v>32</v>
      </c>
      <c r="AX1853" s="13" t="s">
        <v>76</v>
      </c>
      <c r="AY1853" s="218" t="s">
        <v>123</v>
      </c>
    </row>
    <row r="1854" spans="2:51" s="14" customFormat="1" ht="11.25">
      <c r="B1854" s="219"/>
      <c r="C1854" s="220"/>
      <c r="D1854" s="200" t="s">
        <v>205</v>
      </c>
      <c r="E1854" s="221" t="s">
        <v>1</v>
      </c>
      <c r="F1854" s="222" t="s">
        <v>2160</v>
      </c>
      <c r="G1854" s="220"/>
      <c r="H1854" s="223">
        <v>699.94899999999996</v>
      </c>
      <c r="I1854" s="224"/>
      <c r="J1854" s="220"/>
      <c r="K1854" s="220"/>
      <c r="L1854" s="225"/>
      <c r="M1854" s="226"/>
      <c r="N1854" s="227"/>
      <c r="O1854" s="227"/>
      <c r="P1854" s="227"/>
      <c r="Q1854" s="227"/>
      <c r="R1854" s="227"/>
      <c r="S1854" s="227"/>
      <c r="T1854" s="228"/>
      <c r="AT1854" s="229" t="s">
        <v>205</v>
      </c>
      <c r="AU1854" s="229" t="s">
        <v>132</v>
      </c>
      <c r="AV1854" s="14" t="s">
        <v>132</v>
      </c>
      <c r="AW1854" s="14" t="s">
        <v>32</v>
      </c>
      <c r="AX1854" s="14" t="s">
        <v>76</v>
      </c>
      <c r="AY1854" s="229" t="s">
        <v>123</v>
      </c>
    </row>
    <row r="1855" spans="2:51" s="13" customFormat="1" ht="11.25">
      <c r="B1855" s="209"/>
      <c r="C1855" s="210"/>
      <c r="D1855" s="200" t="s">
        <v>205</v>
      </c>
      <c r="E1855" s="211" t="s">
        <v>1</v>
      </c>
      <c r="F1855" s="212" t="s">
        <v>349</v>
      </c>
      <c r="G1855" s="210"/>
      <c r="H1855" s="211" t="s">
        <v>1</v>
      </c>
      <c r="I1855" s="213"/>
      <c r="J1855" s="210"/>
      <c r="K1855" s="210"/>
      <c r="L1855" s="214"/>
      <c r="M1855" s="215"/>
      <c r="N1855" s="216"/>
      <c r="O1855" s="216"/>
      <c r="P1855" s="216"/>
      <c r="Q1855" s="216"/>
      <c r="R1855" s="216"/>
      <c r="S1855" s="216"/>
      <c r="T1855" s="217"/>
      <c r="AT1855" s="218" t="s">
        <v>205</v>
      </c>
      <c r="AU1855" s="218" t="s">
        <v>132</v>
      </c>
      <c r="AV1855" s="13" t="s">
        <v>83</v>
      </c>
      <c r="AW1855" s="13" t="s">
        <v>32</v>
      </c>
      <c r="AX1855" s="13" t="s">
        <v>76</v>
      </c>
      <c r="AY1855" s="218" t="s">
        <v>123</v>
      </c>
    </row>
    <row r="1856" spans="2:51" s="14" customFormat="1" ht="11.25">
      <c r="B1856" s="219"/>
      <c r="C1856" s="220"/>
      <c r="D1856" s="200" t="s">
        <v>205</v>
      </c>
      <c r="E1856" s="221" t="s">
        <v>1</v>
      </c>
      <c r="F1856" s="222" t="s">
        <v>2161</v>
      </c>
      <c r="G1856" s="220"/>
      <c r="H1856" s="223">
        <v>1531.1880000000001</v>
      </c>
      <c r="I1856" s="224"/>
      <c r="J1856" s="220"/>
      <c r="K1856" s="220"/>
      <c r="L1856" s="225"/>
      <c r="M1856" s="226"/>
      <c r="N1856" s="227"/>
      <c r="O1856" s="227"/>
      <c r="P1856" s="227"/>
      <c r="Q1856" s="227"/>
      <c r="R1856" s="227"/>
      <c r="S1856" s="227"/>
      <c r="T1856" s="228"/>
      <c r="AT1856" s="229" t="s">
        <v>205</v>
      </c>
      <c r="AU1856" s="229" t="s">
        <v>132</v>
      </c>
      <c r="AV1856" s="14" t="s">
        <v>132</v>
      </c>
      <c r="AW1856" s="14" t="s">
        <v>32</v>
      </c>
      <c r="AX1856" s="14" t="s">
        <v>76</v>
      </c>
      <c r="AY1856" s="229" t="s">
        <v>123</v>
      </c>
    </row>
    <row r="1857" spans="1:65" s="15" customFormat="1" ht="11.25">
      <c r="B1857" s="230"/>
      <c r="C1857" s="231"/>
      <c r="D1857" s="200" t="s">
        <v>205</v>
      </c>
      <c r="E1857" s="232" t="s">
        <v>1</v>
      </c>
      <c r="F1857" s="233" t="s">
        <v>214</v>
      </c>
      <c r="G1857" s="231"/>
      <c r="H1857" s="234">
        <v>2829.306</v>
      </c>
      <c r="I1857" s="235"/>
      <c r="J1857" s="231"/>
      <c r="K1857" s="231"/>
      <c r="L1857" s="236"/>
      <c r="M1857" s="237"/>
      <c r="N1857" s="238"/>
      <c r="O1857" s="238"/>
      <c r="P1857" s="238"/>
      <c r="Q1857" s="238"/>
      <c r="R1857" s="238"/>
      <c r="S1857" s="238"/>
      <c r="T1857" s="239"/>
      <c r="AT1857" s="240" t="s">
        <v>205</v>
      </c>
      <c r="AU1857" s="240" t="s">
        <v>132</v>
      </c>
      <c r="AV1857" s="15" t="s">
        <v>144</v>
      </c>
      <c r="AW1857" s="15" t="s">
        <v>32</v>
      </c>
      <c r="AX1857" s="15" t="s">
        <v>83</v>
      </c>
      <c r="AY1857" s="240" t="s">
        <v>123</v>
      </c>
    </row>
    <row r="1858" spans="1:65" s="2" customFormat="1" ht="24.2" customHeight="1">
      <c r="A1858" s="35"/>
      <c r="B1858" s="36"/>
      <c r="C1858" s="187" t="s">
        <v>2162</v>
      </c>
      <c r="D1858" s="187" t="s">
        <v>126</v>
      </c>
      <c r="E1858" s="188" t="s">
        <v>2163</v>
      </c>
      <c r="F1858" s="189" t="s">
        <v>2164</v>
      </c>
      <c r="G1858" s="190" t="s">
        <v>202</v>
      </c>
      <c r="H1858" s="191">
        <v>419.61200000000002</v>
      </c>
      <c r="I1858" s="192"/>
      <c r="J1858" s="193">
        <f>ROUND(I1858*H1858,2)</f>
        <v>0</v>
      </c>
      <c r="K1858" s="189" t="s">
        <v>130</v>
      </c>
      <c r="L1858" s="40"/>
      <c r="M1858" s="194" t="s">
        <v>1</v>
      </c>
      <c r="N1858" s="195" t="s">
        <v>42</v>
      </c>
      <c r="O1858" s="72"/>
      <c r="P1858" s="196">
        <f>O1858*H1858</f>
        <v>0</v>
      </c>
      <c r="Q1858" s="196">
        <v>1E-3</v>
      </c>
      <c r="R1858" s="196">
        <f>Q1858*H1858</f>
        <v>0.41961200000000004</v>
      </c>
      <c r="S1858" s="196">
        <v>3.1E-4</v>
      </c>
      <c r="T1858" s="197">
        <f>S1858*H1858</f>
        <v>0.13007972000000001</v>
      </c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R1858" s="198" t="s">
        <v>295</v>
      </c>
      <c r="AT1858" s="198" t="s">
        <v>126</v>
      </c>
      <c r="AU1858" s="198" t="s">
        <v>132</v>
      </c>
      <c r="AY1858" s="18" t="s">
        <v>123</v>
      </c>
      <c r="BE1858" s="199">
        <f>IF(N1858="základní",J1858,0)</f>
        <v>0</v>
      </c>
      <c r="BF1858" s="199">
        <f>IF(N1858="snížená",J1858,0)</f>
        <v>0</v>
      </c>
      <c r="BG1858" s="199">
        <f>IF(N1858="zákl. přenesená",J1858,0)</f>
        <v>0</v>
      </c>
      <c r="BH1858" s="199">
        <f>IF(N1858="sníž. přenesená",J1858,0)</f>
        <v>0</v>
      </c>
      <c r="BI1858" s="199">
        <f>IF(N1858="nulová",J1858,0)</f>
        <v>0</v>
      </c>
      <c r="BJ1858" s="18" t="s">
        <v>132</v>
      </c>
      <c r="BK1858" s="199">
        <f>ROUND(I1858*H1858,2)</f>
        <v>0</v>
      </c>
      <c r="BL1858" s="18" t="s">
        <v>295</v>
      </c>
      <c r="BM1858" s="198" t="s">
        <v>2165</v>
      </c>
    </row>
    <row r="1859" spans="1:65" s="2" customFormat="1" ht="11.25">
      <c r="A1859" s="35"/>
      <c r="B1859" s="36"/>
      <c r="C1859" s="37"/>
      <c r="D1859" s="200" t="s">
        <v>134</v>
      </c>
      <c r="E1859" s="37"/>
      <c r="F1859" s="201" t="s">
        <v>2164</v>
      </c>
      <c r="G1859" s="37"/>
      <c r="H1859" s="37"/>
      <c r="I1859" s="202"/>
      <c r="J1859" s="37"/>
      <c r="K1859" s="37"/>
      <c r="L1859" s="40"/>
      <c r="M1859" s="203"/>
      <c r="N1859" s="204"/>
      <c r="O1859" s="72"/>
      <c r="P1859" s="72"/>
      <c r="Q1859" s="72"/>
      <c r="R1859" s="72"/>
      <c r="S1859" s="72"/>
      <c r="T1859" s="73"/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T1859" s="18" t="s">
        <v>134</v>
      </c>
      <c r="AU1859" s="18" t="s">
        <v>132</v>
      </c>
    </row>
    <row r="1860" spans="1:65" s="13" customFormat="1" ht="11.25">
      <c r="B1860" s="209"/>
      <c r="C1860" s="210"/>
      <c r="D1860" s="200" t="s">
        <v>205</v>
      </c>
      <c r="E1860" s="211" t="s">
        <v>1</v>
      </c>
      <c r="F1860" s="212" t="s">
        <v>2135</v>
      </c>
      <c r="G1860" s="210"/>
      <c r="H1860" s="211" t="s">
        <v>1</v>
      </c>
      <c r="I1860" s="213"/>
      <c r="J1860" s="210"/>
      <c r="K1860" s="210"/>
      <c r="L1860" s="214"/>
      <c r="M1860" s="215"/>
      <c r="N1860" s="216"/>
      <c r="O1860" s="216"/>
      <c r="P1860" s="216"/>
      <c r="Q1860" s="216"/>
      <c r="R1860" s="216"/>
      <c r="S1860" s="216"/>
      <c r="T1860" s="217"/>
      <c r="AT1860" s="218" t="s">
        <v>205</v>
      </c>
      <c r="AU1860" s="218" t="s">
        <v>132</v>
      </c>
      <c r="AV1860" s="13" t="s">
        <v>83</v>
      </c>
      <c r="AW1860" s="13" t="s">
        <v>32</v>
      </c>
      <c r="AX1860" s="13" t="s">
        <v>76</v>
      </c>
      <c r="AY1860" s="218" t="s">
        <v>123</v>
      </c>
    </row>
    <row r="1861" spans="1:65" s="14" customFormat="1" ht="22.5">
      <c r="B1861" s="219"/>
      <c r="C1861" s="220"/>
      <c r="D1861" s="200" t="s">
        <v>205</v>
      </c>
      <c r="E1861" s="221" t="s">
        <v>1</v>
      </c>
      <c r="F1861" s="222" t="s">
        <v>2166</v>
      </c>
      <c r="G1861" s="220"/>
      <c r="H1861" s="223">
        <v>70.087000000000003</v>
      </c>
      <c r="I1861" s="224"/>
      <c r="J1861" s="220"/>
      <c r="K1861" s="220"/>
      <c r="L1861" s="225"/>
      <c r="M1861" s="226"/>
      <c r="N1861" s="227"/>
      <c r="O1861" s="227"/>
      <c r="P1861" s="227"/>
      <c r="Q1861" s="227"/>
      <c r="R1861" s="227"/>
      <c r="S1861" s="227"/>
      <c r="T1861" s="228"/>
      <c r="AT1861" s="229" t="s">
        <v>205</v>
      </c>
      <c r="AU1861" s="229" t="s">
        <v>132</v>
      </c>
      <c r="AV1861" s="14" t="s">
        <v>132</v>
      </c>
      <c r="AW1861" s="14" t="s">
        <v>32</v>
      </c>
      <c r="AX1861" s="14" t="s">
        <v>76</v>
      </c>
      <c r="AY1861" s="229" t="s">
        <v>123</v>
      </c>
    </row>
    <row r="1862" spans="1:65" s="14" customFormat="1" ht="11.25">
      <c r="B1862" s="219"/>
      <c r="C1862" s="220"/>
      <c r="D1862" s="200" t="s">
        <v>205</v>
      </c>
      <c r="E1862" s="221" t="s">
        <v>1</v>
      </c>
      <c r="F1862" s="222" t="s">
        <v>2167</v>
      </c>
      <c r="G1862" s="220"/>
      <c r="H1862" s="223">
        <v>22.692</v>
      </c>
      <c r="I1862" s="224"/>
      <c r="J1862" s="220"/>
      <c r="K1862" s="220"/>
      <c r="L1862" s="225"/>
      <c r="M1862" s="226"/>
      <c r="N1862" s="227"/>
      <c r="O1862" s="227"/>
      <c r="P1862" s="227"/>
      <c r="Q1862" s="227"/>
      <c r="R1862" s="227"/>
      <c r="S1862" s="227"/>
      <c r="T1862" s="228"/>
      <c r="AT1862" s="229" t="s">
        <v>205</v>
      </c>
      <c r="AU1862" s="229" t="s">
        <v>132</v>
      </c>
      <c r="AV1862" s="14" t="s">
        <v>132</v>
      </c>
      <c r="AW1862" s="14" t="s">
        <v>32</v>
      </c>
      <c r="AX1862" s="14" t="s">
        <v>76</v>
      </c>
      <c r="AY1862" s="229" t="s">
        <v>123</v>
      </c>
    </row>
    <row r="1863" spans="1:65" s="13" customFormat="1" ht="11.25">
      <c r="B1863" s="209"/>
      <c r="C1863" s="210"/>
      <c r="D1863" s="200" t="s">
        <v>205</v>
      </c>
      <c r="E1863" s="211" t="s">
        <v>1</v>
      </c>
      <c r="F1863" s="212" t="s">
        <v>345</v>
      </c>
      <c r="G1863" s="210"/>
      <c r="H1863" s="211" t="s">
        <v>1</v>
      </c>
      <c r="I1863" s="213"/>
      <c r="J1863" s="210"/>
      <c r="K1863" s="210"/>
      <c r="L1863" s="214"/>
      <c r="M1863" s="215"/>
      <c r="N1863" s="216"/>
      <c r="O1863" s="216"/>
      <c r="P1863" s="216"/>
      <c r="Q1863" s="216"/>
      <c r="R1863" s="216"/>
      <c r="S1863" s="216"/>
      <c r="T1863" s="217"/>
      <c r="AT1863" s="218" t="s">
        <v>205</v>
      </c>
      <c r="AU1863" s="218" t="s">
        <v>132</v>
      </c>
      <c r="AV1863" s="13" t="s">
        <v>83</v>
      </c>
      <c r="AW1863" s="13" t="s">
        <v>32</v>
      </c>
      <c r="AX1863" s="13" t="s">
        <v>76</v>
      </c>
      <c r="AY1863" s="218" t="s">
        <v>123</v>
      </c>
    </row>
    <row r="1864" spans="1:65" s="14" customFormat="1" ht="11.25">
      <c r="B1864" s="219"/>
      <c r="C1864" s="220"/>
      <c r="D1864" s="200" t="s">
        <v>205</v>
      </c>
      <c r="E1864" s="221" t="s">
        <v>1</v>
      </c>
      <c r="F1864" s="222" t="s">
        <v>2168</v>
      </c>
      <c r="G1864" s="220"/>
      <c r="H1864" s="223">
        <v>106.95099999999999</v>
      </c>
      <c r="I1864" s="224"/>
      <c r="J1864" s="220"/>
      <c r="K1864" s="220"/>
      <c r="L1864" s="225"/>
      <c r="M1864" s="226"/>
      <c r="N1864" s="227"/>
      <c r="O1864" s="227"/>
      <c r="P1864" s="227"/>
      <c r="Q1864" s="227"/>
      <c r="R1864" s="227"/>
      <c r="S1864" s="227"/>
      <c r="T1864" s="228"/>
      <c r="AT1864" s="229" t="s">
        <v>205</v>
      </c>
      <c r="AU1864" s="229" t="s">
        <v>132</v>
      </c>
      <c r="AV1864" s="14" t="s">
        <v>132</v>
      </c>
      <c r="AW1864" s="14" t="s">
        <v>32</v>
      </c>
      <c r="AX1864" s="14" t="s">
        <v>76</v>
      </c>
      <c r="AY1864" s="229" t="s">
        <v>123</v>
      </c>
    </row>
    <row r="1865" spans="1:65" s="13" customFormat="1" ht="11.25">
      <c r="B1865" s="209"/>
      <c r="C1865" s="210"/>
      <c r="D1865" s="200" t="s">
        <v>205</v>
      </c>
      <c r="E1865" s="211" t="s">
        <v>1</v>
      </c>
      <c r="F1865" s="212" t="s">
        <v>349</v>
      </c>
      <c r="G1865" s="210"/>
      <c r="H1865" s="211" t="s">
        <v>1</v>
      </c>
      <c r="I1865" s="213"/>
      <c r="J1865" s="210"/>
      <c r="K1865" s="210"/>
      <c r="L1865" s="214"/>
      <c r="M1865" s="215"/>
      <c r="N1865" s="216"/>
      <c r="O1865" s="216"/>
      <c r="P1865" s="216"/>
      <c r="Q1865" s="216"/>
      <c r="R1865" s="216"/>
      <c r="S1865" s="216"/>
      <c r="T1865" s="217"/>
      <c r="AT1865" s="218" t="s">
        <v>205</v>
      </c>
      <c r="AU1865" s="218" t="s">
        <v>132</v>
      </c>
      <c r="AV1865" s="13" t="s">
        <v>83</v>
      </c>
      <c r="AW1865" s="13" t="s">
        <v>32</v>
      </c>
      <c r="AX1865" s="13" t="s">
        <v>76</v>
      </c>
      <c r="AY1865" s="218" t="s">
        <v>123</v>
      </c>
    </row>
    <row r="1866" spans="1:65" s="14" customFormat="1" ht="11.25">
      <c r="B1866" s="219"/>
      <c r="C1866" s="220"/>
      <c r="D1866" s="200" t="s">
        <v>205</v>
      </c>
      <c r="E1866" s="221" t="s">
        <v>1</v>
      </c>
      <c r="F1866" s="222" t="s">
        <v>2169</v>
      </c>
      <c r="G1866" s="220"/>
      <c r="H1866" s="223">
        <v>219.88200000000001</v>
      </c>
      <c r="I1866" s="224"/>
      <c r="J1866" s="220"/>
      <c r="K1866" s="220"/>
      <c r="L1866" s="225"/>
      <c r="M1866" s="226"/>
      <c r="N1866" s="227"/>
      <c r="O1866" s="227"/>
      <c r="P1866" s="227"/>
      <c r="Q1866" s="227"/>
      <c r="R1866" s="227"/>
      <c r="S1866" s="227"/>
      <c r="T1866" s="228"/>
      <c r="AT1866" s="229" t="s">
        <v>205</v>
      </c>
      <c r="AU1866" s="229" t="s">
        <v>132</v>
      </c>
      <c r="AV1866" s="14" t="s">
        <v>132</v>
      </c>
      <c r="AW1866" s="14" t="s">
        <v>32</v>
      </c>
      <c r="AX1866" s="14" t="s">
        <v>76</v>
      </c>
      <c r="AY1866" s="229" t="s">
        <v>123</v>
      </c>
    </row>
    <row r="1867" spans="1:65" s="15" customFormat="1" ht="11.25">
      <c r="B1867" s="230"/>
      <c r="C1867" s="231"/>
      <c r="D1867" s="200" t="s">
        <v>205</v>
      </c>
      <c r="E1867" s="232" t="s">
        <v>1</v>
      </c>
      <c r="F1867" s="233" t="s">
        <v>214</v>
      </c>
      <c r="G1867" s="231"/>
      <c r="H1867" s="234">
        <v>419.61199999999997</v>
      </c>
      <c r="I1867" s="235"/>
      <c r="J1867" s="231"/>
      <c r="K1867" s="231"/>
      <c r="L1867" s="236"/>
      <c r="M1867" s="237"/>
      <c r="N1867" s="238"/>
      <c r="O1867" s="238"/>
      <c r="P1867" s="238"/>
      <c r="Q1867" s="238"/>
      <c r="R1867" s="238"/>
      <c r="S1867" s="238"/>
      <c r="T1867" s="239"/>
      <c r="AT1867" s="240" t="s">
        <v>205</v>
      </c>
      <c r="AU1867" s="240" t="s">
        <v>132</v>
      </c>
      <c r="AV1867" s="15" t="s">
        <v>144</v>
      </c>
      <c r="AW1867" s="15" t="s">
        <v>32</v>
      </c>
      <c r="AX1867" s="15" t="s">
        <v>83</v>
      </c>
      <c r="AY1867" s="240" t="s">
        <v>123</v>
      </c>
    </row>
    <row r="1868" spans="1:65" s="2" customFormat="1" ht="24.2" customHeight="1">
      <c r="A1868" s="35"/>
      <c r="B1868" s="36"/>
      <c r="C1868" s="187" t="s">
        <v>2170</v>
      </c>
      <c r="D1868" s="187" t="s">
        <v>126</v>
      </c>
      <c r="E1868" s="188" t="s">
        <v>2171</v>
      </c>
      <c r="F1868" s="189" t="s">
        <v>2172</v>
      </c>
      <c r="G1868" s="190" t="s">
        <v>202</v>
      </c>
      <c r="H1868" s="191">
        <v>3756.4989999999998</v>
      </c>
      <c r="I1868" s="192"/>
      <c r="J1868" s="193">
        <f>ROUND(I1868*H1868,2)</f>
        <v>0</v>
      </c>
      <c r="K1868" s="189" t="s">
        <v>130</v>
      </c>
      <c r="L1868" s="40"/>
      <c r="M1868" s="194" t="s">
        <v>1</v>
      </c>
      <c r="N1868" s="195" t="s">
        <v>42</v>
      </c>
      <c r="O1868" s="72"/>
      <c r="P1868" s="196">
        <f>O1868*H1868</f>
        <v>0</v>
      </c>
      <c r="Q1868" s="196">
        <v>2.0000000000000001E-4</v>
      </c>
      <c r="R1868" s="196">
        <f>Q1868*H1868</f>
        <v>0.75129979999999996</v>
      </c>
      <c r="S1868" s="196">
        <v>0</v>
      </c>
      <c r="T1868" s="197">
        <f>S1868*H1868</f>
        <v>0</v>
      </c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/>
      <c r="AE1868" s="35"/>
      <c r="AR1868" s="198" t="s">
        <v>295</v>
      </c>
      <c r="AT1868" s="198" t="s">
        <v>126</v>
      </c>
      <c r="AU1868" s="198" t="s">
        <v>132</v>
      </c>
      <c r="AY1868" s="18" t="s">
        <v>123</v>
      </c>
      <c r="BE1868" s="199">
        <f>IF(N1868="základní",J1868,0)</f>
        <v>0</v>
      </c>
      <c r="BF1868" s="199">
        <f>IF(N1868="snížená",J1868,0)</f>
        <v>0</v>
      </c>
      <c r="BG1868" s="199">
        <f>IF(N1868="zákl. přenesená",J1868,0)</f>
        <v>0</v>
      </c>
      <c r="BH1868" s="199">
        <f>IF(N1868="sníž. přenesená",J1868,0)</f>
        <v>0</v>
      </c>
      <c r="BI1868" s="199">
        <f>IF(N1868="nulová",J1868,0)</f>
        <v>0</v>
      </c>
      <c r="BJ1868" s="18" t="s">
        <v>132</v>
      </c>
      <c r="BK1868" s="199">
        <f>ROUND(I1868*H1868,2)</f>
        <v>0</v>
      </c>
      <c r="BL1868" s="18" t="s">
        <v>295</v>
      </c>
      <c r="BM1868" s="198" t="s">
        <v>2173</v>
      </c>
    </row>
    <row r="1869" spans="1:65" s="2" customFormat="1" ht="19.5">
      <c r="A1869" s="35"/>
      <c r="B1869" s="36"/>
      <c r="C1869" s="37"/>
      <c r="D1869" s="200" t="s">
        <v>134</v>
      </c>
      <c r="E1869" s="37"/>
      <c r="F1869" s="201" t="s">
        <v>2174</v>
      </c>
      <c r="G1869" s="37"/>
      <c r="H1869" s="37"/>
      <c r="I1869" s="202"/>
      <c r="J1869" s="37"/>
      <c r="K1869" s="37"/>
      <c r="L1869" s="40"/>
      <c r="M1869" s="203"/>
      <c r="N1869" s="204"/>
      <c r="O1869" s="72"/>
      <c r="P1869" s="72"/>
      <c r="Q1869" s="72"/>
      <c r="R1869" s="72"/>
      <c r="S1869" s="72"/>
      <c r="T1869" s="73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T1869" s="18" t="s">
        <v>134</v>
      </c>
      <c r="AU1869" s="18" t="s">
        <v>132</v>
      </c>
    </row>
    <row r="1870" spans="1:65" s="13" customFormat="1" ht="11.25">
      <c r="B1870" s="209"/>
      <c r="C1870" s="210"/>
      <c r="D1870" s="200" t="s">
        <v>205</v>
      </c>
      <c r="E1870" s="211" t="s">
        <v>1</v>
      </c>
      <c r="F1870" s="212" t="s">
        <v>386</v>
      </c>
      <c r="G1870" s="210"/>
      <c r="H1870" s="211" t="s">
        <v>1</v>
      </c>
      <c r="I1870" s="213"/>
      <c r="J1870" s="210"/>
      <c r="K1870" s="210"/>
      <c r="L1870" s="214"/>
      <c r="M1870" s="215"/>
      <c r="N1870" s="216"/>
      <c r="O1870" s="216"/>
      <c r="P1870" s="216"/>
      <c r="Q1870" s="216"/>
      <c r="R1870" s="216"/>
      <c r="S1870" s="216"/>
      <c r="T1870" s="217"/>
      <c r="AT1870" s="218" t="s">
        <v>205</v>
      </c>
      <c r="AU1870" s="218" t="s">
        <v>132</v>
      </c>
      <c r="AV1870" s="13" t="s">
        <v>83</v>
      </c>
      <c r="AW1870" s="13" t="s">
        <v>32</v>
      </c>
      <c r="AX1870" s="13" t="s">
        <v>76</v>
      </c>
      <c r="AY1870" s="218" t="s">
        <v>123</v>
      </c>
    </row>
    <row r="1871" spans="1:65" s="14" customFormat="1" ht="11.25">
      <c r="B1871" s="219"/>
      <c r="C1871" s="220"/>
      <c r="D1871" s="200" t="s">
        <v>205</v>
      </c>
      <c r="E1871" s="221" t="s">
        <v>1</v>
      </c>
      <c r="F1871" s="222" t="s">
        <v>2175</v>
      </c>
      <c r="G1871" s="220"/>
      <c r="H1871" s="223">
        <v>30</v>
      </c>
      <c r="I1871" s="224"/>
      <c r="J1871" s="220"/>
      <c r="K1871" s="220"/>
      <c r="L1871" s="225"/>
      <c r="M1871" s="226"/>
      <c r="N1871" s="227"/>
      <c r="O1871" s="227"/>
      <c r="P1871" s="227"/>
      <c r="Q1871" s="227"/>
      <c r="R1871" s="227"/>
      <c r="S1871" s="227"/>
      <c r="T1871" s="228"/>
      <c r="AT1871" s="229" t="s">
        <v>205</v>
      </c>
      <c r="AU1871" s="229" t="s">
        <v>132</v>
      </c>
      <c r="AV1871" s="14" t="s">
        <v>132</v>
      </c>
      <c r="AW1871" s="14" t="s">
        <v>32</v>
      </c>
      <c r="AX1871" s="14" t="s">
        <v>76</v>
      </c>
      <c r="AY1871" s="229" t="s">
        <v>123</v>
      </c>
    </row>
    <row r="1872" spans="1:65" s="14" customFormat="1" ht="11.25">
      <c r="B1872" s="219"/>
      <c r="C1872" s="220"/>
      <c r="D1872" s="200" t="s">
        <v>205</v>
      </c>
      <c r="E1872" s="221" t="s">
        <v>1</v>
      </c>
      <c r="F1872" s="222" t="s">
        <v>2176</v>
      </c>
      <c r="G1872" s="220"/>
      <c r="H1872" s="223">
        <v>6.9749999999999996</v>
      </c>
      <c r="I1872" s="224"/>
      <c r="J1872" s="220"/>
      <c r="K1872" s="220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205</v>
      </c>
      <c r="AU1872" s="229" t="s">
        <v>132</v>
      </c>
      <c r="AV1872" s="14" t="s">
        <v>132</v>
      </c>
      <c r="AW1872" s="14" t="s">
        <v>32</v>
      </c>
      <c r="AX1872" s="14" t="s">
        <v>76</v>
      </c>
      <c r="AY1872" s="229" t="s">
        <v>123</v>
      </c>
    </row>
    <row r="1873" spans="2:51" s="14" customFormat="1" ht="11.25">
      <c r="B1873" s="219"/>
      <c r="C1873" s="220"/>
      <c r="D1873" s="200" t="s">
        <v>205</v>
      </c>
      <c r="E1873" s="221" t="s">
        <v>1</v>
      </c>
      <c r="F1873" s="222" t="s">
        <v>2177</v>
      </c>
      <c r="G1873" s="220"/>
      <c r="H1873" s="223">
        <v>3.875</v>
      </c>
      <c r="I1873" s="224"/>
      <c r="J1873" s="220"/>
      <c r="K1873" s="220"/>
      <c r="L1873" s="225"/>
      <c r="M1873" s="226"/>
      <c r="N1873" s="227"/>
      <c r="O1873" s="227"/>
      <c r="P1873" s="227"/>
      <c r="Q1873" s="227"/>
      <c r="R1873" s="227"/>
      <c r="S1873" s="227"/>
      <c r="T1873" s="228"/>
      <c r="AT1873" s="229" t="s">
        <v>205</v>
      </c>
      <c r="AU1873" s="229" t="s">
        <v>132</v>
      </c>
      <c r="AV1873" s="14" t="s">
        <v>132</v>
      </c>
      <c r="AW1873" s="14" t="s">
        <v>32</v>
      </c>
      <c r="AX1873" s="14" t="s">
        <v>76</v>
      </c>
      <c r="AY1873" s="229" t="s">
        <v>123</v>
      </c>
    </row>
    <row r="1874" spans="2:51" s="14" customFormat="1" ht="11.25">
      <c r="B1874" s="219"/>
      <c r="C1874" s="220"/>
      <c r="D1874" s="200" t="s">
        <v>205</v>
      </c>
      <c r="E1874" s="221" t="s">
        <v>1</v>
      </c>
      <c r="F1874" s="222" t="s">
        <v>2178</v>
      </c>
      <c r="G1874" s="220"/>
      <c r="H1874" s="223">
        <v>54.573999999999998</v>
      </c>
      <c r="I1874" s="224"/>
      <c r="J1874" s="220"/>
      <c r="K1874" s="220"/>
      <c r="L1874" s="225"/>
      <c r="M1874" s="226"/>
      <c r="N1874" s="227"/>
      <c r="O1874" s="227"/>
      <c r="P1874" s="227"/>
      <c r="Q1874" s="227"/>
      <c r="R1874" s="227"/>
      <c r="S1874" s="227"/>
      <c r="T1874" s="228"/>
      <c r="AT1874" s="229" t="s">
        <v>205</v>
      </c>
      <c r="AU1874" s="229" t="s">
        <v>132</v>
      </c>
      <c r="AV1874" s="14" t="s">
        <v>132</v>
      </c>
      <c r="AW1874" s="14" t="s">
        <v>32</v>
      </c>
      <c r="AX1874" s="14" t="s">
        <v>76</v>
      </c>
      <c r="AY1874" s="229" t="s">
        <v>123</v>
      </c>
    </row>
    <row r="1875" spans="2:51" s="14" customFormat="1" ht="11.25">
      <c r="B1875" s="219"/>
      <c r="C1875" s="220"/>
      <c r="D1875" s="200" t="s">
        <v>205</v>
      </c>
      <c r="E1875" s="221" t="s">
        <v>1</v>
      </c>
      <c r="F1875" s="222" t="s">
        <v>2179</v>
      </c>
      <c r="G1875" s="220"/>
      <c r="H1875" s="223">
        <v>7.8979999999999997</v>
      </c>
      <c r="I1875" s="224"/>
      <c r="J1875" s="220"/>
      <c r="K1875" s="220"/>
      <c r="L1875" s="225"/>
      <c r="M1875" s="226"/>
      <c r="N1875" s="227"/>
      <c r="O1875" s="227"/>
      <c r="P1875" s="227"/>
      <c r="Q1875" s="227"/>
      <c r="R1875" s="227"/>
      <c r="S1875" s="227"/>
      <c r="T1875" s="228"/>
      <c r="AT1875" s="229" t="s">
        <v>205</v>
      </c>
      <c r="AU1875" s="229" t="s">
        <v>132</v>
      </c>
      <c r="AV1875" s="14" t="s">
        <v>132</v>
      </c>
      <c r="AW1875" s="14" t="s">
        <v>32</v>
      </c>
      <c r="AX1875" s="14" t="s">
        <v>76</v>
      </c>
      <c r="AY1875" s="229" t="s">
        <v>123</v>
      </c>
    </row>
    <row r="1876" spans="2:51" s="14" customFormat="1" ht="11.25">
      <c r="B1876" s="219"/>
      <c r="C1876" s="220"/>
      <c r="D1876" s="200" t="s">
        <v>205</v>
      </c>
      <c r="E1876" s="221" t="s">
        <v>1</v>
      </c>
      <c r="F1876" s="222" t="s">
        <v>2180</v>
      </c>
      <c r="G1876" s="220"/>
      <c r="H1876" s="223">
        <v>7.2450000000000001</v>
      </c>
      <c r="I1876" s="224"/>
      <c r="J1876" s="220"/>
      <c r="K1876" s="220"/>
      <c r="L1876" s="225"/>
      <c r="M1876" s="226"/>
      <c r="N1876" s="227"/>
      <c r="O1876" s="227"/>
      <c r="P1876" s="227"/>
      <c r="Q1876" s="227"/>
      <c r="R1876" s="227"/>
      <c r="S1876" s="227"/>
      <c r="T1876" s="228"/>
      <c r="AT1876" s="229" t="s">
        <v>205</v>
      </c>
      <c r="AU1876" s="229" t="s">
        <v>132</v>
      </c>
      <c r="AV1876" s="14" t="s">
        <v>132</v>
      </c>
      <c r="AW1876" s="14" t="s">
        <v>32</v>
      </c>
      <c r="AX1876" s="14" t="s">
        <v>76</v>
      </c>
      <c r="AY1876" s="229" t="s">
        <v>123</v>
      </c>
    </row>
    <row r="1877" spans="2:51" s="14" customFormat="1" ht="11.25">
      <c r="B1877" s="219"/>
      <c r="C1877" s="220"/>
      <c r="D1877" s="200" t="s">
        <v>205</v>
      </c>
      <c r="E1877" s="221" t="s">
        <v>1</v>
      </c>
      <c r="F1877" s="222" t="s">
        <v>2181</v>
      </c>
      <c r="G1877" s="220"/>
      <c r="H1877" s="223">
        <v>0.59499999999999997</v>
      </c>
      <c r="I1877" s="224"/>
      <c r="J1877" s="220"/>
      <c r="K1877" s="220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205</v>
      </c>
      <c r="AU1877" s="229" t="s">
        <v>132</v>
      </c>
      <c r="AV1877" s="14" t="s">
        <v>132</v>
      </c>
      <c r="AW1877" s="14" t="s">
        <v>32</v>
      </c>
      <c r="AX1877" s="14" t="s">
        <v>76</v>
      </c>
      <c r="AY1877" s="229" t="s">
        <v>123</v>
      </c>
    </row>
    <row r="1878" spans="2:51" s="14" customFormat="1" ht="11.25">
      <c r="B1878" s="219"/>
      <c r="C1878" s="220"/>
      <c r="D1878" s="200" t="s">
        <v>205</v>
      </c>
      <c r="E1878" s="221" t="s">
        <v>1</v>
      </c>
      <c r="F1878" s="222" t="s">
        <v>2182</v>
      </c>
      <c r="G1878" s="220"/>
      <c r="H1878" s="223">
        <v>7.2279999999999998</v>
      </c>
      <c r="I1878" s="224"/>
      <c r="J1878" s="220"/>
      <c r="K1878" s="220"/>
      <c r="L1878" s="225"/>
      <c r="M1878" s="226"/>
      <c r="N1878" s="227"/>
      <c r="O1878" s="227"/>
      <c r="P1878" s="227"/>
      <c r="Q1878" s="227"/>
      <c r="R1878" s="227"/>
      <c r="S1878" s="227"/>
      <c r="T1878" s="228"/>
      <c r="AT1878" s="229" t="s">
        <v>205</v>
      </c>
      <c r="AU1878" s="229" t="s">
        <v>132</v>
      </c>
      <c r="AV1878" s="14" t="s">
        <v>132</v>
      </c>
      <c r="AW1878" s="14" t="s">
        <v>32</v>
      </c>
      <c r="AX1878" s="14" t="s">
        <v>76</v>
      </c>
      <c r="AY1878" s="229" t="s">
        <v>123</v>
      </c>
    </row>
    <row r="1879" spans="2:51" s="14" customFormat="1" ht="11.25">
      <c r="B1879" s="219"/>
      <c r="C1879" s="220"/>
      <c r="D1879" s="200" t="s">
        <v>205</v>
      </c>
      <c r="E1879" s="221" t="s">
        <v>1</v>
      </c>
      <c r="F1879" s="222" t="s">
        <v>2183</v>
      </c>
      <c r="G1879" s="220"/>
      <c r="H1879" s="223">
        <v>10.029999999999999</v>
      </c>
      <c r="I1879" s="224"/>
      <c r="J1879" s="220"/>
      <c r="K1879" s="220"/>
      <c r="L1879" s="225"/>
      <c r="M1879" s="226"/>
      <c r="N1879" s="227"/>
      <c r="O1879" s="227"/>
      <c r="P1879" s="227"/>
      <c r="Q1879" s="227"/>
      <c r="R1879" s="227"/>
      <c r="S1879" s="227"/>
      <c r="T1879" s="228"/>
      <c r="AT1879" s="229" t="s">
        <v>205</v>
      </c>
      <c r="AU1879" s="229" t="s">
        <v>132</v>
      </c>
      <c r="AV1879" s="14" t="s">
        <v>132</v>
      </c>
      <c r="AW1879" s="14" t="s">
        <v>32</v>
      </c>
      <c r="AX1879" s="14" t="s">
        <v>76</v>
      </c>
      <c r="AY1879" s="229" t="s">
        <v>123</v>
      </c>
    </row>
    <row r="1880" spans="2:51" s="14" customFormat="1" ht="11.25">
      <c r="B1880" s="219"/>
      <c r="C1880" s="220"/>
      <c r="D1880" s="200" t="s">
        <v>205</v>
      </c>
      <c r="E1880" s="221" t="s">
        <v>1</v>
      </c>
      <c r="F1880" s="222" t="s">
        <v>2183</v>
      </c>
      <c r="G1880" s="220"/>
      <c r="H1880" s="223">
        <v>10.029999999999999</v>
      </c>
      <c r="I1880" s="224"/>
      <c r="J1880" s="220"/>
      <c r="K1880" s="220"/>
      <c r="L1880" s="225"/>
      <c r="M1880" s="226"/>
      <c r="N1880" s="227"/>
      <c r="O1880" s="227"/>
      <c r="P1880" s="227"/>
      <c r="Q1880" s="227"/>
      <c r="R1880" s="227"/>
      <c r="S1880" s="227"/>
      <c r="T1880" s="228"/>
      <c r="AT1880" s="229" t="s">
        <v>205</v>
      </c>
      <c r="AU1880" s="229" t="s">
        <v>132</v>
      </c>
      <c r="AV1880" s="14" t="s">
        <v>132</v>
      </c>
      <c r="AW1880" s="14" t="s">
        <v>32</v>
      </c>
      <c r="AX1880" s="14" t="s">
        <v>76</v>
      </c>
      <c r="AY1880" s="229" t="s">
        <v>123</v>
      </c>
    </row>
    <row r="1881" spans="2:51" s="14" customFormat="1" ht="11.25">
      <c r="B1881" s="219"/>
      <c r="C1881" s="220"/>
      <c r="D1881" s="200" t="s">
        <v>205</v>
      </c>
      <c r="E1881" s="221" t="s">
        <v>1</v>
      </c>
      <c r="F1881" s="222" t="s">
        <v>2182</v>
      </c>
      <c r="G1881" s="220"/>
      <c r="H1881" s="223">
        <v>7.2279999999999998</v>
      </c>
      <c r="I1881" s="224"/>
      <c r="J1881" s="220"/>
      <c r="K1881" s="220"/>
      <c r="L1881" s="225"/>
      <c r="M1881" s="226"/>
      <c r="N1881" s="227"/>
      <c r="O1881" s="227"/>
      <c r="P1881" s="227"/>
      <c r="Q1881" s="227"/>
      <c r="R1881" s="227"/>
      <c r="S1881" s="227"/>
      <c r="T1881" s="228"/>
      <c r="AT1881" s="229" t="s">
        <v>205</v>
      </c>
      <c r="AU1881" s="229" t="s">
        <v>132</v>
      </c>
      <c r="AV1881" s="14" t="s">
        <v>132</v>
      </c>
      <c r="AW1881" s="14" t="s">
        <v>32</v>
      </c>
      <c r="AX1881" s="14" t="s">
        <v>76</v>
      </c>
      <c r="AY1881" s="229" t="s">
        <v>123</v>
      </c>
    </row>
    <row r="1882" spans="2:51" s="14" customFormat="1" ht="11.25">
      <c r="B1882" s="219"/>
      <c r="C1882" s="220"/>
      <c r="D1882" s="200" t="s">
        <v>205</v>
      </c>
      <c r="E1882" s="221" t="s">
        <v>1</v>
      </c>
      <c r="F1882" s="222" t="s">
        <v>2181</v>
      </c>
      <c r="G1882" s="220"/>
      <c r="H1882" s="223">
        <v>0.59499999999999997</v>
      </c>
      <c r="I1882" s="224"/>
      <c r="J1882" s="220"/>
      <c r="K1882" s="220"/>
      <c r="L1882" s="225"/>
      <c r="M1882" s="226"/>
      <c r="N1882" s="227"/>
      <c r="O1882" s="227"/>
      <c r="P1882" s="227"/>
      <c r="Q1882" s="227"/>
      <c r="R1882" s="227"/>
      <c r="S1882" s="227"/>
      <c r="T1882" s="228"/>
      <c r="AT1882" s="229" t="s">
        <v>205</v>
      </c>
      <c r="AU1882" s="229" t="s">
        <v>132</v>
      </c>
      <c r="AV1882" s="14" t="s">
        <v>132</v>
      </c>
      <c r="AW1882" s="14" t="s">
        <v>32</v>
      </c>
      <c r="AX1882" s="14" t="s">
        <v>76</v>
      </c>
      <c r="AY1882" s="229" t="s">
        <v>123</v>
      </c>
    </row>
    <row r="1883" spans="2:51" s="14" customFormat="1" ht="11.25">
      <c r="B1883" s="219"/>
      <c r="C1883" s="220"/>
      <c r="D1883" s="200" t="s">
        <v>205</v>
      </c>
      <c r="E1883" s="221" t="s">
        <v>1</v>
      </c>
      <c r="F1883" s="222" t="s">
        <v>2182</v>
      </c>
      <c r="G1883" s="220"/>
      <c r="H1883" s="223">
        <v>7.2279999999999998</v>
      </c>
      <c r="I1883" s="224"/>
      <c r="J1883" s="220"/>
      <c r="K1883" s="220"/>
      <c r="L1883" s="225"/>
      <c r="M1883" s="226"/>
      <c r="N1883" s="227"/>
      <c r="O1883" s="227"/>
      <c r="P1883" s="227"/>
      <c r="Q1883" s="227"/>
      <c r="R1883" s="227"/>
      <c r="S1883" s="227"/>
      <c r="T1883" s="228"/>
      <c r="AT1883" s="229" t="s">
        <v>205</v>
      </c>
      <c r="AU1883" s="229" t="s">
        <v>132</v>
      </c>
      <c r="AV1883" s="14" t="s">
        <v>132</v>
      </c>
      <c r="AW1883" s="14" t="s">
        <v>32</v>
      </c>
      <c r="AX1883" s="14" t="s">
        <v>76</v>
      </c>
      <c r="AY1883" s="229" t="s">
        <v>123</v>
      </c>
    </row>
    <row r="1884" spans="2:51" s="14" customFormat="1" ht="11.25">
      <c r="B1884" s="219"/>
      <c r="C1884" s="220"/>
      <c r="D1884" s="200" t="s">
        <v>205</v>
      </c>
      <c r="E1884" s="221" t="s">
        <v>1</v>
      </c>
      <c r="F1884" s="222" t="s">
        <v>2184</v>
      </c>
      <c r="G1884" s="220"/>
      <c r="H1884" s="223">
        <v>0.59499999999999997</v>
      </c>
      <c r="I1884" s="224"/>
      <c r="J1884" s="220"/>
      <c r="K1884" s="220"/>
      <c r="L1884" s="225"/>
      <c r="M1884" s="226"/>
      <c r="N1884" s="227"/>
      <c r="O1884" s="227"/>
      <c r="P1884" s="227"/>
      <c r="Q1884" s="227"/>
      <c r="R1884" s="227"/>
      <c r="S1884" s="227"/>
      <c r="T1884" s="228"/>
      <c r="AT1884" s="229" t="s">
        <v>205</v>
      </c>
      <c r="AU1884" s="229" t="s">
        <v>132</v>
      </c>
      <c r="AV1884" s="14" t="s">
        <v>132</v>
      </c>
      <c r="AW1884" s="14" t="s">
        <v>32</v>
      </c>
      <c r="AX1884" s="14" t="s">
        <v>76</v>
      </c>
      <c r="AY1884" s="229" t="s">
        <v>123</v>
      </c>
    </row>
    <row r="1885" spans="2:51" s="14" customFormat="1" ht="11.25">
      <c r="B1885" s="219"/>
      <c r="C1885" s="220"/>
      <c r="D1885" s="200" t="s">
        <v>205</v>
      </c>
      <c r="E1885" s="221" t="s">
        <v>1</v>
      </c>
      <c r="F1885" s="222" t="s">
        <v>2183</v>
      </c>
      <c r="G1885" s="220"/>
      <c r="H1885" s="223">
        <v>10.029999999999999</v>
      </c>
      <c r="I1885" s="224"/>
      <c r="J1885" s="220"/>
      <c r="K1885" s="220"/>
      <c r="L1885" s="225"/>
      <c r="M1885" s="226"/>
      <c r="N1885" s="227"/>
      <c r="O1885" s="227"/>
      <c r="P1885" s="227"/>
      <c r="Q1885" s="227"/>
      <c r="R1885" s="227"/>
      <c r="S1885" s="227"/>
      <c r="T1885" s="228"/>
      <c r="AT1885" s="229" t="s">
        <v>205</v>
      </c>
      <c r="AU1885" s="229" t="s">
        <v>132</v>
      </c>
      <c r="AV1885" s="14" t="s">
        <v>132</v>
      </c>
      <c r="AW1885" s="14" t="s">
        <v>32</v>
      </c>
      <c r="AX1885" s="14" t="s">
        <v>76</v>
      </c>
      <c r="AY1885" s="229" t="s">
        <v>123</v>
      </c>
    </row>
    <row r="1886" spans="2:51" s="14" customFormat="1" ht="11.25">
      <c r="B1886" s="219"/>
      <c r="C1886" s="220"/>
      <c r="D1886" s="200" t="s">
        <v>205</v>
      </c>
      <c r="E1886" s="221" t="s">
        <v>1</v>
      </c>
      <c r="F1886" s="222" t="s">
        <v>2185</v>
      </c>
      <c r="G1886" s="220"/>
      <c r="H1886" s="223">
        <v>14.835000000000001</v>
      </c>
      <c r="I1886" s="224"/>
      <c r="J1886" s="220"/>
      <c r="K1886" s="220"/>
      <c r="L1886" s="225"/>
      <c r="M1886" s="226"/>
      <c r="N1886" s="227"/>
      <c r="O1886" s="227"/>
      <c r="P1886" s="227"/>
      <c r="Q1886" s="227"/>
      <c r="R1886" s="227"/>
      <c r="S1886" s="227"/>
      <c r="T1886" s="228"/>
      <c r="AT1886" s="229" t="s">
        <v>205</v>
      </c>
      <c r="AU1886" s="229" t="s">
        <v>132</v>
      </c>
      <c r="AV1886" s="14" t="s">
        <v>132</v>
      </c>
      <c r="AW1886" s="14" t="s">
        <v>32</v>
      </c>
      <c r="AX1886" s="14" t="s">
        <v>76</v>
      </c>
      <c r="AY1886" s="229" t="s">
        <v>123</v>
      </c>
    </row>
    <row r="1887" spans="2:51" s="14" customFormat="1" ht="11.25">
      <c r="B1887" s="219"/>
      <c r="C1887" s="220"/>
      <c r="D1887" s="200" t="s">
        <v>205</v>
      </c>
      <c r="E1887" s="221" t="s">
        <v>1</v>
      </c>
      <c r="F1887" s="222" t="s">
        <v>2186</v>
      </c>
      <c r="G1887" s="220"/>
      <c r="H1887" s="223">
        <v>3.0230000000000001</v>
      </c>
      <c r="I1887" s="224"/>
      <c r="J1887" s="220"/>
      <c r="K1887" s="220"/>
      <c r="L1887" s="225"/>
      <c r="M1887" s="226"/>
      <c r="N1887" s="227"/>
      <c r="O1887" s="227"/>
      <c r="P1887" s="227"/>
      <c r="Q1887" s="227"/>
      <c r="R1887" s="227"/>
      <c r="S1887" s="227"/>
      <c r="T1887" s="228"/>
      <c r="AT1887" s="229" t="s">
        <v>205</v>
      </c>
      <c r="AU1887" s="229" t="s">
        <v>132</v>
      </c>
      <c r="AV1887" s="14" t="s">
        <v>132</v>
      </c>
      <c r="AW1887" s="14" t="s">
        <v>32</v>
      </c>
      <c r="AX1887" s="14" t="s">
        <v>76</v>
      </c>
      <c r="AY1887" s="229" t="s">
        <v>123</v>
      </c>
    </row>
    <row r="1888" spans="2:51" s="14" customFormat="1" ht="11.25">
      <c r="B1888" s="219"/>
      <c r="C1888" s="220"/>
      <c r="D1888" s="200" t="s">
        <v>205</v>
      </c>
      <c r="E1888" s="221" t="s">
        <v>1</v>
      </c>
      <c r="F1888" s="222" t="s">
        <v>2183</v>
      </c>
      <c r="G1888" s="220"/>
      <c r="H1888" s="223">
        <v>10.029999999999999</v>
      </c>
      <c r="I1888" s="224"/>
      <c r="J1888" s="220"/>
      <c r="K1888" s="220"/>
      <c r="L1888" s="225"/>
      <c r="M1888" s="226"/>
      <c r="N1888" s="227"/>
      <c r="O1888" s="227"/>
      <c r="P1888" s="227"/>
      <c r="Q1888" s="227"/>
      <c r="R1888" s="227"/>
      <c r="S1888" s="227"/>
      <c r="T1888" s="228"/>
      <c r="AT1888" s="229" t="s">
        <v>205</v>
      </c>
      <c r="AU1888" s="229" t="s">
        <v>132</v>
      </c>
      <c r="AV1888" s="14" t="s">
        <v>132</v>
      </c>
      <c r="AW1888" s="14" t="s">
        <v>32</v>
      </c>
      <c r="AX1888" s="14" t="s">
        <v>76</v>
      </c>
      <c r="AY1888" s="229" t="s">
        <v>123</v>
      </c>
    </row>
    <row r="1889" spans="2:51" s="14" customFormat="1" ht="11.25">
      <c r="B1889" s="219"/>
      <c r="C1889" s="220"/>
      <c r="D1889" s="200" t="s">
        <v>205</v>
      </c>
      <c r="E1889" s="221" t="s">
        <v>1</v>
      </c>
      <c r="F1889" s="222" t="s">
        <v>2187</v>
      </c>
      <c r="G1889" s="220"/>
      <c r="H1889" s="223">
        <v>0.76500000000000001</v>
      </c>
      <c r="I1889" s="224"/>
      <c r="J1889" s="220"/>
      <c r="K1889" s="220"/>
      <c r="L1889" s="225"/>
      <c r="M1889" s="226"/>
      <c r="N1889" s="227"/>
      <c r="O1889" s="227"/>
      <c r="P1889" s="227"/>
      <c r="Q1889" s="227"/>
      <c r="R1889" s="227"/>
      <c r="S1889" s="227"/>
      <c r="T1889" s="228"/>
      <c r="AT1889" s="229" t="s">
        <v>205</v>
      </c>
      <c r="AU1889" s="229" t="s">
        <v>132</v>
      </c>
      <c r="AV1889" s="14" t="s">
        <v>132</v>
      </c>
      <c r="AW1889" s="14" t="s">
        <v>32</v>
      </c>
      <c r="AX1889" s="14" t="s">
        <v>76</v>
      </c>
      <c r="AY1889" s="229" t="s">
        <v>123</v>
      </c>
    </row>
    <row r="1890" spans="2:51" s="14" customFormat="1" ht="11.25">
      <c r="B1890" s="219"/>
      <c r="C1890" s="220"/>
      <c r="D1890" s="200" t="s">
        <v>205</v>
      </c>
      <c r="E1890" s="221" t="s">
        <v>1</v>
      </c>
      <c r="F1890" s="222" t="s">
        <v>2188</v>
      </c>
      <c r="G1890" s="220"/>
      <c r="H1890" s="223">
        <v>10.29</v>
      </c>
      <c r="I1890" s="224"/>
      <c r="J1890" s="220"/>
      <c r="K1890" s="220"/>
      <c r="L1890" s="225"/>
      <c r="M1890" s="226"/>
      <c r="N1890" s="227"/>
      <c r="O1890" s="227"/>
      <c r="P1890" s="227"/>
      <c r="Q1890" s="227"/>
      <c r="R1890" s="227"/>
      <c r="S1890" s="227"/>
      <c r="T1890" s="228"/>
      <c r="AT1890" s="229" t="s">
        <v>205</v>
      </c>
      <c r="AU1890" s="229" t="s">
        <v>132</v>
      </c>
      <c r="AV1890" s="14" t="s">
        <v>132</v>
      </c>
      <c r="AW1890" s="14" t="s">
        <v>32</v>
      </c>
      <c r="AX1890" s="14" t="s">
        <v>76</v>
      </c>
      <c r="AY1890" s="229" t="s">
        <v>123</v>
      </c>
    </row>
    <row r="1891" spans="2:51" s="14" customFormat="1" ht="11.25">
      <c r="B1891" s="219"/>
      <c r="C1891" s="220"/>
      <c r="D1891" s="200" t="s">
        <v>205</v>
      </c>
      <c r="E1891" s="221" t="s">
        <v>1</v>
      </c>
      <c r="F1891" s="222" t="s">
        <v>2189</v>
      </c>
      <c r="G1891" s="220"/>
      <c r="H1891" s="223">
        <v>4.3129999999999997</v>
      </c>
      <c r="I1891" s="224"/>
      <c r="J1891" s="220"/>
      <c r="K1891" s="220"/>
      <c r="L1891" s="225"/>
      <c r="M1891" s="226"/>
      <c r="N1891" s="227"/>
      <c r="O1891" s="227"/>
      <c r="P1891" s="227"/>
      <c r="Q1891" s="227"/>
      <c r="R1891" s="227"/>
      <c r="S1891" s="227"/>
      <c r="T1891" s="228"/>
      <c r="AT1891" s="229" t="s">
        <v>205</v>
      </c>
      <c r="AU1891" s="229" t="s">
        <v>132</v>
      </c>
      <c r="AV1891" s="14" t="s">
        <v>132</v>
      </c>
      <c r="AW1891" s="14" t="s">
        <v>32</v>
      </c>
      <c r="AX1891" s="14" t="s">
        <v>76</v>
      </c>
      <c r="AY1891" s="229" t="s">
        <v>123</v>
      </c>
    </row>
    <row r="1892" spans="2:51" s="14" customFormat="1" ht="11.25">
      <c r="B1892" s="219"/>
      <c r="C1892" s="220"/>
      <c r="D1892" s="200" t="s">
        <v>205</v>
      </c>
      <c r="E1892" s="221" t="s">
        <v>1</v>
      </c>
      <c r="F1892" s="222" t="s">
        <v>2186</v>
      </c>
      <c r="G1892" s="220"/>
      <c r="H1892" s="223">
        <v>3.0230000000000001</v>
      </c>
      <c r="I1892" s="224"/>
      <c r="J1892" s="220"/>
      <c r="K1892" s="220"/>
      <c r="L1892" s="225"/>
      <c r="M1892" s="226"/>
      <c r="N1892" s="227"/>
      <c r="O1892" s="227"/>
      <c r="P1892" s="227"/>
      <c r="Q1892" s="227"/>
      <c r="R1892" s="227"/>
      <c r="S1892" s="227"/>
      <c r="T1892" s="228"/>
      <c r="AT1892" s="229" t="s">
        <v>205</v>
      </c>
      <c r="AU1892" s="229" t="s">
        <v>132</v>
      </c>
      <c r="AV1892" s="14" t="s">
        <v>132</v>
      </c>
      <c r="AW1892" s="14" t="s">
        <v>32</v>
      </c>
      <c r="AX1892" s="14" t="s">
        <v>76</v>
      </c>
      <c r="AY1892" s="229" t="s">
        <v>123</v>
      </c>
    </row>
    <row r="1893" spans="2:51" s="14" customFormat="1" ht="11.25">
      <c r="B1893" s="219"/>
      <c r="C1893" s="220"/>
      <c r="D1893" s="200" t="s">
        <v>205</v>
      </c>
      <c r="E1893" s="221" t="s">
        <v>1</v>
      </c>
      <c r="F1893" s="222" t="s">
        <v>2190</v>
      </c>
      <c r="G1893" s="220"/>
      <c r="H1893" s="223">
        <v>1.2</v>
      </c>
      <c r="I1893" s="224"/>
      <c r="J1893" s="220"/>
      <c r="K1893" s="220"/>
      <c r="L1893" s="225"/>
      <c r="M1893" s="226"/>
      <c r="N1893" s="227"/>
      <c r="O1893" s="227"/>
      <c r="P1893" s="227"/>
      <c r="Q1893" s="227"/>
      <c r="R1893" s="227"/>
      <c r="S1893" s="227"/>
      <c r="T1893" s="228"/>
      <c r="AT1893" s="229" t="s">
        <v>205</v>
      </c>
      <c r="AU1893" s="229" t="s">
        <v>132</v>
      </c>
      <c r="AV1893" s="14" t="s">
        <v>132</v>
      </c>
      <c r="AW1893" s="14" t="s">
        <v>32</v>
      </c>
      <c r="AX1893" s="14" t="s">
        <v>76</v>
      </c>
      <c r="AY1893" s="229" t="s">
        <v>123</v>
      </c>
    </row>
    <row r="1894" spans="2:51" s="14" customFormat="1" ht="33.75">
      <c r="B1894" s="219"/>
      <c r="C1894" s="220"/>
      <c r="D1894" s="200" t="s">
        <v>205</v>
      </c>
      <c r="E1894" s="221" t="s">
        <v>1</v>
      </c>
      <c r="F1894" s="222" t="s">
        <v>2191</v>
      </c>
      <c r="G1894" s="220"/>
      <c r="H1894" s="223">
        <v>305.52</v>
      </c>
      <c r="I1894" s="224"/>
      <c r="J1894" s="220"/>
      <c r="K1894" s="220"/>
      <c r="L1894" s="225"/>
      <c r="M1894" s="226"/>
      <c r="N1894" s="227"/>
      <c r="O1894" s="227"/>
      <c r="P1894" s="227"/>
      <c r="Q1894" s="227"/>
      <c r="R1894" s="227"/>
      <c r="S1894" s="227"/>
      <c r="T1894" s="228"/>
      <c r="AT1894" s="229" t="s">
        <v>205</v>
      </c>
      <c r="AU1894" s="229" t="s">
        <v>132</v>
      </c>
      <c r="AV1894" s="14" t="s">
        <v>132</v>
      </c>
      <c r="AW1894" s="14" t="s">
        <v>32</v>
      </c>
      <c r="AX1894" s="14" t="s">
        <v>76</v>
      </c>
      <c r="AY1894" s="229" t="s">
        <v>123</v>
      </c>
    </row>
    <row r="1895" spans="2:51" s="14" customFormat="1" ht="33.75">
      <c r="B1895" s="219"/>
      <c r="C1895" s="220"/>
      <c r="D1895" s="200" t="s">
        <v>205</v>
      </c>
      <c r="E1895" s="221" t="s">
        <v>1</v>
      </c>
      <c r="F1895" s="222" t="s">
        <v>2192</v>
      </c>
      <c r="G1895" s="220"/>
      <c r="H1895" s="223">
        <v>156.90199999999999</v>
      </c>
      <c r="I1895" s="224"/>
      <c r="J1895" s="220"/>
      <c r="K1895" s="220"/>
      <c r="L1895" s="225"/>
      <c r="M1895" s="226"/>
      <c r="N1895" s="227"/>
      <c r="O1895" s="227"/>
      <c r="P1895" s="227"/>
      <c r="Q1895" s="227"/>
      <c r="R1895" s="227"/>
      <c r="S1895" s="227"/>
      <c r="T1895" s="228"/>
      <c r="AT1895" s="229" t="s">
        <v>205</v>
      </c>
      <c r="AU1895" s="229" t="s">
        <v>132</v>
      </c>
      <c r="AV1895" s="14" t="s">
        <v>132</v>
      </c>
      <c r="AW1895" s="14" t="s">
        <v>32</v>
      </c>
      <c r="AX1895" s="14" t="s">
        <v>76</v>
      </c>
      <c r="AY1895" s="229" t="s">
        <v>123</v>
      </c>
    </row>
    <row r="1896" spans="2:51" s="14" customFormat="1" ht="22.5">
      <c r="B1896" s="219"/>
      <c r="C1896" s="220"/>
      <c r="D1896" s="200" t="s">
        <v>205</v>
      </c>
      <c r="E1896" s="221" t="s">
        <v>1</v>
      </c>
      <c r="F1896" s="222" t="s">
        <v>2193</v>
      </c>
      <c r="G1896" s="220"/>
      <c r="H1896" s="223">
        <v>147.36000000000001</v>
      </c>
      <c r="I1896" s="224"/>
      <c r="J1896" s="220"/>
      <c r="K1896" s="220"/>
      <c r="L1896" s="225"/>
      <c r="M1896" s="226"/>
      <c r="N1896" s="227"/>
      <c r="O1896" s="227"/>
      <c r="P1896" s="227"/>
      <c r="Q1896" s="227"/>
      <c r="R1896" s="227"/>
      <c r="S1896" s="227"/>
      <c r="T1896" s="228"/>
      <c r="AT1896" s="229" t="s">
        <v>205</v>
      </c>
      <c r="AU1896" s="229" t="s">
        <v>132</v>
      </c>
      <c r="AV1896" s="14" t="s">
        <v>132</v>
      </c>
      <c r="AW1896" s="14" t="s">
        <v>32</v>
      </c>
      <c r="AX1896" s="14" t="s">
        <v>76</v>
      </c>
      <c r="AY1896" s="229" t="s">
        <v>123</v>
      </c>
    </row>
    <row r="1897" spans="2:51" s="14" customFormat="1" ht="11.25">
      <c r="B1897" s="219"/>
      <c r="C1897" s="220"/>
      <c r="D1897" s="200" t="s">
        <v>205</v>
      </c>
      <c r="E1897" s="221" t="s">
        <v>1</v>
      </c>
      <c r="F1897" s="222" t="s">
        <v>2194</v>
      </c>
      <c r="G1897" s="220"/>
      <c r="H1897" s="223">
        <v>-66.191999999999993</v>
      </c>
      <c r="I1897" s="224"/>
      <c r="J1897" s="220"/>
      <c r="K1897" s="220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205</v>
      </c>
      <c r="AU1897" s="229" t="s">
        <v>132</v>
      </c>
      <c r="AV1897" s="14" t="s">
        <v>132</v>
      </c>
      <c r="AW1897" s="14" t="s">
        <v>32</v>
      </c>
      <c r="AX1897" s="14" t="s">
        <v>76</v>
      </c>
      <c r="AY1897" s="229" t="s">
        <v>123</v>
      </c>
    </row>
    <row r="1898" spans="2:51" s="14" customFormat="1" ht="11.25">
      <c r="B1898" s="219"/>
      <c r="C1898" s="220"/>
      <c r="D1898" s="200" t="s">
        <v>205</v>
      </c>
      <c r="E1898" s="221" t="s">
        <v>1</v>
      </c>
      <c r="F1898" s="222" t="s">
        <v>2195</v>
      </c>
      <c r="G1898" s="220"/>
      <c r="H1898" s="223">
        <v>-12.48</v>
      </c>
      <c r="I1898" s="224"/>
      <c r="J1898" s="220"/>
      <c r="K1898" s="220"/>
      <c r="L1898" s="225"/>
      <c r="M1898" s="226"/>
      <c r="N1898" s="227"/>
      <c r="O1898" s="227"/>
      <c r="P1898" s="227"/>
      <c r="Q1898" s="227"/>
      <c r="R1898" s="227"/>
      <c r="S1898" s="227"/>
      <c r="T1898" s="228"/>
      <c r="AT1898" s="229" t="s">
        <v>205</v>
      </c>
      <c r="AU1898" s="229" t="s">
        <v>132</v>
      </c>
      <c r="AV1898" s="14" t="s">
        <v>132</v>
      </c>
      <c r="AW1898" s="14" t="s">
        <v>32</v>
      </c>
      <c r="AX1898" s="14" t="s">
        <v>76</v>
      </c>
      <c r="AY1898" s="229" t="s">
        <v>123</v>
      </c>
    </row>
    <row r="1899" spans="2:51" s="14" customFormat="1" ht="11.25">
      <c r="B1899" s="219"/>
      <c r="C1899" s="220"/>
      <c r="D1899" s="200" t="s">
        <v>205</v>
      </c>
      <c r="E1899" s="221" t="s">
        <v>1</v>
      </c>
      <c r="F1899" s="222" t="s">
        <v>2196</v>
      </c>
      <c r="G1899" s="220"/>
      <c r="H1899" s="223">
        <v>7</v>
      </c>
      <c r="I1899" s="224"/>
      <c r="J1899" s="220"/>
      <c r="K1899" s="220"/>
      <c r="L1899" s="225"/>
      <c r="M1899" s="226"/>
      <c r="N1899" s="227"/>
      <c r="O1899" s="227"/>
      <c r="P1899" s="227"/>
      <c r="Q1899" s="227"/>
      <c r="R1899" s="227"/>
      <c r="S1899" s="227"/>
      <c r="T1899" s="228"/>
      <c r="AT1899" s="229" t="s">
        <v>205</v>
      </c>
      <c r="AU1899" s="229" t="s">
        <v>132</v>
      </c>
      <c r="AV1899" s="14" t="s">
        <v>132</v>
      </c>
      <c r="AW1899" s="14" t="s">
        <v>32</v>
      </c>
      <c r="AX1899" s="14" t="s">
        <v>76</v>
      </c>
      <c r="AY1899" s="229" t="s">
        <v>123</v>
      </c>
    </row>
    <row r="1900" spans="2:51" s="14" customFormat="1" ht="11.25">
      <c r="B1900" s="219"/>
      <c r="C1900" s="220"/>
      <c r="D1900" s="200" t="s">
        <v>205</v>
      </c>
      <c r="E1900" s="221" t="s">
        <v>1</v>
      </c>
      <c r="F1900" s="222" t="s">
        <v>2197</v>
      </c>
      <c r="G1900" s="220"/>
      <c r="H1900" s="223">
        <v>-8</v>
      </c>
      <c r="I1900" s="224"/>
      <c r="J1900" s="220"/>
      <c r="K1900" s="220"/>
      <c r="L1900" s="225"/>
      <c r="M1900" s="226"/>
      <c r="N1900" s="227"/>
      <c r="O1900" s="227"/>
      <c r="P1900" s="227"/>
      <c r="Q1900" s="227"/>
      <c r="R1900" s="227"/>
      <c r="S1900" s="227"/>
      <c r="T1900" s="228"/>
      <c r="AT1900" s="229" t="s">
        <v>205</v>
      </c>
      <c r="AU1900" s="229" t="s">
        <v>132</v>
      </c>
      <c r="AV1900" s="14" t="s">
        <v>132</v>
      </c>
      <c r="AW1900" s="14" t="s">
        <v>32</v>
      </c>
      <c r="AX1900" s="14" t="s">
        <v>76</v>
      </c>
      <c r="AY1900" s="229" t="s">
        <v>123</v>
      </c>
    </row>
    <row r="1901" spans="2:51" s="14" customFormat="1" ht="11.25">
      <c r="B1901" s="219"/>
      <c r="C1901" s="220"/>
      <c r="D1901" s="200" t="s">
        <v>205</v>
      </c>
      <c r="E1901" s="221" t="s">
        <v>1</v>
      </c>
      <c r="F1901" s="222" t="s">
        <v>2198</v>
      </c>
      <c r="G1901" s="220"/>
      <c r="H1901" s="223">
        <v>6</v>
      </c>
      <c r="I1901" s="224"/>
      <c r="J1901" s="220"/>
      <c r="K1901" s="220"/>
      <c r="L1901" s="225"/>
      <c r="M1901" s="226"/>
      <c r="N1901" s="227"/>
      <c r="O1901" s="227"/>
      <c r="P1901" s="227"/>
      <c r="Q1901" s="227"/>
      <c r="R1901" s="227"/>
      <c r="S1901" s="227"/>
      <c r="T1901" s="228"/>
      <c r="AT1901" s="229" t="s">
        <v>205</v>
      </c>
      <c r="AU1901" s="229" t="s">
        <v>132</v>
      </c>
      <c r="AV1901" s="14" t="s">
        <v>132</v>
      </c>
      <c r="AW1901" s="14" t="s">
        <v>32</v>
      </c>
      <c r="AX1901" s="14" t="s">
        <v>76</v>
      </c>
      <c r="AY1901" s="229" t="s">
        <v>123</v>
      </c>
    </row>
    <row r="1902" spans="2:51" s="16" customFormat="1" ht="11.25">
      <c r="B1902" s="251"/>
      <c r="C1902" s="252"/>
      <c r="D1902" s="200" t="s">
        <v>205</v>
      </c>
      <c r="E1902" s="253" t="s">
        <v>1</v>
      </c>
      <c r="F1902" s="254" t="s">
        <v>507</v>
      </c>
      <c r="G1902" s="252"/>
      <c r="H1902" s="255">
        <v>747.71500000000003</v>
      </c>
      <c r="I1902" s="256"/>
      <c r="J1902" s="252"/>
      <c r="K1902" s="252"/>
      <c r="L1902" s="257"/>
      <c r="M1902" s="258"/>
      <c r="N1902" s="259"/>
      <c r="O1902" s="259"/>
      <c r="P1902" s="259"/>
      <c r="Q1902" s="259"/>
      <c r="R1902" s="259"/>
      <c r="S1902" s="259"/>
      <c r="T1902" s="260"/>
      <c r="AT1902" s="261" t="s">
        <v>205</v>
      </c>
      <c r="AU1902" s="261" t="s">
        <v>132</v>
      </c>
      <c r="AV1902" s="16" t="s">
        <v>139</v>
      </c>
      <c r="AW1902" s="16" t="s">
        <v>32</v>
      </c>
      <c r="AX1902" s="16" t="s">
        <v>76</v>
      </c>
      <c r="AY1902" s="261" t="s">
        <v>123</v>
      </c>
    </row>
    <row r="1903" spans="2:51" s="13" customFormat="1" ht="11.25">
      <c r="B1903" s="209"/>
      <c r="C1903" s="210"/>
      <c r="D1903" s="200" t="s">
        <v>205</v>
      </c>
      <c r="E1903" s="211" t="s">
        <v>1</v>
      </c>
      <c r="F1903" s="212" t="s">
        <v>345</v>
      </c>
      <c r="G1903" s="210"/>
      <c r="H1903" s="211" t="s">
        <v>1</v>
      </c>
      <c r="I1903" s="213"/>
      <c r="J1903" s="210"/>
      <c r="K1903" s="210"/>
      <c r="L1903" s="214"/>
      <c r="M1903" s="215"/>
      <c r="N1903" s="216"/>
      <c r="O1903" s="216"/>
      <c r="P1903" s="216"/>
      <c r="Q1903" s="216"/>
      <c r="R1903" s="216"/>
      <c r="S1903" s="216"/>
      <c r="T1903" s="217"/>
      <c r="AT1903" s="218" t="s">
        <v>205</v>
      </c>
      <c r="AU1903" s="218" t="s">
        <v>132</v>
      </c>
      <c r="AV1903" s="13" t="s">
        <v>83</v>
      </c>
      <c r="AW1903" s="13" t="s">
        <v>32</v>
      </c>
      <c r="AX1903" s="13" t="s">
        <v>76</v>
      </c>
      <c r="AY1903" s="218" t="s">
        <v>123</v>
      </c>
    </row>
    <row r="1904" spans="2:51" s="14" customFormat="1" ht="11.25">
      <c r="B1904" s="219"/>
      <c r="C1904" s="220"/>
      <c r="D1904" s="200" t="s">
        <v>205</v>
      </c>
      <c r="E1904" s="221" t="s">
        <v>1</v>
      </c>
      <c r="F1904" s="222" t="s">
        <v>2160</v>
      </c>
      <c r="G1904" s="220"/>
      <c r="H1904" s="223">
        <v>699.94899999999996</v>
      </c>
      <c r="I1904" s="224"/>
      <c r="J1904" s="220"/>
      <c r="K1904" s="220"/>
      <c r="L1904" s="225"/>
      <c r="M1904" s="226"/>
      <c r="N1904" s="227"/>
      <c r="O1904" s="227"/>
      <c r="P1904" s="227"/>
      <c r="Q1904" s="227"/>
      <c r="R1904" s="227"/>
      <c r="S1904" s="227"/>
      <c r="T1904" s="228"/>
      <c r="AT1904" s="229" t="s">
        <v>205</v>
      </c>
      <c r="AU1904" s="229" t="s">
        <v>132</v>
      </c>
      <c r="AV1904" s="14" t="s">
        <v>132</v>
      </c>
      <c r="AW1904" s="14" t="s">
        <v>32</v>
      </c>
      <c r="AX1904" s="14" t="s">
        <v>76</v>
      </c>
      <c r="AY1904" s="229" t="s">
        <v>123</v>
      </c>
    </row>
    <row r="1905" spans="1:65" s="13" customFormat="1" ht="11.25">
      <c r="B1905" s="209"/>
      <c r="C1905" s="210"/>
      <c r="D1905" s="200" t="s">
        <v>205</v>
      </c>
      <c r="E1905" s="211" t="s">
        <v>1</v>
      </c>
      <c r="F1905" s="212" t="s">
        <v>349</v>
      </c>
      <c r="G1905" s="210"/>
      <c r="H1905" s="211" t="s">
        <v>1</v>
      </c>
      <c r="I1905" s="213"/>
      <c r="J1905" s="210"/>
      <c r="K1905" s="210"/>
      <c r="L1905" s="214"/>
      <c r="M1905" s="215"/>
      <c r="N1905" s="216"/>
      <c r="O1905" s="216"/>
      <c r="P1905" s="216"/>
      <c r="Q1905" s="216"/>
      <c r="R1905" s="216"/>
      <c r="S1905" s="216"/>
      <c r="T1905" s="217"/>
      <c r="AT1905" s="218" t="s">
        <v>205</v>
      </c>
      <c r="AU1905" s="218" t="s">
        <v>132</v>
      </c>
      <c r="AV1905" s="13" t="s">
        <v>83</v>
      </c>
      <c r="AW1905" s="13" t="s">
        <v>32</v>
      </c>
      <c r="AX1905" s="13" t="s">
        <v>76</v>
      </c>
      <c r="AY1905" s="218" t="s">
        <v>123</v>
      </c>
    </row>
    <row r="1906" spans="1:65" s="14" customFormat="1" ht="11.25">
      <c r="B1906" s="219"/>
      <c r="C1906" s="220"/>
      <c r="D1906" s="200" t="s">
        <v>205</v>
      </c>
      <c r="E1906" s="221" t="s">
        <v>1</v>
      </c>
      <c r="F1906" s="222" t="s">
        <v>2161</v>
      </c>
      <c r="G1906" s="220"/>
      <c r="H1906" s="223">
        <v>1531.1880000000001</v>
      </c>
      <c r="I1906" s="224"/>
      <c r="J1906" s="220"/>
      <c r="K1906" s="220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205</v>
      </c>
      <c r="AU1906" s="229" t="s">
        <v>132</v>
      </c>
      <c r="AV1906" s="14" t="s">
        <v>132</v>
      </c>
      <c r="AW1906" s="14" t="s">
        <v>32</v>
      </c>
      <c r="AX1906" s="14" t="s">
        <v>76</v>
      </c>
      <c r="AY1906" s="229" t="s">
        <v>123</v>
      </c>
    </row>
    <row r="1907" spans="1:65" s="13" customFormat="1" ht="11.25">
      <c r="B1907" s="209"/>
      <c r="C1907" s="210"/>
      <c r="D1907" s="200" t="s">
        <v>205</v>
      </c>
      <c r="E1907" s="211" t="s">
        <v>1</v>
      </c>
      <c r="F1907" s="212" t="s">
        <v>367</v>
      </c>
      <c r="G1907" s="210"/>
      <c r="H1907" s="211" t="s">
        <v>1</v>
      </c>
      <c r="I1907" s="213"/>
      <c r="J1907" s="210"/>
      <c r="K1907" s="210"/>
      <c r="L1907" s="214"/>
      <c r="M1907" s="215"/>
      <c r="N1907" s="216"/>
      <c r="O1907" s="216"/>
      <c r="P1907" s="216"/>
      <c r="Q1907" s="216"/>
      <c r="R1907" s="216"/>
      <c r="S1907" s="216"/>
      <c r="T1907" s="217"/>
      <c r="AT1907" s="218" t="s">
        <v>205</v>
      </c>
      <c r="AU1907" s="218" t="s">
        <v>132</v>
      </c>
      <c r="AV1907" s="13" t="s">
        <v>83</v>
      </c>
      <c r="AW1907" s="13" t="s">
        <v>32</v>
      </c>
      <c r="AX1907" s="13" t="s">
        <v>76</v>
      </c>
      <c r="AY1907" s="218" t="s">
        <v>123</v>
      </c>
    </row>
    <row r="1908" spans="1:65" s="14" customFormat="1" ht="11.25">
      <c r="B1908" s="219"/>
      <c r="C1908" s="220"/>
      <c r="D1908" s="200" t="s">
        <v>205</v>
      </c>
      <c r="E1908" s="221" t="s">
        <v>1</v>
      </c>
      <c r="F1908" s="222" t="s">
        <v>2199</v>
      </c>
      <c r="G1908" s="220"/>
      <c r="H1908" s="223">
        <v>777.64700000000005</v>
      </c>
      <c r="I1908" s="224"/>
      <c r="J1908" s="220"/>
      <c r="K1908" s="220"/>
      <c r="L1908" s="225"/>
      <c r="M1908" s="226"/>
      <c r="N1908" s="227"/>
      <c r="O1908" s="227"/>
      <c r="P1908" s="227"/>
      <c r="Q1908" s="227"/>
      <c r="R1908" s="227"/>
      <c r="S1908" s="227"/>
      <c r="T1908" s="228"/>
      <c r="AT1908" s="229" t="s">
        <v>205</v>
      </c>
      <c r="AU1908" s="229" t="s">
        <v>132</v>
      </c>
      <c r="AV1908" s="14" t="s">
        <v>132</v>
      </c>
      <c r="AW1908" s="14" t="s">
        <v>32</v>
      </c>
      <c r="AX1908" s="14" t="s">
        <v>76</v>
      </c>
      <c r="AY1908" s="229" t="s">
        <v>123</v>
      </c>
    </row>
    <row r="1909" spans="1:65" s="15" customFormat="1" ht="11.25">
      <c r="B1909" s="230"/>
      <c r="C1909" s="231"/>
      <c r="D1909" s="200" t="s">
        <v>205</v>
      </c>
      <c r="E1909" s="232" t="s">
        <v>1</v>
      </c>
      <c r="F1909" s="233" t="s">
        <v>214</v>
      </c>
      <c r="G1909" s="231"/>
      <c r="H1909" s="234">
        <v>3756.4989999999998</v>
      </c>
      <c r="I1909" s="235"/>
      <c r="J1909" s="231"/>
      <c r="K1909" s="231"/>
      <c r="L1909" s="236"/>
      <c r="M1909" s="237"/>
      <c r="N1909" s="238"/>
      <c r="O1909" s="238"/>
      <c r="P1909" s="238"/>
      <c r="Q1909" s="238"/>
      <c r="R1909" s="238"/>
      <c r="S1909" s="238"/>
      <c r="T1909" s="239"/>
      <c r="AT1909" s="240" t="s">
        <v>205</v>
      </c>
      <c r="AU1909" s="240" t="s">
        <v>132</v>
      </c>
      <c r="AV1909" s="15" t="s">
        <v>144</v>
      </c>
      <c r="AW1909" s="15" t="s">
        <v>32</v>
      </c>
      <c r="AX1909" s="15" t="s">
        <v>83</v>
      </c>
      <c r="AY1909" s="240" t="s">
        <v>123</v>
      </c>
    </row>
    <row r="1910" spans="1:65" s="2" customFormat="1" ht="24.2" customHeight="1">
      <c r="A1910" s="35"/>
      <c r="B1910" s="36"/>
      <c r="C1910" s="187" t="s">
        <v>2200</v>
      </c>
      <c r="D1910" s="187" t="s">
        <v>126</v>
      </c>
      <c r="E1910" s="188" t="s">
        <v>2201</v>
      </c>
      <c r="F1910" s="189" t="s">
        <v>2202</v>
      </c>
      <c r="G1910" s="190" t="s">
        <v>202</v>
      </c>
      <c r="H1910" s="191">
        <v>442.80700000000002</v>
      </c>
      <c r="I1910" s="192"/>
      <c r="J1910" s="193">
        <f>ROUND(I1910*H1910,2)</f>
        <v>0</v>
      </c>
      <c r="K1910" s="189" t="s">
        <v>130</v>
      </c>
      <c r="L1910" s="40"/>
      <c r="M1910" s="194" t="s">
        <v>1</v>
      </c>
      <c r="N1910" s="195" t="s">
        <v>42</v>
      </c>
      <c r="O1910" s="72"/>
      <c r="P1910" s="196">
        <f>O1910*H1910</f>
        <v>0</v>
      </c>
      <c r="Q1910" s="196">
        <v>2.0000000000000001E-4</v>
      </c>
      <c r="R1910" s="196">
        <f>Q1910*H1910</f>
        <v>8.8561400000000012E-2</v>
      </c>
      <c r="S1910" s="196">
        <v>0</v>
      </c>
      <c r="T1910" s="197">
        <f>S1910*H1910</f>
        <v>0</v>
      </c>
      <c r="U1910" s="35"/>
      <c r="V1910" s="35"/>
      <c r="W1910" s="35"/>
      <c r="X1910" s="35"/>
      <c r="Y1910" s="35"/>
      <c r="Z1910" s="35"/>
      <c r="AA1910" s="35"/>
      <c r="AB1910" s="35"/>
      <c r="AC1910" s="35"/>
      <c r="AD1910" s="35"/>
      <c r="AE1910" s="35"/>
      <c r="AR1910" s="198" t="s">
        <v>295</v>
      </c>
      <c r="AT1910" s="198" t="s">
        <v>126</v>
      </c>
      <c r="AU1910" s="198" t="s">
        <v>132</v>
      </c>
      <c r="AY1910" s="18" t="s">
        <v>123</v>
      </c>
      <c r="BE1910" s="199">
        <f>IF(N1910="základní",J1910,0)</f>
        <v>0</v>
      </c>
      <c r="BF1910" s="199">
        <f>IF(N1910="snížená",J1910,0)</f>
        <v>0</v>
      </c>
      <c r="BG1910" s="199">
        <f>IF(N1910="zákl. přenesená",J1910,0)</f>
        <v>0</v>
      </c>
      <c r="BH1910" s="199">
        <f>IF(N1910="sníž. přenesená",J1910,0)</f>
        <v>0</v>
      </c>
      <c r="BI1910" s="199">
        <f>IF(N1910="nulová",J1910,0)</f>
        <v>0</v>
      </c>
      <c r="BJ1910" s="18" t="s">
        <v>132</v>
      </c>
      <c r="BK1910" s="199">
        <f>ROUND(I1910*H1910,2)</f>
        <v>0</v>
      </c>
      <c r="BL1910" s="18" t="s">
        <v>295</v>
      </c>
      <c r="BM1910" s="198" t="s">
        <v>2203</v>
      </c>
    </row>
    <row r="1911" spans="1:65" s="2" customFormat="1" ht="19.5">
      <c r="A1911" s="35"/>
      <c r="B1911" s="36"/>
      <c r="C1911" s="37"/>
      <c r="D1911" s="200" t="s">
        <v>134</v>
      </c>
      <c r="E1911" s="37"/>
      <c r="F1911" s="201" t="s">
        <v>2204</v>
      </c>
      <c r="G1911" s="37"/>
      <c r="H1911" s="37"/>
      <c r="I1911" s="202"/>
      <c r="J1911" s="37"/>
      <c r="K1911" s="37"/>
      <c r="L1911" s="40"/>
      <c r="M1911" s="203"/>
      <c r="N1911" s="204"/>
      <c r="O1911" s="72"/>
      <c r="P1911" s="72"/>
      <c r="Q1911" s="72"/>
      <c r="R1911" s="72"/>
      <c r="S1911" s="72"/>
      <c r="T1911" s="73"/>
      <c r="U1911" s="35"/>
      <c r="V1911" s="35"/>
      <c r="W1911" s="35"/>
      <c r="X1911" s="35"/>
      <c r="Y1911" s="35"/>
      <c r="Z1911" s="35"/>
      <c r="AA1911" s="35"/>
      <c r="AB1911" s="35"/>
      <c r="AC1911" s="35"/>
      <c r="AD1911" s="35"/>
      <c r="AE1911" s="35"/>
      <c r="AT1911" s="18" t="s">
        <v>134</v>
      </c>
      <c r="AU1911" s="18" t="s">
        <v>132</v>
      </c>
    </row>
    <row r="1912" spans="1:65" s="13" customFormat="1" ht="11.25">
      <c r="B1912" s="209"/>
      <c r="C1912" s="210"/>
      <c r="D1912" s="200" t="s">
        <v>205</v>
      </c>
      <c r="E1912" s="211" t="s">
        <v>1</v>
      </c>
      <c r="F1912" s="212" t="s">
        <v>386</v>
      </c>
      <c r="G1912" s="210"/>
      <c r="H1912" s="211" t="s">
        <v>1</v>
      </c>
      <c r="I1912" s="213"/>
      <c r="J1912" s="210"/>
      <c r="K1912" s="210"/>
      <c r="L1912" s="214"/>
      <c r="M1912" s="215"/>
      <c r="N1912" s="216"/>
      <c r="O1912" s="216"/>
      <c r="P1912" s="216"/>
      <c r="Q1912" s="216"/>
      <c r="R1912" s="216"/>
      <c r="S1912" s="216"/>
      <c r="T1912" s="217"/>
      <c r="AT1912" s="218" t="s">
        <v>205</v>
      </c>
      <c r="AU1912" s="218" t="s">
        <v>132</v>
      </c>
      <c r="AV1912" s="13" t="s">
        <v>83</v>
      </c>
      <c r="AW1912" s="13" t="s">
        <v>32</v>
      </c>
      <c r="AX1912" s="13" t="s">
        <v>76</v>
      </c>
      <c r="AY1912" s="218" t="s">
        <v>123</v>
      </c>
    </row>
    <row r="1913" spans="1:65" s="14" customFormat="1" ht="22.5">
      <c r="B1913" s="219"/>
      <c r="C1913" s="220"/>
      <c r="D1913" s="200" t="s">
        <v>205</v>
      </c>
      <c r="E1913" s="221" t="s">
        <v>1</v>
      </c>
      <c r="F1913" s="222" t="s">
        <v>2205</v>
      </c>
      <c r="G1913" s="220"/>
      <c r="H1913" s="223">
        <v>87.608999999999995</v>
      </c>
      <c r="I1913" s="224"/>
      <c r="J1913" s="220"/>
      <c r="K1913" s="220"/>
      <c r="L1913" s="225"/>
      <c r="M1913" s="226"/>
      <c r="N1913" s="227"/>
      <c r="O1913" s="227"/>
      <c r="P1913" s="227"/>
      <c r="Q1913" s="227"/>
      <c r="R1913" s="227"/>
      <c r="S1913" s="227"/>
      <c r="T1913" s="228"/>
      <c r="AT1913" s="229" t="s">
        <v>205</v>
      </c>
      <c r="AU1913" s="229" t="s">
        <v>132</v>
      </c>
      <c r="AV1913" s="14" t="s">
        <v>132</v>
      </c>
      <c r="AW1913" s="14" t="s">
        <v>32</v>
      </c>
      <c r="AX1913" s="14" t="s">
        <v>76</v>
      </c>
      <c r="AY1913" s="229" t="s">
        <v>123</v>
      </c>
    </row>
    <row r="1914" spans="1:65" s="14" customFormat="1" ht="11.25">
      <c r="B1914" s="219"/>
      <c r="C1914" s="220"/>
      <c r="D1914" s="200" t="s">
        <v>205</v>
      </c>
      <c r="E1914" s="221" t="s">
        <v>1</v>
      </c>
      <c r="F1914" s="222" t="s">
        <v>2206</v>
      </c>
      <c r="G1914" s="220"/>
      <c r="H1914" s="223">
        <v>28.364999999999998</v>
      </c>
      <c r="I1914" s="224"/>
      <c r="J1914" s="220"/>
      <c r="K1914" s="220"/>
      <c r="L1914" s="225"/>
      <c r="M1914" s="226"/>
      <c r="N1914" s="227"/>
      <c r="O1914" s="227"/>
      <c r="P1914" s="227"/>
      <c r="Q1914" s="227"/>
      <c r="R1914" s="227"/>
      <c r="S1914" s="227"/>
      <c r="T1914" s="228"/>
      <c r="AT1914" s="229" t="s">
        <v>205</v>
      </c>
      <c r="AU1914" s="229" t="s">
        <v>132</v>
      </c>
      <c r="AV1914" s="14" t="s">
        <v>132</v>
      </c>
      <c r="AW1914" s="14" t="s">
        <v>32</v>
      </c>
      <c r="AX1914" s="14" t="s">
        <v>76</v>
      </c>
      <c r="AY1914" s="229" t="s">
        <v>123</v>
      </c>
    </row>
    <row r="1915" spans="1:65" s="13" customFormat="1" ht="11.25">
      <c r="B1915" s="209"/>
      <c r="C1915" s="210"/>
      <c r="D1915" s="200" t="s">
        <v>205</v>
      </c>
      <c r="E1915" s="211" t="s">
        <v>1</v>
      </c>
      <c r="F1915" s="212" t="s">
        <v>345</v>
      </c>
      <c r="G1915" s="210"/>
      <c r="H1915" s="211" t="s">
        <v>1</v>
      </c>
      <c r="I1915" s="213"/>
      <c r="J1915" s="210"/>
      <c r="K1915" s="210"/>
      <c r="L1915" s="214"/>
      <c r="M1915" s="215"/>
      <c r="N1915" s="216"/>
      <c r="O1915" s="216"/>
      <c r="P1915" s="216"/>
      <c r="Q1915" s="216"/>
      <c r="R1915" s="216"/>
      <c r="S1915" s="216"/>
      <c r="T1915" s="217"/>
      <c r="AT1915" s="218" t="s">
        <v>205</v>
      </c>
      <c r="AU1915" s="218" t="s">
        <v>132</v>
      </c>
      <c r="AV1915" s="13" t="s">
        <v>83</v>
      </c>
      <c r="AW1915" s="13" t="s">
        <v>32</v>
      </c>
      <c r="AX1915" s="13" t="s">
        <v>76</v>
      </c>
      <c r="AY1915" s="218" t="s">
        <v>123</v>
      </c>
    </row>
    <row r="1916" spans="1:65" s="14" customFormat="1" ht="11.25">
      <c r="B1916" s="219"/>
      <c r="C1916" s="220"/>
      <c r="D1916" s="200" t="s">
        <v>205</v>
      </c>
      <c r="E1916" s="221" t="s">
        <v>1</v>
      </c>
      <c r="F1916" s="222" t="s">
        <v>2168</v>
      </c>
      <c r="G1916" s="220"/>
      <c r="H1916" s="223">
        <v>106.95099999999999</v>
      </c>
      <c r="I1916" s="224"/>
      <c r="J1916" s="220"/>
      <c r="K1916" s="220"/>
      <c r="L1916" s="225"/>
      <c r="M1916" s="226"/>
      <c r="N1916" s="227"/>
      <c r="O1916" s="227"/>
      <c r="P1916" s="227"/>
      <c r="Q1916" s="227"/>
      <c r="R1916" s="227"/>
      <c r="S1916" s="227"/>
      <c r="T1916" s="228"/>
      <c r="AT1916" s="229" t="s">
        <v>205</v>
      </c>
      <c r="AU1916" s="229" t="s">
        <v>132</v>
      </c>
      <c r="AV1916" s="14" t="s">
        <v>132</v>
      </c>
      <c r="AW1916" s="14" t="s">
        <v>32</v>
      </c>
      <c r="AX1916" s="14" t="s">
        <v>76</v>
      </c>
      <c r="AY1916" s="229" t="s">
        <v>123</v>
      </c>
    </row>
    <row r="1917" spans="1:65" s="13" customFormat="1" ht="11.25">
      <c r="B1917" s="209"/>
      <c r="C1917" s="210"/>
      <c r="D1917" s="200" t="s">
        <v>205</v>
      </c>
      <c r="E1917" s="211" t="s">
        <v>1</v>
      </c>
      <c r="F1917" s="212" t="s">
        <v>349</v>
      </c>
      <c r="G1917" s="210"/>
      <c r="H1917" s="211" t="s">
        <v>1</v>
      </c>
      <c r="I1917" s="213"/>
      <c r="J1917" s="210"/>
      <c r="K1917" s="210"/>
      <c r="L1917" s="214"/>
      <c r="M1917" s="215"/>
      <c r="N1917" s="216"/>
      <c r="O1917" s="216"/>
      <c r="P1917" s="216"/>
      <c r="Q1917" s="216"/>
      <c r="R1917" s="216"/>
      <c r="S1917" s="216"/>
      <c r="T1917" s="217"/>
      <c r="AT1917" s="218" t="s">
        <v>205</v>
      </c>
      <c r="AU1917" s="218" t="s">
        <v>132</v>
      </c>
      <c r="AV1917" s="13" t="s">
        <v>83</v>
      </c>
      <c r="AW1917" s="13" t="s">
        <v>32</v>
      </c>
      <c r="AX1917" s="13" t="s">
        <v>76</v>
      </c>
      <c r="AY1917" s="218" t="s">
        <v>123</v>
      </c>
    </row>
    <row r="1918" spans="1:65" s="14" customFormat="1" ht="11.25">
      <c r="B1918" s="219"/>
      <c r="C1918" s="220"/>
      <c r="D1918" s="200" t="s">
        <v>205</v>
      </c>
      <c r="E1918" s="221" t="s">
        <v>1</v>
      </c>
      <c r="F1918" s="222" t="s">
        <v>2169</v>
      </c>
      <c r="G1918" s="220"/>
      <c r="H1918" s="223">
        <v>219.88200000000001</v>
      </c>
      <c r="I1918" s="224"/>
      <c r="J1918" s="220"/>
      <c r="K1918" s="220"/>
      <c r="L1918" s="225"/>
      <c r="M1918" s="226"/>
      <c r="N1918" s="227"/>
      <c r="O1918" s="227"/>
      <c r="P1918" s="227"/>
      <c r="Q1918" s="227"/>
      <c r="R1918" s="227"/>
      <c r="S1918" s="227"/>
      <c r="T1918" s="228"/>
      <c r="AT1918" s="229" t="s">
        <v>205</v>
      </c>
      <c r="AU1918" s="229" t="s">
        <v>132</v>
      </c>
      <c r="AV1918" s="14" t="s">
        <v>132</v>
      </c>
      <c r="AW1918" s="14" t="s">
        <v>32</v>
      </c>
      <c r="AX1918" s="14" t="s">
        <v>76</v>
      </c>
      <c r="AY1918" s="229" t="s">
        <v>123</v>
      </c>
    </row>
    <row r="1919" spans="1:65" s="15" customFormat="1" ht="11.25">
      <c r="B1919" s="230"/>
      <c r="C1919" s="231"/>
      <c r="D1919" s="200" t="s">
        <v>205</v>
      </c>
      <c r="E1919" s="232" t="s">
        <v>1</v>
      </c>
      <c r="F1919" s="233" t="s">
        <v>214</v>
      </c>
      <c r="G1919" s="231"/>
      <c r="H1919" s="234">
        <v>442.80700000000002</v>
      </c>
      <c r="I1919" s="235"/>
      <c r="J1919" s="231"/>
      <c r="K1919" s="231"/>
      <c r="L1919" s="236"/>
      <c r="M1919" s="237"/>
      <c r="N1919" s="238"/>
      <c r="O1919" s="238"/>
      <c r="P1919" s="238"/>
      <c r="Q1919" s="238"/>
      <c r="R1919" s="238"/>
      <c r="S1919" s="238"/>
      <c r="T1919" s="239"/>
      <c r="AT1919" s="240" t="s">
        <v>205</v>
      </c>
      <c r="AU1919" s="240" t="s">
        <v>132</v>
      </c>
      <c r="AV1919" s="15" t="s">
        <v>144</v>
      </c>
      <c r="AW1919" s="15" t="s">
        <v>32</v>
      </c>
      <c r="AX1919" s="15" t="s">
        <v>83</v>
      </c>
      <c r="AY1919" s="240" t="s">
        <v>123</v>
      </c>
    </row>
    <row r="1920" spans="1:65" s="2" customFormat="1" ht="24.2" customHeight="1">
      <c r="A1920" s="35"/>
      <c r="B1920" s="36"/>
      <c r="C1920" s="187" t="s">
        <v>2207</v>
      </c>
      <c r="D1920" s="187" t="s">
        <v>126</v>
      </c>
      <c r="E1920" s="188" t="s">
        <v>2208</v>
      </c>
      <c r="F1920" s="189" t="s">
        <v>2209</v>
      </c>
      <c r="G1920" s="190" t="s">
        <v>202</v>
      </c>
      <c r="H1920" s="191">
        <v>3756.4989999999998</v>
      </c>
      <c r="I1920" s="192"/>
      <c r="J1920" s="193">
        <f>ROUND(I1920*H1920,2)</f>
        <v>0</v>
      </c>
      <c r="K1920" s="189" t="s">
        <v>130</v>
      </c>
      <c r="L1920" s="40"/>
      <c r="M1920" s="194" t="s">
        <v>1</v>
      </c>
      <c r="N1920" s="195" t="s">
        <v>42</v>
      </c>
      <c r="O1920" s="72"/>
      <c r="P1920" s="196">
        <f>O1920*H1920</f>
        <v>0</v>
      </c>
      <c r="Q1920" s="196">
        <v>2.5999999999999998E-4</v>
      </c>
      <c r="R1920" s="196">
        <f>Q1920*H1920</f>
        <v>0.97668973999999986</v>
      </c>
      <c r="S1920" s="196">
        <v>0</v>
      </c>
      <c r="T1920" s="197">
        <f>S1920*H1920</f>
        <v>0</v>
      </c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R1920" s="198" t="s">
        <v>295</v>
      </c>
      <c r="AT1920" s="198" t="s">
        <v>126</v>
      </c>
      <c r="AU1920" s="198" t="s">
        <v>132</v>
      </c>
      <c r="AY1920" s="18" t="s">
        <v>123</v>
      </c>
      <c r="BE1920" s="199">
        <f>IF(N1920="základní",J1920,0)</f>
        <v>0</v>
      </c>
      <c r="BF1920" s="199">
        <f>IF(N1920="snížená",J1920,0)</f>
        <v>0</v>
      </c>
      <c r="BG1920" s="199">
        <f>IF(N1920="zákl. přenesená",J1920,0)</f>
        <v>0</v>
      </c>
      <c r="BH1920" s="199">
        <f>IF(N1920="sníž. přenesená",J1920,0)</f>
        <v>0</v>
      </c>
      <c r="BI1920" s="199">
        <f>IF(N1920="nulová",J1920,0)</f>
        <v>0</v>
      </c>
      <c r="BJ1920" s="18" t="s">
        <v>132</v>
      </c>
      <c r="BK1920" s="199">
        <f>ROUND(I1920*H1920,2)</f>
        <v>0</v>
      </c>
      <c r="BL1920" s="18" t="s">
        <v>295</v>
      </c>
      <c r="BM1920" s="198" t="s">
        <v>2210</v>
      </c>
    </row>
    <row r="1921" spans="1:65" s="2" customFormat="1" ht="29.25">
      <c r="A1921" s="35"/>
      <c r="B1921" s="36"/>
      <c r="C1921" s="37"/>
      <c r="D1921" s="200" t="s">
        <v>134</v>
      </c>
      <c r="E1921" s="37"/>
      <c r="F1921" s="201" t="s">
        <v>2211</v>
      </c>
      <c r="G1921" s="37"/>
      <c r="H1921" s="37"/>
      <c r="I1921" s="202"/>
      <c r="J1921" s="37"/>
      <c r="K1921" s="37"/>
      <c r="L1921" s="40"/>
      <c r="M1921" s="203"/>
      <c r="N1921" s="204"/>
      <c r="O1921" s="72"/>
      <c r="P1921" s="72"/>
      <c r="Q1921" s="72"/>
      <c r="R1921" s="72"/>
      <c r="S1921" s="72"/>
      <c r="T1921" s="73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T1921" s="18" t="s">
        <v>134</v>
      </c>
      <c r="AU1921" s="18" t="s">
        <v>132</v>
      </c>
    </row>
    <row r="1922" spans="1:65" s="2" customFormat="1" ht="24.2" customHeight="1">
      <c r="A1922" s="35"/>
      <c r="B1922" s="36"/>
      <c r="C1922" s="187" t="s">
        <v>2212</v>
      </c>
      <c r="D1922" s="187" t="s">
        <v>126</v>
      </c>
      <c r="E1922" s="188" t="s">
        <v>2213</v>
      </c>
      <c r="F1922" s="189" t="s">
        <v>2214</v>
      </c>
      <c r="G1922" s="190" t="s">
        <v>202</v>
      </c>
      <c r="H1922" s="191">
        <v>442.80700000000002</v>
      </c>
      <c r="I1922" s="192"/>
      <c r="J1922" s="193">
        <f>ROUND(I1922*H1922,2)</f>
        <v>0</v>
      </c>
      <c r="K1922" s="189" t="s">
        <v>130</v>
      </c>
      <c r="L1922" s="40"/>
      <c r="M1922" s="194" t="s">
        <v>1</v>
      </c>
      <c r="N1922" s="195" t="s">
        <v>42</v>
      </c>
      <c r="O1922" s="72"/>
      <c r="P1922" s="196">
        <f>O1922*H1922</f>
        <v>0</v>
      </c>
      <c r="Q1922" s="196">
        <v>2.5999999999999998E-4</v>
      </c>
      <c r="R1922" s="196">
        <f>Q1922*H1922</f>
        <v>0.11512981999999999</v>
      </c>
      <c r="S1922" s="196">
        <v>0</v>
      </c>
      <c r="T1922" s="197">
        <f>S1922*H1922</f>
        <v>0</v>
      </c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R1922" s="198" t="s">
        <v>295</v>
      </c>
      <c r="AT1922" s="198" t="s">
        <v>126</v>
      </c>
      <c r="AU1922" s="198" t="s">
        <v>132</v>
      </c>
      <c r="AY1922" s="18" t="s">
        <v>123</v>
      </c>
      <c r="BE1922" s="199">
        <f>IF(N1922="základní",J1922,0)</f>
        <v>0</v>
      </c>
      <c r="BF1922" s="199">
        <f>IF(N1922="snížená",J1922,0)</f>
        <v>0</v>
      </c>
      <c r="BG1922" s="199">
        <f>IF(N1922="zákl. přenesená",J1922,0)</f>
        <v>0</v>
      </c>
      <c r="BH1922" s="199">
        <f>IF(N1922="sníž. přenesená",J1922,0)</f>
        <v>0</v>
      </c>
      <c r="BI1922" s="199">
        <f>IF(N1922="nulová",J1922,0)</f>
        <v>0</v>
      </c>
      <c r="BJ1922" s="18" t="s">
        <v>132</v>
      </c>
      <c r="BK1922" s="199">
        <f>ROUND(I1922*H1922,2)</f>
        <v>0</v>
      </c>
      <c r="BL1922" s="18" t="s">
        <v>295</v>
      </c>
      <c r="BM1922" s="198" t="s">
        <v>2215</v>
      </c>
    </row>
    <row r="1923" spans="1:65" s="2" customFormat="1" ht="29.25">
      <c r="A1923" s="35"/>
      <c r="B1923" s="36"/>
      <c r="C1923" s="37"/>
      <c r="D1923" s="200" t="s">
        <v>134</v>
      </c>
      <c r="E1923" s="37"/>
      <c r="F1923" s="201" t="s">
        <v>2216</v>
      </c>
      <c r="G1923" s="37"/>
      <c r="H1923" s="37"/>
      <c r="I1923" s="202"/>
      <c r="J1923" s="37"/>
      <c r="K1923" s="37"/>
      <c r="L1923" s="40"/>
      <c r="M1923" s="205"/>
      <c r="N1923" s="206"/>
      <c r="O1923" s="207"/>
      <c r="P1923" s="207"/>
      <c r="Q1923" s="207"/>
      <c r="R1923" s="207"/>
      <c r="S1923" s="207"/>
      <c r="T1923" s="208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T1923" s="18" t="s">
        <v>134</v>
      </c>
      <c r="AU1923" s="18" t="s">
        <v>132</v>
      </c>
    </row>
    <row r="1924" spans="1:65" s="2" customFormat="1" ht="6.95" customHeight="1">
      <c r="A1924" s="35"/>
      <c r="B1924" s="55"/>
      <c r="C1924" s="56"/>
      <c r="D1924" s="56"/>
      <c r="E1924" s="56"/>
      <c r="F1924" s="56"/>
      <c r="G1924" s="56"/>
      <c r="H1924" s="56"/>
      <c r="I1924" s="56"/>
      <c r="J1924" s="56"/>
      <c r="K1924" s="56"/>
      <c r="L1924" s="40"/>
      <c r="M1924" s="35"/>
      <c r="O1924" s="35"/>
      <c r="P1924" s="35"/>
      <c r="Q1924" s="35"/>
      <c r="R1924" s="35"/>
      <c r="S1924" s="35"/>
      <c r="T1924" s="35"/>
      <c r="U1924" s="35"/>
      <c r="V1924" s="35"/>
      <c r="W1924" s="35"/>
      <c r="X1924" s="35"/>
      <c r="Y1924" s="35"/>
      <c r="Z1924" s="35"/>
      <c r="AA1924" s="35"/>
      <c r="AB1924" s="35"/>
      <c r="AC1924" s="35"/>
      <c r="AD1924" s="35"/>
      <c r="AE1924" s="35"/>
    </row>
  </sheetData>
  <sheetProtection algorithmName="SHA-512" hashValue="ZzPnwnb3pqmC6S4kBUT4oP8Nn6NPoCqmmc4zQ6gdU85C0VaUcrr93UcgsgOqKdPJrpGlKs22MsMDJhmKjCrrUA==" saltValue="pvzQo1Bv011sNX9WW4TMBM4d45bxzpXS/HMIMbh5wJP3wlJV8LRNxA6H2mj0dE44zp0tuL0ygje7Bs+w3pqW6g==" spinCount="100000" sheet="1" objects="1" scenarios="1" formatColumns="0" formatRows="0" autoFilter="0"/>
  <autoFilter ref="C140:K1923" xr:uid="{00000000-0009-0000-0000-000002000000}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bytového domu Sokolov, Chelčického 1310-1311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95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2217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3. 8. 2019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34</v>
      </c>
      <c r="F24" s="35"/>
      <c r="G24" s="35"/>
      <c r="H24" s="35"/>
      <c r="I24" s="113" t="s">
        <v>27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ROUND((SUM(BE124:BE302)),  2)</f>
        <v>0</v>
      </c>
      <c r="G33" s="35"/>
      <c r="H33" s="35"/>
      <c r="I33" s="125">
        <v>0.21</v>
      </c>
      <c r="J33" s="124">
        <f>ROUND(((SUM(BE124:BE302))*I33),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ROUND((SUM(BF124:BF302)),  2)</f>
        <v>0</v>
      </c>
      <c r="G34" s="35"/>
      <c r="H34" s="35"/>
      <c r="I34" s="125">
        <v>0.15</v>
      </c>
      <c r="J34" s="124">
        <f>ROUND(((SUM(BF124:BF302))*I34),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ROUND((SUM(BG124:BG302)),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ROUND((SUM(BH124:BH302)),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ROUND((SUM(BI124:BI302)),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11" t="str">
        <f>E7</f>
        <v>Stavební úpravy bytového domu Sokolov, Chelčického 1310-1311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63" t="str">
        <f>E9</f>
        <v>02 - ZTI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Sokolov, Petra Chelčického 1310-1311</v>
      </c>
      <c r="G89" s="37"/>
      <c r="H89" s="37"/>
      <c r="I89" s="30" t="s">
        <v>22</v>
      </c>
      <c r="J89" s="67" t="str">
        <f>IF(J12="","",J12)</f>
        <v>3. 8. 2019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Sokolov</v>
      </c>
      <c r="G91" s="37"/>
      <c r="H91" s="37"/>
      <c r="I91" s="30" t="s">
        <v>30</v>
      </c>
      <c r="J91" s="33" t="str">
        <f>E21</f>
        <v>Ing. Jan Schrader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Michal Kubelka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98</v>
      </c>
      <c r="D94" s="145"/>
      <c r="E94" s="145"/>
      <c r="F94" s="145"/>
      <c r="G94" s="145"/>
      <c r="H94" s="145"/>
      <c r="I94" s="145"/>
      <c r="J94" s="146" t="s">
        <v>99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100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101</v>
      </c>
    </row>
    <row r="97" spans="1:31" s="9" customFormat="1" ht="24.95" customHeight="1">
      <c r="B97" s="148"/>
      <c r="C97" s="149"/>
      <c r="D97" s="150" t="s">
        <v>172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179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9" customFormat="1" ht="24.95" customHeight="1">
      <c r="B99" s="148"/>
      <c r="C99" s="149"/>
      <c r="D99" s="150" t="s">
        <v>181</v>
      </c>
      <c r="E99" s="151"/>
      <c r="F99" s="151"/>
      <c r="G99" s="151"/>
      <c r="H99" s="151"/>
      <c r="I99" s="151"/>
      <c r="J99" s="152">
        <f>J138</f>
        <v>0</v>
      </c>
      <c r="K99" s="149"/>
      <c r="L99" s="153"/>
    </row>
    <row r="100" spans="1:31" s="10" customFormat="1" ht="19.899999999999999" customHeight="1">
      <c r="B100" s="154"/>
      <c r="C100" s="155"/>
      <c r="D100" s="156" t="s">
        <v>2218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2219</v>
      </c>
      <c r="E101" s="157"/>
      <c r="F101" s="157"/>
      <c r="G101" s="157"/>
      <c r="H101" s="157"/>
      <c r="I101" s="157"/>
      <c r="J101" s="158">
        <f>J177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2220</v>
      </c>
      <c r="E102" s="157"/>
      <c r="F102" s="157"/>
      <c r="G102" s="157"/>
      <c r="H102" s="157"/>
      <c r="I102" s="157"/>
      <c r="J102" s="158">
        <f>J239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184</v>
      </c>
      <c r="E103" s="157"/>
      <c r="F103" s="157"/>
      <c r="G103" s="157"/>
      <c r="H103" s="157"/>
      <c r="I103" s="157"/>
      <c r="J103" s="158">
        <f>J244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2221</v>
      </c>
      <c r="E104" s="157"/>
      <c r="F104" s="157"/>
      <c r="G104" s="157"/>
      <c r="H104" s="157"/>
      <c r="I104" s="157"/>
      <c r="J104" s="158">
        <f>J300</f>
        <v>0</v>
      </c>
      <c r="K104" s="155"/>
      <c r="L104" s="159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108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1" t="str">
        <f>E7</f>
        <v>Stavební úpravy bytového domu Sokolov, Chelčického 1310-1311</v>
      </c>
      <c r="F114" s="312"/>
      <c r="G114" s="312"/>
      <c r="H114" s="31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95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63" t="str">
        <f>E9</f>
        <v>02 - ZTI</v>
      </c>
      <c r="F116" s="313"/>
      <c r="G116" s="313"/>
      <c r="H116" s="31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Sokolov, Petra Chelčického 1310-1311</v>
      </c>
      <c r="G118" s="37"/>
      <c r="H118" s="37"/>
      <c r="I118" s="30" t="s">
        <v>22</v>
      </c>
      <c r="J118" s="67" t="str">
        <f>IF(J12="","",J12)</f>
        <v>3. 8. 2019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E15</f>
        <v>Město Sokolov</v>
      </c>
      <c r="G120" s="37"/>
      <c r="H120" s="37"/>
      <c r="I120" s="30" t="s">
        <v>30</v>
      </c>
      <c r="J120" s="33" t="str">
        <f>E21</f>
        <v>Ing. Jan Schrader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Michal Kubelka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0"/>
      <c r="B123" s="161"/>
      <c r="C123" s="162" t="s">
        <v>109</v>
      </c>
      <c r="D123" s="163" t="s">
        <v>61</v>
      </c>
      <c r="E123" s="163" t="s">
        <v>57</v>
      </c>
      <c r="F123" s="163" t="s">
        <v>58</v>
      </c>
      <c r="G123" s="163" t="s">
        <v>110</v>
      </c>
      <c r="H123" s="163" t="s">
        <v>111</v>
      </c>
      <c r="I123" s="163" t="s">
        <v>112</v>
      </c>
      <c r="J123" s="163" t="s">
        <v>99</v>
      </c>
      <c r="K123" s="164" t="s">
        <v>113</v>
      </c>
      <c r="L123" s="165"/>
      <c r="M123" s="76" t="s">
        <v>1</v>
      </c>
      <c r="N123" s="77" t="s">
        <v>40</v>
      </c>
      <c r="O123" s="77" t="s">
        <v>114</v>
      </c>
      <c r="P123" s="77" t="s">
        <v>115</v>
      </c>
      <c r="Q123" s="77" t="s">
        <v>116</v>
      </c>
      <c r="R123" s="77" t="s">
        <v>117</v>
      </c>
      <c r="S123" s="77" t="s">
        <v>118</v>
      </c>
      <c r="T123" s="78" t="s">
        <v>119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9" customHeight="1">
      <c r="A124" s="35"/>
      <c r="B124" s="36"/>
      <c r="C124" s="83" t="s">
        <v>120</v>
      </c>
      <c r="D124" s="37"/>
      <c r="E124" s="37"/>
      <c r="F124" s="37"/>
      <c r="G124" s="37"/>
      <c r="H124" s="37"/>
      <c r="I124" s="37"/>
      <c r="J124" s="166">
        <f>BK124</f>
        <v>0</v>
      </c>
      <c r="K124" s="37"/>
      <c r="L124" s="40"/>
      <c r="M124" s="79"/>
      <c r="N124" s="167"/>
      <c r="O124" s="80"/>
      <c r="P124" s="168">
        <f>P125+P138</f>
        <v>0</v>
      </c>
      <c r="Q124" s="80"/>
      <c r="R124" s="168">
        <f>R125+R138</f>
        <v>2.4358027</v>
      </c>
      <c r="S124" s="80"/>
      <c r="T124" s="169">
        <f>T125+T138</f>
        <v>3.49119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101</v>
      </c>
      <c r="BK124" s="170">
        <f>BK125+BK138</f>
        <v>0</v>
      </c>
    </row>
    <row r="125" spans="1:65" s="12" customFormat="1" ht="25.9" customHeight="1">
      <c r="B125" s="171"/>
      <c r="C125" s="172"/>
      <c r="D125" s="173" t="s">
        <v>75</v>
      </c>
      <c r="E125" s="174" t="s">
        <v>197</v>
      </c>
      <c r="F125" s="174" t="s">
        <v>198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83</v>
      </c>
      <c r="AT125" s="183" t="s">
        <v>75</v>
      </c>
      <c r="AU125" s="183" t="s">
        <v>76</v>
      </c>
      <c r="AY125" s="182" t="s">
        <v>123</v>
      </c>
      <c r="BK125" s="184">
        <f>BK126</f>
        <v>0</v>
      </c>
    </row>
    <row r="126" spans="1:65" s="12" customFormat="1" ht="22.9" customHeight="1">
      <c r="B126" s="171"/>
      <c r="C126" s="172"/>
      <c r="D126" s="173" t="s">
        <v>75</v>
      </c>
      <c r="E126" s="185" t="s">
        <v>1144</v>
      </c>
      <c r="F126" s="185" t="s">
        <v>1145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SUM(P127:P137)</f>
        <v>0</v>
      </c>
      <c r="Q126" s="179"/>
      <c r="R126" s="180">
        <f>SUM(R127:R137)</f>
        <v>0</v>
      </c>
      <c r="S126" s="179"/>
      <c r="T126" s="181">
        <f>SUM(T127:T137)</f>
        <v>0</v>
      </c>
      <c r="AR126" s="182" t="s">
        <v>83</v>
      </c>
      <c r="AT126" s="183" t="s">
        <v>75</v>
      </c>
      <c r="AU126" s="183" t="s">
        <v>83</v>
      </c>
      <c r="AY126" s="182" t="s">
        <v>123</v>
      </c>
      <c r="BK126" s="184">
        <f>SUM(BK127:BK137)</f>
        <v>0</v>
      </c>
    </row>
    <row r="127" spans="1:65" s="2" customFormat="1" ht="24.2" customHeight="1">
      <c r="A127" s="35"/>
      <c r="B127" s="36"/>
      <c r="C127" s="187" t="s">
        <v>83</v>
      </c>
      <c r="D127" s="187" t="s">
        <v>126</v>
      </c>
      <c r="E127" s="188" t="s">
        <v>1147</v>
      </c>
      <c r="F127" s="189" t="s">
        <v>1148</v>
      </c>
      <c r="G127" s="190" t="s">
        <v>250</v>
      </c>
      <c r="H127" s="191">
        <v>3.4910000000000001</v>
      </c>
      <c r="I127" s="192"/>
      <c r="J127" s="193">
        <f>ROUND(I127*H127,2)</f>
        <v>0</v>
      </c>
      <c r="K127" s="189" t="s">
        <v>130</v>
      </c>
      <c r="L127" s="40"/>
      <c r="M127" s="194" t="s">
        <v>1</v>
      </c>
      <c r="N127" s="195" t="s">
        <v>42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144</v>
      </c>
      <c r="AT127" s="198" t="s">
        <v>126</v>
      </c>
      <c r="AU127" s="198" t="s">
        <v>132</v>
      </c>
      <c r="AY127" s="18" t="s">
        <v>123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132</v>
      </c>
      <c r="BK127" s="199">
        <f>ROUND(I127*H127,2)</f>
        <v>0</v>
      </c>
      <c r="BL127" s="18" t="s">
        <v>144</v>
      </c>
      <c r="BM127" s="198" t="s">
        <v>2222</v>
      </c>
    </row>
    <row r="128" spans="1:65" s="2" customFormat="1" ht="29.25">
      <c r="A128" s="35"/>
      <c r="B128" s="36"/>
      <c r="C128" s="37"/>
      <c r="D128" s="200" t="s">
        <v>134</v>
      </c>
      <c r="E128" s="37"/>
      <c r="F128" s="201" t="s">
        <v>1150</v>
      </c>
      <c r="G128" s="37"/>
      <c r="H128" s="37"/>
      <c r="I128" s="202"/>
      <c r="J128" s="37"/>
      <c r="K128" s="37"/>
      <c r="L128" s="40"/>
      <c r="M128" s="203"/>
      <c r="N128" s="204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134</v>
      </c>
      <c r="AU128" s="18" t="s">
        <v>132</v>
      </c>
    </row>
    <row r="129" spans="1:65" s="2" customFormat="1" ht="14.45" customHeight="1">
      <c r="A129" s="35"/>
      <c r="B129" s="36"/>
      <c r="C129" s="187" t="s">
        <v>132</v>
      </c>
      <c r="D129" s="187" t="s">
        <v>126</v>
      </c>
      <c r="E129" s="188" t="s">
        <v>1152</v>
      </c>
      <c r="F129" s="189" t="s">
        <v>1153</v>
      </c>
      <c r="G129" s="190" t="s">
        <v>250</v>
      </c>
      <c r="H129" s="191">
        <v>3.4910000000000001</v>
      </c>
      <c r="I129" s="192"/>
      <c r="J129" s="193">
        <f>ROUND(I129*H129,2)</f>
        <v>0</v>
      </c>
      <c r="K129" s="189" t="s">
        <v>130</v>
      </c>
      <c r="L129" s="40"/>
      <c r="M129" s="194" t="s">
        <v>1</v>
      </c>
      <c r="N129" s="195" t="s">
        <v>42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144</v>
      </c>
      <c r="AT129" s="198" t="s">
        <v>126</v>
      </c>
      <c r="AU129" s="198" t="s">
        <v>132</v>
      </c>
      <c r="AY129" s="18" t="s">
        <v>123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132</v>
      </c>
      <c r="BK129" s="199">
        <f>ROUND(I129*H129,2)</f>
        <v>0</v>
      </c>
      <c r="BL129" s="18" t="s">
        <v>144</v>
      </c>
      <c r="BM129" s="198" t="s">
        <v>2223</v>
      </c>
    </row>
    <row r="130" spans="1:65" s="2" customFormat="1" ht="19.5">
      <c r="A130" s="35"/>
      <c r="B130" s="36"/>
      <c r="C130" s="37"/>
      <c r="D130" s="200" t="s">
        <v>134</v>
      </c>
      <c r="E130" s="37"/>
      <c r="F130" s="201" t="s">
        <v>1155</v>
      </c>
      <c r="G130" s="37"/>
      <c r="H130" s="37"/>
      <c r="I130" s="202"/>
      <c r="J130" s="37"/>
      <c r="K130" s="37"/>
      <c r="L130" s="40"/>
      <c r="M130" s="203"/>
      <c r="N130" s="204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134</v>
      </c>
      <c r="AU130" s="18" t="s">
        <v>132</v>
      </c>
    </row>
    <row r="131" spans="1:65" s="2" customFormat="1" ht="24.2" customHeight="1">
      <c r="A131" s="35"/>
      <c r="B131" s="36"/>
      <c r="C131" s="187" t="s">
        <v>139</v>
      </c>
      <c r="D131" s="187" t="s">
        <v>126</v>
      </c>
      <c r="E131" s="188" t="s">
        <v>1157</v>
      </c>
      <c r="F131" s="189" t="s">
        <v>1158</v>
      </c>
      <c r="G131" s="190" t="s">
        <v>250</v>
      </c>
      <c r="H131" s="191">
        <v>3.4910000000000001</v>
      </c>
      <c r="I131" s="192"/>
      <c r="J131" s="193">
        <f>ROUND(I131*H131,2)</f>
        <v>0</v>
      </c>
      <c r="K131" s="189" t="s">
        <v>130</v>
      </c>
      <c r="L131" s="40"/>
      <c r="M131" s="194" t="s">
        <v>1</v>
      </c>
      <c r="N131" s="195" t="s">
        <v>42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144</v>
      </c>
      <c r="AT131" s="198" t="s">
        <v>126</v>
      </c>
      <c r="AU131" s="198" t="s">
        <v>132</v>
      </c>
      <c r="AY131" s="18" t="s">
        <v>123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132</v>
      </c>
      <c r="BK131" s="199">
        <f>ROUND(I131*H131,2)</f>
        <v>0</v>
      </c>
      <c r="BL131" s="18" t="s">
        <v>144</v>
      </c>
      <c r="BM131" s="198" t="s">
        <v>2224</v>
      </c>
    </row>
    <row r="132" spans="1:65" s="2" customFormat="1" ht="19.5">
      <c r="A132" s="35"/>
      <c r="B132" s="36"/>
      <c r="C132" s="37"/>
      <c r="D132" s="200" t="s">
        <v>134</v>
      </c>
      <c r="E132" s="37"/>
      <c r="F132" s="201" t="s">
        <v>1160</v>
      </c>
      <c r="G132" s="37"/>
      <c r="H132" s="37"/>
      <c r="I132" s="202"/>
      <c r="J132" s="37"/>
      <c r="K132" s="37"/>
      <c r="L132" s="40"/>
      <c r="M132" s="203"/>
      <c r="N132" s="204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134</v>
      </c>
      <c r="AU132" s="18" t="s">
        <v>132</v>
      </c>
    </row>
    <row r="133" spans="1:65" s="2" customFormat="1" ht="24.2" customHeight="1">
      <c r="A133" s="35"/>
      <c r="B133" s="36"/>
      <c r="C133" s="187" t="s">
        <v>144</v>
      </c>
      <c r="D133" s="187" t="s">
        <v>126</v>
      </c>
      <c r="E133" s="188" t="s">
        <v>1162</v>
      </c>
      <c r="F133" s="189" t="s">
        <v>1163</v>
      </c>
      <c r="G133" s="190" t="s">
        <v>250</v>
      </c>
      <c r="H133" s="191">
        <v>20.946000000000002</v>
      </c>
      <c r="I133" s="192"/>
      <c r="J133" s="193">
        <f>ROUND(I133*H133,2)</f>
        <v>0</v>
      </c>
      <c r="K133" s="189" t="s">
        <v>130</v>
      </c>
      <c r="L133" s="40"/>
      <c r="M133" s="194" t="s">
        <v>1</v>
      </c>
      <c r="N133" s="195" t="s">
        <v>42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144</v>
      </c>
      <c r="AT133" s="198" t="s">
        <v>126</v>
      </c>
      <c r="AU133" s="198" t="s">
        <v>132</v>
      </c>
      <c r="AY133" s="18" t="s">
        <v>123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132</v>
      </c>
      <c r="BK133" s="199">
        <f>ROUND(I133*H133,2)</f>
        <v>0</v>
      </c>
      <c r="BL133" s="18" t="s">
        <v>144</v>
      </c>
      <c r="BM133" s="198" t="s">
        <v>2225</v>
      </c>
    </row>
    <row r="134" spans="1:65" s="2" customFormat="1" ht="29.25">
      <c r="A134" s="35"/>
      <c r="B134" s="36"/>
      <c r="C134" s="37"/>
      <c r="D134" s="200" t="s">
        <v>134</v>
      </c>
      <c r="E134" s="37"/>
      <c r="F134" s="201" t="s">
        <v>1165</v>
      </c>
      <c r="G134" s="37"/>
      <c r="H134" s="37"/>
      <c r="I134" s="202"/>
      <c r="J134" s="37"/>
      <c r="K134" s="37"/>
      <c r="L134" s="40"/>
      <c r="M134" s="203"/>
      <c r="N134" s="204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134</v>
      </c>
      <c r="AU134" s="18" t="s">
        <v>132</v>
      </c>
    </row>
    <row r="135" spans="1:65" s="14" customFormat="1" ht="11.25">
      <c r="B135" s="219"/>
      <c r="C135" s="220"/>
      <c r="D135" s="200" t="s">
        <v>205</v>
      </c>
      <c r="E135" s="221" t="s">
        <v>1</v>
      </c>
      <c r="F135" s="222" t="s">
        <v>2226</v>
      </c>
      <c r="G135" s="220"/>
      <c r="H135" s="223">
        <v>20.946000000000002</v>
      </c>
      <c r="I135" s="224"/>
      <c r="J135" s="220"/>
      <c r="K135" s="220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205</v>
      </c>
      <c r="AU135" s="229" t="s">
        <v>132</v>
      </c>
      <c r="AV135" s="14" t="s">
        <v>132</v>
      </c>
      <c r="AW135" s="14" t="s">
        <v>32</v>
      </c>
      <c r="AX135" s="14" t="s">
        <v>83</v>
      </c>
      <c r="AY135" s="229" t="s">
        <v>123</v>
      </c>
    </row>
    <row r="136" spans="1:65" s="2" customFormat="1" ht="24.2" customHeight="1">
      <c r="A136" s="35"/>
      <c r="B136" s="36"/>
      <c r="C136" s="187" t="s">
        <v>122</v>
      </c>
      <c r="D136" s="187" t="s">
        <v>126</v>
      </c>
      <c r="E136" s="188" t="s">
        <v>1193</v>
      </c>
      <c r="F136" s="189" t="s">
        <v>1194</v>
      </c>
      <c r="G136" s="190" t="s">
        <v>250</v>
      </c>
      <c r="H136" s="191">
        <v>3.4910000000000001</v>
      </c>
      <c r="I136" s="192"/>
      <c r="J136" s="193">
        <f>ROUND(I136*H136,2)</f>
        <v>0</v>
      </c>
      <c r="K136" s="189" t="s">
        <v>130</v>
      </c>
      <c r="L136" s="40"/>
      <c r="M136" s="194" t="s">
        <v>1</v>
      </c>
      <c r="N136" s="195" t="s">
        <v>42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144</v>
      </c>
      <c r="AT136" s="198" t="s">
        <v>126</v>
      </c>
      <c r="AU136" s="198" t="s">
        <v>132</v>
      </c>
      <c r="AY136" s="18" t="s">
        <v>123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132</v>
      </c>
      <c r="BK136" s="199">
        <f>ROUND(I136*H136,2)</f>
        <v>0</v>
      </c>
      <c r="BL136" s="18" t="s">
        <v>144</v>
      </c>
      <c r="BM136" s="198" t="s">
        <v>2227</v>
      </c>
    </row>
    <row r="137" spans="1:65" s="2" customFormat="1" ht="29.25">
      <c r="A137" s="35"/>
      <c r="B137" s="36"/>
      <c r="C137" s="37"/>
      <c r="D137" s="200" t="s">
        <v>134</v>
      </c>
      <c r="E137" s="37"/>
      <c r="F137" s="201" t="s">
        <v>1196</v>
      </c>
      <c r="G137" s="37"/>
      <c r="H137" s="37"/>
      <c r="I137" s="202"/>
      <c r="J137" s="37"/>
      <c r="K137" s="37"/>
      <c r="L137" s="40"/>
      <c r="M137" s="203"/>
      <c r="N137" s="204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134</v>
      </c>
      <c r="AU137" s="18" t="s">
        <v>132</v>
      </c>
    </row>
    <row r="138" spans="1:65" s="12" customFormat="1" ht="25.9" customHeight="1">
      <c r="B138" s="171"/>
      <c r="C138" s="172"/>
      <c r="D138" s="173" t="s">
        <v>75</v>
      </c>
      <c r="E138" s="174" t="s">
        <v>1204</v>
      </c>
      <c r="F138" s="174" t="s">
        <v>1205</v>
      </c>
      <c r="G138" s="172"/>
      <c r="H138" s="172"/>
      <c r="I138" s="175"/>
      <c r="J138" s="176">
        <f>BK138</f>
        <v>0</v>
      </c>
      <c r="K138" s="172"/>
      <c r="L138" s="177"/>
      <c r="M138" s="178"/>
      <c r="N138" s="179"/>
      <c r="O138" s="179"/>
      <c r="P138" s="180">
        <f>P139+P177+P239+P244+P300</f>
        <v>0</v>
      </c>
      <c r="Q138" s="179"/>
      <c r="R138" s="180">
        <f>R139+R177+R239+R244+R300</f>
        <v>2.4358027</v>
      </c>
      <c r="S138" s="179"/>
      <c r="T138" s="181">
        <f>T139+T177+T239+T244+T300</f>
        <v>3.49119</v>
      </c>
      <c r="AR138" s="182" t="s">
        <v>132</v>
      </c>
      <c r="AT138" s="183" t="s">
        <v>75</v>
      </c>
      <c r="AU138" s="183" t="s">
        <v>76</v>
      </c>
      <c r="AY138" s="182" t="s">
        <v>123</v>
      </c>
      <c r="BK138" s="184">
        <f>BK139+BK177+BK239+BK244+BK300</f>
        <v>0</v>
      </c>
    </row>
    <row r="139" spans="1:65" s="12" customFormat="1" ht="22.9" customHeight="1">
      <c r="B139" s="171"/>
      <c r="C139" s="172"/>
      <c r="D139" s="173" t="s">
        <v>75</v>
      </c>
      <c r="E139" s="185" t="s">
        <v>2228</v>
      </c>
      <c r="F139" s="185" t="s">
        <v>2229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SUM(P140:P176)</f>
        <v>0</v>
      </c>
      <c r="Q139" s="179"/>
      <c r="R139" s="180">
        <f>SUM(R140:R176)</f>
        <v>0.3170423</v>
      </c>
      <c r="S139" s="179"/>
      <c r="T139" s="181">
        <f>SUM(T140:T176)</f>
        <v>0</v>
      </c>
      <c r="AR139" s="182" t="s">
        <v>132</v>
      </c>
      <c r="AT139" s="183" t="s">
        <v>75</v>
      </c>
      <c r="AU139" s="183" t="s">
        <v>83</v>
      </c>
      <c r="AY139" s="182" t="s">
        <v>123</v>
      </c>
      <c r="BK139" s="184">
        <f>SUM(BK140:BK176)</f>
        <v>0</v>
      </c>
    </row>
    <row r="140" spans="1:65" s="2" customFormat="1" ht="14.45" customHeight="1">
      <c r="A140" s="35"/>
      <c r="B140" s="36"/>
      <c r="C140" s="187" t="s">
        <v>156</v>
      </c>
      <c r="D140" s="187" t="s">
        <v>126</v>
      </c>
      <c r="E140" s="188" t="s">
        <v>2230</v>
      </c>
      <c r="F140" s="189" t="s">
        <v>2231</v>
      </c>
      <c r="G140" s="190" t="s">
        <v>129</v>
      </c>
      <c r="H140" s="191">
        <v>1</v>
      </c>
      <c r="I140" s="192"/>
      <c r="J140" s="193">
        <f>ROUND(I140*H140,2)</f>
        <v>0</v>
      </c>
      <c r="K140" s="189" t="s">
        <v>1</v>
      </c>
      <c r="L140" s="40"/>
      <c r="M140" s="194" t="s">
        <v>1</v>
      </c>
      <c r="N140" s="195" t="s">
        <v>42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295</v>
      </c>
      <c r="AT140" s="198" t="s">
        <v>126</v>
      </c>
      <c r="AU140" s="198" t="s">
        <v>132</v>
      </c>
      <c r="AY140" s="18" t="s">
        <v>123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132</v>
      </c>
      <c r="BK140" s="199">
        <f>ROUND(I140*H140,2)</f>
        <v>0</v>
      </c>
      <c r="BL140" s="18" t="s">
        <v>295</v>
      </c>
      <c r="BM140" s="198" t="s">
        <v>2232</v>
      </c>
    </row>
    <row r="141" spans="1:65" s="2" customFormat="1" ht="11.25">
      <c r="A141" s="35"/>
      <c r="B141" s="36"/>
      <c r="C141" s="37"/>
      <c r="D141" s="200" t="s">
        <v>134</v>
      </c>
      <c r="E141" s="37"/>
      <c r="F141" s="201" t="s">
        <v>2231</v>
      </c>
      <c r="G141" s="37"/>
      <c r="H141" s="37"/>
      <c r="I141" s="202"/>
      <c r="J141" s="37"/>
      <c r="K141" s="37"/>
      <c r="L141" s="40"/>
      <c r="M141" s="203"/>
      <c r="N141" s="204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134</v>
      </c>
      <c r="AU141" s="18" t="s">
        <v>132</v>
      </c>
    </row>
    <row r="142" spans="1:65" s="2" customFormat="1" ht="14.45" customHeight="1">
      <c r="A142" s="35"/>
      <c r="B142" s="36"/>
      <c r="C142" s="187" t="s">
        <v>162</v>
      </c>
      <c r="D142" s="187" t="s">
        <v>126</v>
      </c>
      <c r="E142" s="188" t="s">
        <v>2233</v>
      </c>
      <c r="F142" s="189" t="s">
        <v>2234</v>
      </c>
      <c r="G142" s="190" t="s">
        <v>129</v>
      </c>
      <c r="H142" s="191">
        <v>1</v>
      </c>
      <c r="I142" s="192"/>
      <c r="J142" s="193">
        <f>ROUND(I142*H142,2)</f>
        <v>0</v>
      </c>
      <c r="K142" s="189" t="s">
        <v>1</v>
      </c>
      <c r="L142" s="40"/>
      <c r="M142" s="194" t="s">
        <v>1</v>
      </c>
      <c r="N142" s="195" t="s">
        <v>42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295</v>
      </c>
      <c r="AT142" s="198" t="s">
        <v>126</v>
      </c>
      <c r="AU142" s="198" t="s">
        <v>132</v>
      </c>
      <c r="AY142" s="18" t="s">
        <v>123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132</v>
      </c>
      <c r="BK142" s="199">
        <f>ROUND(I142*H142,2)</f>
        <v>0</v>
      </c>
      <c r="BL142" s="18" t="s">
        <v>295</v>
      </c>
      <c r="BM142" s="198" t="s">
        <v>2235</v>
      </c>
    </row>
    <row r="143" spans="1:65" s="2" customFormat="1" ht="11.25">
      <c r="A143" s="35"/>
      <c r="B143" s="36"/>
      <c r="C143" s="37"/>
      <c r="D143" s="200" t="s">
        <v>134</v>
      </c>
      <c r="E143" s="37"/>
      <c r="F143" s="201" t="s">
        <v>2234</v>
      </c>
      <c r="G143" s="37"/>
      <c r="H143" s="37"/>
      <c r="I143" s="202"/>
      <c r="J143" s="37"/>
      <c r="K143" s="37"/>
      <c r="L143" s="40"/>
      <c r="M143" s="203"/>
      <c r="N143" s="204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134</v>
      </c>
      <c r="AU143" s="18" t="s">
        <v>132</v>
      </c>
    </row>
    <row r="144" spans="1:65" s="2" customFormat="1" ht="24.2" customHeight="1">
      <c r="A144" s="35"/>
      <c r="B144" s="36"/>
      <c r="C144" s="187" t="s">
        <v>167</v>
      </c>
      <c r="D144" s="187" t="s">
        <v>126</v>
      </c>
      <c r="E144" s="188" t="s">
        <v>2236</v>
      </c>
      <c r="F144" s="189" t="s">
        <v>2237</v>
      </c>
      <c r="G144" s="190" t="s">
        <v>217</v>
      </c>
      <c r="H144" s="191">
        <v>51.66</v>
      </c>
      <c r="I144" s="192"/>
      <c r="J144" s="193">
        <f>ROUND(I144*H144,2)</f>
        <v>0</v>
      </c>
      <c r="K144" s="189" t="s">
        <v>130</v>
      </c>
      <c r="L144" s="40"/>
      <c r="M144" s="194" t="s">
        <v>1</v>
      </c>
      <c r="N144" s="195" t="s">
        <v>42</v>
      </c>
      <c r="O144" s="72"/>
      <c r="P144" s="196">
        <f>O144*H144</f>
        <v>0</v>
      </c>
      <c r="Q144" s="196">
        <v>3.5200000000000001E-3</v>
      </c>
      <c r="R144" s="196">
        <f>Q144*H144</f>
        <v>0.18184319999999998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295</v>
      </c>
      <c r="AT144" s="198" t="s">
        <v>126</v>
      </c>
      <c r="AU144" s="198" t="s">
        <v>132</v>
      </c>
      <c r="AY144" s="18" t="s">
        <v>123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132</v>
      </c>
      <c r="BK144" s="199">
        <f>ROUND(I144*H144,2)</f>
        <v>0</v>
      </c>
      <c r="BL144" s="18" t="s">
        <v>295</v>
      </c>
      <c r="BM144" s="198" t="s">
        <v>2238</v>
      </c>
    </row>
    <row r="145" spans="1:65" s="2" customFormat="1" ht="19.5">
      <c r="A145" s="35"/>
      <c r="B145" s="36"/>
      <c r="C145" s="37"/>
      <c r="D145" s="200" t="s">
        <v>134</v>
      </c>
      <c r="E145" s="37"/>
      <c r="F145" s="201" t="s">
        <v>2239</v>
      </c>
      <c r="G145" s="37"/>
      <c r="H145" s="37"/>
      <c r="I145" s="202"/>
      <c r="J145" s="37"/>
      <c r="K145" s="37"/>
      <c r="L145" s="40"/>
      <c r="M145" s="203"/>
      <c r="N145" s="204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134</v>
      </c>
      <c r="AU145" s="18" t="s">
        <v>132</v>
      </c>
    </row>
    <row r="146" spans="1:65" s="2" customFormat="1" ht="24.2" customHeight="1">
      <c r="A146" s="35"/>
      <c r="B146" s="36"/>
      <c r="C146" s="187" t="s">
        <v>247</v>
      </c>
      <c r="D146" s="187" t="s">
        <v>126</v>
      </c>
      <c r="E146" s="188" t="s">
        <v>2240</v>
      </c>
      <c r="F146" s="189" t="s">
        <v>2241</v>
      </c>
      <c r="G146" s="190" t="s">
        <v>217</v>
      </c>
      <c r="H146" s="191">
        <v>15.1</v>
      </c>
      <c r="I146" s="192"/>
      <c r="J146" s="193">
        <f>ROUND(I146*H146,2)</f>
        <v>0</v>
      </c>
      <c r="K146" s="189" t="s">
        <v>130</v>
      </c>
      <c r="L146" s="40"/>
      <c r="M146" s="194" t="s">
        <v>1</v>
      </c>
      <c r="N146" s="195" t="s">
        <v>42</v>
      </c>
      <c r="O146" s="72"/>
      <c r="P146" s="196">
        <f>O146*H146</f>
        <v>0</v>
      </c>
      <c r="Q146" s="196">
        <v>1.92E-3</v>
      </c>
      <c r="R146" s="196">
        <f>Q146*H146</f>
        <v>2.8992E-2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295</v>
      </c>
      <c r="AT146" s="198" t="s">
        <v>126</v>
      </c>
      <c r="AU146" s="198" t="s">
        <v>132</v>
      </c>
      <c r="AY146" s="18" t="s">
        <v>123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132</v>
      </c>
      <c r="BK146" s="199">
        <f>ROUND(I146*H146,2)</f>
        <v>0</v>
      </c>
      <c r="BL146" s="18" t="s">
        <v>295</v>
      </c>
      <c r="BM146" s="198" t="s">
        <v>2242</v>
      </c>
    </row>
    <row r="147" spans="1:65" s="2" customFormat="1" ht="11.25">
      <c r="A147" s="35"/>
      <c r="B147" s="36"/>
      <c r="C147" s="37"/>
      <c r="D147" s="200" t="s">
        <v>134</v>
      </c>
      <c r="E147" s="37"/>
      <c r="F147" s="201" t="s">
        <v>2243</v>
      </c>
      <c r="G147" s="37"/>
      <c r="H147" s="37"/>
      <c r="I147" s="202"/>
      <c r="J147" s="37"/>
      <c r="K147" s="37"/>
      <c r="L147" s="40"/>
      <c r="M147" s="203"/>
      <c r="N147" s="204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134</v>
      </c>
      <c r="AU147" s="18" t="s">
        <v>132</v>
      </c>
    </row>
    <row r="148" spans="1:65" s="2" customFormat="1" ht="14.45" customHeight="1">
      <c r="A148" s="35"/>
      <c r="B148" s="36"/>
      <c r="C148" s="187" t="s">
        <v>254</v>
      </c>
      <c r="D148" s="187" t="s">
        <v>126</v>
      </c>
      <c r="E148" s="188" t="s">
        <v>2244</v>
      </c>
      <c r="F148" s="189" t="s">
        <v>2245</v>
      </c>
      <c r="G148" s="190" t="s">
        <v>217</v>
      </c>
      <c r="H148" s="191">
        <v>16.27</v>
      </c>
      <c r="I148" s="192"/>
      <c r="J148" s="193">
        <f>ROUND(I148*H148,2)</f>
        <v>0</v>
      </c>
      <c r="K148" s="189" t="s">
        <v>130</v>
      </c>
      <c r="L148" s="40"/>
      <c r="M148" s="194" t="s">
        <v>1</v>
      </c>
      <c r="N148" s="195" t="s">
        <v>42</v>
      </c>
      <c r="O148" s="72"/>
      <c r="P148" s="196">
        <f>O148*H148</f>
        <v>0</v>
      </c>
      <c r="Q148" s="196">
        <v>2.9E-4</v>
      </c>
      <c r="R148" s="196">
        <f>Q148*H148</f>
        <v>4.7182999999999999E-3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295</v>
      </c>
      <c r="AT148" s="198" t="s">
        <v>126</v>
      </c>
      <c r="AU148" s="198" t="s">
        <v>132</v>
      </c>
      <c r="AY148" s="18" t="s">
        <v>123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132</v>
      </c>
      <c r="BK148" s="199">
        <f>ROUND(I148*H148,2)</f>
        <v>0</v>
      </c>
      <c r="BL148" s="18" t="s">
        <v>295</v>
      </c>
      <c r="BM148" s="198" t="s">
        <v>2246</v>
      </c>
    </row>
    <row r="149" spans="1:65" s="2" customFormat="1" ht="11.25">
      <c r="A149" s="35"/>
      <c r="B149" s="36"/>
      <c r="C149" s="37"/>
      <c r="D149" s="200" t="s">
        <v>134</v>
      </c>
      <c r="E149" s="37"/>
      <c r="F149" s="201" t="s">
        <v>2247</v>
      </c>
      <c r="G149" s="37"/>
      <c r="H149" s="37"/>
      <c r="I149" s="202"/>
      <c r="J149" s="37"/>
      <c r="K149" s="37"/>
      <c r="L149" s="40"/>
      <c r="M149" s="203"/>
      <c r="N149" s="204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134</v>
      </c>
      <c r="AU149" s="18" t="s">
        <v>132</v>
      </c>
    </row>
    <row r="150" spans="1:65" s="2" customFormat="1" ht="14.45" customHeight="1">
      <c r="A150" s="35"/>
      <c r="B150" s="36"/>
      <c r="C150" s="187" t="s">
        <v>259</v>
      </c>
      <c r="D150" s="187" t="s">
        <v>126</v>
      </c>
      <c r="E150" s="188" t="s">
        <v>2248</v>
      </c>
      <c r="F150" s="189" t="s">
        <v>2249</v>
      </c>
      <c r="G150" s="190" t="s">
        <v>217</v>
      </c>
      <c r="H150" s="191">
        <v>20.56</v>
      </c>
      <c r="I150" s="192"/>
      <c r="J150" s="193">
        <f>ROUND(I150*H150,2)</f>
        <v>0</v>
      </c>
      <c r="K150" s="189" t="s">
        <v>130</v>
      </c>
      <c r="L150" s="40"/>
      <c r="M150" s="194" t="s">
        <v>1</v>
      </c>
      <c r="N150" s="195" t="s">
        <v>42</v>
      </c>
      <c r="O150" s="72"/>
      <c r="P150" s="196">
        <f>O150*H150</f>
        <v>0</v>
      </c>
      <c r="Q150" s="196">
        <v>3.5E-4</v>
      </c>
      <c r="R150" s="196">
        <f>Q150*H150</f>
        <v>7.1959999999999993E-3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295</v>
      </c>
      <c r="AT150" s="198" t="s">
        <v>126</v>
      </c>
      <c r="AU150" s="198" t="s">
        <v>132</v>
      </c>
      <c r="AY150" s="18" t="s">
        <v>123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132</v>
      </c>
      <c r="BK150" s="199">
        <f>ROUND(I150*H150,2)</f>
        <v>0</v>
      </c>
      <c r="BL150" s="18" t="s">
        <v>295</v>
      </c>
      <c r="BM150" s="198" t="s">
        <v>2250</v>
      </c>
    </row>
    <row r="151" spans="1:65" s="2" customFormat="1" ht="11.25">
      <c r="A151" s="35"/>
      <c r="B151" s="36"/>
      <c r="C151" s="37"/>
      <c r="D151" s="200" t="s">
        <v>134</v>
      </c>
      <c r="E151" s="37"/>
      <c r="F151" s="201" t="s">
        <v>2251</v>
      </c>
      <c r="G151" s="37"/>
      <c r="H151" s="37"/>
      <c r="I151" s="202"/>
      <c r="J151" s="37"/>
      <c r="K151" s="37"/>
      <c r="L151" s="40"/>
      <c r="M151" s="203"/>
      <c r="N151" s="204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134</v>
      </c>
      <c r="AU151" s="18" t="s">
        <v>132</v>
      </c>
    </row>
    <row r="152" spans="1:65" s="2" customFormat="1" ht="14.45" customHeight="1">
      <c r="A152" s="35"/>
      <c r="B152" s="36"/>
      <c r="C152" s="187" t="s">
        <v>267</v>
      </c>
      <c r="D152" s="187" t="s">
        <v>126</v>
      </c>
      <c r="E152" s="188" t="s">
        <v>2252</v>
      </c>
      <c r="F152" s="189" t="s">
        <v>2253</v>
      </c>
      <c r="G152" s="190" t="s">
        <v>217</v>
      </c>
      <c r="H152" s="191">
        <v>137.4</v>
      </c>
      <c r="I152" s="192"/>
      <c r="J152" s="193">
        <f>ROUND(I152*H152,2)</f>
        <v>0</v>
      </c>
      <c r="K152" s="189" t="s">
        <v>130</v>
      </c>
      <c r="L152" s="40"/>
      <c r="M152" s="194" t="s">
        <v>1</v>
      </c>
      <c r="N152" s="195" t="s">
        <v>42</v>
      </c>
      <c r="O152" s="72"/>
      <c r="P152" s="196">
        <f>O152*H152</f>
        <v>0</v>
      </c>
      <c r="Q152" s="196">
        <v>5.6999999999999998E-4</v>
      </c>
      <c r="R152" s="196">
        <f>Q152*H152</f>
        <v>7.8317999999999999E-2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295</v>
      </c>
      <c r="AT152" s="198" t="s">
        <v>126</v>
      </c>
      <c r="AU152" s="198" t="s">
        <v>132</v>
      </c>
      <c r="AY152" s="18" t="s">
        <v>123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132</v>
      </c>
      <c r="BK152" s="199">
        <f>ROUND(I152*H152,2)</f>
        <v>0</v>
      </c>
      <c r="BL152" s="18" t="s">
        <v>295</v>
      </c>
      <c r="BM152" s="198" t="s">
        <v>2254</v>
      </c>
    </row>
    <row r="153" spans="1:65" s="2" customFormat="1" ht="11.25">
      <c r="A153" s="35"/>
      <c r="B153" s="36"/>
      <c r="C153" s="37"/>
      <c r="D153" s="200" t="s">
        <v>134</v>
      </c>
      <c r="E153" s="37"/>
      <c r="F153" s="201" t="s">
        <v>2255</v>
      </c>
      <c r="G153" s="37"/>
      <c r="H153" s="37"/>
      <c r="I153" s="202"/>
      <c r="J153" s="37"/>
      <c r="K153" s="37"/>
      <c r="L153" s="40"/>
      <c r="M153" s="203"/>
      <c r="N153" s="204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134</v>
      </c>
      <c r="AU153" s="18" t="s">
        <v>132</v>
      </c>
    </row>
    <row r="154" spans="1:65" s="2" customFormat="1" ht="14.45" customHeight="1">
      <c r="A154" s="35"/>
      <c r="B154" s="36"/>
      <c r="C154" s="187" t="s">
        <v>278</v>
      </c>
      <c r="D154" s="187" t="s">
        <v>126</v>
      </c>
      <c r="E154" s="188" t="s">
        <v>2256</v>
      </c>
      <c r="F154" s="189" t="s">
        <v>2257</v>
      </c>
      <c r="G154" s="190" t="s">
        <v>217</v>
      </c>
      <c r="H154" s="191">
        <v>6.82</v>
      </c>
      <c r="I154" s="192"/>
      <c r="J154" s="193">
        <f>ROUND(I154*H154,2)</f>
        <v>0</v>
      </c>
      <c r="K154" s="189" t="s">
        <v>130</v>
      </c>
      <c r="L154" s="40"/>
      <c r="M154" s="194" t="s">
        <v>1</v>
      </c>
      <c r="N154" s="195" t="s">
        <v>42</v>
      </c>
      <c r="O154" s="72"/>
      <c r="P154" s="196">
        <f>O154*H154</f>
        <v>0</v>
      </c>
      <c r="Q154" s="196">
        <v>1.14E-3</v>
      </c>
      <c r="R154" s="196">
        <f>Q154*H154</f>
        <v>7.7748000000000001E-3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295</v>
      </c>
      <c r="AT154" s="198" t="s">
        <v>126</v>
      </c>
      <c r="AU154" s="198" t="s">
        <v>132</v>
      </c>
      <c r="AY154" s="18" t="s">
        <v>123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132</v>
      </c>
      <c r="BK154" s="199">
        <f>ROUND(I154*H154,2)</f>
        <v>0</v>
      </c>
      <c r="BL154" s="18" t="s">
        <v>295</v>
      </c>
      <c r="BM154" s="198" t="s">
        <v>2258</v>
      </c>
    </row>
    <row r="155" spans="1:65" s="2" customFormat="1" ht="11.25">
      <c r="A155" s="35"/>
      <c r="B155" s="36"/>
      <c r="C155" s="37"/>
      <c r="D155" s="200" t="s">
        <v>134</v>
      </c>
      <c r="E155" s="37"/>
      <c r="F155" s="201" t="s">
        <v>2259</v>
      </c>
      <c r="G155" s="37"/>
      <c r="H155" s="37"/>
      <c r="I155" s="202"/>
      <c r="J155" s="37"/>
      <c r="K155" s="37"/>
      <c r="L155" s="40"/>
      <c r="M155" s="203"/>
      <c r="N155" s="204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134</v>
      </c>
      <c r="AU155" s="18" t="s">
        <v>132</v>
      </c>
    </row>
    <row r="156" spans="1:65" s="2" customFormat="1" ht="24.2" customHeight="1">
      <c r="A156" s="35"/>
      <c r="B156" s="36"/>
      <c r="C156" s="187" t="s">
        <v>283</v>
      </c>
      <c r="D156" s="187" t="s">
        <v>126</v>
      </c>
      <c r="E156" s="188" t="s">
        <v>2260</v>
      </c>
      <c r="F156" s="189" t="s">
        <v>2261</v>
      </c>
      <c r="G156" s="190" t="s">
        <v>298</v>
      </c>
      <c r="H156" s="191">
        <v>32</v>
      </c>
      <c r="I156" s="192"/>
      <c r="J156" s="193">
        <f>ROUND(I156*H156,2)</f>
        <v>0</v>
      </c>
      <c r="K156" s="189" t="s">
        <v>130</v>
      </c>
      <c r="L156" s="40"/>
      <c r="M156" s="194" t="s">
        <v>1</v>
      </c>
      <c r="N156" s="195" t="s">
        <v>42</v>
      </c>
      <c r="O156" s="72"/>
      <c r="P156" s="196">
        <f>O156*H156</f>
        <v>0</v>
      </c>
      <c r="Q156" s="196">
        <v>2.2000000000000001E-4</v>
      </c>
      <c r="R156" s="196">
        <f>Q156*H156</f>
        <v>7.0400000000000003E-3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295</v>
      </c>
      <c r="AT156" s="198" t="s">
        <v>126</v>
      </c>
      <c r="AU156" s="198" t="s">
        <v>132</v>
      </c>
      <c r="AY156" s="18" t="s">
        <v>123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132</v>
      </c>
      <c r="BK156" s="199">
        <f>ROUND(I156*H156,2)</f>
        <v>0</v>
      </c>
      <c r="BL156" s="18" t="s">
        <v>295</v>
      </c>
      <c r="BM156" s="198" t="s">
        <v>2262</v>
      </c>
    </row>
    <row r="157" spans="1:65" s="2" customFormat="1" ht="19.5">
      <c r="A157" s="35"/>
      <c r="B157" s="36"/>
      <c r="C157" s="37"/>
      <c r="D157" s="200" t="s">
        <v>134</v>
      </c>
      <c r="E157" s="37"/>
      <c r="F157" s="201" t="s">
        <v>2263</v>
      </c>
      <c r="G157" s="37"/>
      <c r="H157" s="37"/>
      <c r="I157" s="202"/>
      <c r="J157" s="37"/>
      <c r="K157" s="37"/>
      <c r="L157" s="40"/>
      <c r="M157" s="203"/>
      <c r="N157" s="204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134</v>
      </c>
      <c r="AU157" s="18" t="s">
        <v>132</v>
      </c>
    </row>
    <row r="158" spans="1:65" s="13" customFormat="1" ht="11.25">
      <c r="B158" s="209"/>
      <c r="C158" s="210"/>
      <c r="D158" s="200" t="s">
        <v>205</v>
      </c>
      <c r="E158" s="211" t="s">
        <v>1</v>
      </c>
      <c r="F158" s="212" t="s">
        <v>2264</v>
      </c>
      <c r="G158" s="210"/>
      <c r="H158" s="211" t="s">
        <v>1</v>
      </c>
      <c r="I158" s="213"/>
      <c r="J158" s="210"/>
      <c r="K158" s="210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205</v>
      </c>
      <c r="AU158" s="218" t="s">
        <v>132</v>
      </c>
      <c r="AV158" s="13" t="s">
        <v>83</v>
      </c>
      <c r="AW158" s="13" t="s">
        <v>32</v>
      </c>
      <c r="AX158" s="13" t="s">
        <v>76</v>
      </c>
      <c r="AY158" s="218" t="s">
        <v>123</v>
      </c>
    </row>
    <row r="159" spans="1:65" s="14" customFormat="1" ht="11.25">
      <c r="B159" s="219"/>
      <c r="C159" s="220"/>
      <c r="D159" s="200" t="s">
        <v>205</v>
      </c>
      <c r="E159" s="221" t="s">
        <v>1</v>
      </c>
      <c r="F159" s="222" t="s">
        <v>295</v>
      </c>
      <c r="G159" s="220"/>
      <c r="H159" s="223">
        <v>16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205</v>
      </c>
      <c r="AU159" s="229" t="s">
        <v>132</v>
      </c>
      <c r="AV159" s="14" t="s">
        <v>132</v>
      </c>
      <c r="AW159" s="14" t="s">
        <v>32</v>
      </c>
      <c r="AX159" s="14" t="s">
        <v>76</v>
      </c>
      <c r="AY159" s="229" t="s">
        <v>123</v>
      </c>
    </row>
    <row r="160" spans="1:65" s="13" customFormat="1" ht="11.25">
      <c r="B160" s="209"/>
      <c r="C160" s="210"/>
      <c r="D160" s="200" t="s">
        <v>205</v>
      </c>
      <c r="E160" s="211" t="s">
        <v>1</v>
      </c>
      <c r="F160" s="212" t="s">
        <v>2265</v>
      </c>
      <c r="G160" s="210"/>
      <c r="H160" s="211" t="s">
        <v>1</v>
      </c>
      <c r="I160" s="213"/>
      <c r="J160" s="210"/>
      <c r="K160" s="210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205</v>
      </c>
      <c r="AU160" s="218" t="s">
        <v>132</v>
      </c>
      <c r="AV160" s="13" t="s">
        <v>83</v>
      </c>
      <c r="AW160" s="13" t="s">
        <v>32</v>
      </c>
      <c r="AX160" s="13" t="s">
        <v>76</v>
      </c>
      <c r="AY160" s="218" t="s">
        <v>123</v>
      </c>
    </row>
    <row r="161" spans="1:65" s="14" customFormat="1" ht="11.25">
      <c r="B161" s="219"/>
      <c r="C161" s="220"/>
      <c r="D161" s="200" t="s">
        <v>205</v>
      </c>
      <c r="E161" s="221" t="s">
        <v>1</v>
      </c>
      <c r="F161" s="222" t="s">
        <v>295</v>
      </c>
      <c r="G161" s="220"/>
      <c r="H161" s="223">
        <v>16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205</v>
      </c>
      <c r="AU161" s="229" t="s">
        <v>132</v>
      </c>
      <c r="AV161" s="14" t="s">
        <v>132</v>
      </c>
      <c r="AW161" s="14" t="s">
        <v>32</v>
      </c>
      <c r="AX161" s="14" t="s">
        <v>76</v>
      </c>
      <c r="AY161" s="229" t="s">
        <v>123</v>
      </c>
    </row>
    <row r="162" spans="1:65" s="15" customFormat="1" ht="11.25">
      <c r="B162" s="230"/>
      <c r="C162" s="231"/>
      <c r="D162" s="200" t="s">
        <v>205</v>
      </c>
      <c r="E162" s="232" t="s">
        <v>1</v>
      </c>
      <c r="F162" s="233" t="s">
        <v>214</v>
      </c>
      <c r="G162" s="231"/>
      <c r="H162" s="234">
        <v>32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205</v>
      </c>
      <c r="AU162" s="240" t="s">
        <v>132</v>
      </c>
      <c r="AV162" s="15" t="s">
        <v>144</v>
      </c>
      <c r="AW162" s="15" t="s">
        <v>32</v>
      </c>
      <c r="AX162" s="15" t="s">
        <v>83</v>
      </c>
      <c r="AY162" s="240" t="s">
        <v>123</v>
      </c>
    </row>
    <row r="163" spans="1:65" s="2" customFormat="1" ht="14.45" customHeight="1">
      <c r="A163" s="35"/>
      <c r="B163" s="36"/>
      <c r="C163" s="187" t="s">
        <v>8</v>
      </c>
      <c r="D163" s="187" t="s">
        <v>126</v>
      </c>
      <c r="E163" s="188" t="s">
        <v>2266</v>
      </c>
      <c r="F163" s="189" t="s">
        <v>2267</v>
      </c>
      <c r="G163" s="190" t="s">
        <v>298</v>
      </c>
      <c r="H163" s="191">
        <v>4</v>
      </c>
      <c r="I163" s="192"/>
      <c r="J163" s="193">
        <f>ROUND(I163*H163,2)</f>
        <v>0</v>
      </c>
      <c r="K163" s="189" t="s">
        <v>130</v>
      </c>
      <c r="L163" s="40"/>
      <c r="M163" s="194" t="s">
        <v>1</v>
      </c>
      <c r="N163" s="195" t="s">
        <v>42</v>
      </c>
      <c r="O163" s="72"/>
      <c r="P163" s="196">
        <f>O163*H163</f>
        <v>0</v>
      </c>
      <c r="Q163" s="196">
        <v>2.9E-4</v>
      </c>
      <c r="R163" s="196">
        <f>Q163*H163</f>
        <v>1.16E-3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295</v>
      </c>
      <c r="AT163" s="198" t="s">
        <v>126</v>
      </c>
      <c r="AU163" s="198" t="s">
        <v>132</v>
      </c>
      <c r="AY163" s="18" t="s">
        <v>123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132</v>
      </c>
      <c r="BK163" s="199">
        <f>ROUND(I163*H163,2)</f>
        <v>0</v>
      </c>
      <c r="BL163" s="18" t="s">
        <v>295</v>
      </c>
      <c r="BM163" s="198" t="s">
        <v>2268</v>
      </c>
    </row>
    <row r="164" spans="1:65" s="2" customFormat="1" ht="11.25">
      <c r="A164" s="35"/>
      <c r="B164" s="36"/>
      <c r="C164" s="37"/>
      <c r="D164" s="200" t="s">
        <v>134</v>
      </c>
      <c r="E164" s="37"/>
      <c r="F164" s="201" t="s">
        <v>2269</v>
      </c>
      <c r="G164" s="37"/>
      <c r="H164" s="37"/>
      <c r="I164" s="202"/>
      <c r="J164" s="37"/>
      <c r="K164" s="37"/>
      <c r="L164" s="40"/>
      <c r="M164" s="203"/>
      <c r="N164" s="204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134</v>
      </c>
      <c r="AU164" s="18" t="s">
        <v>132</v>
      </c>
    </row>
    <row r="165" spans="1:65" s="2" customFormat="1" ht="14.45" customHeight="1">
      <c r="A165" s="35"/>
      <c r="B165" s="36"/>
      <c r="C165" s="187" t="s">
        <v>295</v>
      </c>
      <c r="D165" s="187" t="s">
        <v>126</v>
      </c>
      <c r="E165" s="188" t="s">
        <v>2270</v>
      </c>
      <c r="F165" s="189" t="s">
        <v>2271</v>
      </c>
      <c r="G165" s="190" t="s">
        <v>298</v>
      </c>
      <c r="H165" s="191">
        <v>16</v>
      </c>
      <c r="I165" s="192"/>
      <c r="J165" s="193">
        <f>ROUND(I165*H165,2)</f>
        <v>0</v>
      </c>
      <c r="K165" s="189" t="s">
        <v>1</v>
      </c>
      <c r="L165" s="40"/>
      <c r="M165" s="194" t="s">
        <v>1</v>
      </c>
      <c r="N165" s="195" t="s">
        <v>42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295</v>
      </c>
      <c r="AT165" s="198" t="s">
        <v>126</v>
      </c>
      <c r="AU165" s="198" t="s">
        <v>132</v>
      </c>
      <c r="AY165" s="18" t="s">
        <v>123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132</v>
      </c>
      <c r="BK165" s="199">
        <f>ROUND(I165*H165,2)</f>
        <v>0</v>
      </c>
      <c r="BL165" s="18" t="s">
        <v>295</v>
      </c>
      <c r="BM165" s="198" t="s">
        <v>2272</v>
      </c>
    </row>
    <row r="166" spans="1:65" s="2" customFormat="1" ht="11.25">
      <c r="A166" s="35"/>
      <c r="B166" s="36"/>
      <c r="C166" s="37"/>
      <c r="D166" s="200" t="s">
        <v>134</v>
      </c>
      <c r="E166" s="37"/>
      <c r="F166" s="201" t="s">
        <v>2271</v>
      </c>
      <c r="G166" s="37"/>
      <c r="H166" s="37"/>
      <c r="I166" s="202"/>
      <c r="J166" s="37"/>
      <c r="K166" s="37"/>
      <c r="L166" s="40"/>
      <c r="M166" s="203"/>
      <c r="N166" s="204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134</v>
      </c>
      <c r="AU166" s="18" t="s">
        <v>132</v>
      </c>
    </row>
    <row r="167" spans="1:65" s="2" customFormat="1" ht="14.45" customHeight="1">
      <c r="A167" s="35"/>
      <c r="B167" s="36"/>
      <c r="C167" s="187" t="s">
        <v>300</v>
      </c>
      <c r="D167" s="187" t="s">
        <v>126</v>
      </c>
      <c r="E167" s="188" t="s">
        <v>2273</v>
      </c>
      <c r="F167" s="189" t="s">
        <v>2274</v>
      </c>
      <c r="G167" s="190" t="s">
        <v>298</v>
      </c>
      <c r="H167" s="191">
        <v>16</v>
      </c>
      <c r="I167" s="192"/>
      <c r="J167" s="193">
        <f>ROUND(I167*H167,2)</f>
        <v>0</v>
      </c>
      <c r="K167" s="189" t="s">
        <v>1</v>
      </c>
      <c r="L167" s="40"/>
      <c r="M167" s="194" t="s">
        <v>1</v>
      </c>
      <c r="N167" s="195" t="s">
        <v>42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295</v>
      </c>
      <c r="AT167" s="198" t="s">
        <v>126</v>
      </c>
      <c r="AU167" s="198" t="s">
        <v>132</v>
      </c>
      <c r="AY167" s="18" t="s">
        <v>123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132</v>
      </c>
      <c r="BK167" s="199">
        <f>ROUND(I167*H167,2)</f>
        <v>0</v>
      </c>
      <c r="BL167" s="18" t="s">
        <v>295</v>
      </c>
      <c r="BM167" s="198" t="s">
        <v>2275</v>
      </c>
    </row>
    <row r="168" spans="1:65" s="2" customFormat="1" ht="11.25">
      <c r="A168" s="35"/>
      <c r="B168" s="36"/>
      <c r="C168" s="37"/>
      <c r="D168" s="200" t="s">
        <v>134</v>
      </c>
      <c r="E168" s="37"/>
      <c r="F168" s="201" t="s">
        <v>2274</v>
      </c>
      <c r="G168" s="37"/>
      <c r="H168" s="37"/>
      <c r="I168" s="202"/>
      <c r="J168" s="37"/>
      <c r="K168" s="37"/>
      <c r="L168" s="40"/>
      <c r="M168" s="203"/>
      <c r="N168" s="204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134</v>
      </c>
      <c r="AU168" s="18" t="s">
        <v>132</v>
      </c>
    </row>
    <row r="169" spans="1:65" s="2" customFormat="1" ht="24.2" customHeight="1">
      <c r="A169" s="35"/>
      <c r="B169" s="36"/>
      <c r="C169" s="187" t="s">
        <v>304</v>
      </c>
      <c r="D169" s="187" t="s">
        <v>126</v>
      </c>
      <c r="E169" s="188" t="s">
        <v>2276</v>
      </c>
      <c r="F169" s="189" t="s">
        <v>2277</v>
      </c>
      <c r="G169" s="190" t="s">
        <v>298</v>
      </c>
      <c r="H169" s="191">
        <v>16</v>
      </c>
      <c r="I169" s="192"/>
      <c r="J169" s="193">
        <f>ROUND(I169*H169,2)</f>
        <v>0</v>
      </c>
      <c r="K169" s="189" t="s">
        <v>1</v>
      </c>
      <c r="L169" s="40"/>
      <c r="M169" s="194" t="s">
        <v>1</v>
      </c>
      <c r="N169" s="195" t="s">
        <v>42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295</v>
      </c>
      <c r="AT169" s="198" t="s">
        <v>126</v>
      </c>
      <c r="AU169" s="198" t="s">
        <v>132</v>
      </c>
      <c r="AY169" s="18" t="s">
        <v>123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132</v>
      </c>
      <c r="BK169" s="199">
        <f>ROUND(I169*H169,2)</f>
        <v>0</v>
      </c>
      <c r="BL169" s="18" t="s">
        <v>295</v>
      </c>
      <c r="BM169" s="198" t="s">
        <v>2278</v>
      </c>
    </row>
    <row r="170" spans="1:65" s="2" customFormat="1" ht="11.25">
      <c r="A170" s="35"/>
      <c r="B170" s="36"/>
      <c r="C170" s="37"/>
      <c r="D170" s="200" t="s">
        <v>134</v>
      </c>
      <c r="E170" s="37"/>
      <c r="F170" s="201" t="s">
        <v>2277</v>
      </c>
      <c r="G170" s="37"/>
      <c r="H170" s="37"/>
      <c r="I170" s="202"/>
      <c r="J170" s="37"/>
      <c r="K170" s="37"/>
      <c r="L170" s="40"/>
      <c r="M170" s="203"/>
      <c r="N170" s="204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134</v>
      </c>
      <c r="AU170" s="18" t="s">
        <v>132</v>
      </c>
    </row>
    <row r="171" spans="1:65" s="2" customFormat="1" ht="14.45" customHeight="1">
      <c r="A171" s="35"/>
      <c r="B171" s="36"/>
      <c r="C171" s="187" t="s">
        <v>308</v>
      </c>
      <c r="D171" s="187" t="s">
        <v>126</v>
      </c>
      <c r="E171" s="188" t="s">
        <v>2279</v>
      </c>
      <c r="F171" s="189" t="s">
        <v>2280</v>
      </c>
      <c r="G171" s="190" t="s">
        <v>129</v>
      </c>
      <c r="H171" s="191">
        <v>1</v>
      </c>
      <c r="I171" s="192"/>
      <c r="J171" s="193">
        <f>ROUND(I171*H171,2)</f>
        <v>0</v>
      </c>
      <c r="K171" s="189" t="s">
        <v>1</v>
      </c>
      <c r="L171" s="40"/>
      <c r="M171" s="194" t="s">
        <v>1</v>
      </c>
      <c r="N171" s="195" t="s">
        <v>42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295</v>
      </c>
      <c r="AT171" s="198" t="s">
        <v>126</v>
      </c>
      <c r="AU171" s="198" t="s">
        <v>132</v>
      </c>
      <c r="AY171" s="18" t="s">
        <v>123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132</v>
      </c>
      <c r="BK171" s="199">
        <f>ROUND(I171*H171,2)</f>
        <v>0</v>
      </c>
      <c r="BL171" s="18" t="s">
        <v>295</v>
      </c>
      <c r="BM171" s="198" t="s">
        <v>2281</v>
      </c>
    </row>
    <row r="172" spans="1:65" s="2" customFormat="1" ht="11.25">
      <c r="A172" s="35"/>
      <c r="B172" s="36"/>
      <c r="C172" s="37"/>
      <c r="D172" s="200" t="s">
        <v>134</v>
      </c>
      <c r="E172" s="37"/>
      <c r="F172" s="201" t="s">
        <v>2280</v>
      </c>
      <c r="G172" s="37"/>
      <c r="H172" s="37"/>
      <c r="I172" s="202"/>
      <c r="J172" s="37"/>
      <c r="K172" s="37"/>
      <c r="L172" s="40"/>
      <c r="M172" s="203"/>
      <c r="N172" s="204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134</v>
      </c>
      <c r="AU172" s="18" t="s">
        <v>132</v>
      </c>
    </row>
    <row r="173" spans="1:65" s="2" customFormat="1" ht="37.9" customHeight="1">
      <c r="A173" s="35"/>
      <c r="B173" s="36"/>
      <c r="C173" s="187" t="s">
        <v>312</v>
      </c>
      <c r="D173" s="187" t="s">
        <v>126</v>
      </c>
      <c r="E173" s="188" t="s">
        <v>2282</v>
      </c>
      <c r="F173" s="189" t="s">
        <v>2283</v>
      </c>
      <c r="G173" s="190" t="s">
        <v>129</v>
      </c>
      <c r="H173" s="191">
        <v>1</v>
      </c>
      <c r="I173" s="192"/>
      <c r="J173" s="193">
        <f>ROUND(I173*H173,2)</f>
        <v>0</v>
      </c>
      <c r="K173" s="189" t="s">
        <v>1</v>
      </c>
      <c r="L173" s="40"/>
      <c r="M173" s="194" t="s">
        <v>1</v>
      </c>
      <c r="N173" s="195" t="s">
        <v>42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295</v>
      </c>
      <c r="AT173" s="198" t="s">
        <v>126</v>
      </c>
      <c r="AU173" s="198" t="s">
        <v>132</v>
      </c>
      <c r="AY173" s="18" t="s">
        <v>123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132</v>
      </c>
      <c r="BK173" s="199">
        <f>ROUND(I173*H173,2)</f>
        <v>0</v>
      </c>
      <c r="BL173" s="18" t="s">
        <v>295</v>
      </c>
      <c r="BM173" s="198" t="s">
        <v>2284</v>
      </c>
    </row>
    <row r="174" spans="1:65" s="2" customFormat="1" ht="11.25">
      <c r="A174" s="35"/>
      <c r="B174" s="36"/>
      <c r="C174" s="37"/>
      <c r="D174" s="200" t="s">
        <v>134</v>
      </c>
      <c r="E174" s="37"/>
      <c r="F174" s="201" t="s">
        <v>2285</v>
      </c>
      <c r="G174" s="37"/>
      <c r="H174" s="37"/>
      <c r="I174" s="202"/>
      <c r="J174" s="37"/>
      <c r="K174" s="37"/>
      <c r="L174" s="40"/>
      <c r="M174" s="203"/>
      <c r="N174" s="204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134</v>
      </c>
      <c r="AU174" s="18" t="s">
        <v>132</v>
      </c>
    </row>
    <row r="175" spans="1:65" s="2" customFormat="1" ht="24.2" customHeight="1">
      <c r="A175" s="35"/>
      <c r="B175" s="36"/>
      <c r="C175" s="187" t="s">
        <v>7</v>
      </c>
      <c r="D175" s="187" t="s">
        <v>126</v>
      </c>
      <c r="E175" s="188" t="s">
        <v>2286</v>
      </c>
      <c r="F175" s="189" t="s">
        <v>2287</v>
      </c>
      <c r="G175" s="190" t="s">
        <v>1267</v>
      </c>
      <c r="H175" s="262"/>
      <c r="I175" s="192"/>
      <c r="J175" s="193">
        <f>ROUND(I175*H175,2)</f>
        <v>0</v>
      </c>
      <c r="K175" s="189" t="s">
        <v>130</v>
      </c>
      <c r="L175" s="40"/>
      <c r="M175" s="194" t="s">
        <v>1</v>
      </c>
      <c r="N175" s="195" t="s">
        <v>42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295</v>
      </c>
      <c r="AT175" s="198" t="s">
        <v>126</v>
      </c>
      <c r="AU175" s="198" t="s">
        <v>132</v>
      </c>
      <c r="AY175" s="18" t="s">
        <v>123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132</v>
      </c>
      <c r="BK175" s="199">
        <f>ROUND(I175*H175,2)</f>
        <v>0</v>
      </c>
      <c r="BL175" s="18" t="s">
        <v>295</v>
      </c>
      <c r="BM175" s="198" t="s">
        <v>2288</v>
      </c>
    </row>
    <row r="176" spans="1:65" s="2" customFormat="1" ht="29.25">
      <c r="A176" s="35"/>
      <c r="B176" s="36"/>
      <c r="C176" s="37"/>
      <c r="D176" s="200" t="s">
        <v>134</v>
      </c>
      <c r="E176" s="37"/>
      <c r="F176" s="201" t="s">
        <v>2289</v>
      </c>
      <c r="G176" s="37"/>
      <c r="H176" s="37"/>
      <c r="I176" s="202"/>
      <c r="J176" s="37"/>
      <c r="K176" s="37"/>
      <c r="L176" s="40"/>
      <c r="M176" s="203"/>
      <c r="N176" s="204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134</v>
      </c>
      <c r="AU176" s="18" t="s">
        <v>132</v>
      </c>
    </row>
    <row r="177" spans="1:65" s="12" customFormat="1" ht="22.9" customHeight="1">
      <c r="B177" s="171"/>
      <c r="C177" s="172"/>
      <c r="D177" s="173" t="s">
        <v>75</v>
      </c>
      <c r="E177" s="185" t="s">
        <v>2290</v>
      </c>
      <c r="F177" s="185" t="s">
        <v>2291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SUM(P178:P238)</f>
        <v>0</v>
      </c>
      <c r="Q177" s="179"/>
      <c r="R177" s="180">
        <f>SUM(R178:R238)</f>
        <v>0.69143240000000006</v>
      </c>
      <c r="S177" s="179"/>
      <c r="T177" s="181">
        <f>SUM(T178:T238)</f>
        <v>0</v>
      </c>
      <c r="AR177" s="182" t="s">
        <v>132</v>
      </c>
      <c r="AT177" s="183" t="s">
        <v>75</v>
      </c>
      <c r="AU177" s="183" t="s">
        <v>83</v>
      </c>
      <c r="AY177" s="182" t="s">
        <v>123</v>
      </c>
      <c r="BK177" s="184">
        <f>SUM(BK178:BK238)</f>
        <v>0</v>
      </c>
    </row>
    <row r="178" spans="1:65" s="2" customFormat="1" ht="14.45" customHeight="1">
      <c r="A178" s="35"/>
      <c r="B178" s="36"/>
      <c r="C178" s="187" t="s">
        <v>321</v>
      </c>
      <c r="D178" s="187" t="s">
        <v>126</v>
      </c>
      <c r="E178" s="188" t="s">
        <v>2292</v>
      </c>
      <c r="F178" s="189" t="s">
        <v>2293</v>
      </c>
      <c r="G178" s="190" t="s">
        <v>129</v>
      </c>
      <c r="H178" s="191">
        <v>1</v>
      </c>
      <c r="I178" s="192"/>
      <c r="J178" s="193">
        <f>ROUND(I178*H178,2)</f>
        <v>0</v>
      </c>
      <c r="K178" s="189" t="s">
        <v>1</v>
      </c>
      <c r="L178" s="40"/>
      <c r="M178" s="194" t="s">
        <v>1</v>
      </c>
      <c r="N178" s="195" t="s">
        <v>42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295</v>
      </c>
      <c r="AT178" s="198" t="s">
        <v>126</v>
      </c>
      <c r="AU178" s="198" t="s">
        <v>132</v>
      </c>
      <c r="AY178" s="18" t="s">
        <v>123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132</v>
      </c>
      <c r="BK178" s="199">
        <f>ROUND(I178*H178,2)</f>
        <v>0</v>
      </c>
      <c r="BL178" s="18" t="s">
        <v>295</v>
      </c>
      <c r="BM178" s="198" t="s">
        <v>2294</v>
      </c>
    </row>
    <row r="179" spans="1:65" s="2" customFormat="1" ht="11.25">
      <c r="A179" s="35"/>
      <c r="B179" s="36"/>
      <c r="C179" s="37"/>
      <c r="D179" s="200" t="s">
        <v>134</v>
      </c>
      <c r="E179" s="37"/>
      <c r="F179" s="201" t="s">
        <v>2293</v>
      </c>
      <c r="G179" s="37"/>
      <c r="H179" s="37"/>
      <c r="I179" s="202"/>
      <c r="J179" s="37"/>
      <c r="K179" s="37"/>
      <c r="L179" s="40"/>
      <c r="M179" s="203"/>
      <c r="N179" s="204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134</v>
      </c>
      <c r="AU179" s="18" t="s">
        <v>132</v>
      </c>
    </row>
    <row r="180" spans="1:65" s="2" customFormat="1" ht="24.2" customHeight="1">
      <c r="A180" s="35"/>
      <c r="B180" s="36"/>
      <c r="C180" s="187" t="s">
        <v>327</v>
      </c>
      <c r="D180" s="187" t="s">
        <v>126</v>
      </c>
      <c r="E180" s="188" t="s">
        <v>2295</v>
      </c>
      <c r="F180" s="189" t="s">
        <v>2296</v>
      </c>
      <c r="G180" s="190" t="s">
        <v>217</v>
      </c>
      <c r="H180" s="191">
        <v>7.33</v>
      </c>
      <c r="I180" s="192"/>
      <c r="J180" s="193">
        <f>ROUND(I180*H180,2)</f>
        <v>0</v>
      </c>
      <c r="K180" s="189" t="s">
        <v>130</v>
      </c>
      <c r="L180" s="40"/>
      <c r="M180" s="194" t="s">
        <v>1</v>
      </c>
      <c r="N180" s="195" t="s">
        <v>42</v>
      </c>
      <c r="O180" s="72"/>
      <c r="P180" s="196">
        <f>O180*H180</f>
        <v>0</v>
      </c>
      <c r="Q180" s="196">
        <v>1.57E-3</v>
      </c>
      <c r="R180" s="196">
        <f>Q180*H180</f>
        <v>1.15081E-2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295</v>
      </c>
      <c r="AT180" s="198" t="s">
        <v>126</v>
      </c>
      <c r="AU180" s="198" t="s">
        <v>132</v>
      </c>
      <c r="AY180" s="18" t="s">
        <v>123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132</v>
      </c>
      <c r="BK180" s="199">
        <f>ROUND(I180*H180,2)</f>
        <v>0</v>
      </c>
      <c r="BL180" s="18" t="s">
        <v>295</v>
      </c>
      <c r="BM180" s="198" t="s">
        <v>2297</v>
      </c>
    </row>
    <row r="181" spans="1:65" s="2" customFormat="1" ht="19.5">
      <c r="A181" s="35"/>
      <c r="B181" s="36"/>
      <c r="C181" s="37"/>
      <c r="D181" s="200" t="s">
        <v>134</v>
      </c>
      <c r="E181" s="37"/>
      <c r="F181" s="201" t="s">
        <v>2298</v>
      </c>
      <c r="G181" s="37"/>
      <c r="H181" s="37"/>
      <c r="I181" s="202"/>
      <c r="J181" s="37"/>
      <c r="K181" s="37"/>
      <c r="L181" s="40"/>
      <c r="M181" s="203"/>
      <c r="N181" s="204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134</v>
      </c>
      <c r="AU181" s="18" t="s">
        <v>132</v>
      </c>
    </row>
    <row r="182" spans="1:65" s="2" customFormat="1" ht="24.2" customHeight="1">
      <c r="A182" s="35"/>
      <c r="B182" s="36"/>
      <c r="C182" s="187" t="s">
        <v>334</v>
      </c>
      <c r="D182" s="187" t="s">
        <v>126</v>
      </c>
      <c r="E182" s="188" t="s">
        <v>2299</v>
      </c>
      <c r="F182" s="189" t="s">
        <v>2300</v>
      </c>
      <c r="G182" s="190" t="s">
        <v>217</v>
      </c>
      <c r="H182" s="191">
        <v>35.44</v>
      </c>
      <c r="I182" s="192"/>
      <c r="J182" s="193">
        <f>ROUND(I182*H182,2)</f>
        <v>0</v>
      </c>
      <c r="K182" s="189" t="s">
        <v>130</v>
      </c>
      <c r="L182" s="40"/>
      <c r="M182" s="194" t="s">
        <v>1</v>
      </c>
      <c r="N182" s="195" t="s">
        <v>42</v>
      </c>
      <c r="O182" s="72"/>
      <c r="P182" s="196">
        <f>O182*H182</f>
        <v>0</v>
      </c>
      <c r="Q182" s="196">
        <v>2.4499999999999999E-3</v>
      </c>
      <c r="R182" s="196">
        <f>Q182*H182</f>
        <v>8.6827999999999989E-2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295</v>
      </c>
      <c r="AT182" s="198" t="s">
        <v>126</v>
      </c>
      <c r="AU182" s="198" t="s">
        <v>132</v>
      </c>
      <c r="AY182" s="18" t="s">
        <v>123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132</v>
      </c>
      <c r="BK182" s="199">
        <f>ROUND(I182*H182,2)</f>
        <v>0</v>
      </c>
      <c r="BL182" s="18" t="s">
        <v>295</v>
      </c>
      <c r="BM182" s="198" t="s">
        <v>2301</v>
      </c>
    </row>
    <row r="183" spans="1:65" s="2" customFormat="1" ht="19.5">
      <c r="A183" s="35"/>
      <c r="B183" s="36"/>
      <c r="C183" s="37"/>
      <c r="D183" s="200" t="s">
        <v>134</v>
      </c>
      <c r="E183" s="37"/>
      <c r="F183" s="201" t="s">
        <v>2302</v>
      </c>
      <c r="G183" s="37"/>
      <c r="H183" s="37"/>
      <c r="I183" s="202"/>
      <c r="J183" s="37"/>
      <c r="K183" s="37"/>
      <c r="L183" s="40"/>
      <c r="M183" s="203"/>
      <c r="N183" s="204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134</v>
      </c>
      <c r="AU183" s="18" t="s">
        <v>132</v>
      </c>
    </row>
    <row r="184" spans="1:65" s="2" customFormat="1" ht="24.2" customHeight="1">
      <c r="A184" s="35"/>
      <c r="B184" s="36"/>
      <c r="C184" s="187" t="s">
        <v>340</v>
      </c>
      <c r="D184" s="187" t="s">
        <v>126</v>
      </c>
      <c r="E184" s="188" t="s">
        <v>2303</v>
      </c>
      <c r="F184" s="189" t="s">
        <v>2304</v>
      </c>
      <c r="G184" s="190" t="s">
        <v>217</v>
      </c>
      <c r="H184" s="191">
        <v>136.97999999999999</v>
      </c>
      <c r="I184" s="192"/>
      <c r="J184" s="193">
        <f>ROUND(I184*H184,2)</f>
        <v>0</v>
      </c>
      <c r="K184" s="189" t="s">
        <v>130</v>
      </c>
      <c r="L184" s="40"/>
      <c r="M184" s="194" t="s">
        <v>1</v>
      </c>
      <c r="N184" s="195" t="s">
        <v>42</v>
      </c>
      <c r="O184" s="72"/>
      <c r="P184" s="196">
        <f>O184*H184</f>
        <v>0</v>
      </c>
      <c r="Q184" s="196">
        <v>7.7999999999999999E-4</v>
      </c>
      <c r="R184" s="196">
        <f>Q184*H184</f>
        <v>0.10684439999999999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295</v>
      </c>
      <c r="AT184" s="198" t="s">
        <v>126</v>
      </c>
      <c r="AU184" s="198" t="s">
        <v>132</v>
      </c>
      <c r="AY184" s="18" t="s">
        <v>123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132</v>
      </c>
      <c r="BK184" s="199">
        <f>ROUND(I184*H184,2)</f>
        <v>0</v>
      </c>
      <c r="BL184" s="18" t="s">
        <v>295</v>
      </c>
      <c r="BM184" s="198" t="s">
        <v>2305</v>
      </c>
    </row>
    <row r="185" spans="1:65" s="2" customFormat="1" ht="19.5">
      <c r="A185" s="35"/>
      <c r="B185" s="36"/>
      <c r="C185" s="37"/>
      <c r="D185" s="200" t="s">
        <v>134</v>
      </c>
      <c r="E185" s="37"/>
      <c r="F185" s="201" t="s">
        <v>2306</v>
      </c>
      <c r="G185" s="37"/>
      <c r="H185" s="37"/>
      <c r="I185" s="202"/>
      <c r="J185" s="37"/>
      <c r="K185" s="37"/>
      <c r="L185" s="40"/>
      <c r="M185" s="203"/>
      <c r="N185" s="204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134</v>
      </c>
      <c r="AU185" s="18" t="s">
        <v>132</v>
      </c>
    </row>
    <row r="186" spans="1:65" s="2" customFormat="1" ht="24.2" customHeight="1">
      <c r="A186" s="35"/>
      <c r="B186" s="36"/>
      <c r="C186" s="187" t="s">
        <v>352</v>
      </c>
      <c r="D186" s="187" t="s">
        <v>126</v>
      </c>
      <c r="E186" s="188" t="s">
        <v>2307</v>
      </c>
      <c r="F186" s="189" t="s">
        <v>2308</v>
      </c>
      <c r="G186" s="190" t="s">
        <v>217</v>
      </c>
      <c r="H186" s="191">
        <v>79.069999999999993</v>
      </c>
      <c r="I186" s="192"/>
      <c r="J186" s="193">
        <f>ROUND(I186*H186,2)</f>
        <v>0</v>
      </c>
      <c r="K186" s="189" t="s">
        <v>130</v>
      </c>
      <c r="L186" s="40"/>
      <c r="M186" s="194" t="s">
        <v>1</v>
      </c>
      <c r="N186" s="195" t="s">
        <v>42</v>
      </c>
      <c r="O186" s="72"/>
      <c r="P186" s="196">
        <f>O186*H186</f>
        <v>0</v>
      </c>
      <c r="Q186" s="196">
        <v>9.6000000000000002E-4</v>
      </c>
      <c r="R186" s="196">
        <f>Q186*H186</f>
        <v>7.5907199999999994E-2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295</v>
      </c>
      <c r="AT186" s="198" t="s">
        <v>126</v>
      </c>
      <c r="AU186" s="198" t="s">
        <v>132</v>
      </c>
      <c r="AY186" s="18" t="s">
        <v>123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132</v>
      </c>
      <c r="BK186" s="199">
        <f>ROUND(I186*H186,2)</f>
        <v>0</v>
      </c>
      <c r="BL186" s="18" t="s">
        <v>295</v>
      </c>
      <c r="BM186" s="198" t="s">
        <v>2309</v>
      </c>
    </row>
    <row r="187" spans="1:65" s="2" customFormat="1" ht="19.5">
      <c r="A187" s="35"/>
      <c r="B187" s="36"/>
      <c r="C187" s="37"/>
      <c r="D187" s="200" t="s">
        <v>134</v>
      </c>
      <c r="E187" s="37"/>
      <c r="F187" s="201" t="s">
        <v>2310</v>
      </c>
      <c r="G187" s="37"/>
      <c r="H187" s="37"/>
      <c r="I187" s="202"/>
      <c r="J187" s="37"/>
      <c r="K187" s="37"/>
      <c r="L187" s="40"/>
      <c r="M187" s="203"/>
      <c r="N187" s="204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134</v>
      </c>
      <c r="AU187" s="18" t="s">
        <v>132</v>
      </c>
    </row>
    <row r="188" spans="1:65" s="2" customFormat="1" ht="24.2" customHeight="1">
      <c r="A188" s="35"/>
      <c r="B188" s="36"/>
      <c r="C188" s="187" t="s">
        <v>360</v>
      </c>
      <c r="D188" s="187" t="s">
        <v>126</v>
      </c>
      <c r="E188" s="188" t="s">
        <v>2311</v>
      </c>
      <c r="F188" s="189" t="s">
        <v>2312</v>
      </c>
      <c r="G188" s="190" t="s">
        <v>217</v>
      </c>
      <c r="H188" s="191">
        <v>49.39</v>
      </c>
      <c r="I188" s="192"/>
      <c r="J188" s="193">
        <f>ROUND(I188*H188,2)</f>
        <v>0</v>
      </c>
      <c r="K188" s="189" t="s">
        <v>130</v>
      </c>
      <c r="L188" s="40"/>
      <c r="M188" s="194" t="s">
        <v>1</v>
      </c>
      <c r="N188" s="195" t="s">
        <v>42</v>
      </c>
      <c r="O188" s="72"/>
      <c r="P188" s="196">
        <f>O188*H188</f>
        <v>0</v>
      </c>
      <c r="Q188" s="196">
        <v>1.25E-3</v>
      </c>
      <c r="R188" s="196">
        <f>Q188*H188</f>
        <v>6.1737500000000001E-2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295</v>
      </c>
      <c r="AT188" s="198" t="s">
        <v>126</v>
      </c>
      <c r="AU188" s="198" t="s">
        <v>132</v>
      </c>
      <c r="AY188" s="18" t="s">
        <v>123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132</v>
      </c>
      <c r="BK188" s="199">
        <f>ROUND(I188*H188,2)</f>
        <v>0</v>
      </c>
      <c r="BL188" s="18" t="s">
        <v>295</v>
      </c>
      <c r="BM188" s="198" t="s">
        <v>2313</v>
      </c>
    </row>
    <row r="189" spans="1:65" s="2" customFormat="1" ht="19.5">
      <c r="A189" s="35"/>
      <c r="B189" s="36"/>
      <c r="C189" s="37"/>
      <c r="D189" s="200" t="s">
        <v>134</v>
      </c>
      <c r="E189" s="37"/>
      <c r="F189" s="201" t="s">
        <v>2314</v>
      </c>
      <c r="G189" s="37"/>
      <c r="H189" s="37"/>
      <c r="I189" s="202"/>
      <c r="J189" s="37"/>
      <c r="K189" s="37"/>
      <c r="L189" s="40"/>
      <c r="M189" s="203"/>
      <c r="N189" s="204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134</v>
      </c>
      <c r="AU189" s="18" t="s">
        <v>132</v>
      </c>
    </row>
    <row r="190" spans="1:65" s="2" customFormat="1" ht="24.2" customHeight="1">
      <c r="A190" s="35"/>
      <c r="B190" s="36"/>
      <c r="C190" s="187" t="s">
        <v>369</v>
      </c>
      <c r="D190" s="187" t="s">
        <v>126</v>
      </c>
      <c r="E190" s="188" t="s">
        <v>2315</v>
      </c>
      <c r="F190" s="189" t="s">
        <v>2316</v>
      </c>
      <c r="G190" s="190" t="s">
        <v>217</v>
      </c>
      <c r="H190" s="191">
        <v>40.51</v>
      </c>
      <c r="I190" s="192"/>
      <c r="J190" s="193">
        <f>ROUND(I190*H190,2)</f>
        <v>0</v>
      </c>
      <c r="K190" s="189" t="s">
        <v>130</v>
      </c>
      <c r="L190" s="40"/>
      <c r="M190" s="194" t="s">
        <v>1</v>
      </c>
      <c r="N190" s="195" t="s">
        <v>42</v>
      </c>
      <c r="O190" s="72"/>
      <c r="P190" s="196">
        <f>O190*H190</f>
        <v>0</v>
      </c>
      <c r="Q190" s="196">
        <v>2.5600000000000002E-3</v>
      </c>
      <c r="R190" s="196">
        <f>Q190*H190</f>
        <v>0.10370560000000001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295</v>
      </c>
      <c r="AT190" s="198" t="s">
        <v>126</v>
      </c>
      <c r="AU190" s="198" t="s">
        <v>132</v>
      </c>
      <c r="AY190" s="18" t="s">
        <v>123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132</v>
      </c>
      <c r="BK190" s="199">
        <f>ROUND(I190*H190,2)</f>
        <v>0</v>
      </c>
      <c r="BL190" s="18" t="s">
        <v>295</v>
      </c>
      <c r="BM190" s="198" t="s">
        <v>2317</v>
      </c>
    </row>
    <row r="191" spans="1:65" s="2" customFormat="1" ht="19.5">
      <c r="A191" s="35"/>
      <c r="B191" s="36"/>
      <c r="C191" s="37"/>
      <c r="D191" s="200" t="s">
        <v>134</v>
      </c>
      <c r="E191" s="37"/>
      <c r="F191" s="201" t="s">
        <v>2318</v>
      </c>
      <c r="G191" s="37"/>
      <c r="H191" s="37"/>
      <c r="I191" s="202"/>
      <c r="J191" s="37"/>
      <c r="K191" s="37"/>
      <c r="L191" s="40"/>
      <c r="M191" s="203"/>
      <c r="N191" s="204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134</v>
      </c>
      <c r="AU191" s="18" t="s">
        <v>132</v>
      </c>
    </row>
    <row r="192" spans="1:65" s="2" customFormat="1" ht="37.9" customHeight="1">
      <c r="A192" s="35"/>
      <c r="B192" s="36"/>
      <c r="C192" s="187" t="s">
        <v>381</v>
      </c>
      <c r="D192" s="187" t="s">
        <v>126</v>
      </c>
      <c r="E192" s="188" t="s">
        <v>2319</v>
      </c>
      <c r="F192" s="189" t="s">
        <v>2320</v>
      </c>
      <c r="G192" s="190" t="s">
        <v>217</v>
      </c>
      <c r="H192" s="191">
        <v>15.51</v>
      </c>
      <c r="I192" s="192"/>
      <c r="J192" s="193">
        <f>ROUND(I192*H192,2)</f>
        <v>0</v>
      </c>
      <c r="K192" s="189" t="s">
        <v>130</v>
      </c>
      <c r="L192" s="40"/>
      <c r="M192" s="194" t="s">
        <v>1</v>
      </c>
      <c r="N192" s="195" t="s">
        <v>42</v>
      </c>
      <c r="O192" s="72"/>
      <c r="P192" s="196">
        <f>O192*H192</f>
        <v>0</v>
      </c>
      <c r="Q192" s="196">
        <v>1.6000000000000001E-4</v>
      </c>
      <c r="R192" s="196">
        <f>Q192*H192</f>
        <v>2.4816E-3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295</v>
      </c>
      <c r="AT192" s="198" t="s">
        <v>126</v>
      </c>
      <c r="AU192" s="198" t="s">
        <v>132</v>
      </c>
      <c r="AY192" s="18" t="s">
        <v>123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132</v>
      </c>
      <c r="BK192" s="199">
        <f>ROUND(I192*H192,2)</f>
        <v>0</v>
      </c>
      <c r="BL192" s="18" t="s">
        <v>295</v>
      </c>
      <c r="BM192" s="198" t="s">
        <v>2321</v>
      </c>
    </row>
    <row r="193" spans="1:65" s="2" customFormat="1" ht="29.25">
      <c r="A193" s="35"/>
      <c r="B193" s="36"/>
      <c r="C193" s="37"/>
      <c r="D193" s="200" t="s">
        <v>134</v>
      </c>
      <c r="E193" s="37"/>
      <c r="F193" s="201" t="s">
        <v>2322</v>
      </c>
      <c r="G193" s="37"/>
      <c r="H193" s="37"/>
      <c r="I193" s="202"/>
      <c r="J193" s="37"/>
      <c r="K193" s="37"/>
      <c r="L193" s="40"/>
      <c r="M193" s="203"/>
      <c r="N193" s="204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134</v>
      </c>
      <c r="AU193" s="18" t="s">
        <v>132</v>
      </c>
    </row>
    <row r="194" spans="1:65" s="2" customFormat="1" ht="37.9" customHeight="1">
      <c r="A194" s="35"/>
      <c r="B194" s="36"/>
      <c r="C194" s="187" t="s">
        <v>392</v>
      </c>
      <c r="D194" s="187" t="s">
        <v>126</v>
      </c>
      <c r="E194" s="188" t="s">
        <v>2323</v>
      </c>
      <c r="F194" s="189" t="s">
        <v>2324</v>
      </c>
      <c r="G194" s="190" t="s">
        <v>217</v>
      </c>
      <c r="H194" s="191">
        <v>100</v>
      </c>
      <c r="I194" s="192"/>
      <c r="J194" s="193">
        <f>ROUND(I194*H194,2)</f>
        <v>0</v>
      </c>
      <c r="K194" s="189" t="s">
        <v>130</v>
      </c>
      <c r="L194" s="40"/>
      <c r="M194" s="194" t="s">
        <v>1</v>
      </c>
      <c r="N194" s="195" t="s">
        <v>42</v>
      </c>
      <c r="O194" s="72"/>
      <c r="P194" s="196">
        <f>O194*H194</f>
        <v>0</v>
      </c>
      <c r="Q194" s="196">
        <v>2.0000000000000001E-4</v>
      </c>
      <c r="R194" s="196">
        <f>Q194*H194</f>
        <v>0.02</v>
      </c>
      <c r="S194" s="196">
        <v>0</v>
      </c>
      <c r="T194" s="19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295</v>
      </c>
      <c r="AT194" s="198" t="s">
        <v>126</v>
      </c>
      <c r="AU194" s="198" t="s">
        <v>132</v>
      </c>
      <c r="AY194" s="18" t="s">
        <v>123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8" t="s">
        <v>132</v>
      </c>
      <c r="BK194" s="199">
        <f>ROUND(I194*H194,2)</f>
        <v>0</v>
      </c>
      <c r="BL194" s="18" t="s">
        <v>295</v>
      </c>
      <c r="BM194" s="198" t="s">
        <v>2325</v>
      </c>
    </row>
    <row r="195" spans="1:65" s="2" customFormat="1" ht="29.25">
      <c r="A195" s="35"/>
      <c r="B195" s="36"/>
      <c r="C195" s="37"/>
      <c r="D195" s="200" t="s">
        <v>134</v>
      </c>
      <c r="E195" s="37"/>
      <c r="F195" s="201" t="s">
        <v>2326</v>
      </c>
      <c r="G195" s="37"/>
      <c r="H195" s="37"/>
      <c r="I195" s="202"/>
      <c r="J195" s="37"/>
      <c r="K195" s="37"/>
      <c r="L195" s="40"/>
      <c r="M195" s="203"/>
      <c r="N195" s="204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134</v>
      </c>
      <c r="AU195" s="18" t="s">
        <v>132</v>
      </c>
    </row>
    <row r="196" spans="1:65" s="2" customFormat="1" ht="37.9" customHeight="1">
      <c r="A196" s="35"/>
      <c r="B196" s="36"/>
      <c r="C196" s="187" t="s">
        <v>399</v>
      </c>
      <c r="D196" s="187" t="s">
        <v>126</v>
      </c>
      <c r="E196" s="188" t="s">
        <v>2327</v>
      </c>
      <c r="F196" s="189" t="s">
        <v>2328</v>
      </c>
      <c r="G196" s="190" t="s">
        <v>217</v>
      </c>
      <c r="H196" s="191">
        <v>25</v>
      </c>
      <c r="I196" s="192"/>
      <c r="J196" s="193">
        <f>ROUND(I196*H196,2)</f>
        <v>0</v>
      </c>
      <c r="K196" s="189" t="s">
        <v>130</v>
      </c>
      <c r="L196" s="40"/>
      <c r="M196" s="194" t="s">
        <v>1</v>
      </c>
      <c r="N196" s="195" t="s">
        <v>42</v>
      </c>
      <c r="O196" s="72"/>
      <c r="P196" s="196">
        <f>O196*H196</f>
        <v>0</v>
      </c>
      <c r="Q196" s="196">
        <v>2.4000000000000001E-4</v>
      </c>
      <c r="R196" s="196">
        <f>Q196*H196</f>
        <v>6.0000000000000001E-3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295</v>
      </c>
      <c r="AT196" s="198" t="s">
        <v>126</v>
      </c>
      <c r="AU196" s="198" t="s">
        <v>132</v>
      </c>
      <c r="AY196" s="18" t="s">
        <v>123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132</v>
      </c>
      <c r="BK196" s="199">
        <f>ROUND(I196*H196,2)</f>
        <v>0</v>
      </c>
      <c r="BL196" s="18" t="s">
        <v>295</v>
      </c>
      <c r="BM196" s="198" t="s">
        <v>2329</v>
      </c>
    </row>
    <row r="197" spans="1:65" s="2" customFormat="1" ht="29.25">
      <c r="A197" s="35"/>
      <c r="B197" s="36"/>
      <c r="C197" s="37"/>
      <c r="D197" s="200" t="s">
        <v>134</v>
      </c>
      <c r="E197" s="37"/>
      <c r="F197" s="201" t="s">
        <v>2330</v>
      </c>
      <c r="G197" s="37"/>
      <c r="H197" s="37"/>
      <c r="I197" s="202"/>
      <c r="J197" s="37"/>
      <c r="K197" s="37"/>
      <c r="L197" s="40"/>
      <c r="M197" s="203"/>
      <c r="N197" s="204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134</v>
      </c>
      <c r="AU197" s="18" t="s">
        <v>132</v>
      </c>
    </row>
    <row r="198" spans="1:65" s="2" customFormat="1" ht="24.2" customHeight="1">
      <c r="A198" s="35"/>
      <c r="B198" s="36"/>
      <c r="C198" s="187" t="s">
        <v>404</v>
      </c>
      <c r="D198" s="187" t="s">
        <v>126</v>
      </c>
      <c r="E198" s="188" t="s">
        <v>2331</v>
      </c>
      <c r="F198" s="189" t="s">
        <v>2332</v>
      </c>
      <c r="G198" s="190" t="s">
        <v>217</v>
      </c>
      <c r="H198" s="191">
        <v>128.46</v>
      </c>
      <c r="I198" s="192"/>
      <c r="J198" s="193">
        <f>ROUND(I198*H198,2)</f>
        <v>0</v>
      </c>
      <c r="K198" s="189" t="s">
        <v>1</v>
      </c>
      <c r="L198" s="40"/>
      <c r="M198" s="194" t="s">
        <v>1</v>
      </c>
      <c r="N198" s="195" t="s">
        <v>42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295</v>
      </c>
      <c r="AT198" s="198" t="s">
        <v>126</v>
      </c>
      <c r="AU198" s="198" t="s">
        <v>132</v>
      </c>
      <c r="AY198" s="18" t="s">
        <v>123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132</v>
      </c>
      <c r="BK198" s="199">
        <f>ROUND(I198*H198,2)</f>
        <v>0</v>
      </c>
      <c r="BL198" s="18" t="s">
        <v>295</v>
      </c>
      <c r="BM198" s="198" t="s">
        <v>2333</v>
      </c>
    </row>
    <row r="199" spans="1:65" s="2" customFormat="1" ht="19.5">
      <c r="A199" s="35"/>
      <c r="B199" s="36"/>
      <c r="C199" s="37"/>
      <c r="D199" s="200" t="s">
        <v>134</v>
      </c>
      <c r="E199" s="37"/>
      <c r="F199" s="201" t="s">
        <v>2332</v>
      </c>
      <c r="G199" s="37"/>
      <c r="H199" s="37"/>
      <c r="I199" s="202"/>
      <c r="J199" s="37"/>
      <c r="K199" s="37"/>
      <c r="L199" s="40"/>
      <c r="M199" s="203"/>
      <c r="N199" s="204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134</v>
      </c>
      <c r="AU199" s="18" t="s">
        <v>132</v>
      </c>
    </row>
    <row r="200" spans="1:65" s="2" customFormat="1" ht="24.2" customHeight="1">
      <c r="A200" s="35"/>
      <c r="B200" s="36"/>
      <c r="C200" s="187" t="s">
        <v>409</v>
      </c>
      <c r="D200" s="187" t="s">
        <v>126</v>
      </c>
      <c r="E200" s="188" t="s">
        <v>2334</v>
      </c>
      <c r="F200" s="189" t="s">
        <v>2335</v>
      </c>
      <c r="G200" s="190" t="s">
        <v>298</v>
      </c>
      <c r="H200" s="191">
        <v>16</v>
      </c>
      <c r="I200" s="192"/>
      <c r="J200" s="193">
        <f>ROUND(I200*H200,2)</f>
        <v>0</v>
      </c>
      <c r="K200" s="189" t="s">
        <v>130</v>
      </c>
      <c r="L200" s="40"/>
      <c r="M200" s="194" t="s">
        <v>1</v>
      </c>
      <c r="N200" s="195" t="s">
        <v>42</v>
      </c>
      <c r="O200" s="72"/>
      <c r="P200" s="196">
        <f>O200*H200</f>
        <v>0</v>
      </c>
      <c r="Q200" s="196">
        <v>2.1000000000000001E-4</v>
      </c>
      <c r="R200" s="196">
        <f>Q200*H200</f>
        <v>3.3600000000000001E-3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295</v>
      </c>
      <c r="AT200" s="198" t="s">
        <v>126</v>
      </c>
      <c r="AU200" s="198" t="s">
        <v>132</v>
      </c>
      <c r="AY200" s="18" t="s">
        <v>123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132</v>
      </c>
      <c r="BK200" s="199">
        <f>ROUND(I200*H200,2)</f>
        <v>0</v>
      </c>
      <c r="BL200" s="18" t="s">
        <v>295</v>
      </c>
      <c r="BM200" s="198" t="s">
        <v>2336</v>
      </c>
    </row>
    <row r="201" spans="1:65" s="2" customFormat="1" ht="19.5">
      <c r="A201" s="35"/>
      <c r="B201" s="36"/>
      <c r="C201" s="37"/>
      <c r="D201" s="200" t="s">
        <v>134</v>
      </c>
      <c r="E201" s="37"/>
      <c r="F201" s="201" t="s">
        <v>2337</v>
      </c>
      <c r="G201" s="37"/>
      <c r="H201" s="37"/>
      <c r="I201" s="202"/>
      <c r="J201" s="37"/>
      <c r="K201" s="37"/>
      <c r="L201" s="40"/>
      <c r="M201" s="203"/>
      <c r="N201" s="204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134</v>
      </c>
      <c r="AU201" s="18" t="s">
        <v>132</v>
      </c>
    </row>
    <row r="202" spans="1:65" s="2" customFormat="1" ht="24.2" customHeight="1">
      <c r="A202" s="35"/>
      <c r="B202" s="36"/>
      <c r="C202" s="187" t="s">
        <v>415</v>
      </c>
      <c r="D202" s="187" t="s">
        <v>126</v>
      </c>
      <c r="E202" s="188" t="s">
        <v>2338</v>
      </c>
      <c r="F202" s="189" t="s">
        <v>2339</v>
      </c>
      <c r="G202" s="190" t="s">
        <v>298</v>
      </c>
      <c r="H202" s="191">
        <v>4</v>
      </c>
      <c r="I202" s="192"/>
      <c r="J202" s="193">
        <f>ROUND(I202*H202,2)</f>
        <v>0</v>
      </c>
      <c r="K202" s="189" t="s">
        <v>130</v>
      </c>
      <c r="L202" s="40"/>
      <c r="M202" s="194" t="s">
        <v>1</v>
      </c>
      <c r="N202" s="195" t="s">
        <v>42</v>
      </c>
      <c r="O202" s="72"/>
      <c r="P202" s="196">
        <f>O202*H202</f>
        <v>0</v>
      </c>
      <c r="Q202" s="196">
        <v>2.7E-4</v>
      </c>
      <c r="R202" s="196">
        <f>Q202*H202</f>
        <v>1.08E-3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295</v>
      </c>
      <c r="AT202" s="198" t="s">
        <v>126</v>
      </c>
      <c r="AU202" s="198" t="s">
        <v>132</v>
      </c>
      <c r="AY202" s="18" t="s">
        <v>123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132</v>
      </c>
      <c r="BK202" s="199">
        <f>ROUND(I202*H202,2)</f>
        <v>0</v>
      </c>
      <c r="BL202" s="18" t="s">
        <v>295</v>
      </c>
      <c r="BM202" s="198" t="s">
        <v>2340</v>
      </c>
    </row>
    <row r="203" spans="1:65" s="2" customFormat="1" ht="19.5">
      <c r="A203" s="35"/>
      <c r="B203" s="36"/>
      <c r="C203" s="37"/>
      <c r="D203" s="200" t="s">
        <v>134</v>
      </c>
      <c r="E203" s="37"/>
      <c r="F203" s="201" t="s">
        <v>2341</v>
      </c>
      <c r="G203" s="37"/>
      <c r="H203" s="37"/>
      <c r="I203" s="202"/>
      <c r="J203" s="37"/>
      <c r="K203" s="37"/>
      <c r="L203" s="40"/>
      <c r="M203" s="203"/>
      <c r="N203" s="204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134</v>
      </c>
      <c r="AU203" s="18" t="s">
        <v>132</v>
      </c>
    </row>
    <row r="204" spans="1:65" s="2" customFormat="1" ht="24.2" customHeight="1">
      <c r="A204" s="35"/>
      <c r="B204" s="36"/>
      <c r="C204" s="187" t="s">
        <v>420</v>
      </c>
      <c r="D204" s="187" t="s">
        <v>126</v>
      </c>
      <c r="E204" s="188" t="s">
        <v>2342</v>
      </c>
      <c r="F204" s="189" t="s">
        <v>2343</v>
      </c>
      <c r="G204" s="190" t="s">
        <v>298</v>
      </c>
      <c r="H204" s="191">
        <v>2</v>
      </c>
      <c r="I204" s="192"/>
      <c r="J204" s="193">
        <f>ROUND(I204*H204,2)</f>
        <v>0</v>
      </c>
      <c r="K204" s="189" t="s">
        <v>130</v>
      </c>
      <c r="L204" s="40"/>
      <c r="M204" s="194" t="s">
        <v>1</v>
      </c>
      <c r="N204" s="195" t="s">
        <v>42</v>
      </c>
      <c r="O204" s="72"/>
      <c r="P204" s="196">
        <f>O204*H204</f>
        <v>0</v>
      </c>
      <c r="Q204" s="196">
        <v>4.0000000000000002E-4</v>
      </c>
      <c r="R204" s="196">
        <f>Q204*H204</f>
        <v>8.0000000000000004E-4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295</v>
      </c>
      <c r="AT204" s="198" t="s">
        <v>126</v>
      </c>
      <c r="AU204" s="198" t="s">
        <v>132</v>
      </c>
      <c r="AY204" s="18" t="s">
        <v>123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132</v>
      </c>
      <c r="BK204" s="199">
        <f>ROUND(I204*H204,2)</f>
        <v>0</v>
      </c>
      <c r="BL204" s="18" t="s">
        <v>295</v>
      </c>
      <c r="BM204" s="198" t="s">
        <v>2344</v>
      </c>
    </row>
    <row r="205" spans="1:65" s="2" customFormat="1" ht="19.5">
      <c r="A205" s="35"/>
      <c r="B205" s="36"/>
      <c r="C205" s="37"/>
      <c r="D205" s="200" t="s">
        <v>134</v>
      </c>
      <c r="E205" s="37"/>
      <c r="F205" s="201" t="s">
        <v>2345</v>
      </c>
      <c r="G205" s="37"/>
      <c r="H205" s="37"/>
      <c r="I205" s="202"/>
      <c r="J205" s="37"/>
      <c r="K205" s="37"/>
      <c r="L205" s="40"/>
      <c r="M205" s="203"/>
      <c r="N205" s="204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134</v>
      </c>
      <c r="AU205" s="18" t="s">
        <v>132</v>
      </c>
    </row>
    <row r="206" spans="1:65" s="2" customFormat="1" ht="24.2" customHeight="1">
      <c r="A206" s="35"/>
      <c r="B206" s="36"/>
      <c r="C206" s="187" t="s">
        <v>431</v>
      </c>
      <c r="D206" s="187" t="s">
        <v>126</v>
      </c>
      <c r="E206" s="188" t="s">
        <v>2346</v>
      </c>
      <c r="F206" s="189" t="s">
        <v>2347</v>
      </c>
      <c r="G206" s="190" t="s">
        <v>298</v>
      </c>
      <c r="H206" s="191">
        <v>8</v>
      </c>
      <c r="I206" s="192"/>
      <c r="J206" s="193">
        <f>ROUND(I206*H206,2)</f>
        <v>0</v>
      </c>
      <c r="K206" s="189" t="s">
        <v>130</v>
      </c>
      <c r="L206" s="40"/>
      <c r="M206" s="194" t="s">
        <v>1</v>
      </c>
      <c r="N206" s="195" t="s">
        <v>42</v>
      </c>
      <c r="O206" s="72"/>
      <c r="P206" s="196">
        <f>O206*H206</f>
        <v>0</v>
      </c>
      <c r="Q206" s="196">
        <v>5.6999999999999998E-4</v>
      </c>
      <c r="R206" s="196">
        <f>Q206*H206</f>
        <v>4.5599999999999998E-3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295</v>
      </c>
      <c r="AT206" s="198" t="s">
        <v>126</v>
      </c>
      <c r="AU206" s="198" t="s">
        <v>132</v>
      </c>
      <c r="AY206" s="18" t="s">
        <v>123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132</v>
      </c>
      <c r="BK206" s="199">
        <f>ROUND(I206*H206,2)</f>
        <v>0</v>
      </c>
      <c r="BL206" s="18" t="s">
        <v>295</v>
      </c>
      <c r="BM206" s="198" t="s">
        <v>2348</v>
      </c>
    </row>
    <row r="207" spans="1:65" s="2" customFormat="1" ht="19.5">
      <c r="A207" s="35"/>
      <c r="B207" s="36"/>
      <c r="C207" s="37"/>
      <c r="D207" s="200" t="s">
        <v>134</v>
      </c>
      <c r="E207" s="37"/>
      <c r="F207" s="201" t="s">
        <v>2349</v>
      </c>
      <c r="G207" s="37"/>
      <c r="H207" s="37"/>
      <c r="I207" s="202"/>
      <c r="J207" s="37"/>
      <c r="K207" s="37"/>
      <c r="L207" s="40"/>
      <c r="M207" s="203"/>
      <c r="N207" s="204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134</v>
      </c>
      <c r="AU207" s="18" t="s">
        <v>132</v>
      </c>
    </row>
    <row r="208" spans="1:65" s="2" customFormat="1" ht="14.45" customHeight="1">
      <c r="A208" s="35"/>
      <c r="B208" s="36"/>
      <c r="C208" s="187" t="s">
        <v>440</v>
      </c>
      <c r="D208" s="187" t="s">
        <v>126</v>
      </c>
      <c r="E208" s="188" t="s">
        <v>2350</v>
      </c>
      <c r="F208" s="189" t="s">
        <v>2351</v>
      </c>
      <c r="G208" s="190" t="s">
        <v>298</v>
      </c>
      <c r="H208" s="191">
        <v>4</v>
      </c>
      <c r="I208" s="192"/>
      <c r="J208" s="193">
        <f>ROUND(I208*H208,2)</f>
        <v>0</v>
      </c>
      <c r="K208" s="189" t="s">
        <v>130</v>
      </c>
      <c r="L208" s="40"/>
      <c r="M208" s="194" t="s">
        <v>1</v>
      </c>
      <c r="N208" s="195" t="s">
        <v>42</v>
      </c>
      <c r="O208" s="72"/>
      <c r="P208" s="196">
        <f>O208*H208</f>
        <v>0</v>
      </c>
      <c r="Q208" s="196">
        <v>5.9999999999999995E-4</v>
      </c>
      <c r="R208" s="196">
        <f>Q208*H208</f>
        <v>2.3999999999999998E-3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295</v>
      </c>
      <c r="AT208" s="198" t="s">
        <v>126</v>
      </c>
      <c r="AU208" s="198" t="s">
        <v>132</v>
      </c>
      <c r="AY208" s="18" t="s">
        <v>123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132</v>
      </c>
      <c r="BK208" s="199">
        <f>ROUND(I208*H208,2)</f>
        <v>0</v>
      </c>
      <c r="BL208" s="18" t="s">
        <v>295</v>
      </c>
      <c r="BM208" s="198" t="s">
        <v>2352</v>
      </c>
    </row>
    <row r="209" spans="1:65" s="2" customFormat="1" ht="11.25">
      <c r="A209" s="35"/>
      <c r="B209" s="36"/>
      <c r="C209" s="37"/>
      <c r="D209" s="200" t="s">
        <v>134</v>
      </c>
      <c r="E209" s="37"/>
      <c r="F209" s="201" t="s">
        <v>2353</v>
      </c>
      <c r="G209" s="37"/>
      <c r="H209" s="37"/>
      <c r="I209" s="202"/>
      <c r="J209" s="37"/>
      <c r="K209" s="37"/>
      <c r="L209" s="40"/>
      <c r="M209" s="203"/>
      <c r="N209" s="204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134</v>
      </c>
      <c r="AU209" s="18" t="s">
        <v>132</v>
      </c>
    </row>
    <row r="210" spans="1:65" s="2" customFormat="1" ht="14.45" customHeight="1">
      <c r="A210" s="35"/>
      <c r="B210" s="36"/>
      <c r="C210" s="187" t="s">
        <v>447</v>
      </c>
      <c r="D210" s="187" t="s">
        <v>126</v>
      </c>
      <c r="E210" s="188" t="s">
        <v>2354</v>
      </c>
      <c r="F210" s="189" t="s">
        <v>2355</v>
      </c>
      <c r="G210" s="190" t="s">
        <v>298</v>
      </c>
      <c r="H210" s="191">
        <v>2</v>
      </c>
      <c r="I210" s="192"/>
      <c r="J210" s="193">
        <f>ROUND(I210*H210,2)</f>
        <v>0</v>
      </c>
      <c r="K210" s="189" t="s">
        <v>130</v>
      </c>
      <c r="L210" s="40"/>
      <c r="M210" s="194" t="s">
        <v>1</v>
      </c>
      <c r="N210" s="195" t="s">
        <v>42</v>
      </c>
      <c r="O210" s="72"/>
      <c r="P210" s="196">
        <f>O210*H210</f>
        <v>0</v>
      </c>
      <c r="Q210" s="196">
        <v>7.5000000000000002E-4</v>
      </c>
      <c r="R210" s="196">
        <f>Q210*H210</f>
        <v>1.5E-3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295</v>
      </c>
      <c r="AT210" s="198" t="s">
        <v>126</v>
      </c>
      <c r="AU210" s="198" t="s">
        <v>132</v>
      </c>
      <c r="AY210" s="18" t="s">
        <v>123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132</v>
      </c>
      <c r="BK210" s="199">
        <f>ROUND(I210*H210,2)</f>
        <v>0</v>
      </c>
      <c r="BL210" s="18" t="s">
        <v>295</v>
      </c>
      <c r="BM210" s="198" t="s">
        <v>2356</v>
      </c>
    </row>
    <row r="211" spans="1:65" s="2" customFormat="1" ht="11.25">
      <c r="A211" s="35"/>
      <c r="B211" s="36"/>
      <c r="C211" s="37"/>
      <c r="D211" s="200" t="s">
        <v>134</v>
      </c>
      <c r="E211" s="37"/>
      <c r="F211" s="201" t="s">
        <v>2357</v>
      </c>
      <c r="G211" s="37"/>
      <c r="H211" s="37"/>
      <c r="I211" s="202"/>
      <c r="J211" s="37"/>
      <c r="K211" s="37"/>
      <c r="L211" s="40"/>
      <c r="M211" s="203"/>
      <c r="N211" s="204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134</v>
      </c>
      <c r="AU211" s="18" t="s">
        <v>132</v>
      </c>
    </row>
    <row r="212" spans="1:65" s="14" customFormat="1" ht="11.25">
      <c r="B212" s="219"/>
      <c r="C212" s="220"/>
      <c r="D212" s="200" t="s">
        <v>205</v>
      </c>
      <c r="E212" s="221" t="s">
        <v>1</v>
      </c>
      <c r="F212" s="222" t="s">
        <v>132</v>
      </c>
      <c r="G212" s="220"/>
      <c r="H212" s="223">
        <v>2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205</v>
      </c>
      <c r="AU212" s="229" t="s">
        <v>132</v>
      </c>
      <c r="AV212" s="14" t="s">
        <v>132</v>
      </c>
      <c r="AW212" s="14" t="s">
        <v>32</v>
      </c>
      <c r="AX212" s="14" t="s">
        <v>83</v>
      </c>
      <c r="AY212" s="229" t="s">
        <v>123</v>
      </c>
    </row>
    <row r="213" spans="1:65" s="2" customFormat="1" ht="14.45" customHeight="1">
      <c r="A213" s="35"/>
      <c r="B213" s="36"/>
      <c r="C213" s="187" t="s">
        <v>456</v>
      </c>
      <c r="D213" s="187" t="s">
        <v>126</v>
      </c>
      <c r="E213" s="188" t="s">
        <v>2358</v>
      </c>
      <c r="F213" s="189" t="s">
        <v>2359</v>
      </c>
      <c r="G213" s="190" t="s">
        <v>298</v>
      </c>
      <c r="H213" s="191">
        <v>48</v>
      </c>
      <c r="I213" s="192"/>
      <c r="J213" s="193">
        <f>ROUND(I213*H213,2)</f>
        <v>0</v>
      </c>
      <c r="K213" s="189" t="s">
        <v>130</v>
      </c>
      <c r="L213" s="40"/>
      <c r="M213" s="194" t="s">
        <v>1</v>
      </c>
      <c r="N213" s="195" t="s">
        <v>42</v>
      </c>
      <c r="O213" s="72"/>
      <c r="P213" s="196">
        <f>O213*H213</f>
        <v>0</v>
      </c>
      <c r="Q213" s="196">
        <v>9.7000000000000005E-4</v>
      </c>
      <c r="R213" s="196">
        <f>Q213*H213</f>
        <v>4.6560000000000004E-2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295</v>
      </c>
      <c r="AT213" s="198" t="s">
        <v>126</v>
      </c>
      <c r="AU213" s="198" t="s">
        <v>132</v>
      </c>
      <c r="AY213" s="18" t="s">
        <v>123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132</v>
      </c>
      <c r="BK213" s="199">
        <f>ROUND(I213*H213,2)</f>
        <v>0</v>
      </c>
      <c r="BL213" s="18" t="s">
        <v>295</v>
      </c>
      <c r="BM213" s="198" t="s">
        <v>2360</v>
      </c>
    </row>
    <row r="214" spans="1:65" s="2" customFormat="1" ht="11.25">
      <c r="A214" s="35"/>
      <c r="B214" s="36"/>
      <c r="C214" s="37"/>
      <c r="D214" s="200" t="s">
        <v>134</v>
      </c>
      <c r="E214" s="37"/>
      <c r="F214" s="201" t="s">
        <v>2361</v>
      </c>
      <c r="G214" s="37"/>
      <c r="H214" s="37"/>
      <c r="I214" s="202"/>
      <c r="J214" s="37"/>
      <c r="K214" s="37"/>
      <c r="L214" s="40"/>
      <c r="M214" s="203"/>
      <c r="N214" s="204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134</v>
      </c>
      <c r="AU214" s="18" t="s">
        <v>132</v>
      </c>
    </row>
    <row r="215" spans="1:65" s="13" customFormat="1" ht="11.25">
      <c r="B215" s="209"/>
      <c r="C215" s="210"/>
      <c r="D215" s="200" t="s">
        <v>205</v>
      </c>
      <c r="E215" s="211" t="s">
        <v>1</v>
      </c>
      <c r="F215" s="212" t="s">
        <v>2362</v>
      </c>
      <c r="G215" s="210"/>
      <c r="H215" s="211" t="s">
        <v>1</v>
      </c>
      <c r="I215" s="213"/>
      <c r="J215" s="210"/>
      <c r="K215" s="210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205</v>
      </c>
      <c r="AU215" s="218" t="s">
        <v>132</v>
      </c>
      <c r="AV215" s="13" t="s">
        <v>83</v>
      </c>
      <c r="AW215" s="13" t="s">
        <v>32</v>
      </c>
      <c r="AX215" s="13" t="s">
        <v>76</v>
      </c>
      <c r="AY215" s="218" t="s">
        <v>123</v>
      </c>
    </row>
    <row r="216" spans="1:65" s="14" customFormat="1" ht="11.25">
      <c r="B216" s="219"/>
      <c r="C216" s="220"/>
      <c r="D216" s="200" t="s">
        <v>205</v>
      </c>
      <c r="E216" s="221" t="s">
        <v>1</v>
      </c>
      <c r="F216" s="222" t="s">
        <v>404</v>
      </c>
      <c r="G216" s="220"/>
      <c r="H216" s="223">
        <v>32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205</v>
      </c>
      <c r="AU216" s="229" t="s">
        <v>132</v>
      </c>
      <c r="AV216" s="14" t="s">
        <v>132</v>
      </c>
      <c r="AW216" s="14" t="s">
        <v>32</v>
      </c>
      <c r="AX216" s="14" t="s">
        <v>76</v>
      </c>
      <c r="AY216" s="229" t="s">
        <v>123</v>
      </c>
    </row>
    <row r="217" spans="1:65" s="13" customFormat="1" ht="11.25">
      <c r="B217" s="209"/>
      <c r="C217" s="210"/>
      <c r="D217" s="200" t="s">
        <v>205</v>
      </c>
      <c r="E217" s="211" t="s">
        <v>1</v>
      </c>
      <c r="F217" s="212" t="s">
        <v>2363</v>
      </c>
      <c r="G217" s="210"/>
      <c r="H217" s="211" t="s">
        <v>1</v>
      </c>
      <c r="I217" s="213"/>
      <c r="J217" s="210"/>
      <c r="K217" s="210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205</v>
      </c>
      <c r="AU217" s="218" t="s">
        <v>132</v>
      </c>
      <c r="AV217" s="13" t="s">
        <v>83</v>
      </c>
      <c r="AW217" s="13" t="s">
        <v>32</v>
      </c>
      <c r="AX217" s="13" t="s">
        <v>76</v>
      </c>
      <c r="AY217" s="218" t="s">
        <v>123</v>
      </c>
    </row>
    <row r="218" spans="1:65" s="14" customFormat="1" ht="11.25">
      <c r="B218" s="219"/>
      <c r="C218" s="220"/>
      <c r="D218" s="200" t="s">
        <v>205</v>
      </c>
      <c r="E218" s="221" t="s">
        <v>1</v>
      </c>
      <c r="F218" s="222" t="s">
        <v>295</v>
      </c>
      <c r="G218" s="220"/>
      <c r="H218" s="223">
        <v>16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205</v>
      </c>
      <c r="AU218" s="229" t="s">
        <v>132</v>
      </c>
      <c r="AV218" s="14" t="s">
        <v>132</v>
      </c>
      <c r="AW218" s="14" t="s">
        <v>32</v>
      </c>
      <c r="AX218" s="14" t="s">
        <v>76</v>
      </c>
      <c r="AY218" s="229" t="s">
        <v>123</v>
      </c>
    </row>
    <row r="219" spans="1:65" s="15" customFormat="1" ht="11.25">
      <c r="B219" s="230"/>
      <c r="C219" s="231"/>
      <c r="D219" s="200" t="s">
        <v>205</v>
      </c>
      <c r="E219" s="232" t="s">
        <v>1</v>
      </c>
      <c r="F219" s="233" t="s">
        <v>214</v>
      </c>
      <c r="G219" s="231"/>
      <c r="H219" s="234">
        <v>48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205</v>
      </c>
      <c r="AU219" s="240" t="s">
        <v>132</v>
      </c>
      <c r="AV219" s="15" t="s">
        <v>144</v>
      </c>
      <c r="AW219" s="15" t="s">
        <v>32</v>
      </c>
      <c r="AX219" s="15" t="s">
        <v>83</v>
      </c>
      <c r="AY219" s="240" t="s">
        <v>123</v>
      </c>
    </row>
    <row r="220" spans="1:65" s="2" customFormat="1" ht="14.45" customHeight="1">
      <c r="A220" s="35"/>
      <c r="B220" s="36"/>
      <c r="C220" s="187" t="s">
        <v>461</v>
      </c>
      <c r="D220" s="187" t="s">
        <v>126</v>
      </c>
      <c r="E220" s="188" t="s">
        <v>2364</v>
      </c>
      <c r="F220" s="189" t="s">
        <v>2365</v>
      </c>
      <c r="G220" s="190" t="s">
        <v>298</v>
      </c>
      <c r="H220" s="191">
        <v>32</v>
      </c>
      <c r="I220" s="192"/>
      <c r="J220" s="193">
        <f>ROUND(I220*H220,2)</f>
        <v>0</v>
      </c>
      <c r="K220" s="189" t="s">
        <v>130</v>
      </c>
      <c r="L220" s="40"/>
      <c r="M220" s="194" t="s">
        <v>1</v>
      </c>
      <c r="N220" s="195" t="s">
        <v>42</v>
      </c>
      <c r="O220" s="72"/>
      <c r="P220" s="196">
        <f>O220*H220</f>
        <v>0</v>
      </c>
      <c r="Q220" s="196">
        <v>1.23E-3</v>
      </c>
      <c r="R220" s="196">
        <f>Q220*H220</f>
        <v>3.9359999999999999E-2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295</v>
      </c>
      <c r="AT220" s="198" t="s">
        <v>126</v>
      </c>
      <c r="AU220" s="198" t="s">
        <v>132</v>
      </c>
      <c r="AY220" s="18" t="s">
        <v>123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132</v>
      </c>
      <c r="BK220" s="199">
        <f>ROUND(I220*H220,2)</f>
        <v>0</v>
      </c>
      <c r="BL220" s="18" t="s">
        <v>295</v>
      </c>
      <c r="BM220" s="198" t="s">
        <v>2366</v>
      </c>
    </row>
    <row r="221" spans="1:65" s="2" customFormat="1" ht="11.25">
      <c r="A221" s="35"/>
      <c r="B221" s="36"/>
      <c r="C221" s="37"/>
      <c r="D221" s="200" t="s">
        <v>134</v>
      </c>
      <c r="E221" s="37"/>
      <c r="F221" s="201" t="s">
        <v>2367</v>
      </c>
      <c r="G221" s="37"/>
      <c r="H221" s="37"/>
      <c r="I221" s="202"/>
      <c r="J221" s="37"/>
      <c r="K221" s="37"/>
      <c r="L221" s="40"/>
      <c r="M221" s="203"/>
      <c r="N221" s="204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134</v>
      </c>
      <c r="AU221" s="18" t="s">
        <v>132</v>
      </c>
    </row>
    <row r="222" spans="1:65" s="13" customFormat="1" ht="11.25">
      <c r="B222" s="209"/>
      <c r="C222" s="210"/>
      <c r="D222" s="200" t="s">
        <v>205</v>
      </c>
      <c r="E222" s="211" t="s">
        <v>1</v>
      </c>
      <c r="F222" s="212" t="s">
        <v>2368</v>
      </c>
      <c r="G222" s="210"/>
      <c r="H222" s="211" t="s">
        <v>1</v>
      </c>
      <c r="I222" s="213"/>
      <c r="J222" s="210"/>
      <c r="K222" s="210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205</v>
      </c>
      <c r="AU222" s="218" t="s">
        <v>132</v>
      </c>
      <c r="AV222" s="13" t="s">
        <v>83</v>
      </c>
      <c r="AW222" s="13" t="s">
        <v>32</v>
      </c>
      <c r="AX222" s="13" t="s">
        <v>76</v>
      </c>
      <c r="AY222" s="218" t="s">
        <v>123</v>
      </c>
    </row>
    <row r="223" spans="1:65" s="14" customFormat="1" ht="11.25">
      <c r="B223" s="219"/>
      <c r="C223" s="220"/>
      <c r="D223" s="200" t="s">
        <v>205</v>
      </c>
      <c r="E223" s="221" t="s">
        <v>1</v>
      </c>
      <c r="F223" s="222" t="s">
        <v>295</v>
      </c>
      <c r="G223" s="220"/>
      <c r="H223" s="223">
        <v>16</v>
      </c>
      <c r="I223" s="224"/>
      <c r="J223" s="220"/>
      <c r="K223" s="220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205</v>
      </c>
      <c r="AU223" s="229" t="s">
        <v>132</v>
      </c>
      <c r="AV223" s="14" t="s">
        <v>132</v>
      </c>
      <c r="AW223" s="14" t="s">
        <v>32</v>
      </c>
      <c r="AX223" s="14" t="s">
        <v>76</v>
      </c>
      <c r="AY223" s="229" t="s">
        <v>123</v>
      </c>
    </row>
    <row r="224" spans="1:65" s="13" customFormat="1" ht="11.25">
      <c r="B224" s="209"/>
      <c r="C224" s="210"/>
      <c r="D224" s="200" t="s">
        <v>205</v>
      </c>
      <c r="E224" s="211" t="s">
        <v>1</v>
      </c>
      <c r="F224" s="212" t="s">
        <v>2369</v>
      </c>
      <c r="G224" s="210"/>
      <c r="H224" s="211" t="s">
        <v>1</v>
      </c>
      <c r="I224" s="213"/>
      <c r="J224" s="210"/>
      <c r="K224" s="210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205</v>
      </c>
      <c r="AU224" s="218" t="s">
        <v>132</v>
      </c>
      <c r="AV224" s="13" t="s">
        <v>83</v>
      </c>
      <c r="AW224" s="13" t="s">
        <v>32</v>
      </c>
      <c r="AX224" s="13" t="s">
        <v>76</v>
      </c>
      <c r="AY224" s="218" t="s">
        <v>123</v>
      </c>
    </row>
    <row r="225" spans="1:65" s="14" customFormat="1" ht="11.25">
      <c r="B225" s="219"/>
      <c r="C225" s="220"/>
      <c r="D225" s="200" t="s">
        <v>205</v>
      </c>
      <c r="E225" s="221" t="s">
        <v>1</v>
      </c>
      <c r="F225" s="222" t="s">
        <v>295</v>
      </c>
      <c r="G225" s="220"/>
      <c r="H225" s="223">
        <v>16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205</v>
      </c>
      <c r="AU225" s="229" t="s">
        <v>132</v>
      </c>
      <c r="AV225" s="14" t="s">
        <v>132</v>
      </c>
      <c r="AW225" s="14" t="s">
        <v>32</v>
      </c>
      <c r="AX225" s="14" t="s">
        <v>76</v>
      </c>
      <c r="AY225" s="229" t="s">
        <v>123</v>
      </c>
    </row>
    <row r="226" spans="1:65" s="15" customFormat="1" ht="11.25">
      <c r="B226" s="230"/>
      <c r="C226" s="231"/>
      <c r="D226" s="200" t="s">
        <v>205</v>
      </c>
      <c r="E226" s="232" t="s">
        <v>1</v>
      </c>
      <c r="F226" s="233" t="s">
        <v>214</v>
      </c>
      <c r="G226" s="231"/>
      <c r="H226" s="234">
        <v>32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205</v>
      </c>
      <c r="AU226" s="240" t="s">
        <v>132</v>
      </c>
      <c r="AV226" s="15" t="s">
        <v>144</v>
      </c>
      <c r="AW226" s="15" t="s">
        <v>32</v>
      </c>
      <c r="AX226" s="15" t="s">
        <v>83</v>
      </c>
      <c r="AY226" s="240" t="s">
        <v>123</v>
      </c>
    </row>
    <row r="227" spans="1:65" s="2" customFormat="1" ht="24.2" customHeight="1">
      <c r="A227" s="35"/>
      <c r="B227" s="36"/>
      <c r="C227" s="187" t="s">
        <v>467</v>
      </c>
      <c r="D227" s="187" t="s">
        <v>126</v>
      </c>
      <c r="E227" s="188" t="s">
        <v>2370</v>
      </c>
      <c r="F227" s="189" t="s">
        <v>2371</v>
      </c>
      <c r="G227" s="190" t="s">
        <v>129</v>
      </c>
      <c r="H227" s="191">
        <v>4</v>
      </c>
      <c r="I227" s="192"/>
      <c r="J227" s="193">
        <f>ROUND(I227*H227,2)</f>
        <v>0</v>
      </c>
      <c r="K227" s="189" t="s">
        <v>130</v>
      </c>
      <c r="L227" s="40"/>
      <c r="M227" s="194" t="s">
        <v>1</v>
      </c>
      <c r="N227" s="195" t="s">
        <v>42</v>
      </c>
      <c r="O227" s="72"/>
      <c r="P227" s="196">
        <f>O227*H227</f>
        <v>0</v>
      </c>
      <c r="Q227" s="196">
        <v>2.92E-2</v>
      </c>
      <c r="R227" s="196">
        <f>Q227*H227</f>
        <v>0.1168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295</v>
      </c>
      <c r="AT227" s="198" t="s">
        <v>126</v>
      </c>
      <c r="AU227" s="198" t="s">
        <v>132</v>
      </c>
      <c r="AY227" s="18" t="s">
        <v>123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132</v>
      </c>
      <c r="BK227" s="199">
        <f>ROUND(I227*H227,2)</f>
        <v>0</v>
      </c>
      <c r="BL227" s="18" t="s">
        <v>295</v>
      </c>
      <c r="BM227" s="198" t="s">
        <v>2372</v>
      </c>
    </row>
    <row r="228" spans="1:65" s="2" customFormat="1" ht="19.5">
      <c r="A228" s="35"/>
      <c r="B228" s="36"/>
      <c r="C228" s="37"/>
      <c r="D228" s="200" t="s">
        <v>134</v>
      </c>
      <c r="E228" s="37"/>
      <c r="F228" s="201" t="s">
        <v>2373</v>
      </c>
      <c r="G228" s="37"/>
      <c r="H228" s="37"/>
      <c r="I228" s="202"/>
      <c r="J228" s="37"/>
      <c r="K228" s="37"/>
      <c r="L228" s="40"/>
      <c r="M228" s="203"/>
      <c r="N228" s="204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134</v>
      </c>
      <c r="AU228" s="18" t="s">
        <v>132</v>
      </c>
    </row>
    <row r="229" spans="1:65" s="2" customFormat="1" ht="14.45" customHeight="1">
      <c r="A229" s="35"/>
      <c r="B229" s="36"/>
      <c r="C229" s="187" t="s">
        <v>485</v>
      </c>
      <c r="D229" s="187" t="s">
        <v>126</v>
      </c>
      <c r="E229" s="188" t="s">
        <v>2374</v>
      </c>
      <c r="F229" s="189" t="s">
        <v>2375</v>
      </c>
      <c r="G229" s="190" t="s">
        <v>129</v>
      </c>
      <c r="H229" s="191">
        <v>8</v>
      </c>
      <c r="I229" s="192"/>
      <c r="J229" s="193">
        <f>ROUND(I229*H229,2)</f>
        <v>0</v>
      </c>
      <c r="K229" s="189" t="s">
        <v>1</v>
      </c>
      <c r="L229" s="40"/>
      <c r="M229" s="194" t="s">
        <v>1</v>
      </c>
      <c r="N229" s="195" t="s">
        <v>42</v>
      </c>
      <c r="O229" s="72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295</v>
      </c>
      <c r="AT229" s="198" t="s">
        <v>126</v>
      </c>
      <c r="AU229" s="198" t="s">
        <v>132</v>
      </c>
      <c r="AY229" s="18" t="s">
        <v>123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132</v>
      </c>
      <c r="BK229" s="199">
        <f>ROUND(I229*H229,2)</f>
        <v>0</v>
      </c>
      <c r="BL229" s="18" t="s">
        <v>295</v>
      </c>
      <c r="BM229" s="198" t="s">
        <v>2376</v>
      </c>
    </row>
    <row r="230" spans="1:65" s="2" customFormat="1" ht="11.25">
      <c r="A230" s="35"/>
      <c r="B230" s="36"/>
      <c r="C230" s="37"/>
      <c r="D230" s="200" t="s">
        <v>134</v>
      </c>
      <c r="E230" s="37"/>
      <c r="F230" s="201" t="s">
        <v>2375</v>
      </c>
      <c r="G230" s="37"/>
      <c r="H230" s="37"/>
      <c r="I230" s="202"/>
      <c r="J230" s="37"/>
      <c r="K230" s="37"/>
      <c r="L230" s="40"/>
      <c r="M230" s="203"/>
      <c r="N230" s="204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134</v>
      </c>
      <c r="AU230" s="18" t="s">
        <v>132</v>
      </c>
    </row>
    <row r="231" spans="1:65" s="2" customFormat="1" ht="14.45" customHeight="1">
      <c r="A231" s="35"/>
      <c r="B231" s="36"/>
      <c r="C231" s="187" t="s">
        <v>524</v>
      </c>
      <c r="D231" s="187" t="s">
        <v>126</v>
      </c>
      <c r="E231" s="188" t="s">
        <v>2377</v>
      </c>
      <c r="F231" s="189" t="s">
        <v>2378</v>
      </c>
      <c r="G231" s="190" t="s">
        <v>298</v>
      </c>
      <c r="H231" s="191">
        <v>16</v>
      </c>
      <c r="I231" s="192"/>
      <c r="J231" s="193">
        <f>ROUND(I231*H231,2)</f>
        <v>0</v>
      </c>
      <c r="K231" s="189" t="s">
        <v>1</v>
      </c>
      <c r="L231" s="40"/>
      <c r="M231" s="194" t="s">
        <v>1</v>
      </c>
      <c r="N231" s="195" t="s">
        <v>42</v>
      </c>
      <c r="O231" s="72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295</v>
      </c>
      <c r="AT231" s="198" t="s">
        <v>126</v>
      </c>
      <c r="AU231" s="198" t="s">
        <v>132</v>
      </c>
      <c r="AY231" s="18" t="s">
        <v>123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132</v>
      </c>
      <c r="BK231" s="199">
        <f>ROUND(I231*H231,2)</f>
        <v>0</v>
      </c>
      <c r="BL231" s="18" t="s">
        <v>295</v>
      </c>
      <c r="BM231" s="198" t="s">
        <v>2379</v>
      </c>
    </row>
    <row r="232" spans="1:65" s="2" customFormat="1" ht="11.25">
      <c r="A232" s="35"/>
      <c r="B232" s="36"/>
      <c r="C232" s="37"/>
      <c r="D232" s="200" t="s">
        <v>134</v>
      </c>
      <c r="E232" s="37"/>
      <c r="F232" s="201" t="s">
        <v>2378</v>
      </c>
      <c r="G232" s="37"/>
      <c r="H232" s="37"/>
      <c r="I232" s="202"/>
      <c r="J232" s="37"/>
      <c r="K232" s="37"/>
      <c r="L232" s="40"/>
      <c r="M232" s="203"/>
      <c r="N232" s="204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134</v>
      </c>
      <c r="AU232" s="18" t="s">
        <v>132</v>
      </c>
    </row>
    <row r="233" spans="1:65" s="2" customFormat="1" ht="14.45" customHeight="1">
      <c r="A233" s="35"/>
      <c r="B233" s="36"/>
      <c r="C233" s="187" t="s">
        <v>529</v>
      </c>
      <c r="D233" s="187" t="s">
        <v>126</v>
      </c>
      <c r="E233" s="188" t="s">
        <v>2380</v>
      </c>
      <c r="F233" s="189" t="s">
        <v>2280</v>
      </c>
      <c r="G233" s="190" t="s">
        <v>129</v>
      </c>
      <c r="H233" s="191">
        <v>1</v>
      </c>
      <c r="I233" s="192"/>
      <c r="J233" s="193">
        <f>ROUND(I233*H233,2)</f>
        <v>0</v>
      </c>
      <c r="K233" s="189" t="s">
        <v>1</v>
      </c>
      <c r="L233" s="40"/>
      <c r="M233" s="194" t="s">
        <v>1</v>
      </c>
      <c r="N233" s="195" t="s">
        <v>42</v>
      </c>
      <c r="O233" s="72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295</v>
      </c>
      <c r="AT233" s="198" t="s">
        <v>126</v>
      </c>
      <c r="AU233" s="198" t="s">
        <v>132</v>
      </c>
      <c r="AY233" s="18" t="s">
        <v>123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132</v>
      </c>
      <c r="BK233" s="199">
        <f>ROUND(I233*H233,2)</f>
        <v>0</v>
      </c>
      <c r="BL233" s="18" t="s">
        <v>295</v>
      </c>
      <c r="BM233" s="198" t="s">
        <v>2381</v>
      </c>
    </row>
    <row r="234" spans="1:65" s="2" customFormat="1" ht="11.25">
      <c r="A234" s="35"/>
      <c r="B234" s="36"/>
      <c r="C234" s="37"/>
      <c r="D234" s="200" t="s">
        <v>134</v>
      </c>
      <c r="E234" s="37"/>
      <c r="F234" s="201" t="s">
        <v>2280</v>
      </c>
      <c r="G234" s="37"/>
      <c r="H234" s="37"/>
      <c r="I234" s="202"/>
      <c r="J234" s="37"/>
      <c r="K234" s="37"/>
      <c r="L234" s="40"/>
      <c r="M234" s="203"/>
      <c r="N234" s="204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134</v>
      </c>
      <c r="AU234" s="18" t="s">
        <v>132</v>
      </c>
    </row>
    <row r="235" spans="1:65" s="2" customFormat="1" ht="14.45" customHeight="1">
      <c r="A235" s="35"/>
      <c r="B235" s="36"/>
      <c r="C235" s="187" t="s">
        <v>546</v>
      </c>
      <c r="D235" s="187" t="s">
        <v>126</v>
      </c>
      <c r="E235" s="188" t="s">
        <v>2382</v>
      </c>
      <c r="F235" s="189" t="s">
        <v>2285</v>
      </c>
      <c r="G235" s="190" t="s">
        <v>129</v>
      </c>
      <c r="H235" s="191">
        <v>1</v>
      </c>
      <c r="I235" s="192"/>
      <c r="J235" s="193">
        <f>ROUND(I235*H235,2)</f>
        <v>0</v>
      </c>
      <c r="K235" s="189" t="s">
        <v>1</v>
      </c>
      <c r="L235" s="40"/>
      <c r="M235" s="194" t="s">
        <v>1</v>
      </c>
      <c r="N235" s="195" t="s">
        <v>42</v>
      </c>
      <c r="O235" s="72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295</v>
      </c>
      <c r="AT235" s="198" t="s">
        <v>126</v>
      </c>
      <c r="AU235" s="198" t="s">
        <v>132</v>
      </c>
      <c r="AY235" s="18" t="s">
        <v>123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132</v>
      </c>
      <c r="BK235" s="199">
        <f>ROUND(I235*H235,2)</f>
        <v>0</v>
      </c>
      <c r="BL235" s="18" t="s">
        <v>295</v>
      </c>
      <c r="BM235" s="198" t="s">
        <v>2383</v>
      </c>
    </row>
    <row r="236" spans="1:65" s="2" customFormat="1" ht="11.25">
      <c r="A236" s="35"/>
      <c r="B236" s="36"/>
      <c r="C236" s="37"/>
      <c r="D236" s="200" t="s">
        <v>134</v>
      </c>
      <c r="E236" s="37"/>
      <c r="F236" s="201" t="s">
        <v>2285</v>
      </c>
      <c r="G236" s="37"/>
      <c r="H236" s="37"/>
      <c r="I236" s="202"/>
      <c r="J236" s="37"/>
      <c r="K236" s="37"/>
      <c r="L236" s="40"/>
      <c r="M236" s="203"/>
      <c r="N236" s="204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134</v>
      </c>
      <c r="AU236" s="18" t="s">
        <v>132</v>
      </c>
    </row>
    <row r="237" spans="1:65" s="2" customFormat="1" ht="24.2" customHeight="1">
      <c r="A237" s="35"/>
      <c r="B237" s="36"/>
      <c r="C237" s="187" t="s">
        <v>551</v>
      </c>
      <c r="D237" s="187" t="s">
        <v>126</v>
      </c>
      <c r="E237" s="188" t="s">
        <v>2384</v>
      </c>
      <c r="F237" s="189" t="s">
        <v>2385</v>
      </c>
      <c r="G237" s="190" t="s">
        <v>1267</v>
      </c>
      <c r="H237" s="262"/>
      <c r="I237" s="192"/>
      <c r="J237" s="193">
        <f>ROUND(I237*H237,2)</f>
        <v>0</v>
      </c>
      <c r="K237" s="189" t="s">
        <v>130</v>
      </c>
      <c r="L237" s="40"/>
      <c r="M237" s="194" t="s">
        <v>1</v>
      </c>
      <c r="N237" s="195" t="s">
        <v>42</v>
      </c>
      <c r="O237" s="72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295</v>
      </c>
      <c r="AT237" s="198" t="s">
        <v>126</v>
      </c>
      <c r="AU237" s="198" t="s">
        <v>132</v>
      </c>
      <c r="AY237" s="18" t="s">
        <v>123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8" t="s">
        <v>132</v>
      </c>
      <c r="BK237" s="199">
        <f>ROUND(I237*H237,2)</f>
        <v>0</v>
      </c>
      <c r="BL237" s="18" t="s">
        <v>295</v>
      </c>
      <c r="BM237" s="198" t="s">
        <v>2386</v>
      </c>
    </row>
    <row r="238" spans="1:65" s="2" customFormat="1" ht="29.25">
      <c r="A238" s="35"/>
      <c r="B238" s="36"/>
      <c r="C238" s="37"/>
      <c r="D238" s="200" t="s">
        <v>134</v>
      </c>
      <c r="E238" s="37"/>
      <c r="F238" s="201" t="s">
        <v>2387</v>
      </c>
      <c r="G238" s="37"/>
      <c r="H238" s="37"/>
      <c r="I238" s="202"/>
      <c r="J238" s="37"/>
      <c r="K238" s="37"/>
      <c r="L238" s="40"/>
      <c r="M238" s="203"/>
      <c r="N238" s="204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134</v>
      </c>
      <c r="AU238" s="18" t="s">
        <v>132</v>
      </c>
    </row>
    <row r="239" spans="1:65" s="12" customFormat="1" ht="22.9" customHeight="1">
      <c r="B239" s="171"/>
      <c r="C239" s="172"/>
      <c r="D239" s="173" t="s">
        <v>75</v>
      </c>
      <c r="E239" s="185" t="s">
        <v>2388</v>
      </c>
      <c r="F239" s="185" t="s">
        <v>2389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SUM(P240:P243)</f>
        <v>0</v>
      </c>
      <c r="Q239" s="179"/>
      <c r="R239" s="180">
        <f>SUM(R240:R243)</f>
        <v>3.3647999999999997E-2</v>
      </c>
      <c r="S239" s="179"/>
      <c r="T239" s="181">
        <f>SUM(T240:T243)</f>
        <v>0.39071</v>
      </c>
      <c r="AR239" s="182" t="s">
        <v>132</v>
      </c>
      <c r="AT239" s="183" t="s">
        <v>75</v>
      </c>
      <c r="AU239" s="183" t="s">
        <v>83</v>
      </c>
      <c r="AY239" s="182" t="s">
        <v>123</v>
      </c>
      <c r="BK239" s="184">
        <f>SUM(BK240:BK243)</f>
        <v>0</v>
      </c>
    </row>
    <row r="240" spans="1:65" s="2" customFormat="1" ht="14.45" customHeight="1">
      <c r="A240" s="35"/>
      <c r="B240" s="36"/>
      <c r="C240" s="187" t="s">
        <v>570</v>
      </c>
      <c r="D240" s="187" t="s">
        <v>126</v>
      </c>
      <c r="E240" s="188" t="s">
        <v>2390</v>
      </c>
      <c r="F240" s="189" t="s">
        <v>2391</v>
      </c>
      <c r="G240" s="190" t="s">
        <v>217</v>
      </c>
      <c r="H240" s="191">
        <v>124.4</v>
      </c>
      <c r="I240" s="192"/>
      <c r="J240" s="193">
        <f>ROUND(I240*H240,2)</f>
        <v>0</v>
      </c>
      <c r="K240" s="189" t="s">
        <v>130</v>
      </c>
      <c r="L240" s="40"/>
      <c r="M240" s="194" t="s">
        <v>1</v>
      </c>
      <c r="N240" s="195" t="s">
        <v>42</v>
      </c>
      <c r="O240" s="72"/>
      <c r="P240" s="196">
        <f>O240*H240</f>
        <v>0</v>
      </c>
      <c r="Q240" s="196">
        <v>2.4000000000000001E-4</v>
      </c>
      <c r="R240" s="196">
        <f>Q240*H240</f>
        <v>2.9856000000000001E-2</v>
      </c>
      <c r="S240" s="196">
        <v>2.5400000000000002E-3</v>
      </c>
      <c r="T240" s="197">
        <f>S240*H240</f>
        <v>0.31597600000000003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295</v>
      </c>
      <c r="AT240" s="198" t="s">
        <v>126</v>
      </c>
      <c r="AU240" s="198" t="s">
        <v>132</v>
      </c>
      <c r="AY240" s="18" t="s">
        <v>123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132</v>
      </c>
      <c r="BK240" s="199">
        <f>ROUND(I240*H240,2)</f>
        <v>0</v>
      </c>
      <c r="BL240" s="18" t="s">
        <v>295</v>
      </c>
      <c r="BM240" s="198" t="s">
        <v>2392</v>
      </c>
    </row>
    <row r="241" spans="1:65" s="2" customFormat="1" ht="19.5">
      <c r="A241" s="35"/>
      <c r="B241" s="36"/>
      <c r="C241" s="37"/>
      <c r="D241" s="200" t="s">
        <v>134</v>
      </c>
      <c r="E241" s="37"/>
      <c r="F241" s="201" t="s">
        <v>2393</v>
      </c>
      <c r="G241" s="37"/>
      <c r="H241" s="37"/>
      <c r="I241" s="202"/>
      <c r="J241" s="37"/>
      <c r="K241" s="37"/>
      <c r="L241" s="40"/>
      <c r="M241" s="203"/>
      <c r="N241" s="204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134</v>
      </c>
      <c r="AU241" s="18" t="s">
        <v>132</v>
      </c>
    </row>
    <row r="242" spans="1:65" s="2" customFormat="1" ht="14.45" customHeight="1">
      <c r="A242" s="35"/>
      <c r="B242" s="36"/>
      <c r="C242" s="187" t="s">
        <v>575</v>
      </c>
      <c r="D242" s="187" t="s">
        <v>126</v>
      </c>
      <c r="E242" s="188" t="s">
        <v>2394</v>
      </c>
      <c r="F242" s="189" t="s">
        <v>2395</v>
      </c>
      <c r="G242" s="190" t="s">
        <v>217</v>
      </c>
      <c r="H242" s="191">
        <v>15.8</v>
      </c>
      <c r="I242" s="192"/>
      <c r="J242" s="193">
        <f>ROUND(I242*H242,2)</f>
        <v>0</v>
      </c>
      <c r="K242" s="189" t="s">
        <v>130</v>
      </c>
      <c r="L242" s="40"/>
      <c r="M242" s="194" t="s">
        <v>1</v>
      </c>
      <c r="N242" s="195" t="s">
        <v>42</v>
      </c>
      <c r="O242" s="72"/>
      <c r="P242" s="196">
        <f>O242*H242</f>
        <v>0</v>
      </c>
      <c r="Q242" s="196">
        <v>2.4000000000000001E-4</v>
      </c>
      <c r="R242" s="196">
        <f>Q242*H242</f>
        <v>3.7920000000000002E-3</v>
      </c>
      <c r="S242" s="196">
        <v>4.7299999999999998E-3</v>
      </c>
      <c r="T242" s="197">
        <f>S242*H242</f>
        <v>7.4733999999999995E-2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295</v>
      </c>
      <c r="AT242" s="198" t="s">
        <v>126</v>
      </c>
      <c r="AU242" s="198" t="s">
        <v>132</v>
      </c>
      <c r="AY242" s="18" t="s">
        <v>123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132</v>
      </c>
      <c r="BK242" s="199">
        <f>ROUND(I242*H242,2)</f>
        <v>0</v>
      </c>
      <c r="BL242" s="18" t="s">
        <v>295</v>
      </c>
      <c r="BM242" s="198" t="s">
        <v>2396</v>
      </c>
    </row>
    <row r="243" spans="1:65" s="2" customFormat="1" ht="19.5">
      <c r="A243" s="35"/>
      <c r="B243" s="36"/>
      <c r="C243" s="37"/>
      <c r="D243" s="200" t="s">
        <v>134</v>
      </c>
      <c r="E243" s="37"/>
      <c r="F243" s="201" t="s">
        <v>2397</v>
      </c>
      <c r="G243" s="37"/>
      <c r="H243" s="37"/>
      <c r="I243" s="202"/>
      <c r="J243" s="37"/>
      <c r="K243" s="37"/>
      <c r="L243" s="40"/>
      <c r="M243" s="203"/>
      <c r="N243" s="204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134</v>
      </c>
      <c r="AU243" s="18" t="s">
        <v>132</v>
      </c>
    </row>
    <row r="244" spans="1:65" s="12" customFormat="1" ht="22.9" customHeight="1">
      <c r="B244" s="171"/>
      <c r="C244" s="172"/>
      <c r="D244" s="173" t="s">
        <v>75</v>
      </c>
      <c r="E244" s="185" t="s">
        <v>1331</v>
      </c>
      <c r="F244" s="185" t="s">
        <v>1332</v>
      </c>
      <c r="G244" s="172"/>
      <c r="H244" s="172"/>
      <c r="I244" s="175"/>
      <c r="J244" s="186">
        <f>BK244</f>
        <v>0</v>
      </c>
      <c r="K244" s="172"/>
      <c r="L244" s="177"/>
      <c r="M244" s="178"/>
      <c r="N244" s="179"/>
      <c r="O244" s="179"/>
      <c r="P244" s="180">
        <f>SUM(P245:P299)</f>
        <v>0</v>
      </c>
      <c r="Q244" s="179"/>
      <c r="R244" s="180">
        <f>SUM(R245:R299)</f>
        <v>1.3936800000000003</v>
      </c>
      <c r="S244" s="179"/>
      <c r="T244" s="181">
        <f>SUM(T245:T299)</f>
        <v>3.1004800000000001</v>
      </c>
      <c r="AR244" s="182" t="s">
        <v>132</v>
      </c>
      <c r="AT244" s="183" t="s">
        <v>75</v>
      </c>
      <c r="AU244" s="183" t="s">
        <v>83</v>
      </c>
      <c r="AY244" s="182" t="s">
        <v>123</v>
      </c>
      <c r="BK244" s="184">
        <f>SUM(BK245:BK299)</f>
        <v>0</v>
      </c>
    </row>
    <row r="245" spans="1:65" s="2" customFormat="1" ht="14.45" customHeight="1">
      <c r="A245" s="35"/>
      <c r="B245" s="36"/>
      <c r="C245" s="187" t="s">
        <v>619</v>
      </c>
      <c r="D245" s="187" t="s">
        <v>126</v>
      </c>
      <c r="E245" s="188" t="s">
        <v>2398</v>
      </c>
      <c r="F245" s="189" t="s">
        <v>2399</v>
      </c>
      <c r="G245" s="190" t="s">
        <v>129</v>
      </c>
      <c r="H245" s="191">
        <v>16</v>
      </c>
      <c r="I245" s="192"/>
      <c r="J245" s="193">
        <f>ROUND(I245*H245,2)</f>
        <v>0</v>
      </c>
      <c r="K245" s="189" t="s">
        <v>130</v>
      </c>
      <c r="L245" s="40"/>
      <c r="M245" s="194" t="s">
        <v>1</v>
      </c>
      <c r="N245" s="195" t="s">
        <v>42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3.4200000000000001E-2</v>
      </c>
      <c r="T245" s="197">
        <f>S245*H245</f>
        <v>0.54720000000000002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295</v>
      </c>
      <c r="AT245" s="198" t="s">
        <v>126</v>
      </c>
      <c r="AU245" s="198" t="s">
        <v>132</v>
      </c>
      <c r="AY245" s="18" t="s">
        <v>123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132</v>
      </c>
      <c r="BK245" s="199">
        <f>ROUND(I245*H245,2)</f>
        <v>0</v>
      </c>
      <c r="BL245" s="18" t="s">
        <v>295</v>
      </c>
      <c r="BM245" s="198" t="s">
        <v>2400</v>
      </c>
    </row>
    <row r="246" spans="1:65" s="2" customFormat="1" ht="11.25">
      <c r="A246" s="35"/>
      <c r="B246" s="36"/>
      <c r="C246" s="37"/>
      <c r="D246" s="200" t="s">
        <v>134</v>
      </c>
      <c r="E246" s="37"/>
      <c r="F246" s="201" t="s">
        <v>2401</v>
      </c>
      <c r="G246" s="37"/>
      <c r="H246" s="37"/>
      <c r="I246" s="202"/>
      <c r="J246" s="37"/>
      <c r="K246" s="37"/>
      <c r="L246" s="40"/>
      <c r="M246" s="203"/>
      <c r="N246" s="204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134</v>
      </c>
      <c r="AU246" s="18" t="s">
        <v>132</v>
      </c>
    </row>
    <row r="247" spans="1:65" s="2" customFormat="1" ht="14.45" customHeight="1">
      <c r="A247" s="35"/>
      <c r="B247" s="36"/>
      <c r="C247" s="187" t="s">
        <v>624</v>
      </c>
      <c r="D247" s="187" t="s">
        <v>126</v>
      </c>
      <c r="E247" s="188" t="s">
        <v>2402</v>
      </c>
      <c r="F247" s="189" t="s">
        <v>2403</v>
      </c>
      <c r="G247" s="190" t="s">
        <v>129</v>
      </c>
      <c r="H247" s="191">
        <v>16</v>
      </c>
      <c r="I247" s="192"/>
      <c r="J247" s="193">
        <f>ROUND(I247*H247,2)</f>
        <v>0</v>
      </c>
      <c r="K247" s="189" t="s">
        <v>130</v>
      </c>
      <c r="L247" s="40"/>
      <c r="M247" s="194" t="s">
        <v>1</v>
      </c>
      <c r="N247" s="195" t="s">
        <v>42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1.9460000000000002E-2</v>
      </c>
      <c r="T247" s="197">
        <f>S247*H247</f>
        <v>0.31136000000000003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295</v>
      </c>
      <c r="AT247" s="198" t="s">
        <v>126</v>
      </c>
      <c r="AU247" s="198" t="s">
        <v>132</v>
      </c>
      <c r="AY247" s="18" t="s">
        <v>123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132</v>
      </c>
      <c r="BK247" s="199">
        <f>ROUND(I247*H247,2)</f>
        <v>0</v>
      </c>
      <c r="BL247" s="18" t="s">
        <v>295</v>
      </c>
      <c r="BM247" s="198" t="s">
        <v>2404</v>
      </c>
    </row>
    <row r="248" spans="1:65" s="2" customFormat="1" ht="11.25">
      <c r="A248" s="35"/>
      <c r="B248" s="36"/>
      <c r="C248" s="37"/>
      <c r="D248" s="200" t="s">
        <v>134</v>
      </c>
      <c r="E248" s="37"/>
      <c r="F248" s="201" t="s">
        <v>2405</v>
      </c>
      <c r="G248" s="37"/>
      <c r="H248" s="37"/>
      <c r="I248" s="202"/>
      <c r="J248" s="37"/>
      <c r="K248" s="37"/>
      <c r="L248" s="40"/>
      <c r="M248" s="203"/>
      <c r="N248" s="204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134</v>
      </c>
      <c r="AU248" s="18" t="s">
        <v>132</v>
      </c>
    </row>
    <row r="249" spans="1:65" s="2" customFormat="1" ht="14.45" customHeight="1">
      <c r="A249" s="35"/>
      <c r="B249" s="36"/>
      <c r="C249" s="187" t="s">
        <v>644</v>
      </c>
      <c r="D249" s="187" t="s">
        <v>126</v>
      </c>
      <c r="E249" s="188" t="s">
        <v>2406</v>
      </c>
      <c r="F249" s="189" t="s">
        <v>2407</v>
      </c>
      <c r="G249" s="190" t="s">
        <v>129</v>
      </c>
      <c r="H249" s="191">
        <v>8</v>
      </c>
      <c r="I249" s="192"/>
      <c r="J249" s="193">
        <f>ROUND(I249*H249,2)</f>
        <v>0</v>
      </c>
      <c r="K249" s="189" t="s">
        <v>130</v>
      </c>
      <c r="L249" s="40"/>
      <c r="M249" s="194" t="s">
        <v>1</v>
      </c>
      <c r="N249" s="195" t="s">
        <v>42</v>
      </c>
      <c r="O249" s="72"/>
      <c r="P249" s="196">
        <f>O249*H249</f>
        <v>0</v>
      </c>
      <c r="Q249" s="196">
        <v>0</v>
      </c>
      <c r="R249" s="196">
        <f>Q249*H249</f>
        <v>0</v>
      </c>
      <c r="S249" s="196">
        <v>3.2899999999999999E-2</v>
      </c>
      <c r="T249" s="197">
        <f>S249*H249</f>
        <v>0.26319999999999999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295</v>
      </c>
      <c r="AT249" s="198" t="s">
        <v>126</v>
      </c>
      <c r="AU249" s="198" t="s">
        <v>132</v>
      </c>
      <c r="AY249" s="18" t="s">
        <v>123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132</v>
      </c>
      <c r="BK249" s="199">
        <f>ROUND(I249*H249,2)</f>
        <v>0</v>
      </c>
      <c r="BL249" s="18" t="s">
        <v>295</v>
      </c>
      <c r="BM249" s="198" t="s">
        <v>2408</v>
      </c>
    </row>
    <row r="250" spans="1:65" s="2" customFormat="1" ht="11.25">
      <c r="A250" s="35"/>
      <c r="B250" s="36"/>
      <c r="C250" s="37"/>
      <c r="D250" s="200" t="s">
        <v>134</v>
      </c>
      <c r="E250" s="37"/>
      <c r="F250" s="201" t="s">
        <v>2409</v>
      </c>
      <c r="G250" s="37"/>
      <c r="H250" s="37"/>
      <c r="I250" s="202"/>
      <c r="J250" s="37"/>
      <c r="K250" s="37"/>
      <c r="L250" s="40"/>
      <c r="M250" s="203"/>
      <c r="N250" s="204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134</v>
      </c>
      <c r="AU250" s="18" t="s">
        <v>132</v>
      </c>
    </row>
    <row r="251" spans="1:65" s="2" customFormat="1" ht="14.45" customHeight="1">
      <c r="A251" s="35"/>
      <c r="B251" s="36"/>
      <c r="C251" s="187" t="s">
        <v>649</v>
      </c>
      <c r="D251" s="187" t="s">
        <v>126</v>
      </c>
      <c r="E251" s="188" t="s">
        <v>2410</v>
      </c>
      <c r="F251" s="189" t="s">
        <v>2411</v>
      </c>
      <c r="G251" s="190" t="s">
        <v>129</v>
      </c>
      <c r="H251" s="191">
        <v>8</v>
      </c>
      <c r="I251" s="192"/>
      <c r="J251" s="193">
        <f>ROUND(I251*H251,2)</f>
        <v>0</v>
      </c>
      <c r="K251" s="189" t="s">
        <v>130</v>
      </c>
      <c r="L251" s="40"/>
      <c r="M251" s="194" t="s">
        <v>1</v>
      </c>
      <c r="N251" s="195" t="s">
        <v>42</v>
      </c>
      <c r="O251" s="72"/>
      <c r="P251" s="196">
        <f>O251*H251</f>
        <v>0</v>
      </c>
      <c r="Q251" s="196">
        <v>0</v>
      </c>
      <c r="R251" s="196">
        <f>Q251*H251</f>
        <v>0</v>
      </c>
      <c r="S251" s="196">
        <v>8.7999999999999995E-2</v>
      </c>
      <c r="T251" s="197">
        <f>S251*H251</f>
        <v>0.70399999999999996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295</v>
      </c>
      <c r="AT251" s="198" t="s">
        <v>126</v>
      </c>
      <c r="AU251" s="198" t="s">
        <v>132</v>
      </c>
      <c r="AY251" s="18" t="s">
        <v>123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132</v>
      </c>
      <c r="BK251" s="199">
        <f>ROUND(I251*H251,2)</f>
        <v>0</v>
      </c>
      <c r="BL251" s="18" t="s">
        <v>295</v>
      </c>
      <c r="BM251" s="198" t="s">
        <v>2412</v>
      </c>
    </row>
    <row r="252" spans="1:65" s="2" customFormat="1" ht="19.5">
      <c r="A252" s="35"/>
      <c r="B252" s="36"/>
      <c r="C252" s="37"/>
      <c r="D252" s="200" t="s">
        <v>134</v>
      </c>
      <c r="E252" s="37"/>
      <c r="F252" s="201" t="s">
        <v>2413</v>
      </c>
      <c r="G252" s="37"/>
      <c r="H252" s="37"/>
      <c r="I252" s="202"/>
      <c r="J252" s="37"/>
      <c r="K252" s="37"/>
      <c r="L252" s="40"/>
      <c r="M252" s="203"/>
      <c r="N252" s="204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134</v>
      </c>
      <c r="AU252" s="18" t="s">
        <v>132</v>
      </c>
    </row>
    <row r="253" spans="1:65" s="2" customFormat="1" ht="24.2" customHeight="1">
      <c r="A253" s="35"/>
      <c r="B253" s="36"/>
      <c r="C253" s="187" t="s">
        <v>655</v>
      </c>
      <c r="D253" s="187" t="s">
        <v>126</v>
      </c>
      <c r="E253" s="188" t="s">
        <v>2414</v>
      </c>
      <c r="F253" s="189" t="s">
        <v>2415</v>
      </c>
      <c r="G253" s="190" t="s">
        <v>129</v>
      </c>
      <c r="H253" s="191">
        <v>16</v>
      </c>
      <c r="I253" s="192"/>
      <c r="J253" s="193">
        <f>ROUND(I253*H253,2)</f>
        <v>0</v>
      </c>
      <c r="K253" s="189" t="s">
        <v>130</v>
      </c>
      <c r="L253" s="40"/>
      <c r="M253" s="194" t="s">
        <v>1</v>
      </c>
      <c r="N253" s="195" t="s">
        <v>42</v>
      </c>
      <c r="O253" s="72"/>
      <c r="P253" s="196">
        <f>O253*H253</f>
        <v>0</v>
      </c>
      <c r="Q253" s="196">
        <v>0</v>
      </c>
      <c r="R253" s="196">
        <f>Q253*H253</f>
        <v>0</v>
      </c>
      <c r="S253" s="196">
        <v>9.1999999999999998E-3</v>
      </c>
      <c r="T253" s="197">
        <f>S253*H253</f>
        <v>0.1472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295</v>
      </c>
      <c r="AT253" s="198" t="s">
        <v>126</v>
      </c>
      <c r="AU253" s="198" t="s">
        <v>132</v>
      </c>
      <c r="AY253" s="18" t="s">
        <v>123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132</v>
      </c>
      <c r="BK253" s="199">
        <f>ROUND(I253*H253,2)</f>
        <v>0</v>
      </c>
      <c r="BL253" s="18" t="s">
        <v>295</v>
      </c>
      <c r="BM253" s="198" t="s">
        <v>2416</v>
      </c>
    </row>
    <row r="254" spans="1:65" s="2" customFormat="1" ht="19.5">
      <c r="A254" s="35"/>
      <c r="B254" s="36"/>
      <c r="C254" s="37"/>
      <c r="D254" s="200" t="s">
        <v>134</v>
      </c>
      <c r="E254" s="37"/>
      <c r="F254" s="201" t="s">
        <v>2417</v>
      </c>
      <c r="G254" s="37"/>
      <c r="H254" s="37"/>
      <c r="I254" s="202"/>
      <c r="J254" s="37"/>
      <c r="K254" s="37"/>
      <c r="L254" s="40"/>
      <c r="M254" s="203"/>
      <c r="N254" s="204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134</v>
      </c>
      <c r="AU254" s="18" t="s">
        <v>132</v>
      </c>
    </row>
    <row r="255" spans="1:65" s="2" customFormat="1" ht="14.45" customHeight="1">
      <c r="A255" s="35"/>
      <c r="B255" s="36"/>
      <c r="C255" s="187" t="s">
        <v>660</v>
      </c>
      <c r="D255" s="187" t="s">
        <v>126</v>
      </c>
      <c r="E255" s="188" t="s">
        <v>2418</v>
      </c>
      <c r="F255" s="189" t="s">
        <v>2419</v>
      </c>
      <c r="G255" s="190" t="s">
        <v>129</v>
      </c>
      <c r="H255" s="191">
        <v>16</v>
      </c>
      <c r="I255" s="192"/>
      <c r="J255" s="193">
        <f>ROUND(I255*H255,2)</f>
        <v>0</v>
      </c>
      <c r="K255" s="189" t="s">
        <v>130</v>
      </c>
      <c r="L255" s="40"/>
      <c r="M255" s="194" t="s">
        <v>1</v>
      </c>
      <c r="N255" s="195" t="s">
        <v>42</v>
      </c>
      <c r="O255" s="72"/>
      <c r="P255" s="196">
        <f>O255*H255</f>
        <v>0</v>
      </c>
      <c r="Q255" s="196">
        <v>0</v>
      </c>
      <c r="R255" s="196">
        <f>Q255*H255</f>
        <v>0</v>
      </c>
      <c r="S255" s="196">
        <v>1.56E-3</v>
      </c>
      <c r="T255" s="197">
        <f>S255*H255</f>
        <v>2.496E-2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295</v>
      </c>
      <c r="AT255" s="198" t="s">
        <v>126</v>
      </c>
      <c r="AU255" s="198" t="s">
        <v>132</v>
      </c>
      <c r="AY255" s="18" t="s">
        <v>123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132</v>
      </c>
      <c r="BK255" s="199">
        <f>ROUND(I255*H255,2)</f>
        <v>0</v>
      </c>
      <c r="BL255" s="18" t="s">
        <v>295</v>
      </c>
      <c r="BM255" s="198" t="s">
        <v>2420</v>
      </c>
    </row>
    <row r="256" spans="1:65" s="2" customFormat="1" ht="11.25">
      <c r="A256" s="35"/>
      <c r="B256" s="36"/>
      <c r="C256" s="37"/>
      <c r="D256" s="200" t="s">
        <v>134</v>
      </c>
      <c r="E256" s="37"/>
      <c r="F256" s="201" t="s">
        <v>2421</v>
      </c>
      <c r="G256" s="37"/>
      <c r="H256" s="37"/>
      <c r="I256" s="202"/>
      <c r="J256" s="37"/>
      <c r="K256" s="37"/>
      <c r="L256" s="40"/>
      <c r="M256" s="203"/>
      <c r="N256" s="204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134</v>
      </c>
      <c r="AU256" s="18" t="s">
        <v>132</v>
      </c>
    </row>
    <row r="257" spans="1:65" s="2" customFormat="1" ht="14.45" customHeight="1">
      <c r="A257" s="35"/>
      <c r="B257" s="36"/>
      <c r="C257" s="187" t="s">
        <v>665</v>
      </c>
      <c r="D257" s="187" t="s">
        <v>126</v>
      </c>
      <c r="E257" s="188" t="s">
        <v>2422</v>
      </c>
      <c r="F257" s="189" t="s">
        <v>2423</v>
      </c>
      <c r="G257" s="190" t="s">
        <v>129</v>
      </c>
      <c r="H257" s="191">
        <v>32</v>
      </c>
      <c r="I257" s="192"/>
      <c r="J257" s="193">
        <f>ROUND(I257*H257,2)</f>
        <v>0</v>
      </c>
      <c r="K257" s="189" t="s">
        <v>130</v>
      </c>
      <c r="L257" s="40"/>
      <c r="M257" s="194" t="s">
        <v>1</v>
      </c>
      <c r="N257" s="195" t="s">
        <v>42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8.5999999999999998E-4</v>
      </c>
      <c r="T257" s="197">
        <f>S257*H257</f>
        <v>2.7519999999999999E-2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295</v>
      </c>
      <c r="AT257" s="198" t="s">
        <v>126</v>
      </c>
      <c r="AU257" s="198" t="s">
        <v>132</v>
      </c>
      <c r="AY257" s="18" t="s">
        <v>123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132</v>
      </c>
      <c r="BK257" s="199">
        <f>ROUND(I257*H257,2)</f>
        <v>0</v>
      </c>
      <c r="BL257" s="18" t="s">
        <v>295</v>
      </c>
      <c r="BM257" s="198" t="s">
        <v>2424</v>
      </c>
    </row>
    <row r="258" spans="1:65" s="2" customFormat="1" ht="11.25">
      <c r="A258" s="35"/>
      <c r="B258" s="36"/>
      <c r="C258" s="37"/>
      <c r="D258" s="200" t="s">
        <v>134</v>
      </c>
      <c r="E258" s="37"/>
      <c r="F258" s="201" t="s">
        <v>2425</v>
      </c>
      <c r="G258" s="37"/>
      <c r="H258" s="37"/>
      <c r="I258" s="202"/>
      <c r="J258" s="37"/>
      <c r="K258" s="37"/>
      <c r="L258" s="40"/>
      <c r="M258" s="203"/>
      <c r="N258" s="204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134</v>
      </c>
      <c r="AU258" s="18" t="s">
        <v>132</v>
      </c>
    </row>
    <row r="259" spans="1:65" s="2" customFormat="1" ht="14.45" customHeight="1">
      <c r="A259" s="35"/>
      <c r="B259" s="36"/>
      <c r="C259" s="187" t="s">
        <v>670</v>
      </c>
      <c r="D259" s="187" t="s">
        <v>126</v>
      </c>
      <c r="E259" s="188" t="s">
        <v>2426</v>
      </c>
      <c r="F259" s="189" t="s">
        <v>2427</v>
      </c>
      <c r="G259" s="190" t="s">
        <v>298</v>
      </c>
      <c r="H259" s="191">
        <v>48</v>
      </c>
      <c r="I259" s="192"/>
      <c r="J259" s="193">
        <f>ROUND(I259*H259,2)</f>
        <v>0</v>
      </c>
      <c r="K259" s="189" t="s">
        <v>130</v>
      </c>
      <c r="L259" s="40"/>
      <c r="M259" s="194" t="s">
        <v>1</v>
      </c>
      <c r="N259" s="195" t="s">
        <v>42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8.4999999999999995E-4</v>
      </c>
      <c r="T259" s="197">
        <f>S259*H259</f>
        <v>4.0799999999999996E-2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295</v>
      </c>
      <c r="AT259" s="198" t="s">
        <v>126</v>
      </c>
      <c r="AU259" s="198" t="s">
        <v>132</v>
      </c>
      <c r="AY259" s="18" t="s">
        <v>123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132</v>
      </c>
      <c r="BK259" s="199">
        <f>ROUND(I259*H259,2)</f>
        <v>0</v>
      </c>
      <c r="BL259" s="18" t="s">
        <v>295</v>
      </c>
      <c r="BM259" s="198" t="s">
        <v>2428</v>
      </c>
    </row>
    <row r="260" spans="1:65" s="2" customFormat="1" ht="19.5">
      <c r="A260" s="35"/>
      <c r="B260" s="36"/>
      <c r="C260" s="37"/>
      <c r="D260" s="200" t="s">
        <v>134</v>
      </c>
      <c r="E260" s="37"/>
      <c r="F260" s="201" t="s">
        <v>2429</v>
      </c>
      <c r="G260" s="37"/>
      <c r="H260" s="37"/>
      <c r="I260" s="202"/>
      <c r="J260" s="37"/>
      <c r="K260" s="37"/>
      <c r="L260" s="40"/>
      <c r="M260" s="203"/>
      <c r="N260" s="204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134</v>
      </c>
      <c r="AU260" s="18" t="s">
        <v>132</v>
      </c>
    </row>
    <row r="261" spans="1:65" s="2" customFormat="1" ht="14.45" customHeight="1">
      <c r="A261" s="35"/>
      <c r="B261" s="36"/>
      <c r="C261" s="187" t="s">
        <v>677</v>
      </c>
      <c r="D261" s="187" t="s">
        <v>126</v>
      </c>
      <c r="E261" s="188" t="s">
        <v>2430</v>
      </c>
      <c r="F261" s="189" t="s">
        <v>2431</v>
      </c>
      <c r="G261" s="190" t="s">
        <v>129</v>
      </c>
      <c r="H261" s="191">
        <v>32</v>
      </c>
      <c r="I261" s="192"/>
      <c r="J261" s="193">
        <f>ROUND(I261*H261,2)</f>
        <v>0</v>
      </c>
      <c r="K261" s="189" t="s">
        <v>130</v>
      </c>
      <c r="L261" s="40"/>
      <c r="M261" s="194" t="s">
        <v>1</v>
      </c>
      <c r="N261" s="195" t="s">
        <v>42</v>
      </c>
      <c r="O261" s="72"/>
      <c r="P261" s="196">
        <f>O261*H261</f>
        <v>0</v>
      </c>
      <c r="Q261" s="196">
        <v>0</v>
      </c>
      <c r="R261" s="196">
        <f>Q261*H261</f>
        <v>0</v>
      </c>
      <c r="S261" s="196">
        <v>3.2320000000000002E-2</v>
      </c>
      <c r="T261" s="197">
        <f>S261*H261</f>
        <v>1.03424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295</v>
      </c>
      <c r="AT261" s="198" t="s">
        <v>126</v>
      </c>
      <c r="AU261" s="198" t="s">
        <v>132</v>
      </c>
      <c r="AY261" s="18" t="s">
        <v>123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132</v>
      </c>
      <c r="BK261" s="199">
        <f>ROUND(I261*H261,2)</f>
        <v>0</v>
      </c>
      <c r="BL261" s="18" t="s">
        <v>295</v>
      </c>
      <c r="BM261" s="198" t="s">
        <v>2432</v>
      </c>
    </row>
    <row r="262" spans="1:65" s="2" customFormat="1" ht="11.25">
      <c r="A262" s="35"/>
      <c r="B262" s="36"/>
      <c r="C262" s="37"/>
      <c r="D262" s="200" t="s">
        <v>134</v>
      </c>
      <c r="E262" s="37"/>
      <c r="F262" s="201" t="s">
        <v>2433</v>
      </c>
      <c r="G262" s="37"/>
      <c r="H262" s="37"/>
      <c r="I262" s="202"/>
      <c r="J262" s="37"/>
      <c r="K262" s="37"/>
      <c r="L262" s="40"/>
      <c r="M262" s="203"/>
      <c r="N262" s="204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134</v>
      </c>
      <c r="AU262" s="18" t="s">
        <v>132</v>
      </c>
    </row>
    <row r="263" spans="1:65" s="2" customFormat="1" ht="24.2" customHeight="1">
      <c r="A263" s="35"/>
      <c r="B263" s="36"/>
      <c r="C263" s="187" t="s">
        <v>689</v>
      </c>
      <c r="D263" s="187" t="s">
        <v>126</v>
      </c>
      <c r="E263" s="188" t="s">
        <v>2434</v>
      </c>
      <c r="F263" s="189" t="s">
        <v>2435</v>
      </c>
      <c r="G263" s="190" t="s">
        <v>129</v>
      </c>
      <c r="H263" s="191">
        <v>16</v>
      </c>
      <c r="I263" s="192"/>
      <c r="J263" s="193">
        <f>ROUND(I263*H263,2)</f>
        <v>0</v>
      </c>
      <c r="K263" s="189" t="s">
        <v>130</v>
      </c>
      <c r="L263" s="40"/>
      <c r="M263" s="194" t="s">
        <v>1</v>
      </c>
      <c r="N263" s="195" t="s">
        <v>42</v>
      </c>
      <c r="O263" s="72"/>
      <c r="P263" s="196">
        <f>O263*H263</f>
        <v>0</v>
      </c>
      <c r="Q263" s="196">
        <v>2.3199999999999998E-2</v>
      </c>
      <c r="R263" s="196">
        <f>Q263*H263</f>
        <v>0.37119999999999997</v>
      </c>
      <c r="S263" s="196">
        <v>0</v>
      </c>
      <c r="T263" s="19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295</v>
      </c>
      <c r="AT263" s="198" t="s">
        <v>126</v>
      </c>
      <c r="AU263" s="198" t="s">
        <v>132</v>
      </c>
      <c r="AY263" s="18" t="s">
        <v>123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8" t="s">
        <v>132</v>
      </c>
      <c r="BK263" s="199">
        <f>ROUND(I263*H263,2)</f>
        <v>0</v>
      </c>
      <c r="BL263" s="18" t="s">
        <v>295</v>
      </c>
      <c r="BM263" s="198" t="s">
        <v>2436</v>
      </c>
    </row>
    <row r="264" spans="1:65" s="2" customFormat="1" ht="19.5">
      <c r="A264" s="35"/>
      <c r="B264" s="36"/>
      <c r="C264" s="37"/>
      <c r="D264" s="200" t="s">
        <v>134</v>
      </c>
      <c r="E264" s="37"/>
      <c r="F264" s="201" t="s">
        <v>2437</v>
      </c>
      <c r="G264" s="37"/>
      <c r="H264" s="37"/>
      <c r="I264" s="202"/>
      <c r="J264" s="37"/>
      <c r="K264" s="37"/>
      <c r="L264" s="40"/>
      <c r="M264" s="203"/>
      <c r="N264" s="204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134</v>
      </c>
      <c r="AU264" s="18" t="s">
        <v>132</v>
      </c>
    </row>
    <row r="265" spans="1:65" s="2" customFormat="1" ht="24.2" customHeight="1">
      <c r="A265" s="35"/>
      <c r="B265" s="36"/>
      <c r="C265" s="187" t="s">
        <v>694</v>
      </c>
      <c r="D265" s="187" t="s">
        <v>126</v>
      </c>
      <c r="E265" s="188" t="s">
        <v>2438</v>
      </c>
      <c r="F265" s="189" t="s">
        <v>2439</v>
      </c>
      <c r="G265" s="190" t="s">
        <v>129</v>
      </c>
      <c r="H265" s="191">
        <v>16</v>
      </c>
      <c r="I265" s="192"/>
      <c r="J265" s="193">
        <f>ROUND(I265*H265,2)</f>
        <v>0</v>
      </c>
      <c r="K265" s="189" t="s">
        <v>130</v>
      </c>
      <c r="L265" s="40"/>
      <c r="M265" s="194" t="s">
        <v>1</v>
      </c>
      <c r="N265" s="195" t="s">
        <v>42</v>
      </c>
      <c r="O265" s="72"/>
      <c r="P265" s="196">
        <f>O265*H265</f>
        <v>0</v>
      </c>
      <c r="Q265" s="196">
        <v>1.6469999999999999E-2</v>
      </c>
      <c r="R265" s="196">
        <f>Q265*H265</f>
        <v>0.26351999999999998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295</v>
      </c>
      <c r="AT265" s="198" t="s">
        <v>126</v>
      </c>
      <c r="AU265" s="198" t="s">
        <v>132</v>
      </c>
      <c r="AY265" s="18" t="s">
        <v>123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132</v>
      </c>
      <c r="BK265" s="199">
        <f>ROUND(I265*H265,2)</f>
        <v>0</v>
      </c>
      <c r="BL265" s="18" t="s">
        <v>295</v>
      </c>
      <c r="BM265" s="198" t="s">
        <v>2440</v>
      </c>
    </row>
    <row r="266" spans="1:65" s="2" customFormat="1" ht="19.5">
      <c r="A266" s="35"/>
      <c r="B266" s="36"/>
      <c r="C266" s="37"/>
      <c r="D266" s="200" t="s">
        <v>134</v>
      </c>
      <c r="E266" s="37"/>
      <c r="F266" s="201" t="s">
        <v>2441</v>
      </c>
      <c r="G266" s="37"/>
      <c r="H266" s="37"/>
      <c r="I266" s="202"/>
      <c r="J266" s="37"/>
      <c r="K266" s="37"/>
      <c r="L266" s="40"/>
      <c r="M266" s="203"/>
      <c r="N266" s="204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134</v>
      </c>
      <c r="AU266" s="18" t="s">
        <v>132</v>
      </c>
    </row>
    <row r="267" spans="1:65" s="2" customFormat="1" ht="14.45" customHeight="1">
      <c r="A267" s="35"/>
      <c r="B267" s="36"/>
      <c r="C267" s="187" t="s">
        <v>699</v>
      </c>
      <c r="D267" s="187" t="s">
        <v>126</v>
      </c>
      <c r="E267" s="188" t="s">
        <v>2442</v>
      </c>
      <c r="F267" s="189" t="s">
        <v>2443</v>
      </c>
      <c r="G267" s="190" t="s">
        <v>129</v>
      </c>
      <c r="H267" s="191">
        <v>16</v>
      </c>
      <c r="I267" s="192"/>
      <c r="J267" s="193">
        <f>ROUND(I267*H267,2)</f>
        <v>0</v>
      </c>
      <c r="K267" s="189" t="s">
        <v>130</v>
      </c>
      <c r="L267" s="40"/>
      <c r="M267" s="194" t="s">
        <v>1</v>
      </c>
      <c r="N267" s="195" t="s">
        <v>42</v>
      </c>
      <c r="O267" s="72"/>
      <c r="P267" s="196">
        <f>O267*H267</f>
        <v>0</v>
      </c>
      <c r="Q267" s="196">
        <v>1.8400000000000001E-3</v>
      </c>
      <c r="R267" s="196">
        <f>Q267*H267</f>
        <v>2.9440000000000001E-2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295</v>
      </c>
      <c r="AT267" s="198" t="s">
        <v>126</v>
      </c>
      <c r="AU267" s="198" t="s">
        <v>132</v>
      </c>
      <c r="AY267" s="18" t="s">
        <v>123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132</v>
      </c>
      <c r="BK267" s="199">
        <f>ROUND(I267*H267,2)</f>
        <v>0</v>
      </c>
      <c r="BL267" s="18" t="s">
        <v>295</v>
      </c>
      <c r="BM267" s="198" t="s">
        <v>2444</v>
      </c>
    </row>
    <row r="268" spans="1:65" s="2" customFormat="1" ht="11.25">
      <c r="A268" s="35"/>
      <c r="B268" s="36"/>
      <c r="C268" s="37"/>
      <c r="D268" s="200" t="s">
        <v>134</v>
      </c>
      <c r="E268" s="37"/>
      <c r="F268" s="201" t="s">
        <v>2445</v>
      </c>
      <c r="G268" s="37"/>
      <c r="H268" s="37"/>
      <c r="I268" s="202"/>
      <c r="J268" s="37"/>
      <c r="K268" s="37"/>
      <c r="L268" s="40"/>
      <c r="M268" s="203"/>
      <c r="N268" s="204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134</v>
      </c>
      <c r="AU268" s="18" t="s">
        <v>132</v>
      </c>
    </row>
    <row r="269" spans="1:65" s="2" customFormat="1" ht="14.45" customHeight="1">
      <c r="A269" s="35"/>
      <c r="B269" s="36"/>
      <c r="C269" s="187" t="s">
        <v>705</v>
      </c>
      <c r="D269" s="187" t="s">
        <v>126</v>
      </c>
      <c r="E269" s="188" t="s">
        <v>2446</v>
      </c>
      <c r="F269" s="189" t="s">
        <v>2447</v>
      </c>
      <c r="G269" s="190" t="s">
        <v>298</v>
      </c>
      <c r="H269" s="191">
        <v>16</v>
      </c>
      <c r="I269" s="192"/>
      <c r="J269" s="193">
        <f>ROUND(I269*H269,2)</f>
        <v>0</v>
      </c>
      <c r="K269" s="189" t="s">
        <v>130</v>
      </c>
      <c r="L269" s="40"/>
      <c r="M269" s="194" t="s">
        <v>1</v>
      </c>
      <c r="N269" s="195" t="s">
        <v>42</v>
      </c>
      <c r="O269" s="72"/>
      <c r="P269" s="196">
        <f>O269*H269</f>
        <v>0</v>
      </c>
      <c r="Q269" s="196">
        <v>2.3000000000000001E-4</v>
      </c>
      <c r="R269" s="196">
        <f>Q269*H269</f>
        <v>3.6800000000000001E-3</v>
      </c>
      <c r="S269" s="196">
        <v>0</v>
      </c>
      <c r="T269" s="19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295</v>
      </c>
      <c r="AT269" s="198" t="s">
        <v>126</v>
      </c>
      <c r="AU269" s="198" t="s">
        <v>132</v>
      </c>
      <c r="AY269" s="18" t="s">
        <v>123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8" t="s">
        <v>132</v>
      </c>
      <c r="BK269" s="199">
        <f>ROUND(I269*H269,2)</f>
        <v>0</v>
      </c>
      <c r="BL269" s="18" t="s">
        <v>295</v>
      </c>
      <c r="BM269" s="198" t="s">
        <v>2448</v>
      </c>
    </row>
    <row r="270" spans="1:65" s="2" customFormat="1" ht="11.25">
      <c r="A270" s="35"/>
      <c r="B270" s="36"/>
      <c r="C270" s="37"/>
      <c r="D270" s="200" t="s">
        <v>134</v>
      </c>
      <c r="E270" s="37"/>
      <c r="F270" s="201" t="s">
        <v>2449</v>
      </c>
      <c r="G270" s="37"/>
      <c r="H270" s="37"/>
      <c r="I270" s="202"/>
      <c r="J270" s="37"/>
      <c r="K270" s="37"/>
      <c r="L270" s="40"/>
      <c r="M270" s="203"/>
      <c r="N270" s="204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134</v>
      </c>
      <c r="AU270" s="18" t="s">
        <v>132</v>
      </c>
    </row>
    <row r="271" spans="1:65" s="2" customFormat="1" ht="24.2" customHeight="1">
      <c r="A271" s="35"/>
      <c r="B271" s="36"/>
      <c r="C271" s="187" t="s">
        <v>710</v>
      </c>
      <c r="D271" s="187" t="s">
        <v>126</v>
      </c>
      <c r="E271" s="188" t="s">
        <v>2450</v>
      </c>
      <c r="F271" s="189" t="s">
        <v>2451</v>
      </c>
      <c r="G271" s="190" t="s">
        <v>129</v>
      </c>
      <c r="H271" s="191">
        <v>8</v>
      </c>
      <c r="I271" s="192"/>
      <c r="J271" s="193">
        <f>ROUND(I271*H271,2)</f>
        <v>0</v>
      </c>
      <c r="K271" s="189" t="s">
        <v>130</v>
      </c>
      <c r="L271" s="40"/>
      <c r="M271" s="194" t="s">
        <v>1</v>
      </c>
      <c r="N271" s="195" t="s">
        <v>42</v>
      </c>
      <c r="O271" s="72"/>
      <c r="P271" s="196">
        <f>O271*H271</f>
        <v>0</v>
      </c>
      <c r="Q271" s="196">
        <v>1.9990000000000001E-2</v>
      </c>
      <c r="R271" s="196">
        <f>Q271*H271</f>
        <v>0.15992000000000001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295</v>
      </c>
      <c r="AT271" s="198" t="s">
        <v>126</v>
      </c>
      <c r="AU271" s="198" t="s">
        <v>132</v>
      </c>
      <c r="AY271" s="18" t="s">
        <v>123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132</v>
      </c>
      <c r="BK271" s="199">
        <f>ROUND(I271*H271,2)</f>
        <v>0</v>
      </c>
      <c r="BL271" s="18" t="s">
        <v>295</v>
      </c>
      <c r="BM271" s="198" t="s">
        <v>2452</v>
      </c>
    </row>
    <row r="272" spans="1:65" s="2" customFormat="1" ht="19.5">
      <c r="A272" s="35"/>
      <c r="B272" s="36"/>
      <c r="C272" s="37"/>
      <c r="D272" s="200" t="s">
        <v>134</v>
      </c>
      <c r="E272" s="37"/>
      <c r="F272" s="201" t="s">
        <v>2453</v>
      </c>
      <c r="G272" s="37"/>
      <c r="H272" s="37"/>
      <c r="I272" s="202"/>
      <c r="J272" s="37"/>
      <c r="K272" s="37"/>
      <c r="L272" s="40"/>
      <c r="M272" s="203"/>
      <c r="N272" s="204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134</v>
      </c>
      <c r="AU272" s="18" t="s">
        <v>132</v>
      </c>
    </row>
    <row r="273" spans="1:65" s="2" customFormat="1" ht="24.2" customHeight="1">
      <c r="A273" s="35"/>
      <c r="B273" s="36"/>
      <c r="C273" s="187" t="s">
        <v>716</v>
      </c>
      <c r="D273" s="187" t="s">
        <v>126</v>
      </c>
      <c r="E273" s="188" t="s">
        <v>2454</v>
      </c>
      <c r="F273" s="189" t="s">
        <v>2455</v>
      </c>
      <c r="G273" s="190" t="s">
        <v>129</v>
      </c>
      <c r="H273" s="191">
        <v>8</v>
      </c>
      <c r="I273" s="192"/>
      <c r="J273" s="193">
        <f>ROUND(I273*H273,2)</f>
        <v>0</v>
      </c>
      <c r="K273" s="189" t="s">
        <v>130</v>
      </c>
      <c r="L273" s="40"/>
      <c r="M273" s="194" t="s">
        <v>1</v>
      </c>
      <c r="N273" s="195" t="s">
        <v>42</v>
      </c>
      <c r="O273" s="72"/>
      <c r="P273" s="196">
        <f>O273*H273</f>
        <v>0</v>
      </c>
      <c r="Q273" s="196">
        <v>1.9599999999999999E-3</v>
      </c>
      <c r="R273" s="196">
        <f>Q273*H273</f>
        <v>1.5679999999999999E-2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295</v>
      </c>
      <c r="AT273" s="198" t="s">
        <v>126</v>
      </c>
      <c r="AU273" s="198" t="s">
        <v>132</v>
      </c>
      <c r="AY273" s="18" t="s">
        <v>123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132</v>
      </c>
      <c r="BK273" s="199">
        <f>ROUND(I273*H273,2)</f>
        <v>0</v>
      </c>
      <c r="BL273" s="18" t="s">
        <v>295</v>
      </c>
      <c r="BM273" s="198" t="s">
        <v>2456</v>
      </c>
    </row>
    <row r="274" spans="1:65" s="2" customFormat="1" ht="19.5">
      <c r="A274" s="35"/>
      <c r="B274" s="36"/>
      <c r="C274" s="37"/>
      <c r="D274" s="200" t="s">
        <v>134</v>
      </c>
      <c r="E274" s="37"/>
      <c r="F274" s="201" t="s">
        <v>2457</v>
      </c>
      <c r="G274" s="37"/>
      <c r="H274" s="37"/>
      <c r="I274" s="202"/>
      <c r="J274" s="37"/>
      <c r="K274" s="37"/>
      <c r="L274" s="40"/>
      <c r="M274" s="203"/>
      <c r="N274" s="204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134</v>
      </c>
      <c r="AU274" s="18" t="s">
        <v>132</v>
      </c>
    </row>
    <row r="275" spans="1:65" s="2" customFormat="1" ht="14.45" customHeight="1">
      <c r="A275" s="35"/>
      <c r="B275" s="36"/>
      <c r="C275" s="187" t="s">
        <v>722</v>
      </c>
      <c r="D275" s="187" t="s">
        <v>126</v>
      </c>
      <c r="E275" s="188" t="s">
        <v>2458</v>
      </c>
      <c r="F275" s="189" t="s">
        <v>2459</v>
      </c>
      <c r="G275" s="190" t="s">
        <v>129</v>
      </c>
      <c r="H275" s="191">
        <v>8</v>
      </c>
      <c r="I275" s="192"/>
      <c r="J275" s="193">
        <f>ROUND(I275*H275,2)</f>
        <v>0</v>
      </c>
      <c r="K275" s="189" t="s">
        <v>130</v>
      </c>
      <c r="L275" s="40"/>
      <c r="M275" s="194" t="s">
        <v>1</v>
      </c>
      <c r="N275" s="195" t="s">
        <v>42</v>
      </c>
      <c r="O275" s="72"/>
      <c r="P275" s="196">
        <f>O275*H275</f>
        <v>0</v>
      </c>
      <c r="Q275" s="196">
        <v>1.234E-2</v>
      </c>
      <c r="R275" s="196">
        <f>Q275*H275</f>
        <v>9.8720000000000002E-2</v>
      </c>
      <c r="S275" s="196">
        <v>0</v>
      </c>
      <c r="T275" s="19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295</v>
      </c>
      <c r="AT275" s="198" t="s">
        <v>126</v>
      </c>
      <c r="AU275" s="198" t="s">
        <v>132</v>
      </c>
      <c r="AY275" s="18" t="s">
        <v>123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8" t="s">
        <v>132</v>
      </c>
      <c r="BK275" s="199">
        <f>ROUND(I275*H275,2)</f>
        <v>0</v>
      </c>
      <c r="BL275" s="18" t="s">
        <v>295</v>
      </c>
      <c r="BM275" s="198" t="s">
        <v>2460</v>
      </c>
    </row>
    <row r="276" spans="1:65" s="2" customFormat="1" ht="11.25">
      <c r="A276" s="35"/>
      <c r="B276" s="36"/>
      <c r="C276" s="37"/>
      <c r="D276" s="200" t="s">
        <v>134</v>
      </c>
      <c r="E276" s="37"/>
      <c r="F276" s="201" t="s">
        <v>2461</v>
      </c>
      <c r="G276" s="37"/>
      <c r="H276" s="37"/>
      <c r="I276" s="202"/>
      <c r="J276" s="37"/>
      <c r="K276" s="37"/>
      <c r="L276" s="40"/>
      <c r="M276" s="203"/>
      <c r="N276" s="204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134</v>
      </c>
      <c r="AU276" s="18" t="s">
        <v>132</v>
      </c>
    </row>
    <row r="277" spans="1:65" s="2" customFormat="1" ht="37.9" customHeight="1">
      <c r="A277" s="35"/>
      <c r="B277" s="36"/>
      <c r="C277" s="187" t="s">
        <v>728</v>
      </c>
      <c r="D277" s="187" t="s">
        <v>126</v>
      </c>
      <c r="E277" s="188" t="s">
        <v>2462</v>
      </c>
      <c r="F277" s="189" t="s">
        <v>2463</v>
      </c>
      <c r="G277" s="190" t="s">
        <v>129</v>
      </c>
      <c r="H277" s="191">
        <v>8</v>
      </c>
      <c r="I277" s="192"/>
      <c r="J277" s="193">
        <f>ROUND(I277*H277,2)</f>
        <v>0</v>
      </c>
      <c r="K277" s="189" t="s">
        <v>130</v>
      </c>
      <c r="L277" s="40"/>
      <c r="M277" s="194" t="s">
        <v>1</v>
      </c>
      <c r="N277" s="195" t="s">
        <v>42</v>
      </c>
      <c r="O277" s="72"/>
      <c r="P277" s="196">
        <f>O277*H277</f>
        <v>0</v>
      </c>
      <c r="Q277" s="196">
        <v>3.2469999999999999E-2</v>
      </c>
      <c r="R277" s="196">
        <f>Q277*H277</f>
        <v>0.25975999999999999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295</v>
      </c>
      <c r="AT277" s="198" t="s">
        <v>126</v>
      </c>
      <c r="AU277" s="198" t="s">
        <v>132</v>
      </c>
      <c r="AY277" s="18" t="s">
        <v>123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132</v>
      </c>
      <c r="BK277" s="199">
        <f>ROUND(I277*H277,2)</f>
        <v>0</v>
      </c>
      <c r="BL277" s="18" t="s">
        <v>295</v>
      </c>
      <c r="BM277" s="198" t="s">
        <v>2464</v>
      </c>
    </row>
    <row r="278" spans="1:65" s="2" customFormat="1" ht="29.25">
      <c r="A278" s="35"/>
      <c r="B278" s="36"/>
      <c r="C278" s="37"/>
      <c r="D278" s="200" t="s">
        <v>134</v>
      </c>
      <c r="E278" s="37"/>
      <c r="F278" s="201" t="s">
        <v>2465</v>
      </c>
      <c r="G278" s="37"/>
      <c r="H278" s="37"/>
      <c r="I278" s="202"/>
      <c r="J278" s="37"/>
      <c r="K278" s="37"/>
      <c r="L278" s="40"/>
      <c r="M278" s="203"/>
      <c r="N278" s="204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134</v>
      </c>
      <c r="AU278" s="18" t="s">
        <v>132</v>
      </c>
    </row>
    <row r="279" spans="1:65" s="2" customFormat="1" ht="14.45" customHeight="1">
      <c r="A279" s="35"/>
      <c r="B279" s="36"/>
      <c r="C279" s="187" t="s">
        <v>747</v>
      </c>
      <c r="D279" s="187" t="s">
        <v>126</v>
      </c>
      <c r="E279" s="188" t="s">
        <v>2466</v>
      </c>
      <c r="F279" s="189" t="s">
        <v>2467</v>
      </c>
      <c r="G279" s="190" t="s">
        <v>129</v>
      </c>
      <c r="H279" s="191">
        <v>8</v>
      </c>
      <c r="I279" s="192"/>
      <c r="J279" s="193">
        <f>ROUND(I279*H279,2)</f>
        <v>0</v>
      </c>
      <c r="K279" s="189" t="s">
        <v>130</v>
      </c>
      <c r="L279" s="40"/>
      <c r="M279" s="194" t="s">
        <v>1</v>
      </c>
      <c r="N279" s="195" t="s">
        <v>42</v>
      </c>
      <c r="O279" s="72"/>
      <c r="P279" s="196">
        <f>O279*H279</f>
        <v>0</v>
      </c>
      <c r="Q279" s="196">
        <v>1.8400000000000001E-3</v>
      </c>
      <c r="R279" s="196">
        <f>Q279*H279</f>
        <v>1.472E-2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295</v>
      </c>
      <c r="AT279" s="198" t="s">
        <v>126</v>
      </c>
      <c r="AU279" s="198" t="s">
        <v>132</v>
      </c>
      <c r="AY279" s="18" t="s">
        <v>123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132</v>
      </c>
      <c r="BK279" s="199">
        <f>ROUND(I279*H279,2)</f>
        <v>0</v>
      </c>
      <c r="BL279" s="18" t="s">
        <v>295</v>
      </c>
      <c r="BM279" s="198" t="s">
        <v>2468</v>
      </c>
    </row>
    <row r="280" spans="1:65" s="2" customFormat="1" ht="11.25">
      <c r="A280" s="35"/>
      <c r="B280" s="36"/>
      <c r="C280" s="37"/>
      <c r="D280" s="200" t="s">
        <v>134</v>
      </c>
      <c r="E280" s="37"/>
      <c r="F280" s="201" t="s">
        <v>2469</v>
      </c>
      <c r="G280" s="37"/>
      <c r="H280" s="37"/>
      <c r="I280" s="202"/>
      <c r="J280" s="37"/>
      <c r="K280" s="37"/>
      <c r="L280" s="40"/>
      <c r="M280" s="203"/>
      <c r="N280" s="204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134</v>
      </c>
      <c r="AU280" s="18" t="s">
        <v>132</v>
      </c>
    </row>
    <row r="281" spans="1:65" s="2" customFormat="1" ht="24.2" customHeight="1">
      <c r="A281" s="35"/>
      <c r="B281" s="36"/>
      <c r="C281" s="187" t="s">
        <v>754</v>
      </c>
      <c r="D281" s="187" t="s">
        <v>126</v>
      </c>
      <c r="E281" s="188" t="s">
        <v>2470</v>
      </c>
      <c r="F281" s="189" t="s">
        <v>2471</v>
      </c>
      <c r="G281" s="190" t="s">
        <v>298</v>
      </c>
      <c r="H281" s="191">
        <v>8</v>
      </c>
      <c r="I281" s="192"/>
      <c r="J281" s="193">
        <f>ROUND(I281*H281,2)</f>
        <v>0</v>
      </c>
      <c r="K281" s="189" t="s">
        <v>130</v>
      </c>
      <c r="L281" s="40"/>
      <c r="M281" s="194" t="s">
        <v>1</v>
      </c>
      <c r="N281" s="195" t="s">
        <v>42</v>
      </c>
      <c r="O281" s="72"/>
      <c r="P281" s="196">
        <f>O281*H281</f>
        <v>0</v>
      </c>
      <c r="Q281" s="196">
        <v>7.5000000000000002E-4</v>
      </c>
      <c r="R281" s="196">
        <f>Q281*H281</f>
        <v>6.0000000000000001E-3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295</v>
      </c>
      <c r="AT281" s="198" t="s">
        <v>126</v>
      </c>
      <c r="AU281" s="198" t="s">
        <v>132</v>
      </c>
      <c r="AY281" s="18" t="s">
        <v>123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132</v>
      </c>
      <c r="BK281" s="199">
        <f>ROUND(I281*H281,2)</f>
        <v>0</v>
      </c>
      <c r="BL281" s="18" t="s">
        <v>295</v>
      </c>
      <c r="BM281" s="198" t="s">
        <v>2472</v>
      </c>
    </row>
    <row r="282" spans="1:65" s="2" customFormat="1" ht="19.5">
      <c r="A282" s="35"/>
      <c r="B282" s="36"/>
      <c r="C282" s="37"/>
      <c r="D282" s="200" t="s">
        <v>134</v>
      </c>
      <c r="E282" s="37"/>
      <c r="F282" s="201" t="s">
        <v>2473</v>
      </c>
      <c r="G282" s="37"/>
      <c r="H282" s="37"/>
      <c r="I282" s="202"/>
      <c r="J282" s="37"/>
      <c r="K282" s="37"/>
      <c r="L282" s="40"/>
      <c r="M282" s="203"/>
      <c r="N282" s="204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134</v>
      </c>
      <c r="AU282" s="18" t="s">
        <v>132</v>
      </c>
    </row>
    <row r="283" spans="1:65" s="2" customFormat="1" ht="24.2" customHeight="1">
      <c r="A283" s="35"/>
      <c r="B283" s="36"/>
      <c r="C283" s="187" t="s">
        <v>760</v>
      </c>
      <c r="D283" s="187" t="s">
        <v>126</v>
      </c>
      <c r="E283" s="188" t="s">
        <v>2474</v>
      </c>
      <c r="F283" s="189" t="s">
        <v>2475</v>
      </c>
      <c r="G283" s="190" t="s">
        <v>129</v>
      </c>
      <c r="H283" s="191">
        <v>16</v>
      </c>
      <c r="I283" s="192"/>
      <c r="J283" s="193">
        <f>ROUND(I283*H283,2)</f>
        <v>0</v>
      </c>
      <c r="K283" s="189" t="s">
        <v>130</v>
      </c>
      <c r="L283" s="40"/>
      <c r="M283" s="194" t="s">
        <v>1</v>
      </c>
      <c r="N283" s="195" t="s">
        <v>42</v>
      </c>
      <c r="O283" s="72"/>
      <c r="P283" s="196">
        <f>O283*H283</f>
        <v>0</v>
      </c>
      <c r="Q283" s="196">
        <v>4.9300000000000004E-3</v>
      </c>
      <c r="R283" s="196">
        <f>Q283*H283</f>
        <v>7.8880000000000006E-2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295</v>
      </c>
      <c r="AT283" s="198" t="s">
        <v>126</v>
      </c>
      <c r="AU283" s="198" t="s">
        <v>132</v>
      </c>
      <c r="AY283" s="18" t="s">
        <v>123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132</v>
      </c>
      <c r="BK283" s="199">
        <f>ROUND(I283*H283,2)</f>
        <v>0</v>
      </c>
      <c r="BL283" s="18" t="s">
        <v>295</v>
      </c>
      <c r="BM283" s="198" t="s">
        <v>2476</v>
      </c>
    </row>
    <row r="284" spans="1:65" s="2" customFormat="1" ht="19.5">
      <c r="A284" s="35"/>
      <c r="B284" s="36"/>
      <c r="C284" s="37"/>
      <c r="D284" s="200" t="s">
        <v>134</v>
      </c>
      <c r="E284" s="37"/>
      <c r="F284" s="201" t="s">
        <v>2477</v>
      </c>
      <c r="G284" s="37"/>
      <c r="H284" s="37"/>
      <c r="I284" s="202"/>
      <c r="J284" s="37"/>
      <c r="K284" s="37"/>
      <c r="L284" s="40"/>
      <c r="M284" s="203"/>
      <c r="N284" s="204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134</v>
      </c>
      <c r="AU284" s="18" t="s">
        <v>132</v>
      </c>
    </row>
    <row r="285" spans="1:65" s="2" customFormat="1" ht="24.2" customHeight="1">
      <c r="A285" s="35"/>
      <c r="B285" s="36"/>
      <c r="C285" s="187" t="s">
        <v>765</v>
      </c>
      <c r="D285" s="187" t="s">
        <v>126</v>
      </c>
      <c r="E285" s="188" t="s">
        <v>2478</v>
      </c>
      <c r="F285" s="189" t="s">
        <v>2479</v>
      </c>
      <c r="G285" s="190" t="s">
        <v>129</v>
      </c>
      <c r="H285" s="191">
        <v>16</v>
      </c>
      <c r="I285" s="192"/>
      <c r="J285" s="193">
        <f>ROUND(I285*H285,2)</f>
        <v>0</v>
      </c>
      <c r="K285" s="189" t="s">
        <v>130</v>
      </c>
      <c r="L285" s="40"/>
      <c r="M285" s="194" t="s">
        <v>1</v>
      </c>
      <c r="N285" s="195" t="s">
        <v>42</v>
      </c>
      <c r="O285" s="72"/>
      <c r="P285" s="196">
        <f>O285*H285</f>
        <v>0</v>
      </c>
      <c r="Q285" s="196">
        <v>1.8E-3</v>
      </c>
      <c r="R285" s="196">
        <f>Q285*H285</f>
        <v>2.8799999999999999E-2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295</v>
      </c>
      <c r="AT285" s="198" t="s">
        <v>126</v>
      </c>
      <c r="AU285" s="198" t="s">
        <v>132</v>
      </c>
      <c r="AY285" s="18" t="s">
        <v>123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132</v>
      </c>
      <c r="BK285" s="199">
        <f>ROUND(I285*H285,2)</f>
        <v>0</v>
      </c>
      <c r="BL285" s="18" t="s">
        <v>295</v>
      </c>
      <c r="BM285" s="198" t="s">
        <v>2480</v>
      </c>
    </row>
    <row r="286" spans="1:65" s="2" customFormat="1" ht="19.5">
      <c r="A286" s="35"/>
      <c r="B286" s="36"/>
      <c r="C286" s="37"/>
      <c r="D286" s="200" t="s">
        <v>134</v>
      </c>
      <c r="E286" s="37"/>
      <c r="F286" s="201" t="s">
        <v>2481</v>
      </c>
      <c r="G286" s="37"/>
      <c r="H286" s="37"/>
      <c r="I286" s="202"/>
      <c r="J286" s="37"/>
      <c r="K286" s="37"/>
      <c r="L286" s="40"/>
      <c r="M286" s="203"/>
      <c r="N286" s="204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134</v>
      </c>
      <c r="AU286" s="18" t="s">
        <v>132</v>
      </c>
    </row>
    <row r="287" spans="1:65" s="2" customFormat="1" ht="14.45" customHeight="1">
      <c r="A287" s="35"/>
      <c r="B287" s="36"/>
      <c r="C287" s="187" t="s">
        <v>776</v>
      </c>
      <c r="D287" s="187" t="s">
        <v>126</v>
      </c>
      <c r="E287" s="188" t="s">
        <v>2482</v>
      </c>
      <c r="F287" s="189" t="s">
        <v>2483</v>
      </c>
      <c r="G287" s="190" t="s">
        <v>298</v>
      </c>
      <c r="H287" s="191">
        <v>16</v>
      </c>
      <c r="I287" s="192"/>
      <c r="J287" s="193">
        <f>ROUND(I287*H287,2)</f>
        <v>0</v>
      </c>
      <c r="K287" s="189" t="s">
        <v>130</v>
      </c>
      <c r="L287" s="40"/>
      <c r="M287" s="194" t="s">
        <v>1</v>
      </c>
      <c r="N287" s="195" t="s">
        <v>42</v>
      </c>
      <c r="O287" s="72"/>
      <c r="P287" s="196">
        <f>O287*H287</f>
        <v>0</v>
      </c>
      <c r="Q287" s="196">
        <v>2.7999999999999998E-4</v>
      </c>
      <c r="R287" s="196">
        <f>Q287*H287</f>
        <v>4.4799999999999996E-3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295</v>
      </c>
      <c r="AT287" s="198" t="s">
        <v>126</v>
      </c>
      <c r="AU287" s="198" t="s">
        <v>132</v>
      </c>
      <c r="AY287" s="18" t="s">
        <v>123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132</v>
      </c>
      <c r="BK287" s="199">
        <f>ROUND(I287*H287,2)</f>
        <v>0</v>
      </c>
      <c r="BL287" s="18" t="s">
        <v>295</v>
      </c>
      <c r="BM287" s="198" t="s">
        <v>2484</v>
      </c>
    </row>
    <row r="288" spans="1:65" s="2" customFormat="1" ht="11.25">
      <c r="A288" s="35"/>
      <c r="B288" s="36"/>
      <c r="C288" s="37"/>
      <c r="D288" s="200" t="s">
        <v>134</v>
      </c>
      <c r="E288" s="37"/>
      <c r="F288" s="201" t="s">
        <v>2485</v>
      </c>
      <c r="G288" s="37"/>
      <c r="H288" s="37"/>
      <c r="I288" s="202"/>
      <c r="J288" s="37"/>
      <c r="K288" s="37"/>
      <c r="L288" s="40"/>
      <c r="M288" s="203"/>
      <c r="N288" s="204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134</v>
      </c>
      <c r="AU288" s="18" t="s">
        <v>132</v>
      </c>
    </row>
    <row r="289" spans="1:65" s="2" customFormat="1" ht="24.2" customHeight="1">
      <c r="A289" s="35"/>
      <c r="B289" s="36"/>
      <c r="C289" s="187" t="s">
        <v>781</v>
      </c>
      <c r="D289" s="187" t="s">
        <v>126</v>
      </c>
      <c r="E289" s="188" t="s">
        <v>2486</v>
      </c>
      <c r="F289" s="189" t="s">
        <v>2487</v>
      </c>
      <c r="G289" s="190" t="s">
        <v>129</v>
      </c>
      <c r="H289" s="191">
        <v>80</v>
      </c>
      <c r="I289" s="192"/>
      <c r="J289" s="193">
        <f>ROUND(I289*H289,2)</f>
        <v>0</v>
      </c>
      <c r="K289" s="189" t="s">
        <v>130</v>
      </c>
      <c r="L289" s="40"/>
      <c r="M289" s="194" t="s">
        <v>1</v>
      </c>
      <c r="N289" s="195" t="s">
        <v>42</v>
      </c>
      <c r="O289" s="72"/>
      <c r="P289" s="196">
        <f>O289*H289</f>
        <v>0</v>
      </c>
      <c r="Q289" s="196">
        <v>2.9999999999999997E-4</v>
      </c>
      <c r="R289" s="196">
        <f>Q289*H289</f>
        <v>2.3999999999999997E-2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295</v>
      </c>
      <c r="AT289" s="198" t="s">
        <v>126</v>
      </c>
      <c r="AU289" s="198" t="s">
        <v>132</v>
      </c>
      <c r="AY289" s="18" t="s">
        <v>123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132</v>
      </c>
      <c r="BK289" s="199">
        <f>ROUND(I289*H289,2)</f>
        <v>0</v>
      </c>
      <c r="BL289" s="18" t="s">
        <v>295</v>
      </c>
      <c r="BM289" s="198" t="s">
        <v>2488</v>
      </c>
    </row>
    <row r="290" spans="1:65" s="2" customFormat="1" ht="11.25">
      <c r="A290" s="35"/>
      <c r="B290" s="36"/>
      <c r="C290" s="37"/>
      <c r="D290" s="200" t="s">
        <v>134</v>
      </c>
      <c r="E290" s="37"/>
      <c r="F290" s="201" t="s">
        <v>2489</v>
      </c>
      <c r="G290" s="37"/>
      <c r="H290" s="37"/>
      <c r="I290" s="202"/>
      <c r="J290" s="37"/>
      <c r="K290" s="37"/>
      <c r="L290" s="40"/>
      <c r="M290" s="203"/>
      <c r="N290" s="204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134</v>
      </c>
      <c r="AU290" s="18" t="s">
        <v>132</v>
      </c>
    </row>
    <row r="291" spans="1:65" s="2" customFormat="1" ht="14.45" customHeight="1">
      <c r="A291" s="35"/>
      <c r="B291" s="36"/>
      <c r="C291" s="187" t="s">
        <v>786</v>
      </c>
      <c r="D291" s="187" t="s">
        <v>126</v>
      </c>
      <c r="E291" s="188" t="s">
        <v>2490</v>
      </c>
      <c r="F291" s="189" t="s">
        <v>2491</v>
      </c>
      <c r="G291" s="190" t="s">
        <v>298</v>
      </c>
      <c r="H291" s="191">
        <v>32</v>
      </c>
      <c r="I291" s="192"/>
      <c r="J291" s="193">
        <f>ROUND(I291*H291,2)</f>
        <v>0</v>
      </c>
      <c r="K291" s="189" t="s">
        <v>130</v>
      </c>
      <c r="L291" s="40"/>
      <c r="M291" s="194" t="s">
        <v>1</v>
      </c>
      <c r="N291" s="195" t="s">
        <v>42</v>
      </c>
      <c r="O291" s="72"/>
      <c r="P291" s="196">
        <f>O291*H291</f>
        <v>0</v>
      </c>
      <c r="Q291" s="196">
        <v>1.09E-3</v>
      </c>
      <c r="R291" s="196">
        <f>Q291*H291</f>
        <v>3.4880000000000001E-2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295</v>
      </c>
      <c r="AT291" s="198" t="s">
        <v>126</v>
      </c>
      <c r="AU291" s="198" t="s">
        <v>132</v>
      </c>
      <c r="AY291" s="18" t="s">
        <v>123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132</v>
      </c>
      <c r="BK291" s="199">
        <f>ROUND(I291*H291,2)</f>
        <v>0</v>
      </c>
      <c r="BL291" s="18" t="s">
        <v>295</v>
      </c>
      <c r="BM291" s="198" t="s">
        <v>2492</v>
      </c>
    </row>
    <row r="292" spans="1:65" s="2" customFormat="1" ht="19.5">
      <c r="A292" s="35"/>
      <c r="B292" s="36"/>
      <c r="C292" s="37"/>
      <c r="D292" s="200" t="s">
        <v>134</v>
      </c>
      <c r="E292" s="37"/>
      <c r="F292" s="201" t="s">
        <v>2493</v>
      </c>
      <c r="G292" s="37"/>
      <c r="H292" s="37"/>
      <c r="I292" s="202"/>
      <c r="J292" s="37"/>
      <c r="K292" s="37"/>
      <c r="L292" s="40"/>
      <c r="M292" s="203"/>
      <c r="N292" s="204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134</v>
      </c>
      <c r="AU292" s="18" t="s">
        <v>132</v>
      </c>
    </row>
    <row r="293" spans="1:65" s="13" customFormat="1" ht="11.25">
      <c r="B293" s="209"/>
      <c r="C293" s="210"/>
      <c r="D293" s="200" t="s">
        <v>205</v>
      </c>
      <c r="E293" s="211" t="s">
        <v>1</v>
      </c>
      <c r="F293" s="212" t="s">
        <v>2265</v>
      </c>
      <c r="G293" s="210"/>
      <c r="H293" s="211" t="s">
        <v>1</v>
      </c>
      <c r="I293" s="213"/>
      <c r="J293" s="210"/>
      <c r="K293" s="210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205</v>
      </c>
      <c r="AU293" s="218" t="s">
        <v>132</v>
      </c>
      <c r="AV293" s="13" t="s">
        <v>83</v>
      </c>
      <c r="AW293" s="13" t="s">
        <v>32</v>
      </c>
      <c r="AX293" s="13" t="s">
        <v>76</v>
      </c>
      <c r="AY293" s="218" t="s">
        <v>123</v>
      </c>
    </row>
    <row r="294" spans="1:65" s="14" customFormat="1" ht="11.25">
      <c r="B294" s="219"/>
      <c r="C294" s="220"/>
      <c r="D294" s="200" t="s">
        <v>205</v>
      </c>
      <c r="E294" s="221" t="s">
        <v>1</v>
      </c>
      <c r="F294" s="222" t="s">
        <v>295</v>
      </c>
      <c r="G294" s="220"/>
      <c r="H294" s="223">
        <v>16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205</v>
      </c>
      <c r="AU294" s="229" t="s">
        <v>132</v>
      </c>
      <c r="AV294" s="14" t="s">
        <v>132</v>
      </c>
      <c r="AW294" s="14" t="s">
        <v>32</v>
      </c>
      <c r="AX294" s="14" t="s">
        <v>76</v>
      </c>
      <c r="AY294" s="229" t="s">
        <v>123</v>
      </c>
    </row>
    <row r="295" spans="1:65" s="13" customFormat="1" ht="11.25">
      <c r="B295" s="209"/>
      <c r="C295" s="210"/>
      <c r="D295" s="200" t="s">
        <v>205</v>
      </c>
      <c r="E295" s="211" t="s">
        <v>1</v>
      </c>
      <c r="F295" s="212" t="s">
        <v>2494</v>
      </c>
      <c r="G295" s="210"/>
      <c r="H295" s="211" t="s">
        <v>1</v>
      </c>
      <c r="I295" s="213"/>
      <c r="J295" s="210"/>
      <c r="K295" s="210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205</v>
      </c>
      <c r="AU295" s="218" t="s">
        <v>132</v>
      </c>
      <c r="AV295" s="13" t="s">
        <v>83</v>
      </c>
      <c r="AW295" s="13" t="s">
        <v>32</v>
      </c>
      <c r="AX295" s="13" t="s">
        <v>76</v>
      </c>
      <c r="AY295" s="218" t="s">
        <v>123</v>
      </c>
    </row>
    <row r="296" spans="1:65" s="14" customFormat="1" ht="11.25">
      <c r="B296" s="219"/>
      <c r="C296" s="220"/>
      <c r="D296" s="200" t="s">
        <v>205</v>
      </c>
      <c r="E296" s="221" t="s">
        <v>1</v>
      </c>
      <c r="F296" s="222" t="s">
        <v>295</v>
      </c>
      <c r="G296" s="220"/>
      <c r="H296" s="223">
        <v>16</v>
      </c>
      <c r="I296" s="224"/>
      <c r="J296" s="220"/>
      <c r="K296" s="220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205</v>
      </c>
      <c r="AU296" s="229" t="s">
        <v>132</v>
      </c>
      <c r="AV296" s="14" t="s">
        <v>132</v>
      </c>
      <c r="AW296" s="14" t="s">
        <v>32</v>
      </c>
      <c r="AX296" s="14" t="s">
        <v>76</v>
      </c>
      <c r="AY296" s="229" t="s">
        <v>123</v>
      </c>
    </row>
    <row r="297" spans="1:65" s="15" customFormat="1" ht="11.25">
      <c r="B297" s="230"/>
      <c r="C297" s="231"/>
      <c r="D297" s="200" t="s">
        <v>205</v>
      </c>
      <c r="E297" s="232" t="s">
        <v>1</v>
      </c>
      <c r="F297" s="233" t="s">
        <v>214</v>
      </c>
      <c r="G297" s="231"/>
      <c r="H297" s="234">
        <v>32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205</v>
      </c>
      <c r="AU297" s="240" t="s">
        <v>132</v>
      </c>
      <c r="AV297" s="15" t="s">
        <v>144</v>
      </c>
      <c r="AW297" s="15" t="s">
        <v>32</v>
      </c>
      <c r="AX297" s="15" t="s">
        <v>83</v>
      </c>
      <c r="AY297" s="240" t="s">
        <v>123</v>
      </c>
    </row>
    <row r="298" spans="1:65" s="2" customFormat="1" ht="24.2" customHeight="1">
      <c r="A298" s="35"/>
      <c r="B298" s="36"/>
      <c r="C298" s="187" t="s">
        <v>791</v>
      </c>
      <c r="D298" s="187" t="s">
        <v>126</v>
      </c>
      <c r="E298" s="188" t="s">
        <v>2495</v>
      </c>
      <c r="F298" s="189" t="s">
        <v>2496</v>
      </c>
      <c r="G298" s="190" t="s">
        <v>1267</v>
      </c>
      <c r="H298" s="262"/>
      <c r="I298" s="192"/>
      <c r="J298" s="193">
        <f>ROUND(I298*H298,2)</f>
        <v>0</v>
      </c>
      <c r="K298" s="189" t="s">
        <v>130</v>
      </c>
      <c r="L298" s="40"/>
      <c r="M298" s="194" t="s">
        <v>1</v>
      </c>
      <c r="N298" s="195" t="s">
        <v>42</v>
      </c>
      <c r="O298" s="72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295</v>
      </c>
      <c r="AT298" s="198" t="s">
        <v>126</v>
      </c>
      <c r="AU298" s="198" t="s">
        <v>132</v>
      </c>
      <c r="AY298" s="18" t="s">
        <v>123</v>
      </c>
      <c r="BE298" s="199">
        <f>IF(N298="základní",J298,0)</f>
        <v>0</v>
      </c>
      <c r="BF298" s="199">
        <f>IF(N298="snížená",J298,0)</f>
        <v>0</v>
      </c>
      <c r="BG298" s="199">
        <f>IF(N298="zákl. přenesená",J298,0)</f>
        <v>0</v>
      </c>
      <c r="BH298" s="199">
        <f>IF(N298="sníž. přenesená",J298,0)</f>
        <v>0</v>
      </c>
      <c r="BI298" s="199">
        <f>IF(N298="nulová",J298,0)</f>
        <v>0</v>
      </c>
      <c r="BJ298" s="18" t="s">
        <v>132</v>
      </c>
      <c r="BK298" s="199">
        <f>ROUND(I298*H298,2)</f>
        <v>0</v>
      </c>
      <c r="BL298" s="18" t="s">
        <v>295</v>
      </c>
      <c r="BM298" s="198" t="s">
        <v>2497</v>
      </c>
    </row>
    <row r="299" spans="1:65" s="2" customFormat="1" ht="29.25">
      <c r="A299" s="35"/>
      <c r="B299" s="36"/>
      <c r="C299" s="37"/>
      <c r="D299" s="200" t="s">
        <v>134</v>
      </c>
      <c r="E299" s="37"/>
      <c r="F299" s="201" t="s">
        <v>2498</v>
      </c>
      <c r="G299" s="37"/>
      <c r="H299" s="37"/>
      <c r="I299" s="202"/>
      <c r="J299" s="37"/>
      <c r="K299" s="37"/>
      <c r="L299" s="40"/>
      <c r="M299" s="203"/>
      <c r="N299" s="204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134</v>
      </c>
      <c r="AU299" s="18" t="s">
        <v>132</v>
      </c>
    </row>
    <row r="300" spans="1:65" s="12" customFormat="1" ht="22.9" customHeight="1">
      <c r="B300" s="171"/>
      <c r="C300" s="172"/>
      <c r="D300" s="173" t="s">
        <v>75</v>
      </c>
      <c r="E300" s="185" t="s">
        <v>2499</v>
      </c>
      <c r="F300" s="185" t="s">
        <v>2500</v>
      </c>
      <c r="G300" s="172"/>
      <c r="H300" s="172"/>
      <c r="I300" s="175"/>
      <c r="J300" s="186">
        <f>BK300</f>
        <v>0</v>
      </c>
      <c r="K300" s="172"/>
      <c r="L300" s="177"/>
      <c r="M300" s="178"/>
      <c r="N300" s="179"/>
      <c r="O300" s="179"/>
      <c r="P300" s="180">
        <f>SUM(P301:P302)</f>
        <v>0</v>
      </c>
      <c r="Q300" s="179"/>
      <c r="R300" s="180">
        <f>SUM(R301:R302)</f>
        <v>0</v>
      </c>
      <c r="S300" s="179"/>
      <c r="T300" s="181">
        <f>SUM(T301:T302)</f>
        <v>0</v>
      </c>
      <c r="AR300" s="182" t="s">
        <v>132</v>
      </c>
      <c r="AT300" s="183" t="s">
        <v>75</v>
      </c>
      <c r="AU300" s="183" t="s">
        <v>83</v>
      </c>
      <c r="AY300" s="182" t="s">
        <v>123</v>
      </c>
      <c r="BK300" s="184">
        <f>SUM(BK301:BK302)</f>
        <v>0</v>
      </c>
    </row>
    <row r="301" spans="1:65" s="2" customFormat="1" ht="14.45" customHeight="1">
      <c r="A301" s="35"/>
      <c r="B301" s="36"/>
      <c r="C301" s="187" t="s">
        <v>796</v>
      </c>
      <c r="D301" s="187" t="s">
        <v>126</v>
      </c>
      <c r="E301" s="188" t="s">
        <v>2501</v>
      </c>
      <c r="F301" s="189" t="s">
        <v>2502</v>
      </c>
      <c r="G301" s="190" t="s">
        <v>298</v>
      </c>
      <c r="H301" s="191">
        <v>16</v>
      </c>
      <c r="I301" s="192"/>
      <c r="J301" s="193">
        <f>ROUND(I301*H301,2)</f>
        <v>0</v>
      </c>
      <c r="K301" s="189" t="s">
        <v>1</v>
      </c>
      <c r="L301" s="40"/>
      <c r="M301" s="194" t="s">
        <v>1</v>
      </c>
      <c r="N301" s="195" t="s">
        <v>42</v>
      </c>
      <c r="O301" s="72"/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295</v>
      </c>
      <c r="AT301" s="198" t="s">
        <v>126</v>
      </c>
      <c r="AU301" s="198" t="s">
        <v>132</v>
      </c>
      <c r="AY301" s="18" t="s">
        <v>123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8" t="s">
        <v>132</v>
      </c>
      <c r="BK301" s="199">
        <f>ROUND(I301*H301,2)</f>
        <v>0</v>
      </c>
      <c r="BL301" s="18" t="s">
        <v>295</v>
      </c>
      <c r="BM301" s="198" t="s">
        <v>2503</v>
      </c>
    </row>
    <row r="302" spans="1:65" s="2" customFormat="1" ht="11.25">
      <c r="A302" s="35"/>
      <c r="B302" s="36"/>
      <c r="C302" s="37"/>
      <c r="D302" s="200" t="s">
        <v>134</v>
      </c>
      <c r="E302" s="37"/>
      <c r="F302" s="201" t="s">
        <v>2502</v>
      </c>
      <c r="G302" s="37"/>
      <c r="H302" s="37"/>
      <c r="I302" s="202"/>
      <c r="J302" s="37"/>
      <c r="K302" s="37"/>
      <c r="L302" s="40"/>
      <c r="M302" s="205"/>
      <c r="N302" s="206"/>
      <c r="O302" s="207"/>
      <c r="P302" s="207"/>
      <c r="Q302" s="207"/>
      <c r="R302" s="207"/>
      <c r="S302" s="207"/>
      <c r="T302" s="208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134</v>
      </c>
      <c r="AU302" s="18" t="s">
        <v>132</v>
      </c>
    </row>
    <row r="303" spans="1:65" s="2" customFormat="1" ht="6.95" customHeight="1">
      <c r="A303" s="35"/>
      <c r="B303" s="55"/>
      <c r="C303" s="56"/>
      <c r="D303" s="56"/>
      <c r="E303" s="56"/>
      <c r="F303" s="56"/>
      <c r="G303" s="56"/>
      <c r="H303" s="56"/>
      <c r="I303" s="56"/>
      <c r="J303" s="56"/>
      <c r="K303" s="56"/>
      <c r="L303" s="40"/>
      <c r="M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</row>
  </sheetData>
  <sheetProtection algorithmName="SHA-512" hashValue="D1lw07wSYXHJm2+sctV95Ay9A7rT6P8LDTM2o1diT6SAuvc4OU4Cd1aAuVWc3R36uHUOfrUH4Xkci6MtoTjvQw==" saltValue="l+/PCqiraMQ9vyJoB+vJuM/v/aUE8QQpaDnX+zN38k/9i9G/RLxa6Xp+MWKO/oNKj1B3jaf7CmetMCaAc02PcA==" spinCount="100000" sheet="1" objects="1" scenarios="1" formatColumns="0" formatRows="0" autoFilter="0"/>
  <autoFilter ref="C123:K302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2140-5E77-405C-8C28-7732A74EB21E}">
  <dimension ref="A1:AMJ168"/>
  <sheetViews>
    <sheetView topLeftCell="A139" zoomScale="130" zoomScaleNormal="130" zoomScalePageLayoutView="130" workbookViewId="0">
      <selection activeCell="G167" sqref="G167"/>
    </sheetView>
  </sheetViews>
  <sheetFormatPr defaultRowHeight="13.5"/>
  <cols>
    <col min="1" max="1" width="4.83203125" style="316" customWidth="1"/>
    <col min="2" max="2" width="42.83203125" style="315" customWidth="1"/>
    <col min="3" max="3" width="27.5" style="315" customWidth="1"/>
    <col min="4" max="4" width="6.33203125" style="315" customWidth="1"/>
    <col min="5" max="5" width="6.1640625" style="315" customWidth="1"/>
    <col min="6" max="6" width="12.83203125" style="315" customWidth="1"/>
    <col min="7" max="7" width="12.1640625" style="315" customWidth="1"/>
    <col min="8" max="255" width="14.1640625" style="315" customWidth="1"/>
    <col min="256" max="1023" width="14.33203125" style="314" customWidth="1"/>
    <col min="1024" max="1025" width="14.1640625" style="314" customWidth="1"/>
    <col min="1026" max="16384" width="9.33203125" style="314"/>
  </cols>
  <sheetData>
    <row r="1" spans="1:1024" s="340" customFormat="1" ht="13.15" customHeight="1" thickBot="1">
      <c r="A1" s="338" t="s">
        <v>92</v>
      </c>
      <c r="B1" s="338"/>
      <c r="C1" s="338"/>
      <c r="D1" s="338"/>
      <c r="E1" s="338"/>
      <c r="F1" s="338"/>
      <c r="G1" s="337" t="s">
        <v>2666</v>
      </c>
      <c r="AMJ1" s="314"/>
    </row>
    <row r="2" spans="1:1024" s="340" customFormat="1" ht="13.15" customHeight="1" thickTop="1" thickBot="1">
      <c r="A2" s="327"/>
      <c r="B2" s="323" t="s">
        <v>2511</v>
      </c>
      <c r="C2" s="323" t="s">
        <v>2510</v>
      </c>
      <c r="D2" s="326" t="s">
        <v>2529</v>
      </c>
      <c r="E2" s="325"/>
      <c r="F2" s="324" t="s">
        <v>2528</v>
      </c>
      <c r="G2" s="323" t="s">
        <v>2519</v>
      </c>
      <c r="AMJ2" s="314"/>
    </row>
    <row r="3" spans="1:1024" s="340" customFormat="1" ht="13.15" customHeight="1" thickTop="1">
      <c r="A3" s="322">
        <v>1</v>
      </c>
      <c r="B3" s="322" t="s">
        <v>2551</v>
      </c>
      <c r="C3" s="322" t="s">
        <v>2665</v>
      </c>
      <c r="D3" s="331">
        <v>640</v>
      </c>
      <c r="E3" s="351" t="s">
        <v>217</v>
      </c>
      <c r="F3" s="333"/>
      <c r="G3" s="333"/>
      <c r="AMJ3" s="314"/>
    </row>
    <row r="4" spans="1:1024" s="340" customFormat="1" ht="13.15" customHeight="1">
      <c r="A4" s="322">
        <f>A3+1</f>
        <v>2</v>
      </c>
      <c r="B4" s="322" t="s">
        <v>2551</v>
      </c>
      <c r="C4" s="322" t="s">
        <v>2664</v>
      </c>
      <c r="D4" s="331">
        <v>1600</v>
      </c>
      <c r="E4" s="351" t="s">
        <v>217</v>
      </c>
      <c r="F4" s="333"/>
      <c r="G4" s="333"/>
      <c r="AMJ4" s="314"/>
    </row>
    <row r="5" spans="1:1024" s="340" customFormat="1" ht="13.15" customHeight="1">
      <c r="A5" s="322">
        <f>A4+1</f>
        <v>3</v>
      </c>
      <c r="B5" s="322" t="s">
        <v>2551</v>
      </c>
      <c r="C5" s="322" t="s">
        <v>2663</v>
      </c>
      <c r="D5" s="331">
        <v>240</v>
      </c>
      <c r="E5" s="351" t="s">
        <v>217</v>
      </c>
      <c r="F5" s="333"/>
      <c r="G5" s="333"/>
      <c r="AMJ5" s="314"/>
    </row>
    <row r="6" spans="1:1024" s="340" customFormat="1" ht="13.15" customHeight="1">
      <c r="A6" s="322">
        <f>A5+1</f>
        <v>4</v>
      </c>
      <c r="B6" s="322" t="s">
        <v>2551</v>
      </c>
      <c r="C6" s="322" t="s">
        <v>2662</v>
      </c>
      <c r="D6" s="331">
        <v>1730</v>
      </c>
      <c r="E6" s="351" t="s">
        <v>217</v>
      </c>
      <c r="F6" s="333"/>
      <c r="G6" s="333"/>
      <c r="AMJ6" s="314"/>
    </row>
    <row r="7" spans="1:1024" s="340" customFormat="1" ht="13.15" customHeight="1">
      <c r="A7" s="322">
        <f>A6+1</f>
        <v>5</v>
      </c>
      <c r="B7" s="322" t="s">
        <v>2551</v>
      </c>
      <c r="C7" s="322" t="s">
        <v>2661</v>
      </c>
      <c r="D7" s="331">
        <v>240</v>
      </c>
      <c r="E7" s="351" t="s">
        <v>217</v>
      </c>
      <c r="F7" s="333"/>
      <c r="G7" s="333"/>
      <c r="AMJ7" s="314"/>
    </row>
    <row r="8" spans="1:1024" s="340" customFormat="1" ht="13.15" customHeight="1">
      <c r="A8" s="322">
        <f>A7+1</f>
        <v>6</v>
      </c>
      <c r="B8" s="322" t="s">
        <v>2551</v>
      </c>
      <c r="C8" s="322" t="s">
        <v>2660</v>
      </c>
      <c r="D8" s="331">
        <v>20</v>
      </c>
      <c r="E8" s="351" t="s">
        <v>217</v>
      </c>
      <c r="F8" s="333"/>
      <c r="G8" s="333"/>
      <c r="AMJ8" s="314"/>
    </row>
    <row r="9" spans="1:1024" s="340" customFormat="1" ht="13.15" customHeight="1">
      <c r="A9" s="322">
        <f>A8+1</f>
        <v>7</v>
      </c>
      <c r="B9" s="322" t="s">
        <v>2551</v>
      </c>
      <c r="C9" s="322" t="s">
        <v>2659</v>
      </c>
      <c r="D9" s="331">
        <v>15</v>
      </c>
      <c r="E9" s="351" t="s">
        <v>217</v>
      </c>
      <c r="F9" s="333"/>
      <c r="G9" s="333"/>
      <c r="AMJ9" s="314"/>
    </row>
    <row r="10" spans="1:1024" s="340" customFormat="1" ht="13.15" customHeight="1">
      <c r="A10" s="322">
        <f>A9+1</f>
        <v>8</v>
      </c>
      <c r="B10" s="322" t="s">
        <v>2551</v>
      </c>
      <c r="C10" s="322" t="s">
        <v>2658</v>
      </c>
      <c r="D10" s="331">
        <v>50</v>
      </c>
      <c r="E10" s="351" t="s">
        <v>217</v>
      </c>
      <c r="F10" s="333"/>
      <c r="G10" s="333"/>
      <c r="AMJ10" s="314"/>
    </row>
    <row r="11" spans="1:1024" s="340" customFormat="1" ht="13.15" customHeight="1">
      <c r="A11" s="322">
        <f>A10+1</f>
        <v>9</v>
      </c>
      <c r="B11" s="322" t="s">
        <v>2544</v>
      </c>
      <c r="C11" s="322" t="s">
        <v>2657</v>
      </c>
      <c r="D11" s="331">
        <v>200</v>
      </c>
      <c r="E11" s="351" t="s">
        <v>217</v>
      </c>
      <c r="F11" s="333"/>
      <c r="G11" s="333"/>
      <c r="AMJ11" s="314"/>
    </row>
    <row r="12" spans="1:1024" s="340" customFormat="1" ht="13.15" customHeight="1">
      <c r="A12" s="322">
        <f>A11+1</f>
        <v>10</v>
      </c>
      <c r="B12" s="322" t="s">
        <v>2544</v>
      </c>
      <c r="C12" s="322" t="s">
        <v>2656</v>
      </c>
      <c r="D12" s="331">
        <v>20</v>
      </c>
      <c r="E12" s="351" t="s">
        <v>217</v>
      </c>
      <c r="F12" s="333"/>
      <c r="G12" s="333"/>
      <c r="AMJ12" s="314"/>
    </row>
    <row r="13" spans="1:1024" s="340" customFormat="1" ht="13.15" customHeight="1">
      <c r="A13" s="322">
        <f>A12+1</f>
        <v>11</v>
      </c>
      <c r="B13" s="322" t="s">
        <v>2655</v>
      </c>
      <c r="C13" s="322" t="s">
        <v>2654</v>
      </c>
      <c r="D13" s="331">
        <v>320</v>
      </c>
      <c r="E13" s="351" t="s">
        <v>2531</v>
      </c>
      <c r="F13" s="333"/>
      <c r="G13" s="333"/>
      <c r="AMJ13" s="314"/>
    </row>
    <row r="14" spans="1:1024" s="340" customFormat="1" ht="13.15" customHeight="1">
      <c r="A14" s="322">
        <f>A13+1</f>
        <v>12</v>
      </c>
      <c r="B14" s="322" t="s">
        <v>2653</v>
      </c>
      <c r="C14" s="322"/>
      <c r="D14" s="331">
        <v>40</v>
      </c>
      <c r="E14" s="351" t="s">
        <v>2531</v>
      </c>
      <c r="F14" s="333"/>
      <c r="G14" s="333"/>
      <c r="AMJ14" s="314"/>
    </row>
    <row r="15" spans="1:1024" s="340" customFormat="1" ht="13.15" customHeight="1">
      <c r="A15" s="322">
        <f>A14+1</f>
        <v>13</v>
      </c>
      <c r="B15" s="322" t="s">
        <v>2652</v>
      </c>
      <c r="C15" s="322" t="s">
        <v>2651</v>
      </c>
      <c r="D15" s="331">
        <v>672</v>
      </c>
      <c r="E15" s="351" t="s">
        <v>2531</v>
      </c>
      <c r="F15" s="333"/>
      <c r="G15" s="333"/>
      <c r="AMJ15" s="314"/>
    </row>
    <row r="16" spans="1:1024" s="340" customFormat="1" ht="13.15" customHeight="1">
      <c r="A16" s="322">
        <f>A15+1</f>
        <v>14</v>
      </c>
      <c r="B16" s="322" t="s">
        <v>2650</v>
      </c>
      <c r="C16" s="322"/>
      <c r="D16" s="331">
        <v>32</v>
      </c>
      <c r="E16" s="351" t="s">
        <v>2531</v>
      </c>
      <c r="F16" s="333"/>
      <c r="G16" s="333"/>
      <c r="AMJ16" s="314"/>
    </row>
    <row r="17" spans="1:1024" s="340" customFormat="1" ht="13.15" customHeight="1">
      <c r="A17" s="322">
        <f>A16+1</f>
        <v>15</v>
      </c>
      <c r="B17" s="322" t="s">
        <v>2649</v>
      </c>
      <c r="C17" s="322" t="s">
        <v>2631</v>
      </c>
      <c r="D17" s="331">
        <v>80</v>
      </c>
      <c r="E17" s="351" t="s">
        <v>2531</v>
      </c>
      <c r="F17" s="333"/>
      <c r="G17" s="333"/>
      <c r="AMJ17" s="314"/>
    </row>
    <row r="18" spans="1:1024" s="340" customFormat="1" ht="13.15" customHeight="1">
      <c r="A18" s="322">
        <f>A17+1</f>
        <v>16</v>
      </c>
      <c r="B18" s="322" t="s">
        <v>2648</v>
      </c>
      <c r="C18" s="322" t="s">
        <v>2646</v>
      </c>
      <c r="D18" s="331">
        <v>88</v>
      </c>
      <c r="E18" s="351" t="s">
        <v>2531</v>
      </c>
      <c r="F18" s="333"/>
      <c r="G18" s="333"/>
      <c r="AMJ18" s="314"/>
    </row>
    <row r="19" spans="1:1024" s="340" customFormat="1" ht="13.15" customHeight="1">
      <c r="A19" s="322">
        <f>A18+1</f>
        <v>17</v>
      </c>
      <c r="B19" s="322" t="s">
        <v>2647</v>
      </c>
      <c r="C19" s="322" t="s">
        <v>2646</v>
      </c>
      <c r="D19" s="331">
        <v>16</v>
      </c>
      <c r="E19" s="351" t="s">
        <v>2531</v>
      </c>
      <c r="F19" s="333"/>
      <c r="G19" s="333"/>
      <c r="AMJ19" s="314"/>
    </row>
    <row r="20" spans="1:1024" s="340" customFormat="1" ht="13.15" customHeight="1">
      <c r="A20" s="322">
        <f>A19+1</f>
        <v>18</v>
      </c>
      <c r="B20" s="322" t="s">
        <v>2645</v>
      </c>
      <c r="C20" s="322" t="s">
        <v>2629</v>
      </c>
      <c r="D20" s="331">
        <v>24</v>
      </c>
      <c r="E20" s="351" t="s">
        <v>2531</v>
      </c>
      <c r="F20" s="333"/>
      <c r="G20" s="333"/>
      <c r="AMJ20" s="314"/>
    </row>
    <row r="21" spans="1:1024" s="340" customFormat="1" ht="13.15" customHeight="1">
      <c r="A21" s="322">
        <f>A20+1</f>
        <v>19</v>
      </c>
      <c r="B21" s="322" t="s">
        <v>2644</v>
      </c>
      <c r="C21" s="322" t="s">
        <v>2627</v>
      </c>
      <c r="D21" s="331">
        <v>8</v>
      </c>
      <c r="E21" s="351" t="s">
        <v>2531</v>
      </c>
      <c r="F21" s="333"/>
      <c r="G21" s="333"/>
      <c r="AMJ21" s="314"/>
    </row>
    <row r="22" spans="1:1024" s="340" customFormat="1" ht="13.15" customHeight="1">
      <c r="A22" s="322">
        <f>A21+1</f>
        <v>20</v>
      </c>
      <c r="B22" s="322" t="s">
        <v>2643</v>
      </c>
      <c r="C22" s="322" t="s">
        <v>2642</v>
      </c>
      <c r="D22" s="331">
        <v>8</v>
      </c>
      <c r="E22" s="351" t="s">
        <v>2531</v>
      </c>
      <c r="F22" s="333"/>
      <c r="G22" s="333"/>
      <c r="AMJ22" s="314"/>
    </row>
    <row r="23" spans="1:1024" s="340" customFormat="1" ht="13.15" customHeight="1">
      <c r="A23" s="322">
        <f>A22+1</f>
        <v>21</v>
      </c>
      <c r="B23" s="322" t="s">
        <v>2641</v>
      </c>
      <c r="C23" s="322" t="s">
        <v>2625</v>
      </c>
      <c r="D23" s="331">
        <v>208</v>
      </c>
      <c r="E23" s="351" t="s">
        <v>2531</v>
      </c>
      <c r="F23" s="333"/>
      <c r="G23" s="333"/>
      <c r="AMJ23" s="314"/>
    </row>
    <row r="24" spans="1:1024" s="340" customFormat="1" ht="13.15" customHeight="1">
      <c r="A24" s="322">
        <f>A23+1</f>
        <v>22</v>
      </c>
      <c r="B24" s="322" t="s">
        <v>2640</v>
      </c>
      <c r="C24" s="322" t="s">
        <v>2625</v>
      </c>
      <c r="D24" s="331">
        <v>176</v>
      </c>
      <c r="E24" s="351" t="s">
        <v>2531</v>
      </c>
      <c r="F24" s="333"/>
      <c r="G24" s="333"/>
      <c r="AMJ24" s="314"/>
    </row>
    <row r="25" spans="1:1024" s="340" customFormat="1" ht="13.15" customHeight="1">
      <c r="A25" s="322">
        <f>A24+1</f>
        <v>23</v>
      </c>
      <c r="B25" s="322" t="s">
        <v>2639</v>
      </c>
      <c r="C25" s="322"/>
      <c r="D25" s="331">
        <v>32</v>
      </c>
      <c r="E25" s="351" t="s">
        <v>2531</v>
      </c>
      <c r="F25" s="333"/>
      <c r="G25" s="333"/>
      <c r="AMJ25" s="314"/>
    </row>
    <row r="26" spans="1:1024" s="340" customFormat="1" ht="13.15" customHeight="1">
      <c r="A26" s="322">
        <f>A25+1</f>
        <v>24</v>
      </c>
      <c r="B26" s="322" t="s">
        <v>2638</v>
      </c>
      <c r="C26" s="322"/>
      <c r="D26" s="331">
        <v>32</v>
      </c>
      <c r="E26" s="351" t="s">
        <v>2531</v>
      </c>
      <c r="F26" s="333"/>
      <c r="G26" s="333"/>
      <c r="AMJ26" s="314"/>
    </row>
    <row r="27" spans="1:1024" s="340" customFormat="1" ht="13.15" customHeight="1">
      <c r="A27" s="322">
        <f>A26+1</f>
        <v>25</v>
      </c>
      <c r="B27" s="322" t="s">
        <v>2634</v>
      </c>
      <c r="C27" s="322" t="s">
        <v>2637</v>
      </c>
      <c r="D27" s="331">
        <v>184</v>
      </c>
      <c r="E27" s="351" t="s">
        <v>2531</v>
      </c>
      <c r="F27" s="333"/>
      <c r="G27" s="333"/>
      <c r="AMJ27" s="314"/>
    </row>
    <row r="28" spans="1:1024" s="340" customFormat="1" ht="13.15" customHeight="1">
      <c r="A28" s="322">
        <f>A27+1</f>
        <v>26</v>
      </c>
      <c r="B28" s="322" t="s">
        <v>2634</v>
      </c>
      <c r="C28" s="322" t="s">
        <v>2636</v>
      </c>
      <c r="D28" s="331">
        <v>32</v>
      </c>
      <c r="E28" s="351" t="s">
        <v>2531</v>
      </c>
      <c r="F28" s="333"/>
      <c r="G28" s="333"/>
      <c r="AMJ28" s="314"/>
    </row>
    <row r="29" spans="1:1024" s="340" customFormat="1" ht="13.15" customHeight="1">
      <c r="A29" s="322">
        <f>A28+1</f>
        <v>27</v>
      </c>
      <c r="B29" s="322" t="s">
        <v>2634</v>
      </c>
      <c r="C29" s="322" t="s">
        <v>2635</v>
      </c>
      <c r="D29" s="331">
        <v>8</v>
      </c>
      <c r="E29" s="351" t="s">
        <v>2531</v>
      </c>
      <c r="F29" s="333"/>
      <c r="G29" s="333"/>
      <c r="AMJ29" s="314"/>
    </row>
    <row r="30" spans="1:1024" s="340" customFormat="1" ht="13.15" customHeight="1">
      <c r="A30" s="322">
        <f>A29+1</f>
        <v>28</v>
      </c>
      <c r="B30" s="322" t="s">
        <v>2634</v>
      </c>
      <c r="C30" s="322" t="s">
        <v>2633</v>
      </c>
      <c r="D30" s="331">
        <v>56</v>
      </c>
      <c r="E30" s="351" t="s">
        <v>2531</v>
      </c>
      <c r="F30" s="333"/>
      <c r="G30" s="333"/>
      <c r="AMJ30" s="314"/>
    </row>
    <row r="31" spans="1:1024" s="340" customFormat="1" ht="13.15" customHeight="1">
      <c r="A31" s="322">
        <f>A30+1</f>
        <v>29</v>
      </c>
      <c r="B31" s="322" t="s">
        <v>2632</v>
      </c>
      <c r="C31" s="322" t="s">
        <v>2631</v>
      </c>
      <c r="D31" s="331">
        <v>21</v>
      </c>
      <c r="E31" s="351" t="s">
        <v>2531</v>
      </c>
      <c r="F31" s="333"/>
      <c r="G31" s="333"/>
      <c r="AMJ31" s="314"/>
    </row>
    <row r="32" spans="1:1024" s="340" customFormat="1" ht="13.15" customHeight="1">
      <c r="A32" s="322">
        <f>A31+1</f>
        <v>30</v>
      </c>
      <c r="B32" s="322" t="s">
        <v>2630</v>
      </c>
      <c r="C32" s="322" t="s">
        <v>2629</v>
      </c>
      <c r="D32" s="331">
        <v>1</v>
      </c>
      <c r="E32" s="351" t="s">
        <v>2531</v>
      </c>
      <c r="F32" s="333"/>
      <c r="G32" s="333"/>
      <c r="AMJ32" s="314"/>
    </row>
    <row r="33" spans="1:1024" s="340" customFormat="1" ht="13.15" customHeight="1">
      <c r="A33" s="322">
        <f>A32+1</f>
        <v>31</v>
      </c>
      <c r="B33" s="322" t="s">
        <v>2628</v>
      </c>
      <c r="C33" s="322" t="s">
        <v>2627</v>
      </c>
      <c r="D33" s="331">
        <v>8</v>
      </c>
      <c r="E33" s="351" t="s">
        <v>2531</v>
      </c>
      <c r="F33" s="333"/>
      <c r="G33" s="333"/>
      <c r="AMJ33" s="314"/>
    </row>
    <row r="34" spans="1:1024" s="340" customFormat="1" ht="13.15" customHeight="1">
      <c r="A34" s="322">
        <f>A33+1</f>
        <v>32</v>
      </c>
      <c r="B34" s="322" t="s">
        <v>2626</v>
      </c>
      <c r="C34" s="322" t="s">
        <v>2625</v>
      </c>
      <c r="D34" s="331">
        <v>4</v>
      </c>
      <c r="E34" s="351" t="s">
        <v>2531</v>
      </c>
      <c r="F34" s="333"/>
      <c r="G34" s="333"/>
      <c r="AMJ34" s="314"/>
    </row>
    <row r="35" spans="1:1024" s="340" customFormat="1" ht="13.15" customHeight="1">
      <c r="A35" s="322">
        <f>A34+1</f>
        <v>33</v>
      </c>
      <c r="B35" s="322" t="s">
        <v>2623</v>
      </c>
      <c r="C35" s="322" t="s">
        <v>2624</v>
      </c>
      <c r="D35" s="331">
        <v>720</v>
      </c>
      <c r="E35" s="351" t="s">
        <v>217</v>
      </c>
      <c r="F35" s="333"/>
      <c r="G35" s="333"/>
      <c r="AMJ35" s="314"/>
    </row>
    <row r="36" spans="1:1024" s="340" customFormat="1" ht="13.15" customHeight="1">
      <c r="A36" s="322">
        <f>A35+1</f>
        <v>34</v>
      </c>
      <c r="B36" s="322" t="s">
        <v>2623</v>
      </c>
      <c r="C36" s="322" t="s">
        <v>2622</v>
      </c>
      <c r="D36" s="331">
        <v>120</v>
      </c>
      <c r="E36" s="351" t="s">
        <v>217</v>
      </c>
      <c r="F36" s="333"/>
      <c r="G36" s="333"/>
      <c r="AMJ36" s="314"/>
    </row>
    <row r="37" spans="1:1024" s="340" customFormat="1" ht="13.15" customHeight="1">
      <c r="A37" s="322">
        <f>A36+1</f>
        <v>35</v>
      </c>
      <c r="B37" s="322" t="s">
        <v>2620</v>
      </c>
      <c r="C37" s="322" t="s">
        <v>2621</v>
      </c>
      <c r="D37" s="331">
        <v>220</v>
      </c>
      <c r="E37" s="351" t="s">
        <v>217</v>
      </c>
      <c r="F37" s="333"/>
      <c r="G37" s="333"/>
      <c r="AMJ37" s="314"/>
    </row>
    <row r="38" spans="1:1024" s="340" customFormat="1" ht="13.15" customHeight="1">
      <c r="A38" s="322">
        <f>A37+1</f>
        <v>36</v>
      </c>
      <c r="B38" s="322" t="s">
        <v>2620</v>
      </c>
      <c r="C38" s="322" t="s">
        <v>2619</v>
      </c>
      <c r="D38" s="331">
        <v>40</v>
      </c>
      <c r="E38" s="351" t="s">
        <v>217</v>
      </c>
      <c r="F38" s="333"/>
      <c r="G38" s="333"/>
      <c r="AMJ38" s="314"/>
    </row>
    <row r="39" spans="1:1024" s="340" customFormat="1" ht="13.15" customHeight="1">
      <c r="A39" s="322">
        <f>A38+1</f>
        <v>37</v>
      </c>
      <c r="B39" s="322" t="s">
        <v>2618</v>
      </c>
      <c r="C39" s="322" t="s">
        <v>2617</v>
      </c>
      <c r="D39" s="331">
        <v>16</v>
      </c>
      <c r="E39" s="351" t="s">
        <v>2531</v>
      </c>
      <c r="F39" s="333"/>
      <c r="G39" s="333"/>
      <c r="AMJ39" s="314"/>
    </row>
    <row r="40" spans="1:1024" s="340" customFormat="1" ht="13.15" customHeight="1">
      <c r="A40" s="322">
        <f>A39+1</f>
        <v>38</v>
      </c>
      <c r="B40" s="322" t="s">
        <v>2616</v>
      </c>
      <c r="C40" s="322"/>
      <c r="D40" s="331">
        <v>48</v>
      </c>
      <c r="E40" s="351" t="s">
        <v>2531</v>
      </c>
      <c r="F40" s="333"/>
      <c r="G40" s="333"/>
      <c r="AMJ40" s="314"/>
    </row>
    <row r="41" spans="1:1024" s="340" customFormat="1" ht="13.15" customHeight="1">
      <c r="A41" s="322">
        <f>A40+1</f>
        <v>39</v>
      </c>
      <c r="B41" s="322" t="s">
        <v>2614</v>
      </c>
      <c r="C41" s="322" t="s">
        <v>2615</v>
      </c>
      <c r="D41" s="331">
        <v>32</v>
      </c>
      <c r="E41" s="351" t="s">
        <v>2531</v>
      </c>
      <c r="F41" s="333"/>
      <c r="G41" s="333"/>
      <c r="AMJ41" s="314"/>
    </row>
    <row r="42" spans="1:1024" s="340" customFormat="1" ht="13.15" customHeight="1">
      <c r="A42" s="322">
        <f>A41+1</f>
        <v>40</v>
      </c>
      <c r="B42" s="322" t="s">
        <v>2614</v>
      </c>
      <c r="C42" s="322" t="s">
        <v>2613</v>
      </c>
      <c r="D42" s="331">
        <v>16</v>
      </c>
      <c r="E42" s="351" t="s">
        <v>2531</v>
      </c>
      <c r="F42" s="333"/>
      <c r="G42" s="333"/>
      <c r="AMJ42" s="314"/>
    </row>
    <row r="43" spans="1:1024" s="340" customFormat="1" ht="13.15" customHeight="1">
      <c r="A43" s="322">
        <f>A42+1</f>
        <v>41</v>
      </c>
      <c r="B43" s="322" t="s">
        <v>2612</v>
      </c>
      <c r="C43" s="322"/>
      <c r="D43" s="331">
        <v>16</v>
      </c>
      <c r="E43" s="351" t="s">
        <v>2531</v>
      </c>
      <c r="F43" s="333"/>
      <c r="G43" s="333"/>
      <c r="AMJ43" s="314"/>
    </row>
    <row r="44" spans="1:1024" s="340" customFormat="1" ht="13.15" customHeight="1">
      <c r="A44" s="322">
        <f>A43+1</f>
        <v>42</v>
      </c>
      <c r="B44" s="322" t="s">
        <v>2611</v>
      </c>
      <c r="C44" s="322" t="s">
        <v>2607</v>
      </c>
      <c r="D44" s="331">
        <v>16</v>
      </c>
      <c r="E44" s="351" t="s">
        <v>2531</v>
      </c>
      <c r="F44" s="333"/>
      <c r="G44" s="333"/>
      <c r="AMJ44" s="314"/>
    </row>
    <row r="45" spans="1:1024" s="340" customFormat="1" ht="13.15" customHeight="1">
      <c r="A45" s="322">
        <f>A44+1</f>
        <v>43</v>
      </c>
      <c r="B45" s="322" t="s">
        <v>2610</v>
      </c>
      <c r="C45" s="322"/>
      <c r="D45" s="331">
        <v>16</v>
      </c>
      <c r="E45" s="351" t="s">
        <v>2531</v>
      </c>
      <c r="F45" s="333"/>
      <c r="G45" s="333"/>
      <c r="AMJ45" s="314"/>
    </row>
    <row r="46" spans="1:1024" s="340" customFormat="1" ht="13.15" customHeight="1">
      <c r="A46" s="322">
        <f>A45+1</f>
        <v>44</v>
      </c>
      <c r="B46" s="322" t="s">
        <v>2609</v>
      </c>
      <c r="C46" s="322"/>
      <c r="D46" s="331">
        <v>18</v>
      </c>
      <c r="E46" s="351" t="s">
        <v>2531</v>
      </c>
      <c r="F46" s="333"/>
      <c r="G46" s="333"/>
      <c r="AMJ46" s="314"/>
    </row>
    <row r="47" spans="1:1024" s="340" customFormat="1" ht="13.15" customHeight="1">
      <c r="A47" s="322">
        <f>A46+1</f>
        <v>45</v>
      </c>
      <c r="B47" s="322" t="s">
        <v>2608</v>
      </c>
      <c r="C47" s="322" t="s">
        <v>2607</v>
      </c>
      <c r="D47" s="331">
        <v>2</v>
      </c>
      <c r="E47" s="351" t="s">
        <v>2531</v>
      </c>
      <c r="F47" s="333"/>
      <c r="G47" s="333"/>
      <c r="AMJ47" s="314"/>
    </row>
    <row r="48" spans="1:1024" s="340" customFormat="1" ht="13.15" customHeight="1">
      <c r="A48" s="322">
        <f>A47+1</f>
        <v>46</v>
      </c>
      <c r="B48" s="322" t="s">
        <v>2606</v>
      </c>
      <c r="C48" s="322"/>
      <c r="D48" s="331">
        <v>58</v>
      </c>
      <c r="E48" s="351" t="s">
        <v>2531</v>
      </c>
      <c r="F48" s="333"/>
      <c r="G48" s="333"/>
      <c r="AMJ48" s="314"/>
    </row>
    <row r="49" spans="1:1024" s="340" customFormat="1" ht="13.15" customHeight="1">
      <c r="A49" s="322">
        <f>A48+1</f>
        <v>47</v>
      </c>
      <c r="B49" s="322" t="s">
        <v>2605</v>
      </c>
      <c r="C49" s="322" t="s">
        <v>2604</v>
      </c>
      <c r="D49" s="331">
        <v>27</v>
      </c>
      <c r="E49" s="351" t="s">
        <v>2531</v>
      </c>
      <c r="F49" s="333"/>
      <c r="G49" s="333"/>
      <c r="AMJ49" s="314"/>
    </row>
    <row r="50" spans="1:1024" s="340" customFormat="1" ht="13.15" customHeight="1">
      <c r="A50" s="322">
        <f>A49+1</f>
        <v>48</v>
      </c>
      <c r="B50" s="322" t="s">
        <v>2603</v>
      </c>
      <c r="C50" s="322" t="s">
        <v>2602</v>
      </c>
      <c r="D50" s="331">
        <v>28</v>
      </c>
      <c r="E50" s="351" t="s">
        <v>2531</v>
      </c>
      <c r="F50" s="333"/>
      <c r="G50" s="333"/>
      <c r="AMJ50" s="314"/>
    </row>
    <row r="51" spans="1:1024" s="340" customFormat="1" ht="13.15" customHeight="1">
      <c r="A51" s="322">
        <f>A50+1</f>
        <v>49</v>
      </c>
      <c r="B51" s="322" t="s">
        <v>2594</v>
      </c>
      <c r="C51" s="322" t="s">
        <v>2601</v>
      </c>
      <c r="D51" s="331">
        <v>8</v>
      </c>
      <c r="E51" s="351" t="s">
        <v>2531</v>
      </c>
      <c r="F51" s="333"/>
      <c r="G51" s="333"/>
      <c r="AMJ51" s="314"/>
    </row>
    <row r="52" spans="1:1024" s="340" customFormat="1" ht="13.15" customHeight="1">
      <c r="A52" s="322">
        <f>A51+1</f>
        <v>50</v>
      </c>
      <c r="B52" s="322" t="s">
        <v>2592</v>
      </c>
      <c r="C52" s="322" t="s">
        <v>2600</v>
      </c>
      <c r="D52" s="331">
        <v>8</v>
      </c>
      <c r="E52" s="351" t="s">
        <v>2531</v>
      </c>
      <c r="F52" s="333"/>
      <c r="G52" s="333"/>
      <c r="AMJ52" s="314"/>
    </row>
    <row r="53" spans="1:1024" s="340" customFormat="1" ht="13.15" customHeight="1">
      <c r="A53" s="322">
        <f>A52+1</f>
        <v>51</v>
      </c>
      <c r="B53" s="322" t="s">
        <v>2598</v>
      </c>
      <c r="C53" s="322" t="s">
        <v>2599</v>
      </c>
      <c r="D53" s="331">
        <v>7</v>
      </c>
      <c r="E53" s="351" t="s">
        <v>2531</v>
      </c>
      <c r="F53" s="333"/>
      <c r="G53" s="333"/>
      <c r="AMJ53" s="314"/>
    </row>
    <row r="54" spans="1:1024" s="340" customFormat="1" ht="13.15" customHeight="1">
      <c r="A54" s="322">
        <f>A53+1</f>
        <v>52</v>
      </c>
      <c r="B54" s="322" t="s">
        <v>2598</v>
      </c>
      <c r="C54" s="322" t="s">
        <v>2597</v>
      </c>
      <c r="D54" s="331">
        <v>1</v>
      </c>
      <c r="E54" s="351" t="s">
        <v>2531</v>
      </c>
      <c r="F54" s="333"/>
      <c r="G54" s="333"/>
      <c r="AMJ54" s="314"/>
    </row>
    <row r="55" spans="1:1024" s="340" customFormat="1" ht="13.15" customHeight="1">
      <c r="A55" s="322">
        <f>A54+1</f>
        <v>53</v>
      </c>
      <c r="B55" s="322" t="s">
        <v>2590</v>
      </c>
      <c r="C55" s="322" t="s">
        <v>2596</v>
      </c>
      <c r="D55" s="331">
        <v>1</v>
      </c>
      <c r="E55" s="351" t="s">
        <v>2531</v>
      </c>
      <c r="F55" s="333"/>
      <c r="G55" s="333"/>
      <c r="AMJ55" s="314"/>
    </row>
    <row r="56" spans="1:1024" s="340" customFormat="1" ht="13.15" customHeight="1" thickBot="1">
      <c r="A56" s="322">
        <f>A55+1</f>
        <v>54</v>
      </c>
      <c r="B56" s="322" t="s">
        <v>2590</v>
      </c>
      <c r="C56" s="322" t="s">
        <v>2595</v>
      </c>
      <c r="D56" s="331">
        <v>1</v>
      </c>
      <c r="E56" s="351" t="s">
        <v>2531</v>
      </c>
      <c r="F56" s="333"/>
      <c r="G56" s="333"/>
      <c r="AMJ56" s="314"/>
    </row>
    <row r="57" spans="1:1024" s="340" customFormat="1" ht="13.15" customHeight="1" thickTop="1">
      <c r="A57" s="348">
        <f>A56+1</f>
        <v>55</v>
      </c>
      <c r="B57" s="347" t="s">
        <v>2506</v>
      </c>
      <c r="C57" s="343"/>
      <c r="D57" s="346"/>
      <c r="E57" s="345"/>
      <c r="F57" s="344"/>
      <c r="G57" s="343"/>
      <c r="AMJ57" s="314"/>
    </row>
    <row r="58" spans="1:1024" s="340" customFormat="1" ht="13.15" customHeight="1">
      <c r="A58" s="352"/>
      <c r="B58" s="352"/>
      <c r="C58" s="352"/>
      <c r="D58" s="352"/>
      <c r="E58" s="352"/>
      <c r="G58" s="352"/>
      <c r="AMJ58" s="314"/>
    </row>
    <row r="59" spans="1:1024" s="340" customFormat="1" ht="13.15" customHeight="1" thickBot="1">
      <c r="A59" s="338" t="s">
        <v>2594</v>
      </c>
      <c r="B59" s="338"/>
      <c r="C59" s="338"/>
      <c r="D59" s="338"/>
      <c r="E59" s="338"/>
      <c r="F59" s="338"/>
      <c r="G59" s="337" t="s">
        <v>2593</v>
      </c>
      <c r="AMJ59" s="314"/>
    </row>
    <row r="60" spans="1:1024" s="340" customFormat="1" ht="13.15" customHeight="1" thickTop="1" thickBot="1">
      <c r="A60" s="327"/>
      <c r="B60" s="323" t="s">
        <v>2511</v>
      </c>
      <c r="C60" s="323" t="s">
        <v>2510</v>
      </c>
      <c r="D60" s="326" t="s">
        <v>2529</v>
      </c>
      <c r="E60" s="325"/>
      <c r="F60" s="324" t="s">
        <v>2528</v>
      </c>
      <c r="G60" s="323" t="s">
        <v>2519</v>
      </c>
      <c r="AMJ60" s="314"/>
    </row>
    <row r="61" spans="1:1024" s="340" customFormat="1" ht="13.15" customHeight="1" thickTop="1">
      <c r="A61" s="322">
        <v>1</v>
      </c>
      <c r="B61" s="322" t="s">
        <v>2574</v>
      </c>
      <c r="C61" s="322" t="s">
        <v>2588</v>
      </c>
      <c r="D61" s="331">
        <v>1</v>
      </c>
      <c r="E61" s="351" t="s">
        <v>2531</v>
      </c>
      <c r="F61" s="333"/>
      <c r="G61" s="333"/>
      <c r="AMJ61" s="314"/>
    </row>
    <row r="62" spans="1:1024" s="340" customFormat="1" ht="13.15" customHeight="1">
      <c r="A62" s="322">
        <f>A61+1</f>
        <v>2</v>
      </c>
      <c r="B62" s="322" t="s">
        <v>2587</v>
      </c>
      <c r="C62" s="322" t="s">
        <v>2571</v>
      </c>
      <c r="D62" s="331">
        <v>1</v>
      </c>
      <c r="E62" s="351" t="s">
        <v>2531</v>
      </c>
      <c r="F62" s="333"/>
      <c r="G62" s="333"/>
      <c r="AMJ62" s="314"/>
    </row>
    <row r="63" spans="1:1024" s="340" customFormat="1" ht="13.15" customHeight="1">
      <c r="A63" s="322">
        <f>A62+1</f>
        <v>3</v>
      </c>
      <c r="B63" s="322" t="s">
        <v>2570</v>
      </c>
      <c r="C63" s="322" t="s">
        <v>2583</v>
      </c>
      <c r="D63" s="331">
        <v>9</v>
      </c>
      <c r="E63" s="351" t="s">
        <v>2531</v>
      </c>
      <c r="F63" s="333"/>
      <c r="G63" s="333"/>
      <c r="AMJ63" s="314"/>
    </row>
    <row r="64" spans="1:1024" s="340" customFormat="1" ht="13.15" customHeight="1">
      <c r="A64" s="322">
        <f>A63+1</f>
        <v>4</v>
      </c>
      <c r="B64" s="322" t="s">
        <v>2568</v>
      </c>
      <c r="C64" s="322" t="s">
        <v>2567</v>
      </c>
      <c r="D64" s="331">
        <v>2</v>
      </c>
      <c r="E64" s="351" t="s">
        <v>2531</v>
      </c>
      <c r="F64" s="333"/>
      <c r="G64" s="333"/>
      <c r="AMJ64" s="314"/>
    </row>
    <row r="65" spans="1:1024" s="340" customFormat="1" ht="13.15" customHeight="1">
      <c r="A65" s="322">
        <f>A64+1</f>
        <v>5</v>
      </c>
      <c r="B65" s="322" t="s">
        <v>2584</v>
      </c>
      <c r="C65" s="322" t="s">
        <v>2583</v>
      </c>
      <c r="D65" s="331">
        <v>1</v>
      </c>
      <c r="E65" s="351" t="s">
        <v>2531</v>
      </c>
      <c r="F65" s="333"/>
      <c r="G65" s="333"/>
      <c r="AMJ65" s="314"/>
    </row>
    <row r="66" spans="1:1024" s="340" customFormat="1" ht="13.15" customHeight="1">
      <c r="A66" s="322">
        <f>A65+1</f>
        <v>6</v>
      </c>
      <c r="B66" s="322" t="s">
        <v>2582</v>
      </c>
      <c r="C66" s="322" t="s">
        <v>2581</v>
      </c>
      <c r="D66" s="331">
        <v>1</v>
      </c>
      <c r="E66" s="351" t="s">
        <v>2531</v>
      </c>
      <c r="F66" s="333"/>
      <c r="G66" s="333"/>
      <c r="AMJ66" s="314"/>
    </row>
    <row r="67" spans="1:1024" s="340" customFormat="1" ht="13.15" customHeight="1">
      <c r="A67" s="322">
        <f>A66+1</f>
        <v>7</v>
      </c>
      <c r="B67" s="322" t="s">
        <v>2580</v>
      </c>
      <c r="C67" s="322" t="s">
        <v>2579</v>
      </c>
      <c r="D67" s="331">
        <v>1</v>
      </c>
      <c r="E67" s="351" t="s">
        <v>2531</v>
      </c>
      <c r="F67" s="333"/>
      <c r="G67" s="333"/>
      <c r="AMJ67" s="314"/>
    </row>
    <row r="68" spans="1:1024" s="340" customFormat="1" ht="13.15" customHeight="1">
      <c r="A68" s="322">
        <f>A67+1</f>
        <v>8</v>
      </c>
      <c r="B68" s="322" t="s">
        <v>2578</v>
      </c>
      <c r="C68" s="322" t="s">
        <v>2577</v>
      </c>
      <c r="D68" s="331">
        <v>1</v>
      </c>
      <c r="E68" s="351" t="s">
        <v>2531</v>
      </c>
      <c r="F68" s="333"/>
      <c r="G68" s="333"/>
      <c r="AMJ68" s="314"/>
    </row>
    <row r="69" spans="1:1024" s="340" customFormat="1" ht="13.15" customHeight="1">
      <c r="A69" s="322">
        <f>A68+1</f>
        <v>9</v>
      </c>
      <c r="B69" s="322" t="s">
        <v>2566</v>
      </c>
      <c r="C69" s="322"/>
      <c r="D69" s="331">
        <v>1</v>
      </c>
      <c r="E69" s="351" t="s">
        <v>2531</v>
      </c>
      <c r="F69" s="333"/>
      <c r="G69" s="333"/>
      <c r="AMJ69" s="314"/>
    </row>
    <row r="70" spans="1:1024" s="340" customFormat="1" ht="13.15" customHeight="1">
      <c r="A70" s="322">
        <f>A69+1</f>
        <v>10</v>
      </c>
      <c r="B70" s="322" t="s">
        <v>2564</v>
      </c>
      <c r="C70" s="322" t="s">
        <v>2565</v>
      </c>
      <c r="D70" s="331">
        <v>1</v>
      </c>
      <c r="E70" s="351" t="s">
        <v>2531</v>
      </c>
      <c r="F70" s="333"/>
      <c r="G70" s="333"/>
      <c r="AMJ70" s="314"/>
    </row>
    <row r="71" spans="1:1024" s="340" customFormat="1" ht="13.15" customHeight="1" thickBot="1">
      <c r="A71" s="322">
        <f>A70+1</f>
        <v>11</v>
      </c>
      <c r="B71" s="322" t="s">
        <v>2564</v>
      </c>
      <c r="C71" s="322" t="s">
        <v>2563</v>
      </c>
      <c r="D71" s="331">
        <v>2</v>
      </c>
      <c r="E71" s="351" t="s">
        <v>2531</v>
      </c>
      <c r="F71" s="333"/>
      <c r="G71" s="333"/>
      <c r="AMJ71" s="314"/>
    </row>
    <row r="72" spans="1:1024" s="340" customFormat="1" ht="13.15" customHeight="1" thickTop="1">
      <c r="A72" s="348">
        <f>A71+1</f>
        <v>12</v>
      </c>
      <c r="B72" s="347" t="s">
        <v>2506</v>
      </c>
      <c r="C72" s="343"/>
      <c r="D72" s="346"/>
      <c r="E72" s="345"/>
      <c r="F72" s="344"/>
      <c r="G72" s="343"/>
      <c r="AMJ72" s="314"/>
    </row>
    <row r="74" spans="1:1024" ht="13.15" customHeight="1" thickBot="1">
      <c r="A74" s="338" t="s">
        <v>2592</v>
      </c>
      <c r="B74" s="338"/>
      <c r="C74" s="338"/>
      <c r="D74" s="338"/>
      <c r="E74" s="338"/>
      <c r="F74" s="338"/>
      <c r="G74" s="337" t="s">
        <v>2591</v>
      </c>
    </row>
    <row r="75" spans="1:1024" ht="13.15" customHeight="1" thickTop="1" thickBot="1">
      <c r="A75" s="327"/>
      <c r="B75" s="323" t="s">
        <v>2511</v>
      </c>
      <c r="C75" s="323" t="s">
        <v>2510</v>
      </c>
      <c r="D75" s="326" t="s">
        <v>2529</v>
      </c>
      <c r="E75" s="325"/>
      <c r="F75" s="324" t="s">
        <v>2528</v>
      </c>
      <c r="G75" s="323" t="s">
        <v>2519</v>
      </c>
    </row>
    <row r="76" spans="1:1024" ht="13.15" customHeight="1" thickTop="1">
      <c r="A76" s="322">
        <v>1</v>
      </c>
      <c r="B76" s="322" t="s">
        <v>2574</v>
      </c>
      <c r="C76" s="322" t="s">
        <v>2588</v>
      </c>
      <c r="D76" s="331">
        <v>1</v>
      </c>
      <c r="E76" s="351" t="s">
        <v>2531</v>
      </c>
      <c r="F76" s="333"/>
      <c r="G76" s="333"/>
    </row>
    <row r="77" spans="1:1024" ht="13.15" customHeight="1">
      <c r="A77" s="322">
        <f>A76+1</f>
        <v>2</v>
      </c>
      <c r="B77" s="322" t="s">
        <v>2587</v>
      </c>
      <c r="C77" s="322" t="s">
        <v>2571</v>
      </c>
      <c r="D77" s="331">
        <v>1</v>
      </c>
      <c r="E77" s="351" t="s">
        <v>2531</v>
      </c>
      <c r="F77" s="333"/>
      <c r="G77" s="333"/>
    </row>
    <row r="78" spans="1:1024" ht="13.15" customHeight="1">
      <c r="A78" s="322">
        <f>A77+1</f>
        <v>3</v>
      </c>
      <c r="B78" s="322" t="s">
        <v>2570</v>
      </c>
      <c r="C78" s="322" t="s">
        <v>2583</v>
      </c>
      <c r="D78" s="331">
        <v>7</v>
      </c>
      <c r="E78" s="351" t="s">
        <v>2531</v>
      </c>
      <c r="F78" s="333"/>
      <c r="G78" s="333"/>
    </row>
    <row r="79" spans="1:1024" ht="13.15" customHeight="1">
      <c r="A79" s="322">
        <f>A78+1</f>
        <v>4</v>
      </c>
      <c r="B79" s="322" t="s">
        <v>2568</v>
      </c>
      <c r="C79" s="322" t="s">
        <v>2567</v>
      </c>
      <c r="D79" s="331">
        <v>1</v>
      </c>
      <c r="E79" s="351" t="s">
        <v>2531</v>
      </c>
      <c r="F79" s="333"/>
      <c r="G79" s="333"/>
    </row>
    <row r="80" spans="1:1024" ht="13.15" customHeight="1">
      <c r="A80" s="322">
        <f>A79+1</f>
        <v>5</v>
      </c>
      <c r="B80" s="322" t="s">
        <v>2584</v>
      </c>
      <c r="C80" s="322" t="s">
        <v>2583</v>
      </c>
      <c r="D80" s="331">
        <v>1</v>
      </c>
      <c r="E80" s="351" t="s">
        <v>2531</v>
      </c>
      <c r="F80" s="333"/>
      <c r="G80" s="333"/>
    </row>
    <row r="81" spans="1:7" ht="13.15" customHeight="1">
      <c r="A81" s="322">
        <f>A80+1</f>
        <v>6</v>
      </c>
      <c r="B81" s="322" t="s">
        <v>2582</v>
      </c>
      <c r="C81" s="322" t="s">
        <v>2581</v>
      </c>
      <c r="D81" s="331">
        <v>1</v>
      </c>
      <c r="E81" s="351" t="s">
        <v>2531</v>
      </c>
      <c r="F81" s="333"/>
      <c r="G81" s="333"/>
    </row>
    <row r="82" spans="1:7" ht="13.15" customHeight="1">
      <c r="A82" s="322">
        <f>A81+1</f>
        <v>7</v>
      </c>
      <c r="B82" s="322" t="s">
        <v>2580</v>
      </c>
      <c r="C82" s="322" t="s">
        <v>2579</v>
      </c>
      <c r="D82" s="331">
        <v>1</v>
      </c>
      <c r="E82" s="351" t="s">
        <v>2531</v>
      </c>
      <c r="F82" s="333"/>
      <c r="G82" s="333"/>
    </row>
    <row r="83" spans="1:7" ht="13.15" customHeight="1">
      <c r="A83" s="322">
        <f>A82+1</f>
        <v>8</v>
      </c>
      <c r="B83" s="322" t="s">
        <v>2578</v>
      </c>
      <c r="C83" s="322" t="s">
        <v>2577</v>
      </c>
      <c r="D83" s="331">
        <v>1</v>
      </c>
      <c r="E83" s="351" t="s">
        <v>2531</v>
      </c>
      <c r="F83" s="333"/>
      <c r="G83" s="333"/>
    </row>
    <row r="84" spans="1:7" ht="13.15" customHeight="1">
      <c r="A84" s="322">
        <f>A83+1</f>
        <v>9</v>
      </c>
      <c r="B84" s="322" t="s">
        <v>2566</v>
      </c>
      <c r="C84" s="322"/>
      <c r="D84" s="331">
        <v>1</v>
      </c>
      <c r="E84" s="351" t="s">
        <v>2531</v>
      </c>
      <c r="F84" s="333"/>
      <c r="G84" s="333"/>
    </row>
    <row r="85" spans="1:7" ht="13.15" customHeight="1">
      <c r="A85" s="322">
        <f>A84+1</f>
        <v>10</v>
      </c>
      <c r="B85" s="322" t="s">
        <v>2564</v>
      </c>
      <c r="C85" s="322" t="s">
        <v>2565</v>
      </c>
      <c r="D85" s="331">
        <v>1</v>
      </c>
      <c r="E85" s="351" t="s">
        <v>2531</v>
      </c>
      <c r="F85" s="333"/>
      <c r="G85" s="333"/>
    </row>
    <row r="86" spans="1:7" ht="13.15" customHeight="1" thickBot="1">
      <c r="A86" s="322">
        <f>A85+1</f>
        <v>11</v>
      </c>
      <c r="B86" s="322" t="s">
        <v>2564</v>
      </c>
      <c r="C86" s="322" t="s">
        <v>2563</v>
      </c>
      <c r="D86" s="331">
        <v>2</v>
      </c>
      <c r="E86" s="351" t="s">
        <v>2531</v>
      </c>
      <c r="F86" s="333"/>
      <c r="G86" s="333"/>
    </row>
    <row r="87" spans="1:7" ht="13.15" customHeight="1" thickTop="1">
      <c r="A87" s="348">
        <f>A86+1</f>
        <v>12</v>
      </c>
      <c r="B87" s="347" t="s">
        <v>2506</v>
      </c>
      <c r="C87" s="343"/>
      <c r="D87" s="346"/>
      <c r="E87" s="345"/>
      <c r="F87" s="344"/>
      <c r="G87" s="343"/>
    </row>
    <row r="89" spans="1:7" ht="13.15" customHeight="1" thickBot="1">
      <c r="A89" s="338" t="s">
        <v>2590</v>
      </c>
      <c r="B89" s="338"/>
      <c r="C89" s="338"/>
      <c r="D89" s="338"/>
      <c r="E89" s="338"/>
      <c r="F89" s="338"/>
      <c r="G89" s="337" t="s">
        <v>2589</v>
      </c>
    </row>
    <row r="90" spans="1:7" ht="13.15" customHeight="1" thickTop="1" thickBot="1">
      <c r="A90" s="327"/>
      <c r="B90" s="323" t="s">
        <v>2511</v>
      </c>
      <c r="C90" s="323" t="s">
        <v>2510</v>
      </c>
      <c r="D90" s="326" t="s">
        <v>2529</v>
      </c>
      <c r="E90" s="325"/>
      <c r="F90" s="324" t="s">
        <v>2528</v>
      </c>
      <c r="G90" s="323" t="s">
        <v>2519</v>
      </c>
    </row>
    <row r="91" spans="1:7" ht="13.15" customHeight="1" thickTop="1">
      <c r="A91" s="322">
        <v>1</v>
      </c>
      <c r="B91" s="322" t="s">
        <v>2574</v>
      </c>
      <c r="C91" s="322" t="s">
        <v>2588</v>
      </c>
      <c r="D91" s="331">
        <v>1</v>
      </c>
      <c r="E91" s="351" t="s">
        <v>2531</v>
      </c>
      <c r="F91" s="333"/>
      <c r="G91" s="333"/>
    </row>
    <row r="92" spans="1:7" ht="13.15" customHeight="1">
      <c r="A92" s="322">
        <f>A91+1</f>
        <v>2</v>
      </c>
      <c r="B92" s="322" t="s">
        <v>2587</v>
      </c>
      <c r="C92" s="322" t="s">
        <v>2571</v>
      </c>
      <c r="D92" s="331">
        <v>1</v>
      </c>
      <c r="E92" s="351" t="s">
        <v>2531</v>
      </c>
      <c r="F92" s="333"/>
      <c r="G92" s="333"/>
    </row>
    <row r="93" spans="1:7" ht="13.15" customHeight="1">
      <c r="A93" s="322">
        <f>A92+1</f>
        <v>3</v>
      </c>
      <c r="B93" s="322" t="s">
        <v>2570</v>
      </c>
      <c r="C93" s="322" t="s">
        <v>2569</v>
      </c>
      <c r="D93" s="331">
        <v>1</v>
      </c>
      <c r="E93" s="351" t="s">
        <v>2531</v>
      </c>
      <c r="F93" s="333"/>
      <c r="G93" s="333"/>
    </row>
    <row r="94" spans="1:7" ht="13.15" customHeight="1">
      <c r="A94" s="322">
        <f>A93+1</f>
        <v>4</v>
      </c>
      <c r="B94" s="322" t="s">
        <v>2570</v>
      </c>
      <c r="C94" s="322" t="s">
        <v>2586</v>
      </c>
      <c r="D94" s="331">
        <v>1</v>
      </c>
      <c r="E94" s="351" t="s">
        <v>2531</v>
      </c>
      <c r="F94" s="333"/>
      <c r="G94" s="333"/>
    </row>
    <row r="95" spans="1:7" ht="13.15" customHeight="1">
      <c r="A95" s="322">
        <f>A94+1</f>
        <v>5</v>
      </c>
      <c r="B95" s="322" t="s">
        <v>2568</v>
      </c>
      <c r="C95" s="322" t="s">
        <v>2567</v>
      </c>
      <c r="D95" s="331">
        <v>3</v>
      </c>
      <c r="E95" s="351" t="s">
        <v>2531</v>
      </c>
      <c r="F95" s="333"/>
      <c r="G95" s="333"/>
    </row>
    <row r="96" spans="1:7" ht="13.15" customHeight="1">
      <c r="A96" s="322">
        <f>A95+1</f>
        <v>6</v>
      </c>
      <c r="B96" s="322" t="s">
        <v>2568</v>
      </c>
      <c r="C96" s="322" t="s">
        <v>2585</v>
      </c>
      <c r="D96" s="331">
        <v>2</v>
      </c>
      <c r="E96" s="351" t="s">
        <v>2531</v>
      </c>
      <c r="F96" s="333"/>
      <c r="G96" s="333"/>
    </row>
    <row r="97" spans="1:7" ht="13.15" customHeight="1">
      <c r="A97" s="322">
        <f>A96+1</f>
        <v>7</v>
      </c>
      <c r="B97" s="322" t="s">
        <v>2584</v>
      </c>
      <c r="C97" s="322" t="s">
        <v>2583</v>
      </c>
      <c r="D97" s="331">
        <v>1</v>
      </c>
      <c r="E97" s="351" t="s">
        <v>2531</v>
      </c>
      <c r="F97" s="333"/>
      <c r="G97" s="333"/>
    </row>
    <row r="98" spans="1:7" ht="13.15" customHeight="1">
      <c r="A98" s="322">
        <f>A97+1</f>
        <v>8</v>
      </c>
      <c r="B98" s="322" t="s">
        <v>2582</v>
      </c>
      <c r="C98" s="322" t="s">
        <v>2581</v>
      </c>
      <c r="D98" s="331">
        <v>1</v>
      </c>
      <c r="E98" s="351" t="s">
        <v>2531</v>
      </c>
      <c r="F98" s="333"/>
      <c r="G98" s="333"/>
    </row>
    <row r="99" spans="1:7" ht="13.15" customHeight="1">
      <c r="A99" s="322">
        <f>A98+1</f>
        <v>9</v>
      </c>
      <c r="B99" s="322" t="s">
        <v>2580</v>
      </c>
      <c r="C99" s="322" t="s">
        <v>2579</v>
      </c>
      <c r="D99" s="331">
        <v>1</v>
      </c>
      <c r="E99" s="351" t="s">
        <v>2531</v>
      </c>
      <c r="F99" s="333"/>
      <c r="G99" s="333"/>
    </row>
    <row r="100" spans="1:7" ht="13.15" customHeight="1">
      <c r="A100" s="322">
        <f>A99+1</f>
        <v>10</v>
      </c>
      <c r="B100" s="322" t="s">
        <v>2578</v>
      </c>
      <c r="C100" s="322" t="s">
        <v>2577</v>
      </c>
      <c r="D100" s="331">
        <v>1</v>
      </c>
      <c r="E100" s="351" t="s">
        <v>2531</v>
      </c>
      <c r="F100" s="333"/>
      <c r="G100" s="333"/>
    </row>
    <row r="101" spans="1:7" ht="13.15" customHeight="1">
      <c r="A101" s="322">
        <f>A100+1</f>
        <v>11</v>
      </c>
      <c r="B101" s="322" t="s">
        <v>2566</v>
      </c>
      <c r="C101" s="322"/>
      <c r="D101" s="331">
        <v>1</v>
      </c>
      <c r="E101" s="351" t="s">
        <v>2531</v>
      </c>
      <c r="F101" s="333"/>
      <c r="G101" s="333"/>
    </row>
    <row r="102" spans="1:7" ht="13.15" customHeight="1">
      <c r="A102" s="322">
        <f>A101+1</f>
        <v>12</v>
      </c>
      <c r="B102" s="322" t="s">
        <v>2564</v>
      </c>
      <c r="C102" s="322" t="s">
        <v>2565</v>
      </c>
      <c r="D102" s="331">
        <v>1</v>
      </c>
      <c r="E102" s="351" t="s">
        <v>2531</v>
      </c>
      <c r="F102" s="333"/>
      <c r="G102" s="333"/>
    </row>
    <row r="103" spans="1:7" ht="13.15" customHeight="1" thickBot="1">
      <c r="A103" s="322">
        <f>A102+1</f>
        <v>13</v>
      </c>
      <c r="B103" s="322" t="s">
        <v>2564</v>
      </c>
      <c r="C103" s="322" t="s">
        <v>2563</v>
      </c>
      <c r="D103" s="331">
        <v>2</v>
      </c>
      <c r="E103" s="351" t="s">
        <v>2531</v>
      </c>
      <c r="F103" s="333"/>
      <c r="G103" s="333"/>
    </row>
    <row r="104" spans="1:7" ht="13.15" customHeight="1" thickTop="1">
      <c r="A104" s="348">
        <f>A103+1</f>
        <v>14</v>
      </c>
      <c r="B104" s="347" t="s">
        <v>2506</v>
      </c>
      <c r="C104" s="343"/>
      <c r="D104" s="346"/>
      <c r="E104" s="345"/>
      <c r="F104" s="344"/>
      <c r="G104" s="343"/>
    </row>
    <row r="106" spans="1:7" ht="13.15" customHeight="1" thickBot="1">
      <c r="A106" s="338" t="s">
        <v>2576</v>
      </c>
      <c r="B106" s="338"/>
      <c r="C106" s="338"/>
      <c r="D106" s="338"/>
      <c r="E106" s="338"/>
      <c r="F106" s="338"/>
      <c r="G106" s="337" t="s">
        <v>2575</v>
      </c>
    </row>
    <row r="107" spans="1:7" ht="13.15" customHeight="1" thickTop="1" thickBot="1">
      <c r="A107" s="327"/>
      <c r="B107" s="323" t="s">
        <v>2511</v>
      </c>
      <c r="C107" s="323" t="s">
        <v>2510</v>
      </c>
      <c r="D107" s="326" t="s">
        <v>2529</v>
      </c>
      <c r="E107" s="325"/>
      <c r="F107" s="324" t="s">
        <v>2528</v>
      </c>
      <c r="G107" s="323" t="s">
        <v>2519</v>
      </c>
    </row>
    <row r="108" spans="1:7" ht="13.15" customHeight="1" thickTop="1">
      <c r="A108" s="322">
        <v>1</v>
      </c>
      <c r="B108" s="322" t="s">
        <v>2574</v>
      </c>
      <c r="C108" s="322" t="s">
        <v>2573</v>
      </c>
      <c r="D108" s="331">
        <v>1</v>
      </c>
      <c r="E108" s="351" t="s">
        <v>2531</v>
      </c>
      <c r="F108" s="333"/>
      <c r="G108" s="333"/>
    </row>
    <row r="109" spans="1:7" ht="13.15" customHeight="1">
      <c r="A109" s="322">
        <f>A108+1</f>
        <v>2</v>
      </c>
      <c r="B109" s="322" t="s">
        <v>2572</v>
      </c>
      <c r="C109" s="322" t="s">
        <v>2571</v>
      </c>
      <c r="D109" s="331">
        <v>1</v>
      </c>
      <c r="E109" s="351" t="s">
        <v>2531</v>
      </c>
      <c r="F109" s="333"/>
      <c r="G109" s="333"/>
    </row>
    <row r="110" spans="1:7" ht="13.15" customHeight="1">
      <c r="A110" s="322">
        <f>A109+1</f>
        <v>3</v>
      </c>
      <c r="B110" s="322" t="s">
        <v>2570</v>
      </c>
      <c r="C110" s="322" t="s">
        <v>2569</v>
      </c>
      <c r="D110" s="331">
        <v>1</v>
      </c>
      <c r="E110" s="351" t="s">
        <v>2531</v>
      </c>
      <c r="F110" s="333"/>
      <c r="G110" s="333"/>
    </row>
    <row r="111" spans="1:7" ht="13.15" customHeight="1">
      <c r="A111" s="322">
        <f>A110+1</f>
        <v>4</v>
      </c>
      <c r="B111" s="322" t="s">
        <v>2568</v>
      </c>
      <c r="C111" s="322" t="s">
        <v>2567</v>
      </c>
      <c r="D111" s="331">
        <v>3</v>
      </c>
      <c r="E111" s="351" t="s">
        <v>2531</v>
      </c>
      <c r="F111" s="333"/>
      <c r="G111" s="333"/>
    </row>
    <row r="112" spans="1:7" ht="13.15" customHeight="1">
      <c r="A112" s="322">
        <f>A111+1</f>
        <v>5</v>
      </c>
      <c r="B112" s="322" t="s">
        <v>2566</v>
      </c>
      <c r="C112" s="322"/>
      <c r="D112" s="331">
        <v>1</v>
      </c>
      <c r="E112" s="351" t="s">
        <v>2531</v>
      </c>
      <c r="F112" s="333"/>
      <c r="G112" s="333"/>
    </row>
    <row r="113" spans="1:7" ht="13.15" customHeight="1">
      <c r="A113" s="322">
        <f>A112+1</f>
        <v>6</v>
      </c>
      <c r="B113" s="322" t="s">
        <v>2564</v>
      </c>
      <c r="C113" s="322" t="s">
        <v>2565</v>
      </c>
      <c r="D113" s="331">
        <v>1</v>
      </c>
      <c r="E113" s="351" t="s">
        <v>2531</v>
      </c>
      <c r="F113" s="333"/>
      <c r="G113" s="333"/>
    </row>
    <row r="114" spans="1:7" ht="13.15" customHeight="1" thickBot="1">
      <c r="A114" s="322">
        <f>A113+1</f>
        <v>7</v>
      </c>
      <c r="B114" s="322" t="s">
        <v>2564</v>
      </c>
      <c r="C114" s="322" t="s">
        <v>2563</v>
      </c>
      <c r="D114" s="331">
        <v>2</v>
      </c>
      <c r="E114" s="351" t="s">
        <v>2531</v>
      </c>
      <c r="F114" s="333"/>
      <c r="G114" s="333"/>
    </row>
    <row r="115" spans="1:7" ht="13.15" customHeight="1" thickTop="1">
      <c r="A115" s="348">
        <f>A114+1</f>
        <v>8</v>
      </c>
      <c r="B115" s="347" t="s">
        <v>2506</v>
      </c>
      <c r="C115" s="343"/>
      <c r="D115" s="346"/>
      <c r="E115" s="345"/>
      <c r="F115" s="344"/>
      <c r="G115" s="343"/>
    </row>
    <row r="117" spans="1:7" ht="13.15" customHeight="1" thickBot="1">
      <c r="A117" s="338" t="s">
        <v>2562</v>
      </c>
      <c r="B117" s="338"/>
      <c r="C117" s="338"/>
      <c r="D117" s="338"/>
      <c r="E117" s="338"/>
      <c r="F117" s="338"/>
      <c r="G117" s="337" t="s">
        <v>2561</v>
      </c>
    </row>
    <row r="118" spans="1:7" ht="13.15" customHeight="1" thickTop="1" thickBot="1">
      <c r="A118" s="327"/>
      <c r="B118" s="323" t="s">
        <v>2511</v>
      </c>
      <c r="C118" s="323" t="s">
        <v>2510</v>
      </c>
      <c r="D118" s="326" t="s">
        <v>2529</v>
      </c>
      <c r="E118" s="325"/>
      <c r="F118" s="324" t="s">
        <v>2528</v>
      </c>
      <c r="G118" s="323" t="s">
        <v>2519</v>
      </c>
    </row>
    <row r="119" spans="1:7" ht="13.15" customHeight="1" thickTop="1">
      <c r="A119" s="322">
        <v>1</v>
      </c>
      <c r="B119" s="322" t="s">
        <v>2560</v>
      </c>
      <c r="C119" s="322" t="s">
        <v>2559</v>
      </c>
      <c r="D119" s="331">
        <v>2</v>
      </c>
      <c r="E119" s="351" t="s">
        <v>2531</v>
      </c>
      <c r="F119" s="333"/>
      <c r="G119" s="333"/>
    </row>
    <row r="120" spans="1:7" ht="13.15" customHeight="1">
      <c r="A120" s="322">
        <f>A119+1</f>
        <v>2</v>
      </c>
      <c r="B120" s="322" t="s">
        <v>2558</v>
      </c>
      <c r="C120" s="322" t="s">
        <v>2557</v>
      </c>
      <c r="D120" s="331">
        <v>2</v>
      </c>
      <c r="E120" s="351" t="s">
        <v>2531</v>
      </c>
      <c r="F120" s="333"/>
      <c r="G120" s="333"/>
    </row>
    <row r="121" spans="1:7" ht="13.15" customHeight="1">
      <c r="A121" s="322">
        <f>A120+1</f>
        <v>3</v>
      </c>
      <c r="B121" s="322" t="s">
        <v>2556</v>
      </c>
      <c r="C121" s="322" t="s">
        <v>2555</v>
      </c>
      <c r="D121" s="331">
        <v>2</v>
      </c>
      <c r="E121" s="351" t="s">
        <v>2531</v>
      </c>
      <c r="F121" s="333"/>
      <c r="G121" s="333"/>
    </row>
    <row r="122" spans="1:7" ht="13.15" customHeight="1">
      <c r="A122" s="322">
        <f>A121+1</f>
        <v>4</v>
      </c>
      <c r="B122" s="322" t="s">
        <v>2554</v>
      </c>
      <c r="C122" s="322" t="s">
        <v>2553</v>
      </c>
      <c r="D122" s="331">
        <v>16</v>
      </c>
      <c r="E122" s="351" t="s">
        <v>2531</v>
      </c>
      <c r="F122" s="333"/>
      <c r="G122" s="333"/>
    </row>
    <row r="123" spans="1:7" ht="13.15" customHeight="1">
      <c r="A123" s="322">
        <f>A122+1</f>
        <v>5</v>
      </c>
      <c r="B123" s="322" t="s">
        <v>2551</v>
      </c>
      <c r="C123" s="322" t="s">
        <v>2552</v>
      </c>
      <c r="D123" s="331">
        <v>25</v>
      </c>
      <c r="E123" s="351" t="s">
        <v>217</v>
      </c>
      <c r="F123" s="333"/>
      <c r="G123" s="333"/>
    </row>
    <row r="124" spans="1:7" ht="13.15" customHeight="1">
      <c r="A124" s="322">
        <f>A123+1</f>
        <v>6</v>
      </c>
      <c r="B124" s="322" t="s">
        <v>2551</v>
      </c>
      <c r="C124" s="322" t="s">
        <v>2550</v>
      </c>
      <c r="D124" s="331">
        <v>200</v>
      </c>
      <c r="E124" s="351" t="s">
        <v>217</v>
      </c>
      <c r="F124" s="333"/>
      <c r="G124" s="333"/>
    </row>
    <row r="125" spans="1:7" ht="13.15" customHeight="1" thickBot="1">
      <c r="A125" s="322">
        <f>A124+1</f>
        <v>7</v>
      </c>
      <c r="B125" s="322"/>
      <c r="C125" s="322"/>
      <c r="D125" s="331"/>
      <c r="E125" s="351"/>
      <c r="F125" s="333"/>
      <c r="G125" s="333"/>
    </row>
    <row r="126" spans="1:7" ht="13.15" customHeight="1" thickTop="1">
      <c r="A126" s="348">
        <f>A125+1</f>
        <v>8</v>
      </c>
      <c r="B126" s="347" t="s">
        <v>2506</v>
      </c>
      <c r="C126" s="343"/>
      <c r="D126" s="346"/>
      <c r="E126" s="345"/>
      <c r="F126" s="344"/>
      <c r="G126" s="343"/>
    </row>
    <row r="128" spans="1:7" ht="13.15" customHeight="1" thickBot="1">
      <c r="A128" s="338" t="s">
        <v>2549</v>
      </c>
      <c r="B128" s="338"/>
      <c r="C128" s="338"/>
      <c r="D128" s="338"/>
      <c r="E128" s="338"/>
      <c r="F128" s="338"/>
      <c r="G128" s="337" t="s">
        <v>2548</v>
      </c>
    </row>
    <row r="129" spans="1:7" ht="13.15" customHeight="1" thickTop="1" thickBot="1">
      <c r="A129" s="327"/>
      <c r="B129" s="323" t="s">
        <v>2511</v>
      </c>
      <c r="C129" s="323" t="s">
        <v>2510</v>
      </c>
      <c r="D129" s="326" t="s">
        <v>2529</v>
      </c>
      <c r="E129" s="325"/>
      <c r="F129" s="324" t="s">
        <v>2528</v>
      </c>
      <c r="G129" s="323" t="s">
        <v>2519</v>
      </c>
    </row>
    <row r="130" spans="1:7" ht="13.15" customHeight="1" thickTop="1">
      <c r="A130" s="322">
        <v>1</v>
      </c>
      <c r="B130" s="322" t="s">
        <v>2547</v>
      </c>
      <c r="C130" s="322" t="s">
        <v>2546</v>
      </c>
      <c r="D130" s="331"/>
      <c r="E130" s="351" t="s">
        <v>217</v>
      </c>
      <c r="F130" s="333"/>
      <c r="G130" s="333"/>
    </row>
    <row r="131" spans="1:7" ht="13.15" customHeight="1">
      <c r="A131" s="322">
        <f>A130+1</f>
        <v>2</v>
      </c>
      <c r="B131" s="322" t="s">
        <v>2544</v>
      </c>
      <c r="C131" s="322" t="s">
        <v>2545</v>
      </c>
      <c r="D131" s="331">
        <v>50</v>
      </c>
      <c r="E131" s="351" t="s">
        <v>217</v>
      </c>
      <c r="F131" s="333"/>
      <c r="G131" s="333"/>
    </row>
    <row r="132" spans="1:7" ht="13.15" customHeight="1">
      <c r="A132" s="322">
        <f>A131+1</f>
        <v>3</v>
      </c>
      <c r="B132" s="322" t="s">
        <v>2544</v>
      </c>
      <c r="C132" s="322" t="s">
        <v>2543</v>
      </c>
      <c r="D132" s="331">
        <v>90</v>
      </c>
      <c r="E132" s="351" t="s">
        <v>217</v>
      </c>
      <c r="F132" s="333"/>
      <c r="G132" s="333"/>
    </row>
    <row r="133" spans="1:7" ht="13.15" customHeight="1">
      <c r="A133" s="322">
        <f>A132+1</f>
        <v>4</v>
      </c>
      <c r="B133" s="322" t="s">
        <v>2542</v>
      </c>
      <c r="C133" s="322" t="s">
        <v>2541</v>
      </c>
      <c r="D133" s="331">
        <v>40</v>
      </c>
      <c r="E133" s="351" t="s">
        <v>2531</v>
      </c>
      <c r="F133" s="333"/>
      <c r="G133" s="333"/>
    </row>
    <row r="134" spans="1:7" ht="13.15" customHeight="1">
      <c r="A134" s="322">
        <f>A133+1</f>
        <v>5</v>
      </c>
      <c r="B134" s="322" t="s">
        <v>2540</v>
      </c>
      <c r="C134" s="322" t="s">
        <v>2539</v>
      </c>
      <c r="D134" s="331">
        <v>6</v>
      </c>
      <c r="E134" s="351" t="s">
        <v>2531</v>
      </c>
      <c r="F134" s="333"/>
      <c r="G134" s="333"/>
    </row>
    <row r="135" spans="1:7" ht="13.15" customHeight="1">
      <c r="A135" s="322">
        <f>A134+1</f>
        <v>6</v>
      </c>
      <c r="B135" s="322" t="s">
        <v>2538</v>
      </c>
      <c r="C135" s="322" t="s">
        <v>2537</v>
      </c>
      <c r="D135" s="331">
        <v>6</v>
      </c>
      <c r="E135" s="351" t="s">
        <v>2531</v>
      </c>
      <c r="F135" s="333"/>
      <c r="G135" s="333"/>
    </row>
    <row r="136" spans="1:7" ht="13.15" customHeight="1">
      <c r="A136" s="322">
        <f>A135+1</f>
        <v>7</v>
      </c>
      <c r="B136" s="322" t="s">
        <v>2536</v>
      </c>
      <c r="C136" s="322" t="s">
        <v>2535</v>
      </c>
      <c r="D136" s="331">
        <v>6</v>
      </c>
      <c r="E136" s="351" t="s">
        <v>2531</v>
      </c>
      <c r="F136" s="333"/>
      <c r="G136" s="333"/>
    </row>
    <row r="137" spans="1:7" ht="13.15" customHeight="1">
      <c r="A137" s="322">
        <f>A136+1</f>
        <v>8</v>
      </c>
      <c r="B137" s="322" t="s">
        <v>2533</v>
      </c>
      <c r="C137" s="322" t="s">
        <v>2534</v>
      </c>
      <c r="D137" s="331">
        <v>9</v>
      </c>
      <c r="E137" s="351" t="s">
        <v>2531</v>
      </c>
      <c r="F137" s="333"/>
      <c r="G137" s="333"/>
    </row>
    <row r="138" spans="1:7" ht="13.15" customHeight="1" thickBot="1">
      <c r="A138" s="322">
        <f>A137+1</f>
        <v>9</v>
      </c>
      <c r="B138" s="322" t="s">
        <v>2533</v>
      </c>
      <c r="C138" s="322" t="s">
        <v>2532</v>
      </c>
      <c r="D138" s="331">
        <v>3</v>
      </c>
      <c r="E138" s="351" t="s">
        <v>2531</v>
      </c>
      <c r="F138" s="333"/>
      <c r="G138" s="333"/>
    </row>
    <row r="139" spans="1:7" ht="13.15" customHeight="1" thickTop="1">
      <c r="A139" s="348">
        <f>A138+1</f>
        <v>10</v>
      </c>
      <c r="B139" s="347" t="s">
        <v>2506</v>
      </c>
      <c r="C139" s="343"/>
      <c r="D139" s="346"/>
      <c r="E139" s="345"/>
      <c r="F139" s="344"/>
      <c r="G139" s="343"/>
    </row>
    <row r="141" spans="1:7" ht="13.15" customHeight="1" thickBot="1">
      <c r="A141" s="338" t="s">
        <v>2507</v>
      </c>
      <c r="B141" s="338"/>
      <c r="C141" s="338"/>
      <c r="D141" s="338"/>
      <c r="E141" s="338"/>
      <c r="F141" s="338"/>
      <c r="G141" s="337" t="s">
        <v>2530</v>
      </c>
    </row>
    <row r="142" spans="1:7" ht="13.15" customHeight="1" thickTop="1" thickBot="1">
      <c r="A142" s="327"/>
      <c r="B142" s="323" t="s">
        <v>2511</v>
      </c>
      <c r="C142" s="323" t="s">
        <v>2510</v>
      </c>
      <c r="D142" s="326" t="s">
        <v>2529</v>
      </c>
      <c r="E142" s="325"/>
      <c r="F142" s="324" t="s">
        <v>2528</v>
      </c>
      <c r="G142" s="323" t="s">
        <v>2519</v>
      </c>
    </row>
    <row r="143" spans="1:7" ht="13.15" customHeight="1" thickTop="1">
      <c r="A143" s="322">
        <v>1</v>
      </c>
      <c r="B143" s="322" t="s">
        <v>2527</v>
      </c>
      <c r="C143" s="322" t="s">
        <v>2526</v>
      </c>
      <c r="D143" s="331">
        <v>100</v>
      </c>
      <c r="E143" s="351" t="s">
        <v>217</v>
      </c>
      <c r="F143" s="333"/>
      <c r="G143" s="333"/>
    </row>
    <row r="144" spans="1:7" ht="13.15" customHeight="1">
      <c r="A144" s="322">
        <f>A143+1</f>
        <v>2</v>
      </c>
      <c r="B144" s="322" t="s">
        <v>2525</v>
      </c>
      <c r="C144" s="322" t="s">
        <v>2524</v>
      </c>
      <c r="D144" s="331">
        <v>100</v>
      </c>
      <c r="E144" s="351" t="s">
        <v>217</v>
      </c>
      <c r="F144" s="333"/>
      <c r="G144" s="333"/>
    </row>
    <row r="145" spans="1:7" ht="13.15" customHeight="1">
      <c r="A145" s="322">
        <f>A144+1</f>
        <v>3</v>
      </c>
      <c r="B145" s="322" t="s">
        <v>2523</v>
      </c>
      <c r="C145" s="322"/>
      <c r="D145" s="331">
        <v>40</v>
      </c>
      <c r="E145" s="351" t="s">
        <v>2522</v>
      </c>
      <c r="F145" s="333"/>
      <c r="G145" s="333"/>
    </row>
    <row r="146" spans="1:7" ht="13.15" customHeight="1" thickBot="1">
      <c r="A146" s="322">
        <f>A145+1</f>
        <v>4</v>
      </c>
      <c r="B146" s="321"/>
      <c r="C146" s="332"/>
      <c r="D146" s="331"/>
      <c r="E146" s="329"/>
      <c r="F146" s="350"/>
      <c r="G146" s="328"/>
    </row>
    <row r="147" spans="1:7" ht="13.15" customHeight="1" thickTop="1">
      <c r="A147" s="348">
        <f>A146+1</f>
        <v>5</v>
      </c>
      <c r="B147" s="347" t="s">
        <v>2506</v>
      </c>
      <c r="C147" s="343"/>
      <c r="D147" s="346"/>
      <c r="E147" s="345"/>
      <c r="F147" s="344"/>
      <c r="G147" s="343"/>
    </row>
    <row r="148" spans="1:7" ht="13.15" customHeight="1">
      <c r="B148" s="349"/>
      <c r="C148" s="341"/>
      <c r="D148" s="340"/>
      <c r="E148" s="340"/>
      <c r="F148" s="340"/>
      <c r="G148" s="339"/>
    </row>
    <row r="149" spans="1:7" ht="13.15" customHeight="1">
      <c r="B149" s="349"/>
      <c r="C149" s="341"/>
      <c r="D149" s="340"/>
      <c r="E149" s="340"/>
      <c r="F149" s="340"/>
      <c r="G149" s="339"/>
    </row>
    <row r="150" spans="1:7" ht="13.15" customHeight="1" thickBot="1">
      <c r="A150" s="338" t="s">
        <v>2521</v>
      </c>
      <c r="B150" s="338"/>
      <c r="C150" s="338"/>
      <c r="D150" s="338"/>
      <c r="E150" s="338"/>
      <c r="F150" s="338"/>
      <c r="G150" s="337" t="s">
        <v>2520</v>
      </c>
    </row>
    <row r="151" spans="1:7" ht="13.15" customHeight="1" thickTop="1" thickBot="1">
      <c r="A151" s="327"/>
      <c r="B151" s="323" t="s">
        <v>2511</v>
      </c>
      <c r="C151" s="323"/>
      <c r="D151" s="326"/>
      <c r="E151" s="325"/>
      <c r="F151" s="324"/>
      <c r="G151" s="323" t="s">
        <v>2519</v>
      </c>
    </row>
    <row r="152" spans="1:7" ht="13.15" customHeight="1" thickTop="1">
      <c r="A152" s="322">
        <v>1</v>
      </c>
      <c r="B152" s="322" t="s">
        <v>2518</v>
      </c>
      <c r="C152" s="322"/>
      <c r="D152" s="331"/>
      <c r="E152" s="335"/>
      <c r="F152" s="334"/>
      <c r="G152" s="333"/>
    </row>
    <row r="153" spans="1:7" ht="13.15" customHeight="1">
      <c r="A153" s="322">
        <f>A152+1</f>
        <v>2</v>
      </c>
      <c r="B153" s="322" t="s">
        <v>2517</v>
      </c>
      <c r="C153" s="322"/>
      <c r="D153" s="331"/>
      <c r="E153" s="335"/>
      <c r="F153" s="334"/>
      <c r="G153" s="333"/>
    </row>
    <row r="154" spans="1:7" ht="13.15" customHeight="1">
      <c r="A154" s="322">
        <f>A153+1</f>
        <v>3</v>
      </c>
      <c r="B154" s="322" t="s">
        <v>2516</v>
      </c>
      <c r="C154" s="322"/>
      <c r="D154" s="336"/>
      <c r="E154" s="335"/>
      <c r="F154" s="334"/>
      <c r="G154" s="333"/>
    </row>
    <row r="155" spans="1:7" ht="13.15" customHeight="1">
      <c r="A155" s="322">
        <f>A154+1</f>
        <v>4</v>
      </c>
      <c r="B155" s="322" t="s">
        <v>2515</v>
      </c>
      <c r="C155" s="322"/>
      <c r="D155" s="331"/>
      <c r="E155" s="335"/>
      <c r="F155" s="334"/>
      <c r="G155" s="333"/>
    </row>
    <row r="156" spans="1:7" ht="13.15" customHeight="1">
      <c r="A156" s="322">
        <f>A155+1</f>
        <v>5</v>
      </c>
      <c r="B156" s="322" t="s">
        <v>2514</v>
      </c>
      <c r="C156" s="322"/>
      <c r="D156" s="331"/>
      <c r="E156" s="335"/>
      <c r="F156" s="334"/>
      <c r="G156" s="333"/>
    </row>
    <row r="157" spans="1:7" ht="13.15" customHeight="1" thickBot="1">
      <c r="A157" s="322">
        <f>A156+1</f>
        <v>6</v>
      </c>
      <c r="B157" s="321"/>
      <c r="C157" s="332"/>
      <c r="D157" s="331"/>
      <c r="E157" s="330"/>
      <c r="F157" s="329"/>
      <c r="G157" s="328"/>
    </row>
    <row r="158" spans="1:7" ht="13.15" customHeight="1" thickTop="1">
      <c r="A158" s="348">
        <f>A157+1</f>
        <v>7</v>
      </c>
      <c r="B158" s="347" t="s">
        <v>2506</v>
      </c>
      <c r="C158" s="343"/>
      <c r="D158" s="346"/>
      <c r="E158" s="345"/>
      <c r="F158" s="344"/>
      <c r="G158" s="343"/>
    </row>
    <row r="159" spans="1:7" ht="13.15" customHeight="1">
      <c r="B159" s="342"/>
      <c r="C159" s="341"/>
      <c r="D159" s="340"/>
      <c r="E159" s="340"/>
      <c r="F159" s="340"/>
      <c r="G159" s="339"/>
    </row>
    <row r="160" spans="1:7" ht="13.15" customHeight="1">
      <c r="B160" s="342"/>
      <c r="C160" s="341"/>
      <c r="D160" s="340"/>
      <c r="E160" s="340"/>
      <c r="F160" s="340"/>
      <c r="G160" s="339"/>
    </row>
    <row r="161" spans="1:7" ht="13.15" customHeight="1" thickBot="1">
      <c r="A161" s="338" t="s">
        <v>2513</v>
      </c>
      <c r="B161" s="338"/>
      <c r="C161" s="338"/>
      <c r="D161" s="338"/>
      <c r="E161" s="338"/>
      <c r="F161" s="338"/>
      <c r="G161" s="337" t="s">
        <v>2512</v>
      </c>
    </row>
    <row r="162" spans="1:7" ht="13.15" customHeight="1" thickTop="1" thickBot="1">
      <c r="A162" s="327"/>
      <c r="B162" s="323" t="s">
        <v>2511</v>
      </c>
      <c r="C162" s="323" t="s">
        <v>2510</v>
      </c>
      <c r="D162" s="326"/>
      <c r="E162" s="325"/>
      <c r="F162" s="324"/>
      <c r="G162" s="323"/>
    </row>
    <row r="163" spans="1:7" ht="13.15" customHeight="1" thickTop="1">
      <c r="A163" s="322">
        <v>1</v>
      </c>
      <c r="B163" s="322" t="s">
        <v>2509</v>
      </c>
      <c r="C163" s="322" t="s">
        <v>2508</v>
      </c>
      <c r="D163" s="331"/>
      <c r="E163" s="335"/>
      <c r="F163" s="334"/>
      <c r="G163" s="333"/>
    </row>
    <row r="164" spans="1:7" ht="13.15" customHeight="1">
      <c r="A164" s="322">
        <f>A163+1</f>
        <v>2</v>
      </c>
      <c r="B164" s="322" t="s">
        <v>2507</v>
      </c>
      <c r="C164" s="322"/>
      <c r="D164" s="331"/>
      <c r="E164" s="335"/>
      <c r="F164" s="334"/>
      <c r="G164" s="333"/>
    </row>
    <row r="165" spans="1:7" ht="13.15" customHeight="1">
      <c r="A165" s="322">
        <f>A164+1</f>
        <v>3</v>
      </c>
      <c r="B165" s="322" t="str">
        <f>A150</f>
        <v>C) další činnosti</v>
      </c>
      <c r="C165" s="322"/>
      <c r="D165" s="336"/>
      <c r="E165" s="335"/>
      <c r="F165" s="334"/>
      <c r="G165" s="333"/>
    </row>
    <row r="166" spans="1:7" ht="13.15" customHeight="1" thickBot="1">
      <c r="A166" s="322">
        <f>A165+1</f>
        <v>4</v>
      </c>
      <c r="B166" s="321" t="s">
        <v>2506</v>
      </c>
      <c r="C166" s="332"/>
      <c r="D166" s="331"/>
      <c r="E166" s="330"/>
      <c r="F166" s="329"/>
      <c r="G166" s="328">
        <f>SUM(G163:G165)</f>
        <v>0</v>
      </c>
    </row>
    <row r="167" spans="1:7" ht="13.15" customHeight="1" thickTop="1" thickBot="1">
      <c r="A167" s="327">
        <f>A166+1</f>
        <v>5</v>
      </c>
      <c r="B167" s="323" t="s">
        <v>2505</v>
      </c>
      <c r="C167" s="323"/>
      <c r="D167" s="326"/>
      <c r="E167" s="325"/>
      <c r="F167" s="324"/>
      <c r="G167" s="323"/>
    </row>
    <row r="168" spans="1:7" ht="13.15" customHeight="1" thickTop="1">
      <c r="A168" s="322">
        <f>A167+1</f>
        <v>6</v>
      </c>
      <c r="B168" s="321" t="s">
        <v>2504</v>
      </c>
      <c r="C168" s="317"/>
      <c r="D168" s="320"/>
      <c r="E168" s="319"/>
      <c r="F168" s="318"/>
      <c r="G168" s="317"/>
    </row>
  </sheetData>
  <mergeCells count="10">
    <mergeCell ref="A128:F128"/>
    <mergeCell ref="A141:F141"/>
    <mergeCell ref="A150:F150"/>
    <mergeCell ref="A161:F161"/>
    <mergeCell ref="A1:F1"/>
    <mergeCell ref="A59:F59"/>
    <mergeCell ref="A74:F74"/>
    <mergeCell ref="A89:F89"/>
    <mergeCell ref="A106:F106"/>
    <mergeCell ref="A117:F117"/>
  </mergeCells>
  <printOptions verticalCentered="1"/>
  <pageMargins left="0.77986111111111101" right="0.38124999999999998" top="0.60902777777777795" bottom="0.66944444444444395" header="0.23611111111111099" footer="0.51180555555555496"/>
  <pageSetup paperSize="9" scale="98" firstPageNumber="6" orientation="portrait" useFirstPageNumber="1" horizontalDpi="300" verticalDpi="300"/>
  <headerFooter>
    <oddHeader>&amp;R&amp;"Arial,tučné"&amp;8DŮM JEDNÍM TAHEM 
RODINNÝ DŮM RD-23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00 - VRN</vt:lpstr>
      <vt:lpstr>01 - Stavební část</vt:lpstr>
      <vt:lpstr>02 - ZTI</vt:lpstr>
      <vt:lpstr>03 - Elektroinstalace</vt:lpstr>
      <vt:lpstr>'00 - VRN'!Názvy_tisku</vt:lpstr>
      <vt:lpstr>'01 - Stavební část'!Názvy_tisku</vt:lpstr>
      <vt:lpstr>'02 - ZTI'!Názvy_tisku</vt:lpstr>
      <vt:lpstr>'Rekapitulace stavby'!Názvy_tisku</vt:lpstr>
      <vt:lpstr>'00 - VRN'!Oblast_tisku</vt:lpstr>
      <vt:lpstr>'01 - Stavební část'!Oblast_tisku</vt:lpstr>
      <vt:lpstr>'02 - ZTI'!Oblast_tisku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2020-07-14T08:06:08Z</dcterms:created>
  <dcterms:modified xsi:type="dcterms:W3CDTF">2020-07-14T08:09:04Z</dcterms:modified>
</cp:coreProperties>
</file>