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16" windowWidth="22716" windowHeight="8940" activeTab="0"/>
  </bookViews>
  <sheets>
    <sheet name="Rekapitulace stavby" sheetId="1" r:id="rId1"/>
    <sheet name="SO 101 - Komunikace a zpe..." sheetId="2" r:id="rId2"/>
    <sheet name="SO 102 - Kanalizace" sheetId="3" r:id="rId3"/>
    <sheet name="SO 103 - Vodovod" sheetId="4" r:id="rId4"/>
    <sheet name="SO 104 - Plynovod" sheetId="5" r:id="rId5"/>
    <sheet name="SO 105 - Veřejné osvětlení" sheetId="6" r:id="rId6"/>
    <sheet name="SO 106 - VRN" sheetId="7" r:id="rId7"/>
  </sheets>
  <definedNames>
    <definedName name="_xlnm._FilterDatabase" localSheetId="1" hidden="1">'SO 101 - Komunikace a zpe...'!$C$121:$K$296</definedName>
    <definedName name="_xlnm._FilterDatabase" localSheetId="2" hidden="1">'SO 102 - Kanalizace'!$C$119:$K$206</definedName>
    <definedName name="_xlnm._FilterDatabase" localSheetId="3" hidden="1">'SO 103 - Vodovod'!$C$121:$K$219</definedName>
    <definedName name="_xlnm._FilterDatabase" localSheetId="4" hidden="1">'SO 104 - Plynovod'!$C$121:$K$214</definedName>
    <definedName name="_xlnm._FilterDatabase" localSheetId="5" hidden="1">'SO 105 - Veřejné osvětlení'!$C$118:$K$145</definedName>
    <definedName name="_xlnm._FilterDatabase" localSheetId="6" hidden="1">'SO 106 - VRN'!$C$116:$K$126</definedName>
    <definedName name="_xlnm.Print_Area" localSheetId="0">'Rekapitulace stavby'!$D$4:$AO$76,'Rekapitulace stavby'!$C$82:$AQ$101</definedName>
    <definedName name="_xlnm.Print_Area" localSheetId="1">'SO 101 - Komunikace a zpe...'!$C$4:$J$76,'SO 101 - Komunikace a zpe...'!$C$82:$J$103,'SO 101 - Komunikace a zpe...'!$C$109:$K$296</definedName>
    <definedName name="_xlnm.Print_Area" localSheetId="2">'SO 102 - Kanalizace'!$C$4:$J$76,'SO 102 - Kanalizace'!$C$82:$J$101,'SO 102 - Kanalizace'!$C$107:$K$206</definedName>
    <definedName name="_xlnm.Print_Area" localSheetId="3">'SO 103 - Vodovod'!$C$4:$J$76,'SO 103 - Vodovod'!$C$82:$J$103,'SO 103 - Vodovod'!$C$109:$K$219</definedName>
    <definedName name="_xlnm.Print_Area" localSheetId="4">'SO 104 - Plynovod'!$C$4:$J$76,'SO 104 - Plynovod'!$C$82:$J$103,'SO 104 - Plynovod'!$C$109:$K$214</definedName>
    <definedName name="_xlnm.Print_Area" localSheetId="5">'SO 105 - Veřejné osvětlení'!$C$4:$J$76,'SO 105 - Veřejné osvětlení'!$C$82:$J$100,'SO 105 - Veřejné osvětlení'!$C$106:$K$145</definedName>
    <definedName name="_xlnm.Print_Area" localSheetId="6">'SO 106 - VRN'!$C$4:$J$76,'SO 106 - VRN'!$C$82:$J$98,'SO 106 - VRN'!$C$104:$K$126</definedName>
    <definedName name="_xlnm.Print_Titles" localSheetId="0">'Rekapitulace stavby'!$92:$92</definedName>
    <definedName name="_xlnm.Print_Titles" localSheetId="1">'SO 101 - Komunikace a zpe...'!$121:$121</definedName>
    <definedName name="_xlnm.Print_Titles" localSheetId="2">'SO 102 - Kanalizace'!$119:$119</definedName>
    <definedName name="_xlnm.Print_Titles" localSheetId="3">'SO 103 - Vodovod'!$121:$121</definedName>
    <definedName name="_xlnm.Print_Titles" localSheetId="4">'SO 104 - Plynovod'!$121:$121</definedName>
    <definedName name="_xlnm.Print_Titles" localSheetId="5">'SO 105 - Veřejné osvětlení'!$118:$118</definedName>
    <definedName name="_xlnm.Print_Titles" localSheetId="6">'SO 106 - VRN'!$116:$116</definedName>
  </definedNames>
  <calcPr calcId="145621"/>
</workbook>
</file>

<file path=xl/sharedStrings.xml><?xml version="1.0" encoding="utf-8"?>
<sst xmlns="http://schemas.openxmlformats.org/spreadsheetml/2006/main" count="6492" uniqueCount="827">
  <si>
    <t>Export Komplet</t>
  </si>
  <si>
    <t/>
  </si>
  <si>
    <t>2.0</t>
  </si>
  <si>
    <t>ZAMOK</t>
  </si>
  <si>
    <t>False</t>
  </si>
  <si>
    <t>{557b1baa-13ee-4b61-b81b-2b77def00973}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</si>
  <si>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</si>
  <si>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</si>
  <si>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</si>
  <si>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</si>
  <si>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</si>
  <si>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</si>
  <si>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</si>
  <si>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</si>
  <si>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</si>
  <si>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</si>
  <si>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</si>
  <si>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Ul. Roháčova, Sokolov - příjezdová komunikace a inženýrské sítě - slepý rozpočet</t>
  </si>
  <si>
    <t>KSO:</t>
  </si>
  <si>
    <t>CC-CZ:</t>
  </si>
  <si>
    <t>Místo:</t>
  </si>
  <si>
    <t xml:space="preserve"> </t>
  </si>
  <si>
    <t>Datum:</t>
  </si>
  <si>
    <t>13. 7. 2020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</si>
  <si>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</si>
  <si>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</si>
  <si>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</si>
  <si>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</si>
  <si>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</si>
  <si>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</si>
  <si>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</si>
  <si>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</si>
  <si>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</si>
  <si>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</si>
  <si>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</si>
  <si>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</si>
  <si>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</si>
  <si>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</si>
  <si>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</si>
  <si>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</si>
  <si>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</si>
  <si>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</si>
  <si>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</si>
  <si>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</si>
  <si>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</si>
  <si>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</si>
  <si>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</si>
  <si>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</si>
  <si>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</si>
  <si>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</si>
  <si>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</si>
  <si>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</si>
  <si>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</si>
  <si>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</si>
  <si>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</si>
  <si>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</si>
  <si>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</si>
  <si>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</si>
  <si>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</si>
  <si>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</si>
  <si>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</si>
  <si>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</si>
  <si>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</si>
  <si>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</si>
  <si>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</si>
  <si>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</si>
  <si>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</si>
  <si>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</si>
  <si>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</si>
  <si>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</si>
  <si>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</si>
  <si>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</si>
  <si>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</si>
  <si>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</si>
  <si>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</si>
  <si>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</si>
  <si>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</si>
  <si>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</si>
  <si>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</si>
  <si>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</si>
  <si>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</si>
  <si>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</si>
  <si>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{d4e0feb2-6fc4-492f-b686-8f58f7198703}</t>
  </si>
  <si>
    <t>2</t>
  </si>
  <si>
    <t>SO 102</t>
  </si>
  <si>
    <t>Kanalizace</t>
  </si>
  <si>
    <t>{c8b0744c-0c96-446e-93a4-2dbca05f2170}</t>
  </si>
  <si>
    <t>SO 103</t>
  </si>
  <si>
    <t>Vodovod</t>
  </si>
  <si>
    <t>{0d1f4d80-1f2a-482c-832e-75d9fd2be4aa}</t>
  </si>
  <si>
    <t>SO 104</t>
  </si>
  <si>
    <t>Plynovod</t>
  </si>
  <si>
    <t>{d2d1b36b-a977-4830-ba92-55a7b3cc2245}</t>
  </si>
  <si>
    <t>SO 105</t>
  </si>
  <si>
    <t>Veřejné osvětlení</t>
  </si>
  <si>
    <t>{d747cebd-1994-4a5c-834c-b30e6eeb1cbd}</t>
  </si>
  <si>
    <t>SO 106</t>
  </si>
  <si>
    <t>VRN</t>
  </si>
  <si>
    <t>{9180d34f-ae35-4efa-a821-b9df00bbeb3e}</t>
  </si>
  <si>
    <t>KRYCÍ LIST SOUPISU PRACÍ</t>
  </si>
  <si>
    <t>Objekt:</t>
  </si>
  <si>
    <t>SO 101 -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</si>
  <si>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</si>
  <si>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</si>
  <si>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</si>
  <si>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</si>
  <si>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</si>
  <si>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001 - Zemní práce</t>
  </si>
  <si>
    <t>002 - Základy</t>
  </si>
  <si>
    <t>005 - Komunikace</t>
  </si>
  <si>
    <t>009 - Ostatní konstrukce a práce</t>
  </si>
  <si>
    <t>056 - Podkladní konstrukce komunikací</t>
  </si>
  <si>
    <t>099 - Přesun hmot HSV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</si>
  <si>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</si>
  <si>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</si>
  <si>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</si>
  <si>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</si>
  <si>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</si>
  <si>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</si>
  <si>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</si>
  <si>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</si>
  <si>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</si>
  <si>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</si>
  <si>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</si>
  <si>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</si>
  <si>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</si>
  <si>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001</t>
  </si>
  <si>
    <t>Zemní práce</t>
  </si>
  <si>
    <t>ROZPOCET</t>
  </si>
  <si>
    <t>K</t>
  </si>
  <si>
    <t>181151332</t>
  </si>
  <si>
    <t>Plošná úprava terénu přes 500 m2 zemina tř 1 až 4 nerovnosti do 200 mm ve svahu do 1:2</t>
  </si>
  <si>
    <t>m2</t>
  </si>
  <si>
    <t>4</t>
  </si>
  <si>
    <t>131</t>
  </si>
  <si>
    <t>112101101</t>
  </si>
  <si>
    <t>Odstranění stromů listnatých průměru kmene do 300 mm vč. likvidace větví - vznikllá dřevní hmota bude předána SOTES</t>
  </si>
  <si>
    <t>kus</t>
  </si>
  <si>
    <t>-2142071761</t>
  </si>
  <si>
    <t>132</t>
  </si>
  <si>
    <t>112251101</t>
  </si>
  <si>
    <t>Odstranění pařezů D do 300 mm vč. likvidace</t>
  </si>
  <si>
    <t>173049922</t>
  </si>
  <si>
    <t>133</t>
  </si>
  <si>
    <t>112251102</t>
  </si>
  <si>
    <t>Odstranění pařezů D do 500 mm vč. likvidace - dvojkmen</t>
  </si>
  <si>
    <t>-1885892460</t>
  </si>
  <si>
    <t>113106123</t>
  </si>
  <si>
    <t>Rozebrání dlažeb komunikací pro pěší ze zámkových dlaždic</t>
  </si>
  <si>
    <t>VV</t>
  </si>
  <si>
    <t>23</t>
  </si>
  <si>
    <t>50*2</t>
  </si>
  <si>
    <t>18*2</t>
  </si>
  <si>
    <t>Součet</t>
  </si>
  <si>
    <t>3</t>
  </si>
  <si>
    <t>113107123</t>
  </si>
  <si>
    <t>Odstranění podkladu pl do 50 m2 z kameniva drceného tl 300 mm</t>
  </si>
  <si>
    <t>6</t>
  </si>
  <si>
    <t>113204111</t>
  </si>
  <si>
    <t>Vytrhání obrub záhonových</t>
  </si>
  <si>
    <t>m</t>
  </si>
  <si>
    <t>8</t>
  </si>
  <si>
    <t>12</t>
  </si>
  <si>
    <t>50*2+4</t>
  </si>
  <si>
    <t>7,5*2</t>
  </si>
  <si>
    <t>5</t>
  </si>
  <si>
    <t>113202111</t>
  </si>
  <si>
    <t>Vytrhání obrub krajníků obrubníků stojatých</t>
  </si>
  <si>
    <t>10</t>
  </si>
  <si>
    <t>20+6</t>
  </si>
  <si>
    <t>122202202</t>
  </si>
  <si>
    <t>Odkopávky a prokopávky nezapažené pro silnice objemu do 1000 m3 v hornině tř. 3</t>
  </si>
  <si>
    <t>m3</t>
  </si>
  <si>
    <t>302*0,4*1,2</t>
  </si>
  <si>
    <t>(322+183,5)*0,4*1,2</t>
  </si>
  <si>
    <t>(23+87+12,5)*0,5*1,2</t>
  </si>
  <si>
    <t>146*0,4*1,2</t>
  </si>
  <si>
    <t>232*0,2*1,2</t>
  </si>
  <si>
    <t>(314,5+111)*0,5*1,2</t>
  </si>
  <si>
    <t>7</t>
  </si>
  <si>
    <t>122202209</t>
  </si>
  <si>
    <t>Příplatek k odkopávkám a prokopávkám pro silnice v hornině tř. 3 za lepivost</t>
  </si>
  <si>
    <t>14</t>
  </si>
  <si>
    <t>842,16*0,5</t>
  </si>
  <si>
    <t>162301101</t>
  </si>
  <si>
    <t>Vodorovné přemístění do 500 m výkopku/sypaniny z horniny tř. 1 až 4</t>
  </si>
  <si>
    <t>16</t>
  </si>
  <si>
    <t>842,16*0,7</t>
  </si>
  <si>
    <t>9</t>
  </si>
  <si>
    <t>171101104</t>
  </si>
  <si>
    <t>Uložení sypaniny z hornin soudržných do násypů zhutněných do 102 % PS</t>
  </si>
  <si>
    <t>18</t>
  </si>
  <si>
    <t>167101102</t>
  </si>
  <si>
    <t>Nakládání výkopku z hornin tř. 1 až 4 přes 100 m3</t>
  </si>
  <si>
    <t>20</t>
  </si>
  <si>
    <t>11</t>
  </si>
  <si>
    <t>162701105</t>
  </si>
  <si>
    <t>Vodorovné přemístění do 10000 m výkopku/sypaniny z horniny tř. 1 až 4</t>
  </si>
  <si>
    <t>22</t>
  </si>
  <si>
    <t>842,16*0,3</t>
  </si>
  <si>
    <t>171201201</t>
  </si>
  <si>
    <t>Uložení sypaniny na skládky</t>
  </si>
  <si>
    <t>24</t>
  </si>
  <si>
    <t>13</t>
  </si>
  <si>
    <t>171201211</t>
  </si>
  <si>
    <t>Poplatek za uložení odpadu ze sypaniny na skládce (skládkovné)</t>
  </si>
  <si>
    <t>t</t>
  </si>
  <si>
    <t>26</t>
  </si>
  <si>
    <t>252,648*1,7</t>
  </si>
  <si>
    <t>181951101</t>
  </si>
  <si>
    <t>Úprava pláně v hornině tř. 1 až 4 bez zhutnění</t>
  </si>
  <si>
    <t>28</t>
  </si>
  <si>
    <t>190+802+257</t>
  </si>
  <si>
    <t>181951102</t>
  </si>
  <si>
    <t>Úprava pláně v hornině tř. 1 až 4 se zhutněním</t>
  </si>
  <si>
    <t>30</t>
  </si>
  <si>
    <t>1041+370+792</t>
  </si>
  <si>
    <t>181301111</t>
  </si>
  <si>
    <t>Rozprostření ornice tl vrstvy do 100 mm pl přes 500 m2 v rovině nebo ve svahu do 1:5</t>
  </si>
  <si>
    <t>32</t>
  </si>
  <si>
    <t>17</t>
  </si>
  <si>
    <t>180401212</t>
  </si>
  <si>
    <t>Založení lučního trávníku výsevem ve svahu do 1:2</t>
  </si>
  <si>
    <t>34</t>
  </si>
  <si>
    <t>M</t>
  </si>
  <si>
    <t>00572470</t>
  </si>
  <si>
    <t>Osivo směs travní univerzál</t>
  </si>
  <si>
    <t>kg</t>
  </si>
  <si>
    <t>36</t>
  </si>
  <si>
    <t>(190+802+257)*0,035</t>
  </si>
  <si>
    <t>19</t>
  </si>
  <si>
    <t>10371500</t>
  </si>
  <si>
    <t>Substrát pro trávníky A  VL</t>
  </si>
  <si>
    <t>38</t>
  </si>
  <si>
    <t>1249*0,1*1,1</t>
  </si>
  <si>
    <t>002</t>
  </si>
  <si>
    <t>Základy</t>
  </si>
  <si>
    <t>130</t>
  </si>
  <si>
    <t>212752212</t>
  </si>
  <si>
    <t>Trativod z drenážních trubek plastových flexibilních D do 100 mm včetně lože a obsypu otevřený výkop</t>
  </si>
  <si>
    <t>40</t>
  </si>
  <si>
    <t>005</t>
  </si>
  <si>
    <t>Komunikace</t>
  </si>
  <si>
    <t>564861111</t>
  </si>
  <si>
    <t>Podklad ze štěrkodrtě ŠD tl 200 mm</t>
  </si>
  <si>
    <t>42</t>
  </si>
  <si>
    <t>564952111</t>
  </si>
  <si>
    <t>Podklad z mechanicky zpevněného kameniva MZK tl 150 mm</t>
  </si>
  <si>
    <t>44</t>
  </si>
  <si>
    <t>232+314,5+111+146+64</t>
  </si>
  <si>
    <t>573111113</t>
  </si>
  <si>
    <t>Postřik živičný infiltrační s posypem z asfaltu množství 1,5 kg/m2</t>
  </si>
  <si>
    <t>46</t>
  </si>
  <si>
    <t>565145121</t>
  </si>
  <si>
    <t>Asfaltový beton vrstva podkladní ACP 16 (obalované kamenivo OKS) tl 60 mm š přes 3 m</t>
  </si>
  <si>
    <t>48</t>
  </si>
  <si>
    <t>573231111</t>
  </si>
  <si>
    <t>Postřik živičný spojovací ze silniční emulze v množství 0,70 kg/m2</t>
  </si>
  <si>
    <t>50</t>
  </si>
  <si>
    <t>577134121</t>
  </si>
  <si>
    <t>Asfaltový beton vrstva obrusná ACO 11 (ABS) tř. I tl 40 mm š přes 3 m z nemodifikovaného asfaltu</t>
  </si>
  <si>
    <t>52</t>
  </si>
  <si>
    <t>596211222</t>
  </si>
  <si>
    <t>Kladení zámkové dlažby komunikací pro pěší tl 80 mm skupiny B pl do 300 m2</t>
  </si>
  <si>
    <t>54</t>
  </si>
  <si>
    <t>596212220</t>
  </si>
  <si>
    <t>Kladení zámkové dlažby pozemních komunikací tl 80 mm skupiny B pl do 50 m2</t>
  </si>
  <si>
    <t>56</t>
  </si>
  <si>
    <t>596212221</t>
  </si>
  <si>
    <t>Kladení zámkové dlažby pozemních komunikací tl 80 mm skupiny B pl do 100 m2</t>
  </si>
  <si>
    <t>58</t>
  </si>
  <si>
    <t>564871111</t>
  </si>
  <si>
    <t>Podklad ze štěrkodrtě ŠD tl 250 mm</t>
  </si>
  <si>
    <t>60</t>
  </si>
  <si>
    <t>62</t>
  </si>
  <si>
    <t>564962111</t>
  </si>
  <si>
    <t>Podklad z mechanicky zpevněného kameniva MZK tl 200 mm</t>
  </si>
  <si>
    <t>64</t>
  </si>
  <si>
    <t>59245311</t>
  </si>
  <si>
    <t>Dlažba betonová zámková tl. 8 cm přírodní</t>
  </si>
  <si>
    <t>66</t>
  </si>
  <si>
    <t>59245266</t>
  </si>
  <si>
    <t>Dlažba betonová zámková tl. 8 cm barevná</t>
  </si>
  <si>
    <t>68</t>
  </si>
  <si>
    <t>59245309</t>
  </si>
  <si>
    <t>Dlažba betonová zámková pro nevidomé tl. 8 cm přírodní</t>
  </si>
  <si>
    <t>70</t>
  </si>
  <si>
    <t>009</t>
  </si>
  <si>
    <t>Ostatní konstrukce a práce</t>
  </si>
  <si>
    <t>919735112</t>
  </si>
  <si>
    <t>Řezání stávajícího živičného krytu hl do 100 mm</t>
  </si>
  <si>
    <t>72</t>
  </si>
  <si>
    <t>5+7</t>
  </si>
  <si>
    <t>22+32+13</t>
  </si>
  <si>
    <t>928621011</t>
  </si>
  <si>
    <t>Zálivka asfaltová - napojení na stáv. komunikaci</t>
  </si>
  <si>
    <t>74</t>
  </si>
  <si>
    <t>916231213</t>
  </si>
  <si>
    <t>Osazení chodníkového obrubníku betonového stojatého s boční opěrou do lože z betonu prostého</t>
  </si>
  <si>
    <t>76</t>
  </si>
  <si>
    <t>291</t>
  </si>
  <si>
    <t>916131213</t>
  </si>
  <si>
    <t>Osazení silničního obrubníku betonového stojatého s boční opěrou do lože z betonu prostého</t>
  </si>
  <si>
    <t>78</t>
  </si>
  <si>
    <t>83,5+254,5+353</t>
  </si>
  <si>
    <t>916991121</t>
  </si>
  <si>
    <t>Lože pod obrubníky, krajníky nebo obruby z dlažebních kostek z betonu prostého</t>
  </si>
  <si>
    <t>80</t>
  </si>
  <si>
    <t>691*0,04</t>
  </si>
  <si>
    <t>291*0,03</t>
  </si>
  <si>
    <t>916999999</t>
  </si>
  <si>
    <t>Příplatek za obloukové a rohové obrubníky</t>
  </si>
  <si>
    <t>82</t>
  </si>
  <si>
    <t>291+691</t>
  </si>
  <si>
    <t>59217503</t>
  </si>
  <si>
    <t>Obrubník silniční betonový 100x15/12x30 cm, přírodní</t>
  </si>
  <si>
    <t>84</t>
  </si>
  <si>
    <t>83,5*1,01</t>
  </si>
  <si>
    <t>59217415</t>
  </si>
  <si>
    <t>Obrubník betonový chodníkový 100x10x25 cm</t>
  </si>
  <si>
    <t>86</t>
  </si>
  <si>
    <t>(254,5+353)*1,01</t>
  </si>
  <si>
    <t>59217509</t>
  </si>
  <si>
    <t>Obrubník betonový 50x8x25 cm, přírodní</t>
  </si>
  <si>
    <t>88</t>
  </si>
  <si>
    <t>291*2*1,01</t>
  </si>
  <si>
    <t>915211111</t>
  </si>
  <si>
    <t>Vodorovné dopravní značení dělící čáry souvislé š 125 mm bílý plast</t>
  </si>
  <si>
    <t>90</t>
  </si>
  <si>
    <t>5*8</t>
  </si>
  <si>
    <t>915231112</t>
  </si>
  <si>
    <t>Vodorovné dopravní značení - symboly retroreflexní bílý plast</t>
  </si>
  <si>
    <t>92</t>
  </si>
  <si>
    <t>915611111</t>
  </si>
  <si>
    <t>Předznačení vodorovného liniového značení</t>
  </si>
  <si>
    <t>94</t>
  </si>
  <si>
    <t>915621111</t>
  </si>
  <si>
    <t>Předznačení vodorovného plošného značení</t>
  </si>
  <si>
    <t>96</t>
  </si>
  <si>
    <t>914111111</t>
  </si>
  <si>
    <t>Montáž svislé dopravní značky do velikosti 1 m2 objímkami na sloupek nebo konzolu</t>
  </si>
  <si>
    <t>98</t>
  </si>
  <si>
    <t>914111121</t>
  </si>
  <si>
    <t>Montáž svislé dopravní značky do velikosti 2 m2 objímkami na sloupek nebo konzolu</t>
  </si>
  <si>
    <t>100</t>
  </si>
  <si>
    <t>914511112</t>
  </si>
  <si>
    <t>Montáž sloupku dopravních značek délky do 3,5 m s betonovým základem a patkou</t>
  </si>
  <si>
    <t>102</t>
  </si>
  <si>
    <t>40444295</t>
  </si>
  <si>
    <t>Značka svislá IP12+01</t>
  </si>
  <si>
    <t>104</t>
  </si>
  <si>
    <t>40444000</t>
  </si>
  <si>
    <t>Značka dopravní svislá výstražná P4+P2</t>
  </si>
  <si>
    <t>106</t>
  </si>
  <si>
    <t>40444260</t>
  </si>
  <si>
    <t>Značka svislá IZ5 a,b</t>
  </si>
  <si>
    <t>108</t>
  </si>
  <si>
    <t>40445230</t>
  </si>
  <si>
    <t>Sloupek Zn 70 - 350</t>
  </si>
  <si>
    <t>110</t>
  </si>
  <si>
    <t>913100001</t>
  </si>
  <si>
    <t>Dopravní řešení po dobu výstavby</t>
  </si>
  <si>
    <t>soubor</t>
  </si>
  <si>
    <t>112</t>
  </si>
  <si>
    <t>056</t>
  </si>
  <si>
    <t>Podkladní konstrukce komunikací</t>
  </si>
  <si>
    <t>114</t>
  </si>
  <si>
    <t>(1041+370+792)*0,3</t>
  </si>
  <si>
    <t>116</t>
  </si>
  <si>
    <t>660,9*0,5</t>
  </si>
  <si>
    <t>118</t>
  </si>
  <si>
    <t>660,9</t>
  </si>
  <si>
    <t>120</t>
  </si>
  <si>
    <t>660,9*0,3*2</t>
  </si>
  <si>
    <t>119001202</t>
  </si>
  <si>
    <t>Zlepšení zeminy v tl. 300 mm - stávající zemina 30%, ŠD 60%, popílek 10% vč. dodávek materiálu</t>
  </si>
  <si>
    <t>122</t>
  </si>
  <si>
    <t>564581111</t>
  </si>
  <si>
    <t>Zřízení podsypu nebo podkladu ze sypaniny tl 300 mm</t>
  </si>
  <si>
    <t>124</t>
  </si>
  <si>
    <t>126</t>
  </si>
  <si>
    <t>660,9*0,7</t>
  </si>
  <si>
    <t>128</t>
  </si>
  <si>
    <t>462,63*1,7</t>
  </si>
  <si>
    <t>099</t>
  </si>
  <si>
    <t>Přesun hmot HSV</t>
  </si>
  <si>
    <t>997221561</t>
  </si>
  <si>
    <t>Vodorovná doprava suti z kusových materiálů do 1 km</t>
  </si>
  <si>
    <t>997221569</t>
  </si>
  <si>
    <t>Příplatek ZKD 1 km u vodorovné dopravy suti z kusových materiálů</t>
  </si>
  <si>
    <t>134</t>
  </si>
  <si>
    <t>74,87*9</t>
  </si>
  <si>
    <t>997221815</t>
  </si>
  <si>
    <t>Poplatek za uložení betonového odpadu na skládce (skládkovné)</t>
  </si>
  <si>
    <t>136</t>
  </si>
  <si>
    <t>997221551</t>
  </si>
  <si>
    <t>Vodorovná doprava suti ze sypkých materiálů do 1 km</t>
  </si>
  <si>
    <t>138</t>
  </si>
  <si>
    <t>997221559</t>
  </si>
  <si>
    <t>Příplatek ZKD 1 km u vodorovné dopravy suti ze sypkých materiálů</t>
  </si>
  <si>
    <t>140</t>
  </si>
  <si>
    <t>63,6*9</t>
  </si>
  <si>
    <t>997221855</t>
  </si>
  <si>
    <t>Poplatek za uložení odpadu z kameniva na skládce (skládkovné)</t>
  </si>
  <si>
    <t>142</t>
  </si>
  <si>
    <t>998225111</t>
  </si>
  <si>
    <t>Přesun hmot pro pozemní komunikace s krytem z kamene, monolitickým betonovým nebo živičným</t>
  </si>
  <si>
    <t>144</t>
  </si>
  <si>
    <t>SO 102 - Kanalizace</t>
  </si>
  <si>
    <t>004 - Vodorovné konstrukce</t>
  </si>
  <si>
    <t>008 - Trubní vedení</t>
  </si>
  <si>
    <t>132201202</t>
  </si>
  <si>
    <t>Hloubení rýh š do 2000 mm v hornině tř. 3 objemu do 1000 m3</t>
  </si>
  <si>
    <t>132201209</t>
  </si>
  <si>
    <t>Příplatek za lepivost k hloubení rýh š do 2000 mm v hornině tř. 3</t>
  </si>
  <si>
    <t>735,423*0,5</t>
  </si>
  <si>
    <t>151101102</t>
  </si>
  <si>
    <t>Zřízení příložného pažení a rozepření stěn rýh hl do 4 m</t>
  </si>
  <si>
    <t>22*2,38*2</t>
  </si>
  <si>
    <t>50,1*3,39*2</t>
  </si>
  <si>
    <t>20*2,73*2</t>
  </si>
  <si>
    <t>22,9*4,64*2</t>
  </si>
  <si>
    <t>151101112</t>
  </si>
  <si>
    <t>Odstranění příložného pažení a rozepření stěn rýh hl do 4 m</t>
  </si>
  <si>
    <t>135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</si>
  <si>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</si>
  <si>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</si>
  <si>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</si>
  <si>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</si>
  <si>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137</t>
  </si>
  <si>
    <t>161101101</t>
  </si>
  <si>
    <t>Svislé přemístění výkopku z horniny tř. 1 až 4 hl výkopu do 2,5 m</t>
  </si>
  <si>
    <t>161101102</t>
  </si>
  <si>
    <t>Svislé přemístění výkopku z horniny tř. 1 až 4 hl výkopu do 4 m</t>
  </si>
  <si>
    <t>50,1*1,5*3,39*0,55</t>
  </si>
  <si>
    <t>20*1,5*2,73*0,55</t>
  </si>
  <si>
    <t>22,9*2*4,64*0,55</t>
  </si>
  <si>
    <t>139</t>
  </si>
  <si>
    <t>24,755+135,84+10</t>
  </si>
  <si>
    <t>141</t>
  </si>
  <si>
    <t>170,595*1,7</t>
  </si>
  <si>
    <t>174101101</t>
  </si>
  <si>
    <t>Zásyp jam, šachet rýh nebo kolem objektů sypaninou se zhutněním</t>
  </si>
  <si>
    <t>735,423-170,595</t>
  </si>
  <si>
    <t>143</t>
  </si>
  <si>
    <t>175101101</t>
  </si>
  <si>
    <t>Obsypání potrubí bez prohození sypaniny z hornin tř. 1 až 4 uloženým do 3 m od kraje výkopu</t>
  </si>
  <si>
    <t>58337331</t>
  </si>
  <si>
    <t>Štěrkopísek - frakce 0-22</t>
  </si>
  <si>
    <t>135,84*1,9</t>
  </si>
  <si>
    <t>004</t>
  </si>
  <si>
    <t>Vodorovné konstrukce</t>
  </si>
  <si>
    <t>452112111</t>
  </si>
  <si>
    <t>Osazení betonových prstenců nebo rámů v do 100 mm</t>
  </si>
  <si>
    <t>954Gf2260-04</t>
  </si>
  <si>
    <t>Prstenec vyrovnávací kanalizační BTK Plus - TBW Q 100/625, DN 625, výška 100 mm</t>
  </si>
  <si>
    <t>25</t>
  </si>
  <si>
    <t>451573111</t>
  </si>
  <si>
    <t>Lože pod potrubí otevřený výkop ze štěrkopísku</t>
  </si>
  <si>
    <t>008</t>
  </si>
  <si>
    <t>Trubní vedení</t>
  </si>
  <si>
    <t>831312121</t>
  </si>
  <si>
    <t>Montáž potrubí z trub kameninových hrdlových s integrovaným těsněním výkop sklon do 20 % DN 150</t>
  </si>
  <si>
    <t>831362121</t>
  </si>
  <si>
    <t>Montáž potrubí z trub kameninových hrdlových s integrovaným těsněním výkop sklon do 20 % DN 250</t>
  </si>
  <si>
    <t>21+20,9</t>
  </si>
  <si>
    <t>831372121</t>
  </si>
  <si>
    <t>Montáž potrubí z trub kameninových hrdlových s integrovaným těsněním výkop sklon do 20 % DN 300</t>
  </si>
  <si>
    <t>72,9</t>
  </si>
  <si>
    <t>837361221</t>
  </si>
  <si>
    <t>Montáž kameninových tvarovek odbočných s integrovaným těsněním otevřený výkop DN 250</t>
  </si>
  <si>
    <t>837371221</t>
  </si>
  <si>
    <t>Montáž kameninových tvarovek odbočných s integrovaným těsněním otevřený výkop DN 300</t>
  </si>
  <si>
    <t>837312221</t>
  </si>
  <si>
    <t>Montáž kameninových tvarovek jednoosých s integrovaným těsněním otevřený výkop DN 150</t>
  </si>
  <si>
    <t>837355121</t>
  </si>
  <si>
    <t>Napojení do stávající kanalizace do DN 200</t>
  </si>
  <si>
    <t>837375121</t>
  </si>
  <si>
    <t>Napojení do stávající šachty DN 300</t>
  </si>
  <si>
    <t>521Ig3004-04</t>
  </si>
  <si>
    <t>Trouba kameninová glazovaná Keramo Steinzeug - F, DN 150, délka 1000 mm</t>
  </si>
  <si>
    <t>79,5*1,015</t>
  </si>
  <si>
    <t>521Ig3004-12</t>
  </si>
  <si>
    <t>Trouba kameninová glazovaná Keramo Steinzeug - C, DN 250, délka 2500 mm</t>
  </si>
  <si>
    <t>41,9*1,015</t>
  </si>
  <si>
    <t>521Ig3004-14</t>
  </si>
  <si>
    <t>Trouba kameninová glazovaná Keramo Steinzeug - C, DN 300, délka 2500 mm</t>
  </si>
  <si>
    <t>72,9*1,015</t>
  </si>
  <si>
    <t>521Ig3008-13</t>
  </si>
  <si>
    <t>Odbočka kameninová šikmá 45 ° Keramo Steinzeug - C/F, DN 250/150, délka 500 mm</t>
  </si>
  <si>
    <t>521Ig3008-16</t>
  </si>
  <si>
    <t>Odbočka kameninová šikmá 45 ° Keramo Steinzeug - C/F, DN 300/150, délka 500 mm</t>
  </si>
  <si>
    <t>521Ig3036-21</t>
  </si>
  <si>
    <t>Koleno kanalizační Keramo Steinzeug - F, DN 150, úhel 45 °</t>
  </si>
  <si>
    <t>894411121</t>
  </si>
  <si>
    <t>Zřízení šachet kanalizačních z betonových dílců na potrubí DN nad 200 do 300 dno beton tř. C 25/30</t>
  </si>
  <si>
    <t>899104111</t>
  </si>
  <si>
    <t>Osazení poklopů litinových nebo ocelových včetně rámů hmotnosti nad 150 kg</t>
  </si>
  <si>
    <t>954Gf2252-03</t>
  </si>
  <si>
    <t>Dno šachty kanalizační BTK Plus - TBZ-Q PERFECT 250-735, průměr 1000 mm, výška 735 mm, průměr vstupu 150 mm</t>
  </si>
  <si>
    <t>954Gf2252-04</t>
  </si>
  <si>
    <t>Dno šachty kanalizační BTK Plus - TBZ-Q PERFECT 300-785, průměr 1000 mm, výška 785 mm, průměr vstupu 150 mm</t>
  </si>
  <si>
    <t>954Gf2254-01</t>
  </si>
  <si>
    <t>Skruž kanalizační šachty betonová BTK Plus - TBS Q 250/1000/120 SP, se stupadly, DN 1000, výška 250 mm</t>
  </si>
  <si>
    <t>954Gf2256-01</t>
  </si>
  <si>
    <t>Skruž přechodová kanalizační BTK Plus - TBR Q 600/1000×625/120 SPK, DN 1000/625, výška 600 mm</t>
  </si>
  <si>
    <t>954Xh1232-01</t>
  </si>
  <si>
    <t>Poklop kanalizační šachty BTK Plus - D 400 BEGU - B1, bez odvětrání, průměr 625 mm, výška 160 mm, zatížení 400 kN</t>
  </si>
  <si>
    <t>895941111</t>
  </si>
  <si>
    <t>Zřízení vpusti kanalizační uliční z betonových dílců</t>
  </si>
  <si>
    <t>899204111</t>
  </si>
  <si>
    <t>Osazení mříží litinových včetně rámů a košů na bahno hmotnosti nad 150 kg</t>
  </si>
  <si>
    <t>59223852</t>
  </si>
  <si>
    <t>Dno betonové pro uliční vpusť s kalovou prohlubní TBV-Q 2a 45x30x5 cm</t>
  </si>
  <si>
    <t>59223858</t>
  </si>
  <si>
    <t>Skruž betonová pro uliční vpusť horní TBV-Q 450/570/5d, 45x57x5 cm</t>
  </si>
  <si>
    <t>27</t>
  </si>
  <si>
    <t>59223854</t>
  </si>
  <si>
    <t>Skruž betonová pro uliční vpusťs výtokovým otvorem PVC TBV-Q 450/350/3a, 45x35x5 cm</t>
  </si>
  <si>
    <t>59223874</t>
  </si>
  <si>
    <t>Koš pozink. C3 DIN 4052, vysoký, pro rám 500/300</t>
  </si>
  <si>
    <t>29</t>
  </si>
  <si>
    <t>59223878</t>
  </si>
  <si>
    <t>Mříž M1 D400 DIN 19583-13, 500/500 mm</t>
  </si>
  <si>
    <t>59223876</t>
  </si>
  <si>
    <t>Rám zabetonovaný DIN 19583-9 500/500 mm</t>
  </si>
  <si>
    <t>31</t>
  </si>
  <si>
    <t>894812311</t>
  </si>
  <si>
    <t>Revizní a čistící šachta z PP typ DN 600/160 šachtové dno průtočné</t>
  </si>
  <si>
    <t>894812332</t>
  </si>
  <si>
    <t>Revizní a čistící šachta z PP DN 600 šachtová roura korugovaná světlé hloubky 2000 mm</t>
  </si>
  <si>
    <t>33</t>
  </si>
  <si>
    <t>894812339</t>
  </si>
  <si>
    <t>Příplatek k rourám revizní a čistící šachty z PP DN 600 za uříznutí šachtové roury</t>
  </si>
  <si>
    <t>894812351</t>
  </si>
  <si>
    <t>Revizní a čistící šachta z PP DN 600 poklop litinový do 1,5 t s betonovým prstencem</t>
  </si>
  <si>
    <t>35</t>
  </si>
  <si>
    <t>894812356</t>
  </si>
  <si>
    <t>Revizní a čistící šachta z PP DN 600 poklop litinový do 12,5 t s betonovým prstencem</t>
  </si>
  <si>
    <t>892575111</t>
  </si>
  <si>
    <t>Zkouška těsnosti kanalizace do DN 300, vodou - vč. kamerové zkoušky</t>
  </si>
  <si>
    <t>145</t>
  </si>
  <si>
    <t>998275101</t>
  </si>
  <si>
    <t>Přesun hmot pro trubní vedení z trub kameninových otevřený výkop</t>
  </si>
  <si>
    <t>SO 103 - Vodovod</t>
  </si>
  <si>
    <t>131*1*1,8</t>
  </si>
  <si>
    <t>51*0,8*1,3</t>
  </si>
  <si>
    <t>288,84*0,5</t>
  </si>
  <si>
    <t>131*1,8*2</t>
  </si>
  <si>
    <t>64,64+17,18</t>
  </si>
  <si>
    <t>81,82*1,7</t>
  </si>
  <si>
    <t>288,84-81,82</t>
  </si>
  <si>
    <t>131*1*0,4</t>
  </si>
  <si>
    <t>51*0,8*0,3</t>
  </si>
  <si>
    <t>64,64*1,9</t>
  </si>
  <si>
    <t>113107022</t>
  </si>
  <si>
    <t>Odstranění podkladu plochy do 15 m2 z kameniva drceného tl 200 mm při překopech inž sítí</t>
  </si>
  <si>
    <t>3*1</t>
  </si>
  <si>
    <t>113107042</t>
  </si>
  <si>
    <t>Odstranění podkladu plochy do 15 m2 živičných tl 100 mm při překopech inž sítí</t>
  </si>
  <si>
    <t>131*1*0,1</t>
  </si>
  <si>
    <t>51*0,8*0,1</t>
  </si>
  <si>
    <t>566901143</t>
  </si>
  <si>
    <t>Vyspravení podkladu po překopech ing sítí plochy do 15 m2 kamenivem hrubým drceným tl. 200 mm</t>
  </si>
  <si>
    <t>572340111</t>
  </si>
  <si>
    <t>Vyspravení krytu komunikací po překopech plochy do 15 m2 asfaltovým betonem ACO (AB) tl 50 mm</t>
  </si>
  <si>
    <t>857261131</t>
  </si>
  <si>
    <t>Montáž litinových tvarovek jednoosých hrdlových otevřený výkop s integrovaným těsněním DN 100</t>
  </si>
  <si>
    <t>55254048</t>
  </si>
  <si>
    <t>koleno 90° s patkou přírubové litinové vodovodní N-kus PN 10/16 DN 100</t>
  </si>
  <si>
    <t>871161141</t>
  </si>
  <si>
    <t>Montáž potrubí z PE100 SDR 11 otevřený výkop svařovaných na tupo D 32 x 3,0 mm</t>
  </si>
  <si>
    <t>28613595.WVN</t>
  </si>
  <si>
    <t>PE Wavin TS voda SDR11 DL 32x3,0 12m</t>
  </si>
  <si>
    <t>871211141</t>
  </si>
  <si>
    <t>Montáž potrubí z PE100 SDR 11 otevřený výkop svařovaných na tupo D 63 x 5,8 mm</t>
  </si>
  <si>
    <t>28613598.WVN</t>
  </si>
  <si>
    <t>PE Wavin TS voda SDR11 DL 63x5,8 12m</t>
  </si>
  <si>
    <t>871251141</t>
  </si>
  <si>
    <t>Montáž potrubí z PE100 SDR 11 otevřený výkop svařovaných na tupo D 110 x 10,0 mm</t>
  </si>
  <si>
    <t>28613550.WVN</t>
  </si>
  <si>
    <t>SafeTech RC voda SDR11 110x10.0 100m BC</t>
  </si>
  <si>
    <t>877161101</t>
  </si>
  <si>
    <t>Montáž elektrospojek na vodovodním potrubí z PE trub d 32</t>
  </si>
  <si>
    <t>28615969</t>
  </si>
  <si>
    <t>elektrospojka SDR 11 PE 100 PN 16 d 32</t>
  </si>
  <si>
    <t>877211101</t>
  </si>
  <si>
    <t>Montáž elektrospojek na vodovodním potrubí z PE trub d 63</t>
  </si>
  <si>
    <t>28615972</t>
  </si>
  <si>
    <t>elektrospojka SDR 11 PE 100 PN 16 d 63</t>
  </si>
  <si>
    <t>877261101</t>
  </si>
  <si>
    <t>Montáž elektrospojek na vodovodním potrubí z PE trub d 110</t>
  </si>
  <si>
    <t>28615975</t>
  </si>
  <si>
    <t>elektrospojka SDR 11 PE 100 PN 16 d 110</t>
  </si>
  <si>
    <t>891211112</t>
  </si>
  <si>
    <t>Montáž vodovodních šoupátek otevřený výkop DN 50</t>
  </si>
  <si>
    <t>42221321</t>
  </si>
  <si>
    <t>šoupátko pitná voda, litina GGG 50, dlouhá stavební délka, PN10/16 DN 50 x 250 mm</t>
  </si>
  <si>
    <t>891261112</t>
  </si>
  <si>
    <t>Montáž vodovodních šoupátek otevřený výkop DN 100</t>
  </si>
  <si>
    <t>42221304</t>
  </si>
  <si>
    <t>šoupátko pitná voda, litina GGG 50, krátká stavební délka, PN10/16 DN 100 x 190 mm</t>
  </si>
  <si>
    <t>891267111</t>
  </si>
  <si>
    <t>Montáž hydrantů podzemních DN 100</t>
  </si>
  <si>
    <t>42273663</t>
  </si>
  <si>
    <t>hydrant podzemní DN100 PN16 dvojitý uzávěr s koulí, výška krytí 1000 mm</t>
  </si>
  <si>
    <t>42273589</t>
  </si>
  <si>
    <t>Souprava proplachovací  DN 50</t>
  </si>
  <si>
    <t>892233122</t>
  </si>
  <si>
    <t>Proplach a dezinfekce vodovodního potrubí DN od 40 do 70</t>
  </si>
  <si>
    <t>892241111</t>
  </si>
  <si>
    <t>Tlaková zkouška vodou potrubí do 80</t>
  </si>
  <si>
    <t>892271111</t>
  </si>
  <si>
    <t>Tlaková zkouška vodou potrubí DN 100 nebo 125</t>
  </si>
  <si>
    <t>892273122</t>
  </si>
  <si>
    <t>Proplach a dezinfekce vodovodního potrubí DN od 80 do 125</t>
  </si>
  <si>
    <t>893811112</t>
  </si>
  <si>
    <t>Osazení vodoměrné šachty hranaté z PP samonosné pro běžné zatížení plochy do 1,1 m2 hloubky do 1,4 m</t>
  </si>
  <si>
    <t>56230592</t>
  </si>
  <si>
    <t>šachta vodoměrná samonosná kruhová 1,2/1,3 m</t>
  </si>
  <si>
    <t>899401112</t>
  </si>
  <si>
    <t>Osazení poklopů litinových šoupátkových</t>
  </si>
  <si>
    <t>42291352</t>
  </si>
  <si>
    <t>poklop litinový šoupátkový pro zemní soupravy osazení do terénu a do vozovky</t>
  </si>
  <si>
    <t>56230640</t>
  </si>
  <si>
    <t>deska podkladová uličního poklopu plastového tuhých souprav</t>
  </si>
  <si>
    <t>899401113</t>
  </si>
  <si>
    <t>Osazení poklopů litinových hydrantových</t>
  </si>
  <si>
    <t>56230635</t>
  </si>
  <si>
    <t>poklop uliční hydrantový oválný plastový PA s litinovým víkem</t>
  </si>
  <si>
    <t>56230638</t>
  </si>
  <si>
    <t>deska podkladová uličního poklopu plastového hydrantového</t>
  </si>
  <si>
    <t>891269111</t>
  </si>
  <si>
    <t>Montáž navrtávacích pasů na potrubí z jakýchkoli trub DN 100</t>
  </si>
  <si>
    <t>28614050</t>
  </si>
  <si>
    <t>tvarovka T-kus navrtávací s ventilem, s odbočkou 360°, 110-32</t>
  </si>
  <si>
    <t>42291076</t>
  </si>
  <si>
    <t>souprava zemní teleskopická 1,5m</t>
  </si>
  <si>
    <t>37</t>
  </si>
  <si>
    <t>42291072</t>
  </si>
  <si>
    <t>souprava zemní teleskopická pro šoupátka DN 40-50mm Rd 1,5 m</t>
  </si>
  <si>
    <t>42291074</t>
  </si>
  <si>
    <t>souprava zemní teleskopická pro šoupátka DN 100-150mm Rd 1,5 m</t>
  </si>
  <si>
    <t>39</t>
  </si>
  <si>
    <t>28654410.WVN</t>
  </si>
  <si>
    <t>VOLNÁ PŘÍRUBA D 110/D100 + Lemový nákroužek</t>
  </si>
  <si>
    <t>28654365.WVN</t>
  </si>
  <si>
    <t>VOLNÁ PŘÍRUBA D 63/ D50+ Lemový nákroužek</t>
  </si>
  <si>
    <t>41</t>
  </si>
  <si>
    <t>899721111</t>
  </si>
  <si>
    <t>Signalizační vodič DN do 150 mm na potrubí PVC</t>
  </si>
  <si>
    <t>899722112</t>
  </si>
  <si>
    <t>Krytí potrubí z plastů výstražnou fólií z PVC 25 cm</t>
  </si>
  <si>
    <t>1,248*9</t>
  </si>
  <si>
    <t>997221845</t>
  </si>
  <si>
    <t>Poplatek za uložení odpadu z asfaltových povrchů na skládce (skládkovné)</t>
  </si>
  <si>
    <t>998276101</t>
  </si>
  <si>
    <t>Přesun hmot pro trubní vedení z trub z plastických hmot otevřený výkop</t>
  </si>
  <si>
    <t>SO 104 - Plynovod</t>
  </si>
  <si>
    <t>023 - Potrubí</t>
  </si>
  <si>
    <t>(94,8+32,3+51,2+56,8)*0,8*1,1</t>
  </si>
  <si>
    <t>206,888*0,5</t>
  </si>
  <si>
    <t>18,808+64,008</t>
  </si>
  <si>
    <t>82,816*1,7</t>
  </si>
  <si>
    <t>206,888-82,816</t>
  </si>
  <si>
    <t>94,8*0,8*0,4</t>
  </si>
  <si>
    <t>(32,3+51,2+56,8)*0,8*0,3</t>
  </si>
  <si>
    <t>64,008*1,9</t>
  </si>
  <si>
    <t>33*2</t>
  </si>
  <si>
    <t>2*1</t>
  </si>
  <si>
    <t>7*1</t>
  </si>
  <si>
    <t>(94,8+32,3+51,2+56,8)*0,8*0,1</t>
  </si>
  <si>
    <t>596211220</t>
  </si>
  <si>
    <t>Kladení zámkové dlažby komunikací pro pěší - stávající zámková dlažba</t>
  </si>
  <si>
    <t>979054451</t>
  </si>
  <si>
    <t>Očištění vybouraných zámkových dlaždic s původním spárováním z kameniva těženého</t>
  </si>
  <si>
    <t>023</t>
  </si>
  <si>
    <t>Potrubí</t>
  </si>
  <si>
    <t>23001</t>
  </si>
  <si>
    <t>Montáž trub z plastických hmot PE160 x 9,1</t>
  </si>
  <si>
    <t>23002</t>
  </si>
  <si>
    <t>Trubka tlaková plyn d160 x 91 x 6000mm PE100 SDR17</t>
  </si>
  <si>
    <t>23003</t>
  </si>
  <si>
    <t>Montáž trub z plastických hmot PE, PP, 90 x 8,2</t>
  </si>
  <si>
    <t>23004</t>
  </si>
  <si>
    <t>Trubka tlaková plyn d 90 x 8,2 x 6000 mm PE100 SDR11</t>
  </si>
  <si>
    <t>23005</t>
  </si>
  <si>
    <t>Montáž trub z plastických hmot PE, PP, 40</t>
  </si>
  <si>
    <t>23006</t>
  </si>
  <si>
    <t>Trubka tlaková plyn d 40mm PE100 SDR11 Robust</t>
  </si>
  <si>
    <t>23007</t>
  </si>
  <si>
    <t>T kus 160/90 PE100 vč. montáže</t>
  </si>
  <si>
    <t>23008</t>
  </si>
  <si>
    <t>Záslepka 90 PE100 vč. montáže</t>
  </si>
  <si>
    <t>23009_01</t>
  </si>
  <si>
    <t>Hrdlo d  40 mm PE 100 vč. montáže</t>
  </si>
  <si>
    <t>23010_01</t>
  </si>
  <si>
    <t>Záslepka 160 PE100 vč. montáže</t>
  </si>
  <si>
    <t>23011</t>
  </si>
  <si>
    <t>Přechodka závitová PExG d 40/ 1" vč. montáže</t>
  </si>
  <si>
    <t>23012</t>
  </si>
  <si>
    <t>koleno d40mm PE100 vč. montáže vč. montáže</t>
  </si>
  <si>
    <t>23013</t>
  </si>
  <si>
    <t>hrdlo d90 mm PE100 vč. montáže</t>
  </si>
  <si>
    <t>23014</t>
  </si>
  <si>
    <t>hrdlo d160 mm PE100 vč. montáže</t>
  </si>
  <si>
    <t>23015</t>
  </si>
  <si>
    <t>T-kus odbočkový navrtávací 90-40 mm PE 100 vč. montáže</t>
  </si>
  <si>
    <t>23016</t>
  </si>
  <si>
    <t>T-kus odbočkový navrtávací 160-40 mm PE 100 vč. montáže</t>
  </si>
  <si>
    <t>ks</t>
  </si>
  <si>
    <t>23017</t>
  </si>
  <si>
    <t>Odvzd. Souprava Wormet demontáž,přemístění,montáž</t>
  </si>
  <si>
    <t>23018</t>
  </si>
  <si>
    <t>koleno d160 PE100 vč. montáže</t>
  </si>
  <si>
    <t>23019</t>
  </si>
  <si>
    <t>Hlavní tlaková zkouška do DN200</t>
  </si>
  <si>
    <t>23020</t>
  </si>
  <si>
    <t>Napojení plynovodu na stávající plynovod</t>
  </si>
  <si>
    <t>23021</t>
  </si>
  <si>
    <t>Čištění potrubí, do DN 200</t>
  </si>
  <si>
    <t>23022</t>
  </si>
  <si>
    <t>Montáž závitových armatur G 1"</t>
  </si>
  <si>
    <t>23023</t>
  </si>
  <si>
    <t>Kohout kulový  G 1"  plyn</t>
  </si>
  <si>
    <t>23024</t>
  </si>
  <si>
    <t>Držák závitové přechodky  1"</t>
  </si>
  <si>
    <t>23025</t>
  </si>
  <si>
    <t>Dodávka a osazení pilíře HUP  včetně základu</t>
  </si>
  <si>
    <t>23026</t>
  </si>
  <si>
    <t>Položení a dodávka výstražné fólie - žlutá š. 34cm</t>
  </si>
  <si>
    <t>23027</t>
  </si>
  <si>
    <t>Položení a dodávka signalizačního vodiče</t>
  </si>
  <si>
    <t>23028</t>
  </si>
  <si>
    <t>Přesun hmot a materiálů</t>
  </si>
  <si>
    <t>Kč</t>
  </si>
  <si>
    <t>23029</t>
  </si>
  <si>
    <t>Revize plynovodu a přípojek</t>
  </si>
  <si>
    <t>23030</t>
  </si>
  <si>
    <t>Vytýčení stávajících inžen.sítí</t>
  </si>
  <si>
    <t>23031</t>
  </si>
  <si>
    <t>Geodetické zaměření skutečného stavu</t>
  </si>
  <si>
    <t>23032</t>
  </si>
  <si>
    <t>Předání dokumentace Innogy</t>
  </si>
  <si>
    <t>30,112*9</t>
  </si>
  <si>
    <t>SO 105 - Veřejné osvětlení</t>
  </si>
  <si>
    <t>021 - Silnoproud</t>
  </si>
  <si>
    <t>046 - Zemní práce pro montážní práce</t>
  </si>
  <si>
    <t>VRN - Vedlejší rozpočtové náklady</t>
  </si>
  <si>
    <t>021</t>
  </si>
  <si>
    <t>Silnoproud</t>
  </si>
  <si>
    <t>21001</t>
  </si>
  <si>
    <t>Kabel CYKY 4Bx10</t>
  </si>
  <si>
    <t>21002</t>
  </si>
  <si>
    <t>Vodič FeZn pr. 10 mm</t>
  </si>
  <si>
    <t>21003</t>
  </si>
  <si>
    <t>Stožár 6m parkový s manžetou, žárový zinek - vybavený svorkovnicí, pojistkou a kabely pro svítidlo</t>
  </si>
  <si>
    <t>21004</t>
  </si>
  <si>
    <t>Svítidlo parkové - komplet, např. PHILIPS BGP307, LED69 - 4S/740 II DM50, 48/60A</t>
  </si>
  <si>
    <t>21005</t>
  </si>
  <si>
    <t>Výstražná fólie 150 mm</t>
  </si>
  <si>
    <t>21006</t>
  </si>
  <si>
    <t>Chránička pr. 50 mm</t>
  </si>
  <si>
    <t>21007</t>
  </si>
  <si>
    <t>Základ stožáru ( parkový, přechod ), hl. 1,1 m</t>
  </si>
  <si>
    <t>21008</t>
  </si>
  <si>
    <t>Úprava rozvodny VO</t>
  </si>
  <si>
    <t>kpl</t>
  </si>
  <si>
    <t>21009</t>
  </si>
  <si>
    <t>Jistič třípólový 20A/3/B</t>
  </si>
  <si>
    <t>21010</t>
  </si>
  <si>
    <t>Stykač třípólový 20A</t>
  </si>
  <si>
    <t>21011</t>
  </si>
  <si>
    <t>Zapojení kabelu</t>
  </si>
  <si>
    <t>21012</t>
  </si>
  <si>
    <t>Prořez</t>
  </si>
  <si>
    <t>21013</t>
  </si>
  <si>
    <t>Podružný materiál</t>
  </si>
  <si>
    <t>21014</t>
  </si>
  <si>
    <t>Montáž</t>
  </si>
  <si>
    <t>046</t>
  </si>
  <si>
    <t>Zemní práce pro montážní práce</t>
  </si>
  <si>
    <t>21015</t>
  </si>
  <si>
    <t>Výkop rýhy - terén, chodník, 0,3 x 0,6 m</t>
  </si>
  <si>
    <t>21016</t>
  </si>
  <si>
    <t>Výkop rýhy - vozovka, 0,5 x 1,2 m</t>
  </si>
  <si>
    <t>21017</t>
  </si>
  <si>
    <t>Zapískování kabelu</t>
  </si>
  <si>
    <t>21018</t>
  </si>
  <si>
    <t>Zához rýhy 0,3 x 0,6 m</t>
  </si>
  <si>
    <t>21019</t>
  </si>
  <si>
    <t>Zához rýhy 0,5 x 1,2 m</t>
  </si>
  <si>
    <t>21020</t>
  </si>
  <si>
    <t>Vrtaná díra pro základ stožáru 0,4 x 1,1 m</t>
  </si>
  <si>
    <t>21021</t>
  </si>
  <si>
    <t>Zatravnění</t>
  </si>
  <si>
    <t>21022</t>
  </si>
  <si>
    <t>Odvoz přebytečného výkopku do 2 km</t>
  </si>
  <si>
    <t>Vedlejší rozpočtové náklady</t>
  </si>
  <si>
    <t>21023</t>
  </si>
  <si>
    <t>Výchozí revize</t>
  </si>
  <si>
    <t>SO 106 - VRN</t>
  </si>
  <si>
    <t>012103000</t>
  </si>
  <si>
    <t>Geodetické práce - vytýčení inženýrských sítí</t>
  </si>
  <si>
    <t>1024</t>
  </si>
  <si>
    <t>1663711745</t>
  </si>
  <si>
    <t>012103000.1</t>
  </si>
  <si>
    <t>Geodetické práce - vytýčení všech základních směrových a výškových bodů stavby</t>
  </si>
  <si>
    <t>-2111499088</t>
  </si>
  <si>
    <t>012303000</t>
  </si>
  <si>
    <t>Geodetické práce - zaměření skutečného provedení stavby</t>
  </si>
  <si>
    <t>-1750281354</t>
  </si>
  <si>
    <t>013254000</t>
  </si>
  <si>
    <t>Dokumentace skutečného provedení stavby</t>
  </si>
  <si>
    <t>459038928</t>
  </si>
  <si>
    <t>012303000.1</t>
  </si>
  <si>
    <t>Geometrické zaměření stavby vč. vyhotovení geometrického plánu</t>
  </si>
  <si>
    <t>217659563</t>
  </si>
  <si>
    <t>034303000</t>
  </si>
  <si>
    <t>Dopravní opatření po dobu výstavby</t>
  </si>
  <si>
    <t>679176692</t>
  </si>
  <si>
    <t>030001000</t>
  </si>
  <si>
    <t>Zařízení staveniště</t>
  </si>
  <si>
    <t>1813142495</t>
  </si>
  <si>
    <t>043154000</t>
  </si>
  <si>
    <t>Zkoušky hutnění kontrukce vozovky ( 4x pláň, 2x na každé konstrukční vrstvě - místa zkoušky určí objednatel)</t>
  </si>
  <si>
    <t>-110791597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</si>
</sst>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1">
      <selection activeCell="B2" sqref="B2:C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5" t="s">
        <v>6</v>
      </c>
      <c r="BT2" s="15" t="s">
        <v>7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0"/>
      <c r="AQ5" s="20"/>
      <c r="AR5" s="18"/>
      <c r="BE5" s="254" t="s">
        <v>15</v>
      </c>
      <c r="BS5" s="15" t="s">
        <v>6</v>
      </c>
    </row>
    <row r="6" spans="2:71" s="1" customFormat="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0"/>
      <c r="AQ6" s="20"/>
      <c r="AR6" s="18"/>
      <c r="BE6" s="255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55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55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55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55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55"/>
      <c r="BS11" s="15" t="s">
        <v>6</v>
      </c>
    </row>
    <row r="12" spans="2:71" s="1" customFormat="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55"/>
      <c r="BS12" s="15" t="s">
        <v>6</v>
      </c>
    </row>
    <row r="13" spans="2:71" s="1" customFormat="1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28</v>
      </c>
      <c r="AO13" s="20"/>
      <c r="AP13" s="20"/>
      <c r="AQ13" s="20"/>
      <c r="AR13" s="18"/>
      <c r="BE13" s="255"/>
      <c r="BS13" s="15" t="s">
        <v>6</v>
      </c>
    </row>
    <row r="14" spans="2:71" ht="13.2">
      <c r="B14" s="19"/>
      <c r="C14" s="20"/>
      <c r="D14" s="20"/>
      <c r="E14" s="260" t="s">
        <v>28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7" t="s">
        <v>26</v>
      </c>
      <c r="AL14" s="20"/>
      <c r="AM14" s="20"/>
      <c r="AN14" s="29" t="s">
        <v>28</v>
      </c>
      <c r="AO14" s="20"/>
      <c r="AP14" s="20"/>
      <c r="AQ14" s="20"/>
      <c r="AR14" s="18"/>
      <c r="BE14" s="255"/>
      <c r="BS14" s="15" t="s">
        <v>6</v>
      </c>
    </row>
    <row r="15" spans="2:71" s="1" customFormat="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55"/>
      <c r="BS15" s="15" t="s">
        <v>4</v>
      </c>
    </row>
    <row r="16" spans="2:71" s="1" customFormat="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55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55"/>
      <c r="BS17" s="15" t="s">
        <v>30</v>
      </c>
    </row>
    <row r="18" spans="2:71" s="1" customFormat="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55"/>
      <c r="BS18" s="15" t="s">
        <v>6</v>
      </c>
    </row>
    <row r="19" spans="2:71" s="1" customFormat="1" ht="12" customHeight="1">
      <c r="B19" s="19"/>
      <c r="C19" s="20"/>
      <c r="D19" s="27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55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55"/>
      <c r="BS20" s="15" t="s">
        <v>30</v>
      </c>
    </row>
    <row r="21" spans="2:57" s="1" customFormat="1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55"/>
    </row>
    <row r="22" spans="2:57" s="1" customFormat="1" ht="12" customHeight="1">
      <c r="B22" s="19"/>
      <c r="C22" s="20"/>
      <c r="D22" s="27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55"/>
    </row>
    <row r="23" spans="2:57" s="1" customFormat="1" ht="16.5" customHeight="1">
      <c r="B23" s="19"/>
      <c r="C23" s="20"/>
      <c r="D23" s="20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0"/>
      <c r="AP23" s="20"/>
      <c r="AQ23" s="20"/>
      <c r="AR23" s="18"/>
      <c r="BE23" s="255"/>
    </row>
    <row r="24" spans="2:57" s="1" customFormat="1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55"/>
    </row>
    <row r="25" spans="2:57" s="1" customFormat="1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55"/>
    </row>
    <row r="26" spans="1:57" s="2" customFormat="1" ht="25.95" customHeight="1">
      <c r="A26" s="32"/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3">
        <f>ROUND(AG94,2)</f>
        <v>0</v>
      </c>
      <c r="AL26" s="264"/>
      <c r="AM26" s="264"/>
      <c r="AN26" s="264"/>
      <c r="AO26" s="264"/>
      <c r="AP26" s="34"/>
      <c r="AQ26" s="34"/>
      <c r="AR26" s="37"/>
      <c r="BE26" s="255"/>
    </row>
    <row r="27" spans="1:57" s="2" customFormat="1" ht="6.9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5"/>
    </row>
    <row r="28" spans="1:57" s="2" customFormat="1" ht="13.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65" t="s">
        <v>34</v>
      </c>
      <c r="M28" s="265"/>
      <c r="N28" s="265"/>
      <c r="O28" s="265"/>
      <c r="P28" s="265"/>
      <c r="Q28" s="34"/>
      <c r="R28" s="34"/>
      <c r="S28" s="34"/>
      <c r="T28" s="34"/>
      <c r="U28" s="34"/>
      <c r="V28" s="34"/>
      <c r="W28" s="265" t="s">
        <v>35</v>
      </c>
      <c r="X28" s="265"/>
      <c r="Y28" s="265"/>
      <c r="Z28" s="265"/>
      <c r="AA28" s="265"/>
      <c r="AB28" s="265"/>
      <c r="AC28" s="265"/>
      <c r="AD28" s="265"/>
      <c r="AE28" s="265"/>
      <c r="AF28" s="34"/>
      <c r="AG28" s="34"/>
      <c r="AH28" s="34"/>
      <c r="AI28" s="34"/>
      <c r="AJ28" s="34"/>
      <c r="AK28" s="265" t="s">
        <v>36</v>
      </c>
      <c r="AL28" s="265"/>
      <c r="AM28" s="265"/>
      <c r="AN28" s="265"/>
      <c r="AO28" s="265"/>
      <c r="AP28" s="34"/>
      <c r="AQ28" s="34"/>
      <c r="AR28" s="37"/>
      <c r="BE28" s="255"/>
    </row>
    <row r="29" spans="2:57" s="3" customFormat="1" ht="14.4" customHeight="1">
      <c r="B29" s="38"/>
      <c r="C29" s="39"/>
      <c r="D29" s="27" t="s">
        <v>37</v>
      </c>
      <c r="E29" s="39"/>
      <c r="F29" s="27" t="s">
        <v>38</v>
      </c>
      <c r="G29" s="39"/>
      <c r="H29" s="39"/>
      <c r="I29" s="39"/>
      <c r="J29" s="39"/>
      <c r="K29" s="39"/>
      <c r="L29" s="249">
        <v>0.21</v>
      </c>
      <c r="M29" s="248"/>
      <c r="N29" s="248"/>
      <c r="O29" s="248"/>
      <c r="P29" s="248"/>
      <c r="Q29" s="39"/>
      <c r="R29" s="39"/>
      <c r="S29" s="39"/>
      <c r="T29" s="39"/>
      <c r="U29" s="39"/>
      <c r="V29" s="39"/>
      <c r="W29" s="247">
        <f>ROUND(AZ94,2)</f>
        <v>0</v>
      </c>
      <c r="X29" s="248"/>
      <c r="Y29" s="248"/>
      <c r="Z29" s="248"/>
      <c r="AA29" s="248"/>
      <c r="AB29" s="248"/>
      <c r="AC29" s="248"/>
      <c r="AD29" s="248"/>
      <c r="AE29" s="248"/>
      <c r="AF29" s="39"/>
      <c r="AG29" s="39"/>
      <c r="AH29" s="39"/>
      <c r="AI29" s="39"/>
      <c r="AJ29" s="39"/>
      <c r="AK29" s="247">
        <f>ROUND(AV94,2)</f>
        <v>0</v>
      </c>
      <c r="AL29" s="248"/>
      <c r="AM29" s="248"/>
      <c r="AN29" s="248"/>
      <c r="AO29" s="248"/>
      <c r="AP29" s="39"/>
      <c r="AQ29" s="39"/>
      <c r="AR29" s="40"/>
      <c r="BE29" s="256"/>
    </row>
    <row r="30" spans="2:57" s="3" customFormat="1" ht="14.4" customHeight="1">
      <c r="B30" s="38"/>
      <c r="C30" s="39"/>
      <c r="D30" s="39"/>
      <c r="E30" s="39"/>
      <c r="F30" s="27" t="s">
        <v>39</v>
      </c>
      <c r="G30" s="39"/>
      <c r="H30" s="39"/>
      <c r="I30" s="39"/>
      <c r="J30" s="39"/>
      <c r="K30" s="39"/>
      <c r="L30" s="249">
        <v>0.15</v>
      </c>
      <c r="M30" s="248"/>
      <c r="N30" s="248"/>
      <c r="O30" s="248"/>
      <c r="P30" s="248"/>
      <c r="Q30" s="39"/>
      <c r="R30" s="39"/>
      <c r="S30" s="39"/>
      <c r="T30" s="39"/>
      <c r="U30" s="39"/>
      <c r="V30" s="39"/>
      <c r="W30" s="247">
        <f>ROUND(BA94,2)</f>
        <v>0</v>
      </c>
      <c r="X30" s="248"/>
      <c r="Y30" s="248"/>
      <c r="Z30" s="248"/>
      <c r="AA30" s="248"/>
      <c r="AB30" s="248"/>
      <c r="AC30" s="248"/>
      <c r="AD30" s="248"/>
      <c r="AE30" s="248"/>
      <c r="AF30" s="39"/>
      <c r="AG30" s="39"/>
      <c r="AH30" s="39"/>
      <c r="AI30" s="39"/>
      <c r="AJ30" s="39"/>
      <c r="AK30" s="247">
        <f>ROUND(AW94,2)</f>
        <v>0</v>
      </c>
      <c r="AL30" s="248"/>
      <c r="AM30" s="248"/>
      <c r="AN30" s="248"/>
      <c r="AO30" s="248"/>
      <c r="AP30" s="39"/>
      <c r="AQ30" s="39"/>
      <c r="AR30" s="40"/>
      <c r="BE30" s="256"/>
    </row>
    <row r="31" spans="2:57" s="3" customFormat="1" ht="14.4" customHeight="1" hidden="1">
      <c r="B31" s="38"/>
      <c r="C31" s="39"/>
      <c r="D31" s="39"/>
      <c r="E31" s="39"/>
      <c r="F31" s="27" t="s">
        <v>40</v>
      </c>
      <c r="G31" s="39"/>
      <c r="H31" s="39"/>
      <c r="I31" s="39"/>
      <c r="J31" s="39"/>
      <c r="K31" s="39"/>
      <c r="L31" s="249">
        <v>0.21</v>
      </c>
      <c r="M31" s="248"/>
      <c r="N31" s="248"/>
      <c r="O31" s="248"/>
      <c r="P31" s="248"/>
      <c r="Q31" s="39"/>
      <c r="R31" s="39"/>
      <c r="S31" s="39"/>
      <c r="T31" s="39"/>
      <c r="U31" s="39"/>
      <c r="V31" s="39"/>
      <c r="W31" s="247">
        <f>ROUND(BB94,2)</f>
        <v>0</v>
      </c>
      <c r="X31" s="248"/>
      <c r="Y31" s="248"/>
      <c r="Z31" s="248"/>
      <c r="AA31" s="248"/>
      <c r="AB31" s="248"/>
      <c r="AC31" s="248"/>
      <c r="AD31" s="248"/>
      <c r="AE31" s="248"/>
      <c r="AF31" s="39"/>
      <c r="AG31" s="39"/>
      <c r="AH31" s="39"/>
      <c r="AI31" s="39"/>
      <c r="AJ31" s="39"/>
      <c r="AK31" s="247">
        <v>0</v>
      </c>
      <c r="AL31" s="248"/>
      <c r="AM31" s="248"/>
      <c r="AN31" s="248"/>
      <c r="AO31" s="248"/>
      <c r="AP31" s="39"/>
      <c r="AQ31" s="39"/>
      <c r="AR31" s="40"/>
      <c r="BE31" s="256"/>
    </row>
    <row r="32" spans="2:57" s="3" customFormat="1" ht="14.4" customHeight="1" hidden="1">
      <c r="B32" s="38"/>
      <c r="C32" s="39"/>
      <c r="D32" s="39"/>
      <c r="E32" s="39"/>
      <c r="F32" s="27" t="s">
        <v>41</v>
      </c>
      <c r="G32" s="39"/>
      <c r="H32" s="39"/>
      <c r="I32" s="39"/>
      <c r="J32" s="39"/>
      <c r="K32" s="39"/>
      <c r="L32" s="249">
        <v>0.15</v>
      </c>
      <c r="M32" s="248"/>
      <c r="N32" s="248"/>
      <c r="O32" s="248"/>
      <c r="P32" s="248"/>
      <c r="Q32" s="39"/>
      <c r="R32" s="39"/>
      <c r="S32" s="39"/>
      <c r="T32" s="39"/>
      <c r="U32" s="39"/>
      <c r="V32" s="39"/>
      <c r="W32" s="247">
        <f>ROUND(BC94,2)</f>
        <v>0</v>
      </c>
      <c r="X32" s="248"/>
      <c r="Y32" s="248"/>
      <c r="Z32" s="248"/>
      <c r="AA32" s="248"/>
      <c r="AB32" s="248"/>
      <c r="AC32" s="248"/>
      <c r="AD32" s="248"/>
      <c r="AE32" s="248"/>
      <c r="AF32" s="39"/>
      <c r="AG32" s="39"/>
      <c r="AH32" s="39"/>
      <c r="AI32" s="39"/>
      <c r="AJ32" s="39"/>
      <c r="AK32" s="247">
        <v>0</v>
      </c>
      <c r="AL32" s="248"/>
      <c r="AM32" s="248"/>
      <c r="AN32" s="248"/>
      <c r="AO32" s="248"/>
      <c r="AP32" s="39"/>
      <c r="AQ32" s="39"/>
      <c r="AR32" s="40"/>
      <c r="BE32" s="256"/>
    </row>
    <row r="33" spans="2:57" s="3" customFormat="1" ht="14.4" customHeight="1" hidden="1">
      <c r="B33" s="38"/>
      <c r="C33" s="39"/>
      <c r="D33" s="39"/>
      <c r="E33" s="39"/>
      <c r="F33" s="27" t="s">
        <v>42</v>
      </c>
      <c r="G33" s="39"/>
      <c r="H33" s="39"/>
      <c r="I33" s="39"/>
      <c r="J33" s="39"/>
      <c r="K33" s="39"/>
      <c r="L33" s="249">
        <v>0</v>
      </c>
      <c r="M33" s="248"/>
      <c r="N33" s="248"/>
      <c r="O33" s="248"/>
      <c r="P33" s="248"/>
      <c r="Q33" s="39"/>
      <c r="R33" s="39"/>
      <c r="S33" s="39"/>
      <c r="T33" s="39"/>
      <c r="U33" s="39"/>
      <c r="V33" s="39"/>
      <c r="W33" s="247">
        <f>ROUND(BD94,2)</f>
        <v>0</v>
      </c>
      <c r="X33" s="248"/>
      <c r="Y33" s="248"/>
      <c r="Z33" s="248"/>
      <c r="AA33" s="248"/>
      <c r="AB33" s="248"/>
      <c r="AC33" s="248"/>
      <c r="AD33" s="248"/>
      <c r="AE33" s="248"/>
      <c r="AF33" s="39"/>
      <c r="AG33" s="39"/>
      <c r="AH33" s="39"/>
      <c r="AI33" s="39"/>
      <c r="AJ33" s="39"/>
      <c r="AK33" s="247">
        <v>0</v>
      </c>
      <c r="AL33" s="248"/>
      <c r="AM33" s="248"/>
      <c r="AN33" s="248"/>
      <c r="AO33" s="248"/>
      <c r="AP33" s="39"/>
      <c r="AQ33" s="39"/>
      <c r="AR33" s="40"/>
      <c r="BE33" s="256"/>
    </row>
    <row r="34" spans="1:57" s="2" customFormat="1" ht="6.9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5"/>
    </row>
    <row r="35" spans="1:57" s="2" customFormat="1" ht="25.95" customHeight="1">
      <c r="A35" s="32"/>
      <c r="B35" s="33"/>
      <c r="C35" s="41"/>
      <c r="D35" s="42" t="s">
        <v>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44</v>
      </c>
      <c r="U35" s="43"/>
      <c r="V35" s="43"/>
      <c r="W35" s="43"/>
      <c r="X35" s="253" t="s">
        <v>45</v>
      </c>
      <c r="Y35" s="251"/>
      <c r="Z35" s="251"/>
      <c r="AA35" s="251"/>
      <c r="AB35" s="251"/>
      <c r="AC35" s="43"/>
      <c r="AD35" s="43"/>
      <c r="AE35" s="43"/>
      <c r="AF35" s="43"/>
      <c r="AG35" s="43"/>
      <c r="AH35" s="43"/>
      <c r="AI35" s="43"/>
      <c r="AJ35" s="43"/>
      <c r="AK35" s="250">
        <f>SUM(AK26:AK33)</f>
        <v>0</v>
      </c>
      <c r="AL35" s="251"/>
      <c r="AM35" s="251"/>
      <c r="AN35" s="251"/>
      <c r="AO35" s="252"/>
      <c r="AP35" s="41"/>
      <c r="AQ35" s="41"/>
      <c r="AR35" s="37"/>
      <c r="BE35" s="32"/>
    </row>
    <row r="36" spans="1:57" s="2" customFormat="1" ht="6.9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45"/>
      <c r="C49" s="46"/>
      <c r="D49" s="47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47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3.2">
      <c r="A60" s="32"/>
      <c r="B60" s="33"/>
      <c r="C60" s="34"/>
      <c r="D60" s="50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48</v>
      </c>
      <c r="AI60" s="36"/>
      <c r="AJ60" s="36"/>
      <c r="AK60" s="36"/>
      <c r="AL60" s="36"/>
      <c r="AM60" s="50" t="s">
        <v>49</v>
      </c>
      <c r="AN60" s="36"/>
      <c r="AO60" s="36"/>
      <c r="AP60" s="34"/>
      <c r="AQ60" s="34"/>
      <c r="AR60" s="37"/>
      <c r="BE60" s="32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3.2">
      <c r="A64" s="32"/>
      <c r="B64" s="33"/>
      <c r="C64" s="34"/>
      <c r="D64" s="47" t="s">
        <v>50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51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3.2">
      <c r="A75" s="32"/>
      <c r="B75" s="33"/>
      <c r="C75" s="34"/>
      <c r="D75" s="50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48</v>
      </c>
      <c r="AI75" s="36"/>
      <c r="AJ75" s="36"/>
      <c r="AK75" s="36"/>
      <c r="AL75" s="36"/>
      <c r="AM75" s="50" t="s">
        <v>49</v>
      </c>
      <c r="AN75" s="36"/>
      <c r="AO75" s="36"/>
      <c r="AP75" s="34"/>
      <c r="AQ75" s="34"/>
      <c r="AR75" s="37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" customHeight="1">
      <c r="A82" s="32"/>
      <c r="B82" s="33"/>
      <c r="C82" s="21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01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76" t="str">
        <f>K6</f>
        <v>Ul. Roháčova, Sokolov - příjezdová komunikace a inženýrské sítě - slepý rozpočet</v>
      </c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61"/>
      <c r="AQ85" s="61"/>
      <c r="AR85" s="62"/>
    </row>
    <row r="86" spans="1:57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78" t="str">
        <f>IF(AN8="","",AN8)</f>
        <v>13. 7. 2020</v>
      </c>
      <c r="AN87" s="278"/>
      <c r="AO87" s="34"/>
      <c r="AP87" s="34"/>
      <c r="AQ87" s="34"/>
      <c r="AR87" s="37"/>
      <c r="BE87" s="32"/>
    </row>
    <row r="88" spans="1:57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15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29</v>
      </c>
      <c r="AJ89" s="34"/>
      <c r="AK89" s="34"/>
      <c r="AL89" s="34"/>
      <c r="AM89" s="279" t="str">
        <f>IF(E17="","",E17)</f>
        <v xml:space="preserve"> </v>
      </c>
      <c r="AN89" s="280"/>
      <c r="AO89" s="280"/>
      <c r="AP89" s="280"/>
      <c r="AQ89" s="34"/>
      <c r="AR89" s="37"/>
      <c r="AS89" s="281" t="s">
        <v>53</v>
      </c>
      <c r="AT89" s="282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15" customHeight="1">
      <c r="A90" s="32"/>
      <c r="B90" s="33"/>
      <c r="C90" s="27" t="s">
        <v>27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31</v>
      </c>
      <c r="AJ90" s="34"/>
      <c r="AK90" s="34"/>
      <c r="AL90" s="34"/>
      <c r="AM90" s="279" t="str">
        <f>IF(E20="","",E20)</f>
        <v xml:space="preserve"> </v>
      </c>
      <c r="AN90" s="280"/>
      <c r="AO90" s="280"/>
      <c r="AP90" s="280"/>
      <c r="AQ90" s="34"/>
      <c r="AR90" s="37"/>
      <c r="AS90" s="283"/>
      <c r="AT90" s="284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8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85"/>
      <c r="AT91" s="286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71" t="s">
        <v>54</v>
      </c>
      <c r="D92" s="272"/>
      <c r="E92" s="272"/>
      <c r="F92" s="272"/>
      <c r="G92" s="272"/>
      <c r="H92" s="71"/>
      <c r="I92" s="274" t="s">
        <v>55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3" t="s">
        <v>56</v>
      </c>
      <c r="AH92" s="272"/>
      <c r="AI92" s="272"/>
      <c r="AJ92" s="272"/>
      <c r="AK92" s="272"/>
      <c r="AL92" s="272"/>
      <c r="AM92" s="272"/>
      <c r="AN92" s="274" t="s">
        <v>57</v>
      </c>
      <c r="AO92" s="272"/>
      <c r="AP92" s="275"/>
      <c r="AQ92" s="72" t="s">
        <v>58</v>
      </c>
      <c r="AR92" s="37"/>
      <c r="AS92" s="73" t="s">
        <v>59</v>
      </c>
      <c r="AT92" s="74" t="s">
        <v>60</v>
      </c>
      <c r="AU92" s="74" t="s">
        <v>61</v>
      </c>
      <c r="AV92" s="74" t="s">
        <v>62</v>
      </c>
      <c r="AW92" s="74" t="s">
        <v>63</v>
      </c>
      <c r="AX92" s="74" t="s">
        <v>64</v>
      </c>
      <c r="AY92" s="74" t="s">
        <v>65</v>
      </c>
      <c r="AZ92" s="74" t="s">
        <v>66</v>
      </c>
      <c r="BA92" s="74" t="s">
        <v>67</v>
      </c>
      <c r="BB92" s="74" t="s">
        <v>68</v>
      </c>
      <c r="BC92" s="74" t="s">
        <v>69</v>
      </c>
      <c r="BD92" s="75" t="s">
        <v>70</v>
      </c>
      <c r="BE92" s="32"/>
    </row>
    <row r="93" spans="1:57" s="2" customFormat="1" ht="10.8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" customHeight="1">
      <c r="B94" s="79"/>
      <c r="C94" s="80" t="s">
        <v>71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9">
        <f>ROUND(SUM(AG95:AG100),2)</f>
        <v>0</v>
      </c>
      <c r="AH94" s="269"/>
      <c r="AI94" s="269"/>
      <c r="AJ94" s="269"/>
      <c r="AK94" s="269"/>
      <c r="AL94" s="269"/>
      <c r="AM94" s="269"/>
      <c r="AN94" s="270">
        <f aca="true" t="shared" si="0" ref="AN94:AN100">SUM(AG94,AT94)</f>
        <v>0</v>
      </c>
      <c r="AO94" s="270"/>
      <c r="AP94" s="270"/>
      <c r="AQ94" s="83" t="s">
        <v>1</v>
      </c>
      <c r="AR94" s="84"/>
      <c r="AS94" s="85">
        <f>ROUND(SUM(AS95:AS100),2)</f>
        <v>0</v>
      </c>
      <c r="AT94" s="86">
        <f aca="true" t="shared" si="1" ref="AT94:AT100">ROUND(SUM(AV94:AW94),2)</f>
        <v>0</v>
      </c>
      <c r="AU94" s="87">
        <f>ROUND(SUM(AU95:AU100),5)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ROUND(SUM(AZ95:AZ100),2)</f>
        <v>0</v>
      </c>
      <c r="BA94" s="86">
        <f>ROUND(SUM(BA95:BA100),2)</f>
        <v>0</v>
      </c>
      <c r="BB94" s="86">
        <f>ROUND(SUM(BB95:BB100),2)</f>
        <v>0</v>
      </c>
      <c r="BC94" s="86">
        <f>ROUND(SUM(BC95:BC100),2)</f>
        <v>0</v>
      </c>
      <c r="BD94" s="88">
        <f>ROUND(SUM(BD95:BD100),2)</f>
        <v>0</v>
      </c>
      <c r="BS94" s="89" t="s">
        <v>72</v>
      </c>
      <c r="BT94" s="89" t="s">
        <v>73</v>
      </c>
      <c r="BU94" s="90" t="s">
        <v>74</v>
      </c>
      <c r="BV94" s="89" t="s">
        <v>75</v>
      </c>
      <c r="BW94" s="89" t="s">
        <v>5</v>
      </c>
      <c r="BX94" s="89" t="s">
        <v>76</v>
      </c>
      <c r="CL94" s="89" t="s">
        <v>1</v>
      </c>
    </row>
    <row r="95" spans="1:91" s="7" customFormat="1" ht="16.5" customHeight="1">
      <c r="A95" s="91" t="s">
        <v>77</v>
      </c>
      <c r="B95" s="92"/>
      <c r="C95" s="93"/>
      <c r="D95" s="268" t="s">
        <v>78</v>
      </c>
      <c r="E95" s="268"/>
      <c r="F95" s="268"/>
      <c r="G95" s="268"/>
      <c r="H95" s="268"/>
      <c r="I95" s="94"/>
      <c r="J95" s="268" t="s">
        <v>79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6">
        <f>'SO 101 - Komunikace a zpe...'!J30</f>
        <v>0</v>
      </c>
      <c r="AH95" s="267"/>
      <c r="AI95" s="267"/>
      <c r="AJ95" s="267"/>
      <c r="AK95" s="267"/>
      <c r="AL95" s="267"/>
      <c r="AM95" s="267"/>
      <c r="AN95" s="266">
        <f t="shared" si="0"/>
        <v>0</v>
      </c>
      <c r="AO95" s="267"/>
      <c r="AP95" s="267"/>
      <c r="AQ95" s="95" t="s">
        <v>80</v>
      </c>
      <c r="AR95" s="96"/>
      <c r="AS95" s="97">
        <v>0</v>
      </c>
      <c r="AT95" s="98">
        <f t="shared" si="1"/>
        <v>0</v>
      </c>
      <c r="AU95" s="99">
        <f>'SO 101 - Komunikace a zpe...'!P122</f>
        <v>0</v>
      </c>
      <c r="AV95" s="98">
        <f>'SO 101 - Komunikace a zpe...'!J33</f>
        <v>0</v>
      </c>
      <c r="AW95" s="98">
        <f>'SO 101 - Komunikace a zpe...'!J34</f>
        <v>0</v>
      </c>
      <c r="AX95" s="98">
        <f>'SO 101 - Komunikace a zpe...'!J35</f>
        <v>0</v>
      </c>
      <c r="AY95" s="98">
        <f>'SO 101 - Komunikace a zpe...'!J36</f>
        <v>0</v>
      </c>
      <c r="AZ95" s="98">
        <f>'SO 101 - Komunikace a zpe...'!F33</f>
        <v>0</v>
      </c>
      <c r="BA95" s="98">
        <f>'SO 101 - Komunikace a zpe...'!F34</f>
        <v>0</v>
      </c>
      <c r="BB95" s="98">
        <f>'SO 101 - Komunikace a zpe...'!F35</f>
        <v>0</v>
      </c>
      <c r="BC95" s="98">
        <f>'SO 101 - Komunikace a zpe...'!F36</f>
        <v>0</v>
      </c>
      <c r="BD95" s="100">
        <f>'SO 101 - Komunikace a zpe...'!F37</f>
        <v>0</v>
      </c>
      <c r="BT95" s="101" t="s">
        <v>81</v>
      </c>
      <c r="BV95" s="101" t="s">
        <v>75</v>
      </c>
      <c r="BW95" s="101" t="s">
        <v>82</v>
      </c>
      <c r="BX95" s="101" t="s">
        <v>5</v>
      </c>
      <c r="CL95" s="101" t="s">
        <v>1</v>
      </c>
      <c r="CM95" s="101" t="s">
        <v>83</v>
      </c>
    </row>
    <row r="96" spans="1:91" s="7" customFormat="1" ht="16.5" customHeight="1">
      <c r="A96" s="91" t="s">
        <v>77</v>
      </c>
      <c r="B96" s="92"/>
      <c r="C96" s="93"/>
      <c r="D96" s="268" t="s">
        <v>84</v>
      </c>
      <c r="E96" s="268"/>
      <c r="F96" s="268"/>
      <c r="G96" s="268"/>
      <c r="H96" s="268"/>
      <c r="I96" s="94"/>
      <c r="J96" s="268" t="s">
        <v>85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6">
        <f>'SO 102 - Kanalizace'!J30</f>
        <v>0</v>
      </c>
      <c r="AH96" s="267"/>
      <c r="AI96" s="267"/>
      <c r="AJ96" s="267"/>
      <c r="AK96" s="267"/>
      <c r="AL96" s="267"/>
      <c r="AM96" s="267"/>
      <c r="AN96" s="266">
        <f t="shared" si="0"/>
        <v>0</v>
      </c>
      <c r="AO96" s="267"/>
      <c r="AP96" s="267"/>
      <c r="AQ96" s="95" t="s">
        <v>80</v>
      </c>
      <c r="AR96" s="96"/>
      <c r="AS96" s="97">
        <v>0</v>
      </c>
      <c r="AT96" s="98">
        <f t="shared" si="1"/>
        <v>0</v>
      </c>
      <c r="AU96" s="99">
        <f>'SO 102 - Kanalizace'!P120</f>
        <v>0</v>
      </c>
      <c r="AV96" s="98">
        <f>'SO 102 - Kanalizace'!J33</f>
        <v>0</v>
      </c>
      <c r="AW96" s="98">
        <f>'SO 102 - Kanalizace'!J34</f>
        <v>0</v>
      </c>
      <c r="AX96" s="98">
        <f>'SO 102 - Kanalizace'!J35</f>
        <v>0</v>
      </c>
      <c r="AY96" s="98">
        <f>'SO 102 - Kanalizace'!J36</f>
        <v>0</v>
      </c>
      <c r="AZ96" s="98">
        <f>'SO 102 - Kanalizace'!F33</f>
        <v>0</v>
      </c>
      <c r="BA96" s="98">
        <f>'SO 102 - Kanalizace'!F34</f>
        <v>0</v>
      </c>
      <c r="BB96" s="98">
        <f>'SO 102 - Kanalizace'!F35</f>
        <v>0</v>
      </c>
      <c r="BC96" s="98">
        <f>'SO 102 - Kanalizace'!F36</f>
        <v>0</v>
      </c>
      <c r="BD96" s="100">
        <f>'SO 102 - Kanalizace'!F37</f>
        <v>0</v>
      </c>
      <c r="BT96" s="101" t="s">
        <v>81</v>
      </c>
      <c r="BV96" s="101" t="s">
        <v>75</v>
      </c>
      <c r="BW96" s="101" t="s">
        <v>86</v>
      </c>
      <c r="BX96" s="101" t="s">
        <v>5</v>
      </c>
      <c r="CL96" s="101" t="s">
        <v>1</v>
      </c>
      <c r="CM96" s="101" t="s">
        <v>83</v>
      </c>
    </row>
    <row r="97" spans="1:91" s="7" customFormat="1" ht="16.5" customHeight="1">
      <c r="A97" s="91" t="s">
        <v>77</v>
      </c>
      <c r="B97" s="92"/>
      <c r="C97" s="93"/>
      <c r="D97" s="268" t="s">
        <v>87</v>
      </c>
      <c r="E97" s="268"/>
      <c r="F97" s="268"/>
      <c r="G97" s="268"/>
      <c r="H97" s="268"/>
      <c r="I97" s="94"/>
      <c r="J97" s="268" t="s">
        <v>88</v>
      </c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6">
        <f>'SO 103 - Vodovod'!J30</f>
        <v>0</v>
      </c>
      <c r="AH97" s="267"/>
      <c r="AI97" s="267"/>
      <c r="AJ97" s="267"/>
      <c r="AK97" s="267"/>
      <c r="AL97" s="267"/>
      <c r="AM97" s="267"/>
      <c r="AN97" s="266">
        <f t="shared" si="0"/>
        <v>0</v>
      </c>
      <c r="AO97" s="267"/>
      <c r="AP97" s="267"/>
      <c r="AQ97" s="95" t="s">
        <v>80</v>
      </c>
      <c r="AR97" s="96"/>
      <c r="AS97" s="97">
        <v>0</v>
      </c>
      <c r="AT97" s="98">
        <f t="shared" si="1"/>
        <v>0</v>
      </c>
      <c r="AU97" s="99">
        <f>'SO 103 - Vodovod'!P122</f>
        <v>0</v>
      </c>
      <c r="AV97" s="98">
        <f>'SO 103 - Vodovod'!J33</f>
        <v>0</v>
      </c>
      <c r="AW97" s="98">
        <f>'SO 103 - Vodovod'!J34</f>
        <v>0</v>
      </c>
      <c r="AX97" s="98">
        <f>'SO 103 - Vodovod'!J35</f>
        <v>0</v>
      </c>
      <c r="AY97" s="98">
        <f>'SO 103 - Vodovod'!J36</f>
        <v>0</v>
      </c>
      <c r="AZ97" s="98">
        <f>'SO 103 - Vodovod'!F33</f>
        <v>0</v>
      </c>
      <c r="BA97" s="98">
        <f>'SO 103 - Vodovod'!F34</f>
        <v>0</v>
      </c>
      <c r="BB97" s="98">
        <f>'SO 103 - Vodovod'!F35</f>
        <v>0</v>
      </c>
      <c r="BC97" s="98">
        <f>'SO 103 - Vodovod'!F36</f>
        <v>0</v>
      </c>
      <c r="BD97" s="100">
        <f>'SO 103 - Vodovod'!F37</f>
        <v>0</v>
      </c>
      <c r="BT97" s="101" t="s">
        <v>81</v>
      </c>
      <c r="BV97" s="101" t="s">
        <v>75</v>
      </c>
      <c r="BW97" s="101" t="s">
        <v>89</v>
      </c>
      <c r="BX97" s="101" t="s">
        <v>5</v>
      </c>
      <c r="CL97" s="101" t="s">
        <v>1</v>
      </c>
      <c r="CM97" s="101" t="s">
        <v>83</v>
      </c>
    </row>
    <row r="98" spans="1:91" s="7" customFormat="1" ht="16.5" customHeight="1">
      <c r="A98" s="91" t="s">
        <v>77</v>
      </c>
      <c r="B98" s="92"/>
      <c r="C98" s="93"/>
      <c r="D98" s="268" t="s">
        <v>90</v>
      </c>
      <c r="E98" s="268"/>
      <c r="F98" s="268"/>
      <c r="G98" s="268"/>
      <c r="H98" s="268"/>
      <c r="I98" s="94"/>
      <c r="J98" s="268" t="s">
        <v>91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6">
        <f>'SO 104 - Plynovod'!J30</f>
        <v>0</v>
      </c>
      <c r="AH98" s="267"/>
      <c r="AI98" s="267"/>
      <c r="AJ98" s="267"/>
      <c r="AK98" s="267"/>
      <c r="AL98" s="267"/>
      <c r="AM98" s="267"/>
      <c r="AN98" s="266">
        <f t="shared" si="0"/>
        <v>0</v>
      </c>
      <c r="AO98" s="267"/>
      <c r="AP98" s="267"/>
      <c r="AQ98" s="95" t="s">
        <v>80</v>
      </c>
      <c r="AR98" s="96"/>
      <c r="AS98" s="97">
        <v>0</v>
      </c>
      <c r="AT98" s="98">
        <f t="shared" si="1"/>
        <v>0</v>
      </c>
      <c r="AU98" s="99">
        <f>'SO 104 - Plynovod'!P122</f>
        <v>0</v>
      </c>
      <c r="AV98" s="98">
        <f>'SO 104 - Plynovod'!J33</f>
        <v>0</v>
      </c>
      <c r="AW98" s="98">
        <f>'SO 104 - Plynovod'!J34</f>
        <v>0</v>
      </c>
      <c r="AX98" s="98">
        <f>'SO 104 - Plynovod'!J35</f>
        <v>0</v>
      </c>
      <c r="AY98" s="98">
        <f>'SO 104 - Plynovod'!J36</f>
        <v>0</v>
      </c>
      <c r="AZ98" s="98">
        <f>'SO 104 - Plynovod'!F33</f>
        <v>0</v>
      </c>
      <c r="BA98" s="98">
        <f>'SO 104 - Plynovod'!F34</f>
        <v>0</v>
      </c>
      <c r="BB98" s="98">
        <f>'SO 104 - Plynovod'!F35</f>
        <v>0</v>
      </c>
      <c r="BC98" s="98">
        <f>'SO 104 - Plynovod'!F36</f>
        <v>0</v>
      </c>
      <c r="BD98" s="100">
        <f>'SO 104 - Plynovod'!F37</f>
        <v>0</v>
      </c>
      <c r="BT98" s="101" t="s">
        <v>81</v>
      </c>
      <c r="BV98" s="101" t="s">
        <v>75</v>
      </c>
      <c r="BW98" s="101" t="s">
        <v>92</v>
      </c>
      <c r="BX98" s="101" t="s">
        <v>5</v>
      </c>
      <c r="CL98" s="101" t="s">
        <v>1</v>
      </c>
      <c r="CM98" s="101" t="s">
        <v>83</v>
      </c>
    </row>
    <row r="99" spans="1:91" s="7" customFormat="1" ht="16.5" customHeight="1">
      <c r="A99" s="91" t="s">
        <v>77</v>
      </c>
      <c r="B99" s="92"/>
      <c r="C99" s="93"/>
      <c r="D99" s="268" t="s">
        <v>93</v>
      </c>
      <c r="E99" s="268"/>
      <c r="F99" s="268"/>
      <c r="G99" s="268"/>
      <c r="H99" s="268"/>
      <c r="I99" s="94"/>
      <c r="J99" s="268" t="s">
        <v>94</v>
      </c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6">
        <f>'SO 105 - Veřejné osvětlení'!J30</f>
        <v>0</v>
      </c>
      <c r="AH99" s="267"/>
      <c r="AI99" s="267"/>
      <c r="AJ99" s="267"/>
      <c r="AK99" s="267"/>
      <c r="AL99" s="267"/>
      <c r="AM99" s="267"/>
      <c r="AN99" s="266">
        <f t="shared" si="0"/>
        <v>0</v>
      </c>
      <c r="AO99" s="267"/>
      <c r="AP99" s="267"/>
      <c r="AQ99" s="95" t="s">
        <v>80</v>
      </c>
      <c r="AR99" s="96"/>
      <c r="AS99" s="97">
        <v>0</v>
      </c>
      <c r="AT99" s="98">
        <f t="shared" si="1"/>
        <v>0</v>
      </c>
      <c r="AU99" s="99">
        <f>'SO 105 - Veřejné osvětlení'!P119</f>
        <v>0</v>
      </c>
      <c r="AV99" s="98">
        <f>'SO 105 - Veřejné osvětlení'!J33</f>
        <v>0</v>
      </c>
      <c r="AW99" s="98">
        <f>'SO 105 - Veřejné osvětlení'!J34</f>
        <v>0</v>
      </c>
      <c r="AX99" s="98">
        <f>'SO 105 - Veřejné osvětlení'!J35</f>
        <v>0</v>
      </c>
      <c r="AY99" s="98">
        <f>'SO 105 - Veřejné osvětlení'!J36</f>
        <v>0</v>
      </c>
      <c r="AZ99" s="98">
        <f>'SO 105 - Veřejné osvětlení'!F33</f>
        <v>0</v>
      </c>
      <c r="BA99" s="98">
        <f>'SO 105 - Veřejné osvětlení'!F34</f>
        <v>0</v>
      </c>
      <c r="BB99" s="98">
        <f>'SO 105 - Veřejné osvětlení'!F35</f>
        <v>0</v>
      </c>
      <c r="BC99" s="98">
        <f>'SO 105 - Veřejné osvětlení'!F36</f>
        <v>0</v>
      </c>
      <c r="BD99" s="100">
        <f>'SO 105 - Veřejné osvětlení'!F37</f>
        <v>0</v>
      </c>
      <c r="BT99" s="101" t="s">
        <v>81</v>
      </c>
      <c r="BV99" s="101" t="s">
        <v>75</v>
      </c>
      <c r="BW99" s="101" t="s">
        <v>95</v>
      </c>
      <c r="BX99" s="101" t="s">
        <v>5</v>
      </c>
      <c r="CL99" s="101" t="s">
        <v>1</v>
      </c>
      <c r="CM99" s="101" t="s">
        <v>83</v>
      </c>
    </row>
    <row r="100" spans="1:91" s="7" customFormat="1" ht="16.5" customHeight="1">
      <c r="A100" s="91" t="s">
        <v>77</v>
      </c>
      <c r="B100" s="92"/>
      <c r="C100" s="93"/>
      <c r="D100" s="268" t="s">
        <v>96</v>
      </c>
      <c r="E100" s="268"/>
      <c r="F100" s="268"/>
      <c r="G100" s="268"/>
      <c r="H100" s="268"/>
      <c r="I100" s="94"/>
      <c r="J100" s="268" t="s">
        <v>97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6">
        <f>'SO 106 - VRN'!J30</f>
        <v>0</v>
      </c>
      <c r="AH100" s="267"/>
      <c r="AI100" s="267"/>
      <c r="AJ100" s="267"/>
      <c r="AK100" s="267"/>
      <c r="AL100" s="267"/>
      <c r="AM100" s="267"/>
      <c r="AN100" s="266">
        <f t="shared" si="0"/>
        <v>0</v>
      </c>
      <c r="AO100" s="267"/>
      <c r="AP100" s="267"/>
      <c r="AQ100" s="95" t="s">
        <v>80</v>
      </c>
      <c r="AR100" s="96"/>
      <c r="AS100" s="102">
        <v>0</v>
      </c>
      <c r="AT100" s="103">
        <f t="shared" si="1"/>
        <v>0</v>
      </c>
      <c r="AU100" s="104">
        <f>'SO 106 - VRN'!P117</f>
        <v>0</v>
      </c>
      <c r="AV100" s="103">
        <f>'SO 106 - VRN'!J33</f>
        <v>0</v>
      </c>
      <c r="AW100" s="103">
        <f>'SO 106 - VRN'!J34</f>
        <v>0</v>
      </c>
      <c r="AX100" s="103">
        <f>'SO 106 - VRN'!J35</f>
        <v>0</v>
      </c>
      <c r="AY100" s="103">
        <f>'SO 106 - VRN'!J36</f>
        <v>0</v>
      </c>
      <c r="AZ100" s="103">
        <f>'SO 106 - VRN'!F33</f>
        <v>0</v>
      </c>
      <c r="BA100" s="103">
        <f>'SO 106 - VRN'!F34</f>
        <v>0</v>
      </c>
      <c r="BB100" s="103">
        <f>'SO 106 - VRN'!F35</f>
        <v>0</v>
      </c>
      <c r="BC100" s="103">
        <f>'SO 106 - VRN'!F36</f>
        <v>0</v>
      </c>
      <c r="BD100" s="105">
        <f>'SO 106 - VRN'!F37</f>
        <v>0</v>
      </c>
      <c r="BT100" s="101" t="s">
        <v>81</v>
      </c>
      <c r="BV100" s="101" t="s">
        <v>75</v>
      </c>
      <c r="BW100" s="101" t="s">
        <v>98</v>
      </c>
      <c r="BX100" s="101" t="s">
        <v>5</v>
      </c>
      <c r="CL100" s="101" t="s">
        <v>1</v>
      </c>
      <c r="CM100" s="101" t="s">
        <v>83</v>
      </c>
    </row>
    <row r="101" spans="1:57" s="2" customFormat="1" ht="30" customHeight="1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7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s="2" customFormat="1" ht="6.9" customHeight="1">
      <c r="A102" s="32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37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sheetProtection algorithmName="SHA-512" hashValue="O4GZoDp1nXOAeq8VRMGQuJkYWBxtGSYfeZzGi2Z2shnJsAdk99dNTmcbb+sFXjQ+tzi5/BiP0Ha2g2E04oFA1g==" saltValue="WMbJie6Qet3im7RahD7ujzN5chDTiuJHylTNpB9Ao68Zw/brkNezyM8fYpuH762t6CJdHii1QbLDIOnGwxz6zg==" spinCount="100000" sheet="1" objects="1" scenarios="1" formatColumns="0" formatRows="0"/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101 - Komunikace a zpe...'!C2" display="/"/>
    <hyperlink ref="A96" location="'SO 102 - Kanalizace'!C2" display="/"/>
    <hyperlink ref="A97" location="'SO 103 - Vodovod'!C2" display="/"/>
    <hyperlink ref="A98" location="'SO 104 - Plynovod'!C2" display="/"/>
    <hyperlink ref="A99" location="'SO 105 - Veřejné osvětlení'!C2" display="/"/>
    <hyperlink ref="A100" location="'SO 1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82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83</v>
      </c>
    </row>
    <row r="4" spans="2:46" s="1" customFormat="1" ht="24.9" customHeight="1">
      <c r="B4" s="18"/>
      <c r="D4" s="110" t="s">
        <v>99</v>
      </c>
      <c r="I4" s="106"/>
      <c r="L4" s="18"/>
      <c r="M4" s="111" t="s">
        <v>10</v>
      </c>
      <c r="AT4" s="15" t="s">
        <v>4</v>
      </c>
    </row>
    <row r="5" spans="2:12" s="1" customFormat="1" ht="6.9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23.25" customHeight="1">
      <c r="B7" s="18"/>
      <c r="E7" s="290" t="str">
        <f>'Rekapitulace stavby'!K6</f>
        <v>Ul. Roháčova, Sokolov - příjezdová komunikace a inženýrské sítě - slepý rozpočet</v>
      </c>
      <c r="F7" s="291"/>
      <c r="G7" s="291"/>
      <c r="H7" s="291"/>
      <c r="I7" s="106"/>
      <c r="L7" s="18"/>
    </row>
    <row r="8" spans="1:31" s="2" customFormat="1" ht="12" customHeight="1">
      <c r="A8" s="32"/>
      <c r="B8" s="37"/>
      <c r="C8" s="32"/>
      <c r="D8" s="112" t="s">
        <v>100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92" t="s">
        <v>101</v>
      </c>
      <c r="F9" s="293"/>
      <c r="G9" s="293"/>
      <c r="H9" s="293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13. 7. 2020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tr">
        <f>IF('Rekapitulace stavby'!E11="","",'Rekapitulace stavby'!E11)</f>
        <v xml:space="preserve"> </v>
      </c>
      <c r="F15" s="32"/>
      <c r="G15" s="32"/>
      <c r="H15" s="32"/>
      <c r="I15" s="115" t="s">
        <v>26</v>
      </c>
      <c r="J15" s="114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27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4" t="str">
        <f>'Rekapitulace stavby'!E14</f>
        <v>Vyplň údaj</v>
      </c>
      <c r="F18" s="295"/>
      <c r="G18" s="295"/>
      <c r="H18" s="295"/>
      <c r="I18" s="115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29</v>
      </c>
      <c r="E20" s="32"/>
      <c r="F20" s="32"/>
      <c r="G20" s="32"/>
      <c r="H20" s="32"/>
      <c r="I20" s="115" t="s">
        <v>25</v>
      </c>
      <c r="J20" s="114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26</v>
      </c>
      <c r="J21" s="114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31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26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32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96" t="s">
        <v>1</v>
      </c>
      <c r="F27" s="296"/>
      <c r="G27" s="296"/>
      <c r="H27" s="296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33</v>
      </c>
      <c r="E30" s="32"/>
      <c r="F30" s="32"/>
      <c r="G30" s="32"/>
      <c r="H30" s="32"/>
      <c r="I30" s="113"/>
      <c r="J30" s="124">
        <f>ROUND(J122,2)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25" t="s">
        <v>35</v>
      </c>
      <c r="G32" s="32"/>
      <c r="H32" s="32"/>
      <c r="I32" s="126" t="s">
        <v>34</v>
      </c>
      <c r="J32" s="125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7" t="s">
        <v>37</v>
      </c>
      <c r="E33" s="112" t="s">
        <v>38</v>
      </c>
      <c r="F33" s="128">
        <f>ROUND((SUM(BE122:BE296)),2)</f>
        <v>0</v>
      </c>
      <c r="G33" s="32"/>
      <c r="H33" s="32"/>
      <c r="I33" s="129">
        <v>0.21</v>
      </c>
      <c r="J33" s="128">
        <f>ROUND(((SUM(BE122:BE296))*I33),2)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2" t="s">
        <v>39</v>
      </c>
      <c r="F34" s="128">
        <f>ROUND((SUM(BF122:BF296)),2)</f>
        <v>0</v>
      </c>
      <c r="G34" s="32"/>
      <c r="H34" s="32"/>
      <c r="I34" s="129">
        <v>0.15</v>
      </c>
      <c r="J34" s="128">
        <f>ROUND(((SUM(BF122:BF296))*I34),2)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2" t="s">
        <v>40</v>
      </c>
      <c r="F35" s="128">
        <f>ROUND((SUM(BG122:BG296)),2)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2" t="s">
        <v>41</v>
      </c>
      <c r="F36" s="128">
        <f>ROUND((SUM(BH122:BH296)),2)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2" t="s">
        <v>42</v>
      </c>
      <c r="F37" s="128">
        <f>ROUND((SUM(BI122:BI296)),2)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I41" s="106"/>
      <c r="L41" s="18"/>
    </row>
    <row r="42" spans="2:12" s="1" customFormat="1" ht="14.4" customHeight="1">
      <c r="B42" s="18"/>
      <c r="I42" s="106"/>
      <c r="L42" s="18"/>
    </row>
    <row r="43" spans="2:12" s="1" customFormat="1" ht="14.4" customHeight="1">
      <c r="B43" s="18"/>
      <c r="I43" s="106"/>
      <c r="L43" s="18"/>
    </row>
    <row r="44" spans="2:12" s="1" customFormat="1" ht="14.4" customHeight="1">
      <c r="B44" s="18"/>
      <c r="I44" s="106"/>
      <c r="L44" s="18"/>
    </row>
    <row r="45" spans="2:12" s="1" customFormat="1" ht="14.4" customHeight="1">
      <c r="B45" s="18"/>
      <c r="I45" s="106"/>
      <c r="L45" s="18"/>
    </row>
    <row r="46" spans="2:12" s="1" customFormat="1" ht="14.4" customHeight="1">
      <c r="B46" s="18"/>
      <c r="I46" s="106"/>
      <c r="L46" s="18"/>
    </row>
    <row r="47" spans="2:12" s="1" customFormat="1" ht="14.4" customHeight="1">
      <c r="B47" s="18"/>
      <c r="I47" s="106"/>
      <c r="L47" s="18"/>
    </row>
    <row r="48" spans="2:12" s="1" customFormat="1" ht="14.4" customHeight="1">
      <c r="B48" s="18"/>
      <c r="I48" s="106"/>
      <c r="L48" s="18"/>
    </row>
    <row r="49" spans="2:12" s="1" customFormat="1" ht="14.4" customHeight="1">
      <c r="B49" s="18"/>
      <c r="I49" s="106"/>
      <c r="L49" s="18"/>
    </row>
    <row r="50" spans="2:12" s="2" customFormat="1" ht="14.4" customHeight="1">
      <c r="B50" s="49"/>
      <c r="D50" s="138" t="s">
        <v>46</v>
      </c>
      <c r="E50" s="139"/>
      <c r="F50" s="139"/>
      <c r="G50" s="138" t="s">
        <v>47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2"/>
      <c r="B61" s="37"/>
      <c r="C61" s="32"/>
      <c r="D61" s="141" t="s">
        <v>48</v>
      </c>
      <c r="E61" s="142"/>
      <c r="F61" s="143" t="s">
        <v>49</v>
      </c>
      <c r="G61" s="141" t="s">
        <v>48</v>
      </c>
      <c r="H61" s="142"/>
      <c r="I61" s="144"/>
      <c r="J61" s="145" t="s">
        <v>49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2"/>
      <c r="B65" s="37"/>
      <c r="C65" s="32"/>
      <c r="D65" s="138" t="s">
        <v>50</v>
      </c>
      <c r="E65" s="146"/>
      <c r="F65" s="146"/>
      <c r="G65" s="138" t="s">
        <v>51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2"/>
      <c r="B76" s="37"/>
      <c r="C76" s="32"/>
      <c r="D76" s="141" t="s">
        <v>48</v>
      </c>
      <c r="E76" s="142"/>
      <c r="F76" s="143" t="s">
        <v>49</v>
      </c>
      <c r="G76" s="141" t="s">
        <v>48</v>
      </c>
      <c r="H76" s="142"/>
      <c r="I76" s="144"/>
      <c r="J76" s="145" t="s">
        <v>49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4"/>
      <c r="D85" s="34"/>
      <c r="E85" s="288" t="str">
        <f>E7</f>
        <v>Ul. Roháčova, Sokolov - příjezdová komunikace a inženýrské sítě - slepý rozpočet</v>
      </c>
      <c r="F85" s="289"/>
      <c r="G85" s="289"/>
      <c r="H85" s="289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76" t="str">
        <f>E9</f>
        <v>SO 101 - Komunikace a zpevněné plochy</v>
      </c>
      <c r="F87" s="287"/>
      <c r="G87" s="287"/>
      <c r="H87" s="287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13. 7. 2020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115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115" t="s">
        <v>31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103</v>
      </c>
      <c r="D94" s="155"/>
      <c r="E94" s="155"/>
      <c r="F94" s="155"/>
      <c r="G94" s="155"/>
      <c r="H94" s="155"/>
      <c r="I94" s="156"/>
      <c r="J94" s="157" t="s">
        <v>104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58" t="s">
        <v>105</v>
      </c>
      <c r="D96" s="34"/>
      <c r="E96" s="34"/>
      <c r="F96" s="34"/>
      <c r="G96" s="34"/>
      <c r="H96" s="34"/>
      <c r="I96" s="113"/>
      <c r="J96" s="82">
        <f>J122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106</v>
      </c>
    </row>
    <row r="97" spans="2:12" s="9" customFormat="1" ht="24.9" customHeight="1">
      <c r="B97" s="159"/>
      <c r="C97" s="160"/>
      <c r="D97" s="161" t="s">
        <v>107</v>
      </c>
      <c r="E97" s="162"/>
      <c r="F97" s="162"/>
      <c r="G97" s="162"/>
      <c r="H97" s="162"/>
      <c r="I97" s="163"/>
      <c r="J97" s="164">
        <f>J123</f>
        <v>0</v>
      </c>
      <c r="K97" s="160"/>
      <c r="L97" s="165"/>
    </row>
    <row r="98" spans="2:12" s="9" customFormat="1" ht="24.9" customHeight="1">
      <c r="B98" s="159"/>
      <c r="C98" s="160"/>
      <c r="D98" s="161" t="s">
        <v>108</v>
      </c>
      <c r="E98" s="162"/>
      <c r="F98" s="162"/>
      <c r="G98" s="162"/>
      <c r="H98" s="162"/>
      <c r="I98" s="163"/>
      <c r="J98" s="164">
        <f>J189</f>
        <v>0</v>
      </c>
      <c r="K98" s="160"/>
      <c r="L98" s="165"/>
    </row>
    <row r="99" spans="2:12" s="9" customFormat="1" ht="24.9" customHeight="1">
      <c r="B99" s="159"/>
      <c r="C99" s="160"/>
      <c r="D99" s="161" t="s">
        <v>109</v>
      </c>
      <c r="E99" s="162"/>
      <c r="F99" s="162"/>
      <c r="G99" s="162"/>
      <c r="H99" s="162"/>
      <c r="I99" s="163"/>
      <c r="J99" s="164">
        <f>J191</f>
        <v>0</v>
      </c>
      <c r="K99" s="160"/>
      <c r="L99" s="165"/>
    </row>
    <row r="100" spans="2:12" s="9" customFormat="1" ht="24.9" customHeight="1">
      <c r="B100" s="159"/>
      <c r="C100" s="160"/>
      <c r="D100" s="161" t="s">
        <v>110</v>
      </c>
      <c r="E100" s="162"/>
      <c r="F100" s="162"/>
      <c r="G100" s="162"/>
      <c r="H100" s="162"/>
      <c r="I100" s="163"/>
      <c r="J100" s="164">
        <f>J217</f>
        <v>0</v>
      </c>
      <c r="K100" s="160"/>
      <c r="L100" s="165"/>
    </row>
    <row r="101" spans="2:12" s="9" customFormat="1" ht="24.9" customHeight="1">
      <c r="B101" s="159"/>
      <c r="C101" s="160"/>
      <c r="D101" s="161" t="s">
        <v>111</v>
      </c>
      <c r="E101" s="162"/>
      <c r="F101" s="162"/>
      <c r="G101" s="162"/>
      <c r="H101" s="162"/>
      <c r="I101" s="163"/>
      <c r="J101" s="164">
        <f>J259</f>
        <v>0</v>
      </c>
      <c r="K101" s="160"/>
      <c r="L101" s="165"/>
    </row>
    <row r="102" spans="2:12" s="9" customFormat="1" ht="24.9" customHeight="1">
      <c r="B102" s="159"/>
      <c r="C102" s="160"/>
      <c r="D102" s="161" t="s">
        <v>112</v>
      </c>
      <c r="E102" s="162"/>
      <c r="F102" s="162"/>
      <c r="G102" s="162"/>
      <c r="H102" s="162"/>
      <c r="I102" s="163"/>
      <c r="J102" s="164">
        <f>J285</f>
        <v>0</v>
      </c>
      <c r="K102" s="160"/>
      <c r="L102" s="165"/>
    </row>
    <row r="103" spans="1:31" s="2" customFormat="1" ht="21.75" customHeight="1">
      <c r="A103" s="32"/>
      <c r="B103" s="33"/>
      <c r="C103" s="34"/>
      <c r="D103" s="34"/>
      <c r="E103" s="34"/>
      <c r="F103" s="34"/>
      <c r="G103" s="34"/>
      <c r="H103" s="34"/>
      <c r="I103" s="113"/>
      <c r="J103" s="34"/>
      <c r="K103" s="34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>
      <c r="A104" s="32"/>
      <c r="B104" s="52"/>
      <c r="C104" s="53"/>
      <c r="D104" s="53"/>
      <c r="E104" s="53"/>
      <c r="F104" s="53"/>
      <c r="G104" s="53"/>
      <c r="H104" s="53"/>
      <c r="I104" s="150"/>
      <c r="J104" s="53"/>
      <c r="K104" s="53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>
      <c r="A108" s="32"/>
      <c r="B108" s="54"/>
      <c r="C108" s="55"/>
      <c r="D108" s="55"/>
      <c r="E108" s="55"/>
      <c r="F108" s="55"/>
      <c r="G108" s="55"/>
      <c r="H108" s="55"/>
      <c r="I108" s="153"/>
      <c r="J108" s="55"/>
      <c r="K108" s="55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>
      <c r="A109" s="32"/>
      <c r="B109" s="33"/>
      <c r="C109" s="21" t="s">
        <v>113</v>
      </c>
      <c r="D109" s="34"/>
      <c r="E109" s="34"/>
      <c r="F109" s="34"/>
      <c r="G109" s="34"/>
      <c r="H109" s="34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4"/>
      <c r="D110" s="34"/>
      <c r="E110" s="34"/>
      <c r="F110" s="34"/>
      <c r="G110" s="34"/>
      <c r="H110" s="3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3.25" customHeight="1">
      <c r="A112" s="32"/>
      <c r="B112" s="33"/>
      <c r="C112" s="34"/>
      <c r="D112" s="34"/>
      <c r="E112" s="288" t="str">
        <f>E7</f>
        <v>Ul. Roháčova, Sokolov - příjezdová komunikace a inženýrské sítě - slepý rozpočet</v>
      </c>
      <c r="F112" s="289"/>
      <c r="G112" s="289"/>
      <c r="H112" s="289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100</v>
      </c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76" t="str">
        <f>E9</f>
        <v>SO 101 - Komunikace a zpevněné plochy</v>
      </c>
      <c r="F114" s="287"/>
      <c r="G114" s="287"/>
      <c r="H114" s="287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4"/>
      <c r="E116" s="34"/>
      <c r="F116" s="25" t="str">
        <f>F12</f>
        <v xml:space="preserve"> </v>
      </c>
      <c r="G116" s="34"/>
      <c r="H116" s="34"/>
      <c r="I116" s="115" t="s">
        <v>22</v>
      </c>
      <c r="J116" s="64" t="str">
        <f>IF(J12="","",J12)</f>
        <v>13. 7. 2020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24</v>
      </c>
      <c r="D118" s="34"/>
      <c r="E118" s="34"/>
      <c r="F118" s="25" t="str">
        <f>E15</f>
        <v xml:space="preserve"> </v>
      </c>
      <c r="G118" s="34"/>
      <c r="H118" s="34"/>
      <c r="I118" s="115" t="s">
        <v>29</v>
      </c>
      <c r="J118" s="30" t="str">
        <f>E21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27</v>
      </c>
      <c r="D119" s="34"/>
      <c r="E119" s="34"/>
      <c r="F119" s="25" t="str">
        <f>IF(E18="","",E18)</f>
        <v>Vyplň údaj</v>
      </c>
      <c r="G119" s="34"/>
      <c r="H119" s="34"/>
      <c r="I119" s="115" t="s">
        <v>31</v>
      </c>
      <c r="J119" s="30" t="str">
        <f>E24</f>
        <v xml:space="preserve"> 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113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0" customFormat="1" ht="29.25" customHeight="1">
      <c r="A121" s="166"/>
      <c r="B121" s="167"/>
      <c r="C121" s="168" t="s">
        <v>114</v>
      </c>
      <c r="D121" s="169" t="s">
        <v>58</v>
      </c>
      <c r="E121" s="169" t="s">
        <v>54</v>
      </c>
      <c r="F121" s="169" t="s">
        <v>55</v>
      </c>
      <c r="G121" s="169" t="s">
        <v>115</v>
      </c>
      <c r="H121" s="169" t="s">
        <v>116</v>
      </c>
      <c r="I121" s="170" t="s">
        <v>117</v>
      </c>
      <c r="J121" s="171" t="s">
        <v>104</v>
      </c>
      <c r="K121" s="172" t="s">
        <v>118</v>
      </c>
      <c r="L121" s="173"/>
      <c r="M121" s="73" t="s">
        <v>1</v>
      </c>
      <c r="N121" s="74" t="s">
        <v>37</v>
      </c>
      <c r="O121" s="74" t="s">
        <v>119</v>
      </c>
      <c r="P121" s="74" t="s">
        <v>120</v>
      </c>
      <c r="Q121" s="74" t="s">
        <v>121</v>
      </c>
      <c r="R121" s="74" t="s">
        <v>122</v>
      </c>
      <c r="S121" s="74" t="s">
        <v>123</v>
      </c>
      <c r="T121" s="75" t="s">
        <v>124</v>
      </c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</row>
    <row r="122" spans="1:63" s="2" customFormat="1" ht="22.8" customHeight="1">
      <c r="A122" s="32"/>
      <c r="B122" s="33"/>
      <c r="C122" s="80" t="s">
        <v>125</v>
      </c>
      <c r="D122" s="34"/>
      <c r="E122" s="34"/>
      <c r="F122" s="34"/>
      <c r="G122" s="34"/>
      <c r="H122" s="34"/>
      <c r="I122" s="113"/>
      <c r="J122" s="174">
        <f>BK122</f>
        <v>0</v>
      </c>
      <c r="K122" s="34"/>
      <c r="L122" s="37"/>
      <c r="M122" s="76"/>
      <c r="N122" s="175"/>
      <c r="O122" s="77"/>
      <c r="P122" s="176">
        <f>P123+P189+P191+P217+P259+P285</f>
        <v>0</v>
      </c>
      <c r="Q122" s="77"/>
      <c r="R122" s="176">
        <f>R123+R189+R191+R217+R259+R285</f>
        <v>0</v>
      </c>
      <c r="S122" s="77"/>
      <c r="T122" s="177">
        <f>T123+T189+T191+T217+T259+T285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72</v>
      </c>
      <c r="AU122" s="15" t="s">
        <v>106</v>
      </c>
      <c r="BK122" s="178">
        <f>BK123+BK189+BK191+BK217+BK259+BK285</f>
        <v>0</v>
      </c>
    </row>
    <row r="123" spans="2:63" s="11" customFormat="1" ht="25.95" customHeight="1">
      <c r="B123" s="179"/>
      <c r="C123" s="180"/>
      <c r="D123" s="181" t="s">
        <v>72</v>
      </c>
      <c r="E123" s="182" t="s">
        <v>126</v>
      </c>
      <c r="F123" s="182" t="s">
        <v>127</v>
      </c>
      <c r="G123" s="180"/>
      <c r="H123" s="180"/>
      <c r="I123" s="183"/>
      <c r="J123" s="184">
        <f>BK123</f>
        <v>0</v>
      </c>
      <c r="K123" s="180"/>
      <c r="L123" s="185"/>
      <c r="M123" s="186"/>
      <c r="N123" s="187"/>
      <c r="O123" s="187"/>
      <c r="P123" s="188">
        <f>SUM(P124:P188)</f>
        <v>0</v>
      </c>
      <c r="Q123" s="187"/>
      <c r="R123" s="188">
        <f>SUM(R124:R188)</f>
        <v>0</v>
      </c>
      <c r="S123" s="187"/>
      <c r="T123" s="189">
        <f>SUM(T124:T188)</f>
        <v>0</v>
      </c>
      <c r="AR123" s="190" t="s">
        <v>81</v>
      </c>
      <c r="AT123" s="191" t="s">
        <v>72</v>
      </c>
      <c r="AU123" s="191" t="s">
        <v>73</v>
      </c>
      <c r="AY123" s="190" t="s">
        <v>128</v>
      </c>
      <c r="BK123" s="192">
        <f>SUM(BK124:BK188)</f>
        <v>0</v>
      </c>
    </row>
    <row r="124" spans="1:65" s="2" customFormat="1" ht="21.75" customHeight="1">
      <c r="A124" s="32"/>
      <c r="B124" s="33"/>
      <c r="C124" s="193" t="s">
        <v>81</v>
      </c>
      <c r="D124" s="193" t="s">
        <v>129</v>
      </c>
      <c r="E124" s="194" t="s">
        <v>130</v>
      </c>
      <c r="F124" s="195" t="s">
        <v>131</v>
      </c>
      <c r="G124" s="196" t="s">
        <v>132</v>
      </c>
      <c r="H124" s="197">
        <v>3500</v>
      </c>
      <c r="I124" s="198"/>
      <c r="J124" s="199">
        <f>ROUND(I124*H124,2)</f>
        <v>0</v>
      </c>
      <c r="K124" s="200"/>
      <c r="L124" s="37"/>
      <c r="M124" s="201" t="s">
        <v>1</v>
      </c>
      <c r="N124" s="202" t="s">
        <v>38</v>
      </c>
      <c r="O124" s="69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05" t="s">
        <v>133</v>
      </c>
      <c r="AT124" s="205" t="s">
        <v>129</v>
      </c>
      <c r="AU124" s="205" t="s">
        <v>81</v>
      </c>
      <c r="AY124" s="15" t="s">
        <v>128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5" t="s">
        <v>81</v>
      </c>
      <c r="BK124" s="206">
        <f>ROUND(I124*H124,2)</f>
        <v>0</v>
      </c>
      <c r="BL124" s="15" t="s">
        <v>133</v>
      </c>
      <c r="BM124" s="205" t="s">
        <v>83</v>
      </c>
    </row>
    <row r="125" spans="1:65" s="2" customFormat="1" ht="33" customHeight="1">
      <c r="A125" s="32"/>
      <c r="B125" s="33"/>
      <c r="C125" s="193" t="s">
        <v>134</v>
      </c>
      <c r="D125" s="193" t="s">
        <v>129</v>
      </c>
      <c r="E125" s="194" t="s">
        <v>135</v>
      </c>
      <c r="F125" s="195" t="s">
        <v>136</v>
      </c>
      <c r="G125" s="196" t="s">
        <v>137</v>
      </c>
      <c r="H125" s="197">
        <v>3</v>
      </c>
      <c r="I125" s="198"/>
      <c r="J125" s="199">
        <f>ROUND(I125*H125,2)</f>
        <v>0</v>
      </c>
      <c r="K125" s="200"/>
      <c r="L125" s="37"/>
      <c r="M125" s="201" t="s">
        <v>1</v>
      </c>
      <c r="N125" s="202" t="s">
        <v>38</v>
      </c>
      <c r="O125" s="69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5" t="s">
        <v>133</v>
      </c>
      <c r="AT125" s="205" t="s">
        <v>129</v>
      </c>
      <c r="AU125" s="205" t="s">
        <v>81</v>
      </c>
      <c r="AY125" s="15" t="s">
        <v>128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5" t="s">
        <v>81</v>
      </c>
      <c r="BK125" s="206">
        <f>ROUND(I125*H125,2)</f>
        <v>0</v>
      </c>
      <c r="BL125" s="15" t="s">
        <v>133</v>
      </c>
      <c r="BM125" s="205" t="s">
        <v>138</v>
      </c>
    </row>
    <row r="126" spans="1:65" s="2" customFormat="1" ht="16.5" customHeight="1">
      <c r="A126" s="32"/>
      <c r="B126" s="33"/>
      <c r="C126" s="193" t="s">
        <v>139</v>
      </c>
      <c r="D126" s="193" t="s">
        <v>129</v>
      </c>
      <c r="E126" s="194" t="s">
        <v>140</v>
      </c>
      <c r="F126" s="195" t="s">
        <v>141</v>
      </c>
      <c r="G126" s="196" t="s">
        <v>137</v>
      </c>
      <c r="H126" s="197">
        <v>1</v>
      </c>
      <c r="I126" s="198"/>
      <c r="J126" s="199">
        <f>ROUND(I126*H126,2)</f>
        <v>0</v>
      </c>
      <c r="K126" s="200"/>
      <c r="L126" s="37"/>
      <c r="M126" s="201" t="s">
        <v>1</v>
      </c>
      <c r="N126" s="202" t="s">
        <v>38</v>
      </c>
      <c r="O126" s="69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5" t="s">
        <v>133</v>
      </c>
      <c r="AT126" s="205" t="s">
        <v>129</v>
      </c>
      <c r="AU126" s="205" t="s">
        <v>81</v>
      </c>
      <c r="AY126" s="15" t="s">
        <v>128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5" t="s">
        <v>81</v>
      </c>
      <c r="BK126" s="206">
        <f>ROUND(I126*H126,2)</f>
        <v>0</v>
      </c>
      <c r="BL126" s="15" t="s">
        <v>133</v>
      </c>
      <c r="BM126" s="205" t="s">
        <v>142</v>
      </c>
    </row>
    <row r="127" spans="1:65" s="2" customFormat="1" ht="21.75" customHeight="1">
      <c r="A127" s="32"/>
      <c r="B127" s="33"/>
      <c r="C127" s="193" t="s">
        <v>143</v>
      </c>
      <c r="D127" s="193" t="s">
        <v>129</v>
      </c>
      <c r="E127" s="194" t="s">
        <v>144</v>
      </c>
      <c r="F127" s="195" t="s">
        <v>145</v>
      </c>
      <c r="G127" s="196" t="s">
        <v>137</v>
      </c>
      <c r="H127" s="197">
        <v>1</v>
      </c>
      <c r="I127" s="198"/>
      <c r="J127" s="199">
        <f>ROUND(I127*H127,2)</f>
        <v>0</v>
      </c>
      <c r="K127" s="200"/>
      <c r="L127" s="37"/>
      <c r="M127" s="201" t="s">
        <v>1</v>
      </c>
      <c r="N127" s="202" t="s">
        <v>38</v>
      </c>
      <c r="O127" s="69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5" t="s">
        <v>133</v>
      </c>
      <c r="AT127" s="205" t="s">
        <v>129</v>
      </c>
      <c r="AU127" s="205" t="s">
        <v>81</v>
      </c>
      <c r="AY127" s="15" t="s">
        <v>128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5" t="s">
        <v>81</v>
      </c>
      <c r="BK127" s="206">
        <f>ROUND(I127*H127,2)</f>
        <v>0</v>
      </c>
      <c r="BL127" s="15" t="s">
        <v>133</v>
      </c>
      <c r="BM127" s="205" t="s">
        <v>146</v>
      </c>
    </row>
    <row r="128" spans="1:65" s="2" customFormat="1" ht="21.75" customHeight="1">
      <c r="A128" s="32"/>
      <c r="B128" s="33"/>
      <c r="C128" s="193" t="s">
        <v>83</v>
      </c>
      <c r="D128" s="193" t="s">
        <v>129</v>
      </c>
      <c r="E128" s="194" t="s">
        <v>147</v>
      </c>
      <c r="F128" s="195" t="s">
        <v>148</v>
      </c>
      <c r="G128" s="196" t="s">
        <v>132</v>
      </c>
      <c r="H128" s="197">
        <v>159</v>
      </c>
      <c r="I128" s="198"/>
      <c r="J128" s="199">
        <f>ROUND(I128*H128,2)</f>
        <v>0</v>
      </c>
      <c r="K128" s="200"/>
      <c r="L128" s="37"/>
      <c r="M128" s="201" t="s">
        <v>1</v>
      </c>
      <c r="N128" s="202" t="s">
        <v>38</v>
      </c>
      <c r="O128" s="69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5" t="s">
        <v>133</v>
      </c>
      <c r="AT128" s="205" t="s">
        <v>129</v>
      </c>
      <c r="AU128" s="205" t="s">
        <v>81</v>
      </c>
      <c r="AY128" s="15" t="s">
        <v>128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5" t="s">
        <v>81</v>
      </c>
      <c r="BK128" s="206">
        <f>ROUND(I128*H128,2)</f>
        <v>0</v>
      </c>
      <c r="BL128" s="15" t="s">
        <v>133</v>
      </c>
      <c r="BM128" s="205" t="s">
        <v>133</v>
      </c>
    </row>
    <row r="129" spans="2:51" s="12" customFormat="1" ht="12">
      <c r="B129" s="207"/>
      <c r="C129" s="208"/>
      <c r="D129" s="209" t="s">
        <v>149</v>
      </c>
      <c r="E129" s="210" t="s">
        <v>1</v>
      </c>
      <c r="F129" s="211" t="s">
        <v>150</v>
      </c>
      <c r="G129" s="208"/>
      <c r="H129" s="212">
        <v>23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149</v>
      </c>
      <c r="AU129" s="218" t="s">
        <v>81</v>
      </c>
      <c r="AV129" s="12" t="s">
        <v>83</v>
      </c>
      <c r="AW129" s="12" t="s">
        <v>30</v>
      </c>
      <c r="AX129" s="12" t="s">
        <v>73</v>
      </c>
      <c r="AY129" s="218" t="s">
        <v>128</v>
      </c>
    </row>
    <row r="130" spans="2:51" s="12" customFormat="1" ht="12">
      <c r="B130" s="207"/>
      <c r="C130" s="208"/>
      <c r="D130" s="209" t="s">
        <v>149</v>
      </c>
      <c r="E130" s="210" t="s">
        <v>1</v>
      </c>
      <c r="F130" s="211" t="s">
        <v>151</v>
      </c>
      <c r="G130" s="208"/>
      <c r="H130" s="212">
        <v>100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149</v>
      </c>
      <c r="AU130" s="218" t="s">
        <v>81</v>
      </c>
      <c r="AV130" s="12" t="s">
        <v>83</v>
      </c>
      <c r="AW130" s="12" t="s">
        <v>30</v>
      </c>
      <c r="AX130" s="12" t="s">
        <v>73</v>
      </c>
      <c r="AY130" s="218" t="s">
        <v>128</v>
      </c>
    </row>
    <row r="131" spans="2:51" s="12" customFormat="1" ht="12">
      <c r="B131" s="207"/>
      <c r="C131" s="208"/>
      <c r="D131" s="209" t="s">
        <v>149</v>
      </c>
      <c r="E131" s="210" t="s">
        <v>1</v>
      </c>
      <c r="F131" s="211" t="s">
        <v>152</v>
      </c>
      <c r="G131" s="208"/>
      <c r="H131" s="212">
        <v>36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149</v>
      </c>
      <c r="AU131" s="218" t="s">
        <v>81</v>
      </c>
      <c r="AV131" s="12" t="s">
        <v>83</v>
      </c>
      <c r="AW131" s="12" t="s">
        <v>30</v>
      </c>
      <c r="AX131" s="12" t="s">
        <v>73</v>
      </c>
      <c r="AY131" s="218" t="s">
        <v>128</v>
      </c>
    </row>
    <row r="132" spans="2:51" s="13" customFormat="1" ht="12">
      <c r="B132" s="219"/>
      <c r="C132" s="220"/>
      <c r="D132" s="209" t="s">
        <v>149</v>
      </c>
      <c r="E132" s="221" t="s">
        <v>1</v>
      </c>
      <c r="F132" s="222" t="s">
        <v>153</v>
      </c>
      <c r="G132" s="220"/>
      <c r="H132" s="223">
        <v>159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149</v>
      </c>
      <c r="AU132" s="229" t="s">
        <v>81</v>
      </c>
      <c r="AV132" s="13" t="s">
        <v>133</v>
      </c>
      <c r="AW132" s="13" t="s">
        <v>30</v>
      </c>
      <c r="AX132" s="13" t="s">
        <v>81</v>
      </c>
      <c r="AY132" s="229" t="s">
        <v>128</v>
      </c>
    </row>
    <row r="133" spans="1:65" s="2" customFormat="1" ht="21.75" customHeight="1">
      <c r="A133" s="32"/>
      <c r="B133" s="33"/>
      <c r="C133" s="193" t="s">
        <v>154</v>
      </c>
      <c r="D133" s="193" t="s">
        <v>129</v>
      </c>
      <c r="E133" s="194" t="s">
        <v>155</v>
      </c>
      <c r="F133" s="195" t="s">
        <v>156</v>
      </c>
      <c r="G133" s="196" t="s">
        <v>132</v>
      </c>
      <c r="H133" s="197">
        <v>159</v>
      </c>
      <c r="I133" s="198"/>
      <c r="J133" s="199">
        <f>ROUND(I133*H133,2)</f>
        <v>0</v>
      </c>
      <c r="K133" s="200"/>
      <c r="L133" s="37"/>
      <c r="M133" s="201" t="s">
        <v>1</v>
      </c>
      <c r="N133" s="202" t="s">
        <v>38</v>
      </c>
      <c r="O133" s="69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5" t="s">
        <v>133</v>
      </c>
      <c r="AT133" s="205" t="s">
        <v>129</v>
      </c>
      <c r="AU133" s="205" t="s">
        <v>81</v>
      </c>
      <c r="AY133" s="15" t="s">
        <v>128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5" t="s">
        <v>81</v>
      </c>
      <c r="BK133" s="206">
        <f>ROUND(I133*H133,2)</f>
        <v>0</v>
      </c>
      <c r="BL133" s="15" t="s">
        <v>133</v>
      </c>
      <c r="BM133" s="205" t="s">
        <v>157</v>
      </c>
    </row>
    <row r="134" spans="2:51" s="12" customFormat="1" ht="12">
      <c r="B134" s="207"/>
      <c r="C134" s="208"/>
      <c r="D134" s="209" t="s">
        <v>149</v>
      </c>
      <c r="E134" s="210" t="s">
        <v>1</v>
      </c>
      <c r="F134" s="211" t="s">
        <v>150</v>
      </c>
      <c r="G134" s="208"/>
      <c r="H134" s="212">
        <v>23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149</v>
      </c>
      <c r="AU134" s="218" t="s">
        <v>81</v>
      </c>
      <c r="AV134" s="12" t="s">
        <v>83</v>
      </c>
      <c r="AW134" s="12" t="s">
        <v>30</v>
      </c>
      <c r="AX134" s="12" t="s">
        <v>73</v>
      </c>
      <c r="AY134" s="218" t="s">
        <v>128</v>
      </c>
    </row>
    <row r="135" spans="2:51" s="12" customFormat="1" ht="12">
      <c r="B135" s="207"/>
      <c r="C135" s="208"/>
      <c r="D135" s="209" t="s">
        <v>149</v>
      </c>
      <c r="E135" s="210" t="s">
        <v>1</v>
      </c>
      <c r="F135" s="211" t="s">
        <v>151</v>
      </c>
      <c r="G135" s="208"/>
      <c r="H135" s="212">
        <v>100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149</v>
      </c>
      <c r="AU135" s="218" t="s">
        <v>81</v>
      </c>
      <c r="AV135" s="12" t="s">
        <v>83</v>
      </c>
      <c r="AW135" s="12" t="s">
        <v>30</v>
      </c>
      <c r="AX135" s="12" t="s">
        <v>73</v>
      </c>
      <c r="AY135" s="218" t="s">
        <v>128</v>
      </c>
    </row>
    <row r="136" spans="2:51" s="12" customFormat="1" ht="12">
      <c r="B136" s="207"/>
      <c r="C136" s="208"/>
      <c r="D136" s="209" t="s">
        <v>149</v>
      </c>
      <c r="E136" s="210" t="s">
        <v>1</v>
      </c>
      <c r="F136" s="211" t="s">
        <v>152</v>
      </c>
      <c r="G136" s="208"/>
      <c r="H136" s="212">
        <v>36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149</v>
      </c>
      <c r="AU136" s="218" t="s">
        <v>81</v>
      </c>
      <c r="AV136" s="12" t="s">
        <v>83</v>
      </c>
      <c r="AW136" s="12" t="s">
        <v>30</v>
      </c>
      <c r="AX136" s="12" t="s">
        <v>73</v>
      </c>
      <c r="AY136" s="218" t="s">
        <v>128</v>
      </c>
    </row>
    <row r="137" spans="2:51" s="13" customFormat="1" ht="12">
      <c r="B137" s="219"/>
      <c r="C137" s="220"/>
      <c r="D137" s="209" t="s">
        <v>149</v>
      </c>
      <c r="E137" s="221" t="s">
        <v>1</v>
      </c>
      <c r="F137" s="222" t="s">
        <v>153</v>
      </c>
      <c r="G137" s="220"/>
      <c r="H137" s="223">
        <v>159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149</v>
      </c>
      <c r="AU137" s="229" t="s">
        <v>81</v>
      </c>
      <c r="AV137" s="13" t="s">
        <v>133</v>
      </c>
      <c r="AW137" s="13" t="s">
        <v>30</v>
      </c>
      <c r="AX137" s="13" t="s">
        <v>81</v>
      </c>
      <c r="AY137" s="229" t="s">
        <v>128</v>
      </c>
    </row>
    <row r="138" spans="1:65" s="2" customFormat="1" ht="16.5" customHeight="1">
      <c r="A138" s="32"/>
      <c r="B138" s="33"/>
      <c r="C138" s="193" t="s">
        <v>133</v>
      </c>
      <c r="D138" s="193" t="s">
        <v>129</v>
      </c>
      <c r="E138" s="194" t="s">
        <v>158</v>
      </c>
      <c r="F138" s="195" t="s">
        <v>159</v>
      </c>
      <c r="G138" s="196" t="s">
        <v>160</v>
      </c>
      <c r="H138" s="197">
        <v>131</v>
      </c>
      <c r="I138" s="198"/>
      <c r="J138" s="199">
        <f>ROUND(I138*H138,2)</f>
        <v>0</v>
      </c>
      <c r="K138" s="200"/>
      <c r="L138" s="37"/>
      <c r="M138" s="201" t="s">
        <v>1</v>
      </c>
      <c r="N138" s="202" t="s">
        <v>38</v>
      </c>
      <c r="O138" s="69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5" t="s">
        <v>133</v>
      </c>
      <c r="AT138" s="205" t="s">
        <v>129</v>
      </c>
      <c r="AU138" s="205" t="s">
        <v>81</v>
      </c>
      <c r="AY138" s="15" t="s">
        <v>128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5" t="s">
        <v>81</v>
      </c>
      <c r="BK138" s="206">
        <f>ROUND(I138*H138,2)</f>
        <v>0</v>
      </c>
      <c r="BL138" s="15" t="s">
        <v>133</v>
      </c>
      <c r="BM138" s="205" t="s">
        <v>161</v>
      </c>
    </row>
    <row r="139" spans="2:51" s="12" customFormat="1" ht="12">
      <c r="B139" s="207"/>
      <c r="C139" s="208"/>
      <c r="D139" s="209" t="s">
        <v>149</v>
      </c>
      <c r="E139" s="210" t="s">
        <v>1</v>
      </c>
      <c r="F139" s="211" t="s">
        <v>162</v>
      </c>
      <c r="G139" s="208"/>
      <c r="H139" s="212">
        <v>12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149</v>
      </c>
      <c r="AU139" s="218" t="s">
        <v>81</v>
      </c>
      <c r="AV139" s="12" t="s">
        <v>83</v>
      </c>
      <c r="AW139" s="12" t="s">
        <v>30</v>
      </c>
      <c r="AX139" s="12" t="s">
        <v>73</v>
      </c>
      <c r="AY139" s="218" t="s">
        <v>128</v>
      </c>
    </row>
    <row r="140" spans="2:51" s="12" customFormat="1" ht="12">
      <c r="B140" s="207"/>
      <c r="C140" s="208"/>
      <c r="D140" s="209" t="s">
        <v>149</v>
      </c>
      <c r="E140" s="210" t="s">
        <v>1</v>
      </c>
      <c r="F140" s="211" t="s">
        <v>163</v>
      </c>
      <c r="G140" s="208"/>
      <c r="H140" s="212">
        <v>104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149</v>
      </c>
      <c r="AU140" s="218" t="s">
        <v>81</v>
      </c>
      <c r="AV140" s="12" t="s">
        <v>83</v>
      </c>
      <c r="AW140" s="12" t="s">
        <v>30</v>
      </c>
      <c r="AX140" s="12" t="s">
        <v>73</v>
      </c>
      <c r="AY140" s="218" t="s">
        <v>128</v>
      </c>
    </row>
    <row r="141" spans="2:51" s="12" customFormat="1" ht="12">
      <c r="B141" s="207"/>
      <c r="C141" s="208"/>
      <c r="D141" s="209" t="s">
        <v>149</v>
      </c>
      <c r="E141" s="210" t="s">
        <v>1</v>
      </c>
      <c r="F141" s="211" t="s">
        <v>164</v>
      </c>
      <c r="G141" s="208"/>
      <c r="H141" s="212">
        <v>15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149</v>
      </c>
      <c r="AU141" s="218" t="s">
        <v>81</v>
      </c>
      <c r="AV141" s="12" t="s">
        <v>83</v>
      </c>
      <c r="AW141" s="12" t="s">
        <v>30</v>
      </c>
      <c r="AX141" s="12" t="s">
        <v>73</v>
      </c>
      <c r="AY141" s="218" t="s">
        <v>128</v>
      </c>
    </row>
    <row r="142" spans="2:51" s="13" customFormat="1" ht="12">
      <c r="B142" s="219"/>
      <c r="C142" s="220"/>
      <c r="D142" s="209" t="s">
        <v>149</v>
      </c>
      <c r="E142" s="221" t="s">
        <v>1</v>
      </c>
      <c r="F142" s="222" t="s">
        <v>153</v>
      </c>
      <c r="G142" s="220"/>
      <c r="H142" s="223">
        <v>131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149</v>
      </c>
      <c r="AU142" s="229" t="s">
        <v>81</v>
      </c>
      <c r="AV142" s="13" t="s">
        <v>133</v>
      </c>
      <c r="AW142" s="13" t="s">
        <v>30</v>
      </c>
      <c r="AX142" s="13" t="s">
        <v>81</v>
      </c>
      <c r="AY142" s="229" t="s">
        <v>128</v>
      </c>
    </row>
    <row r="143" spans="1:65" s="2" customFormat="1" ht="16.5" customHeight="1">
      <c r="A143" s="32"/>
      <c r="B143" s="33"/>
      <c r="C143" s="193" t="s">
        <v>165</v>
      </c>
      <c r="D143" s="193" t="s">
        <v>129</v>
      </c>
      <c r="E143" s="194" t="s">
        <v>166</v>
      </c>
      <c r="F143" s="195" t="s">
        <v>167</v>
      </c>
      <c r="G143" s="196" t="s">
        <v>160</v>
      </c>
      <c r="H143" s="197">
        <v>138</v>
      </c>
      <c r="I143" s="198"/>
      <c r="J143" s="199">
        <f>ROUND(I143*H143,2)</f>
        <v>0</v>
      </c>
      <c r="K143" s="200"/>
      <c r="L143" s="37"/>
      <c r="M143" s="201" t="s">
        <v>1</v>
      </c>
      <c r="N143" s="202" t="s">
        <v>38</v>
      </c>
      <c r="O143" s="69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5" t="s">
        <v>133</v>
      </c>
      <c r="AT143" s="205" t="s">
        <v>129</v>
      </c>
      <c r="AU143" s="205" t="s">
        <v>81</v>
      </c>
      <c r="AY143" s="15" t="s">
        <v>128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5" t="s">
        <v>81</v>
      </c>
      <c r="BK143" s="206">
        <f>ROUND(I143*H143,2)</f>
        <v>0</v>
      </c>
      <c r="BL143" s="15" t="s">
        <v>133</v>
      </c>
      <c r="BM143" s="205" t="s">
        <v>168</v>
      </c>
    </row>
    <row r="144" spans="2:51" s="12" customFormat="1" ht="12">
      <c r="B144" s="207"/>
      <c r="C144" s="208"/>
      <c r="D144" s="209" t="s">
        <v>149</v>
      </c>
      <c r="E144" s="210" t="s">
        <v>1</v>
      </c>
      <c r="F144" s="211" t="s">
        <v>162</v>
      </c>
      <c r="G144" s="208"/>
      <c r="H144" s="212">
        <v>12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149</v>
      </c>
      <c r="AU144" s="218" t="s">
        <v>81</v>
      </c>
      <c r="AV144" s="12" t="s">
        <v>83</v>
      </c>
      <c r="AW144" s="12" t="s">
        <v>30</v>
      </c>
      <c r="AX144" s="12" t="s">
        <v>73</v>
      </c>
      <c r="AY144" s="218" t="s">
        <v>128</v>
      </c>
    </row>
    <row r="145" spans="2:51" s="12" customFormat="1" ht="12">
      <c r="B145" s="207"/>
      <c r="C145" s="208"/>
      <c r="D145" s="209" t="s">
        <v>149</v>
      </c>
      <c r="E145" s="210" t="s">
        <v>1</v>
      </c>
      <c r="F145" s="211" t="s">
        <v>169</v>
      </c>
      <c r="G145" s="208"/>
      <c r="H145" s="212">
        <v>26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149</v>
      </c>
      <c r="AU145" s="218" t="s">
        <v>81</v>
      </c>
      <c r="AV145" s="12" t="s">
        <v>83</v>
      </c>
      <c r="AW145" s="12" t="s">
        <v>30</v>
      </c>
      <c r="AX145" s="12" t="s">
        <v>73</v>
      </c>
      <c r="AY145" s="218" t="s">
        <v>128</v>
      </c>
    </row>
    <row r="146" spans="2:51" s="12" customFormat="1" ht="12">
      <c r="B146" s="207"/>
      <c r="C146" s="208"/>
      <c r="D146" s="209" t="s">
        <v>149</v>
      </c>
      <c r="E146" s="210" t="s">
        <v>1</v>
      </c>
      <c r="F146" s="211" t="s">
        <v>151</v>
      </c>
      <c r="G146" s="208"/>
      <c r="H146" s="212">
        <v>100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149</v>
      </c>
      <c r="AU146" s="218" t="s">
        <v>81</v>
      </c>
      <c r="AV146" s="12" t="s">
        <v>83</v>
      </c>
      <c r="AW146" s="12" t="s">
        <v>30</v>
      </c>
      <c r="AX146" s="12" t="s">
        <v>73</v>
      </c>
      <c r="AY146" s="218" t="s">
        <v>128</v>
      </c>
    </row>
    <row r="147" spans="2:51" s="13" customFormat="1" ht="12">
      <c r="B147" s="219"/>
      <c r="C147" s="220"/>
      <c r="D147" s="209" t="s">
        <v>149</v>
      </c>
      <c r="E147" s="221" t="s">
        <v>1</v>
      </c>
      <c r="F147" s="222" t="s">
        <v>153</v>
      </c>
      <c r="G147" s="220"/>
      <c r="H147" s="223">
        <v>138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149</v>
      </c>
      <c r="AU147" s="229" t="s">
        <v>81</v>
      </c>
      <c r="AV147" s="13" t="s">
        <v>133</v>
      </c>
      <c r="AW147" s="13" t="s">
        <v>30</v>
      </c>
      <c r="AX147" s="13" t="s">
        <v>81</v>
      </c>
      <c r="AY147" s="229" t="s">
        <v>128</v>
      </c>
    </row>
    <row r="148" spans="1:65" s="2" customFormat="1" ht="21.75" customHeight="1">
      <c r="A148" s="32"/>
      <c r="B148" s="33"/>
      <c r="C148" s="193" t="s">
        <v>157</v>
      </c>
      <c r="D148" s="193" t="s">
        <v>129</v>
      </c>
      <c r="E148" s="194" t="s">
        <v>170</v>
      </c>
      <c r="F148" s="195" t="s">
        <v>171</v>
      </c>
      <c r="G148" s="196" t="s">
        <v>172</v>
      </c>
      <c r="H148" s="197">
        <v>842.16</v>
      </c>
      <c r="I148" s="198"/>
      <c r="J148" s="199">
        <f>ROUND(I148*H148,2)</f>
        <v>0</v>
      </c>
      <c r="K148" s="200"/>
      <c r="L148" s="37"/>
      <c r="M148" s="201" t="s">
        <v>1</v>
      </c>
      <c r="N148" s="202" t="s">
        <v>38</v>
      </c>
      <c r="O148" s="69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5" t="s">
        <v>133</v>
      </c>
      <c r="AT148" s="205" t="s">
        <v>129</v>
      </c>
      <c r="AU148" s="205" t="s">
        <v>81</v>
      </c>
      <c r="AY148" s="15" t="s">
        <v>128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5" t="s">
        <v>81</v>
      </c>
      <c r="BK148" s="206">
        <f>ROUND(I148*H148,2)</f>
        <v>0</v>
      </c>
      <c r="BL148" s="15" t="s">
        <v>133</v>
      </c>
      <c r="BM148" s="205" t="s">
        <v>162</v>
      </c>
    </row>
    <row r="149" spans="2:51" s="12" customFormat="1" ht="12">
      <c r="B149" s="207"/>
      <c r="C149" s="208"/>
      <c r="D149" s="209" t="s">
        <v>149</v>
      </c>
      <c r="E149" s="210" t="s">
        <v>1</v>
      </c>
      <c r="F149" s="211" t="s">
        <v>173</v>
      </c>
      <c r="G149" s="208"/>
      <c r="H149" s="212">
        <v>144.96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149</v>
      </c>
      <c r="AU149" s="218" t="s">
        <v>81</v>
      </c>
      <c r="AV149" s="12" t="s">
        <v>83</v>
      </c>
      <c r="AW149" s="12" t="s">
        <v>30</v>
      </c>
      <c r="AX149" s="12" t="s">
        <v>73</v>
      </c>
      <c r="AY149" s="218" t="s">
        <v>128</v>
      </c>
    </row>
    <row r="150" spans="2:51" s="12" customFormat="1" ht="12">
      <c r="B150" s="207"/>
      <c r="C150" s="208"/>
      <c r="D150" s="209" t="s">
        <v>149</v>
      </c>
      <c r="E150" s="210" t="s">
        <v>1</v>
      </c>
      <c r="F150" s="211" t="s">
        <v>174</v>
      </c>
      <c r="G150" s="208"/>
      <c r="H150" s="212">
        <v>242.64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149</v>
      </c>
      <c r="AU150" s="218" t="s">
        <v>81</v>
      </c>
      <c r="AV150" s="12" t="s">
        <v>83</v>
      </c>
      <c r="AW150" s="12" t="s">
        <v>30</v>
      </c>
      <c r="AX150" s="12" t="s">
        <v>73</v>
      </c>
      <c r="AY150" s="218" t="s">
        <v>128</v>
      </c>
    </row>
    <row r="151" spans="2:51" s="12" customFormat="1" ht="12">
      <c r="B151" s="207"/>
      <c r="C151" s="208"/>
      <c r="D151" s="209" t="s">
        <v>149</v>
      </c>
      <c r="E151" s="210" t="s">
        <v>1</v>
      </c>
      <c r="F151" s="211" t="s">
        <v>175</v>
      </c>
      <c r="G151" s="208"/>
      <c r="H151" s="212">
        <v>73.5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149</v>
      </c>
      <c r="AU151" s="218" t="s">
        <v>81</v>
      </c>
      <c r="AV151" s="12" t="s">
        <v>83</v>
      </c>
      <c r="AW151" s="12" t="s">
        <v>30</v>
      </c>
      <c r="AX151" s="12" t="s">
        <v>73</v>
      </c>
      <c r="AY151" s="218" t="s">
        <v>128</v>
      </c>
    </row>
    <row r="152" spans="2:51" s="12" customFormat="1" ht="12">
      <c r="B152" s="207"/>
      <c r="C152" s="208"/>
      <c r="D152" s="209" t="s">
        <v>149</v>
      </c>
      <c r="E152" s="210" t="s">
        <v>1</v>
      </c>
      <c r="F152" s="211" t="s">
        <v>176</v>
      </c>
      <c r="G152" s="208"/>
      <c r="H152" s="212">
        <v>70.08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149</v>
      </c>
      <c r="AU152" s="218" t="s">
        <v>81</v>
      </c>
      <c r="AV152" s="12" t="s">
        <v>83</v>
      </c>
      <c r="AW152" s="12" t="s">
        <v>30</v>
      </c>
      <c r="AX152" s="12" t="s">
        <v>73</v>
      </c>
      <c r="AY152" s="218" t="s">
        <v>128</v>
      </c>
    </row>
    <row r="153" spans="2:51" s="12" customFormat="1" ht="12">
      <c r="B153" s="207"/>
      <c r="C153" s="208"/>
      <c r="D153" s="209" t="s">
        <v>149</v>
      </c>
      <c r="E153" s="210" t="s">
        <v>1</v>
      </c>
      <c r="F153" s="211" t="s">
        <v>177</v>
      </c>
      <c r="G153" s="208"/>
      <c r="H153" s="212">
        <v>55.68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149</v>
      </c>
      <c r="AU153" s="218" t="s">
        <v>81</v>
      </c>
      <c r="AV153" s="12" t="s">
        <v>83</v>
      </c>
      <c r="AW153" s="12" t="s">
        <v>30</v>
      </c>
      <c r="AX153" s="12" t="s">
        <v>73</v>
      </c>
      <c r="AY153" s="218" t="s">
        <v>128</v>
      </c>
    </row>
    <row r="154" spans="2:51" s="12" customFormat="1" ht="12">
      <c r="B154" s="207"/>
      <c r="C154" s="208"/>
      <c r="D154" s="209" t="s">
        <v>149</v>
      </c>
      <c r="E154" s="210" t="s">
        <v>1</v>
      </c>
      <c r="F154" s="211" t="s">
        <v>178</v>
      </c>
      <c r="G154" s="208"/>
      <c r="H154" s="212">
        <v>255.3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149</v>
      </c>
      <c r="AU154" s="218" t="s">
        <v>81</v>
      </c>
      <c r="AV154" s="12" t="s">
        <v>83</v>
      </c>
      <c r="AW154" s="12" t="s">
        <v>30</v>
      </c>
      <c r="AX154" s="12" t="s">
        <v>73</v>
      </c>
      <c r="AY154" s="218" t="s">
        <v>128</v>
      </c>
    </row>
    <row r="155" spans="2:51" s="13" customFormat="1" ht="12">
      <c r="B155" s="219"/>
      <c r="C155" s="220"/>
      <c r="D155" s="209" t="s">
        <v>149</v>
      </c>
      <c r="E155" s="221" t="s">
        <v>1</v>
      </c>
      <c r="F155" s="222" t="s">
        <v>153</v>
      </c>
      <c r="G155" s="220"/>
      <c r="H155" s="223">
        <v>842.1600000000001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149</v>
      </c>
      <c r="AU155" s="229" t="s">
        <v>81</v>
      </c>
      <c r="AV155" s="13" t="s">
        <v>133</v>
      </c>
      <c r="AW155" s="13" t="s">
        <v>30</v>
      </c>
      <c r="AX155" s="13" t="s">
        <v>81</v>
      </c>
      <c r="AY155" s="229" t="s">
        <v>128</v>
      </c>
    </row>
    <row r="156" spans="1:65" s="2" customFormat="1" ht="21.75" customHeight="1">
      <c r="A156" s="32"/>
      <c r="B156" s="33"/>
      <c r="C156" s="193" t="s">
        <v>179</v>
      </c>
      <c r="D156" s="193" t="s">
        <v>129</v>
      </c>
      <c r="E156" s="194" t="s">
        <v>180</v>
      </c>
      <c r="F156" s="195" t="s">
        <v>181</v>
      </c>
      <c r="G156" s="196" t="s">
        <v>172</v>
      </c>
      <c r="H156" s="197">
        <v>421.08</v>
      </c>
      <c r="I156" s="198"/>
      <c r="J156" s="199">
        <f>ROUND(I156*H156,2)</f>
        <v>0</v>
      </c>
      <c r="K156" s="200"/>
      <c r="L156" s="37"/>
      <c r="M156" s="201" t="s">
        <v>1</v>
      </c>
      <c r="N156" s="202" t="s">
        <v>38</v>
      </c>
      <c r="O156" s="69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5" t="s">
        <v>133</v>
      </c>
      <c r="AT156" s="205" t="s">
        <v>129</v>
      </c>
      <c r="AU156" s="205" t="s">
        <v>81</v>
      </c>
      <c r="AY156" s="15" t="s">
        <v>128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5" t="s">
        <v>81</v>
      </c>
      <c r="BK156" s="206">
        <f>ROUND(I156*H156,2)</f>
        <v>0</v>
      </c>
      <c r="BL156" s="15" t="s">
        <v>133</v>
      </c>
      <c r="BM156" s="205" t="s">
        <v>182</v>
      </c>
    </row>
    <row r="157" spans="2:51" s="12" customFormat="1" ht="12">
      <c r="B157" s="207"/>
      <c r="C157" s="208"/>
      <c r="D157" s="209" t="s">
        <v>149</v>
      </c>
      <c r="E157" s="210" t="s">
        <v>1</v>
      </c>
      <c r="F157" s="211" t="s">
        <v>183</v>
      </c>
      <c r="G157" s="208"/>
      <c r="H157" s="212">
        <v>421.08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149</v>
      </c>
      <c r="AU157" s="218" t="s">
        <v>81</v>
      </c>
      <c r="AV157" s="12" t="s">
        <v>83</v>
      </c>
      <c r="AW157" s="12" t="s">
        <v>30</v>
      </c>
      <c r="AX157" s="12" t="s">
        <v>73</v>
      </c>
      <c r="AY157" s="218" t="s">
        <v>128</v>
      </c>
    </row>
    <row r="158" spans="2:51" s="13" customFormat="1" ht="12">
      <c r="B158" s="219"/>
      <c r="C158" s="220"/>
      <c r="D158" s="209" t="s">
        <v>149</v>
      </c>
      <c r="E158" s="221" t="s">
        <v>1</v>
      </c>
      <c r="F158" s="222" t="s">
        <v>153</v>
      </c>
      <c r="G158" s="220"/>
      <c r="H158" s="223">
        <v>421.08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149</v>
      </c>
      <c r="AU158" s="229" t="s">
        <v>81</v>
      </c>
      <c r="AV158" s="13" t="s">
        <v>133</v>
      </c>
      <c r="AW158" s="13" t="s">
        <v>30</v>
      </c>
      <c r="AX158" s="13" t="s">
        <v>81</v>
      </c>
      <c r="AY158" s="229" t="s">
        <v>128</v>
      </c>
    </row>
    <row r="159" spans="1:65" s="2" customFormat="1" ht="21.75" customHeight="1">
      <c r="A159" s="32"/>
      <c r="B159" s="33"/>
      <c r="C159" s="193" t="s">
        <v>161</v>
      </c>
      <c r="D159" s="193" t="s">
        <v>129</v>
      </c>
      <c r="E159" s="194" t="s">
        <v>184</v>
      </c>
      <c r="F159" s="195" t="s">
        <v>185</v>
      </c>
      <c r="G159" s="196" t="s">
        <v>172</v>
      </c>
      <c r="H159" s="197">
        <v>589.512</v>
      </c>
      <c r="I159" s="198"/>
      <c r="J159" s="199">
        <f>ROUND(I159*H159,2)</f>
        <v>0</v>
      </c>
      <c r="K159" s="200"/>
      <c r="L159" s="37"/>
      <c r="M159" s="201" t="s">
        <v>1</v>
      </c>
      <c r="N159" s="202" t="s">
        <v>38</v>
      </c>
      <c r="O159" s="69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5" t="s">
        <v>133</v>
      </c>
      <c r="AT159" s="205" t="s">
        <v>129</v>
      </c>
      <c r="AU159" s="205" t="s">
        <v>81</v>
      </c>
      <c r="AY159" s="15" t="s">
        <v>128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5" t="s">
        <v>81</v>
      </c>
      <c r="BK159" s="206">
        <f>ROUND(I159*H159,2)</f>
        <v>0</v>
      </c>
      <c r="BL159" s="15" t="s">
        <v>133</v>
      </c>
      <c r="BM159" s="205" t="s">
        <v>186</v>
      </c>
    </row>
    <row r="160" spans="2:51" s="12" customFormat="1" ht="12">
      <c r="B160" s="207"/>
      <c r="C160" s="208"/>
      <c r="D160" s="209" t="s">
        <v>149</v>
      </c>
      <c r="E160" s="210" t="s">
        <v>1</v>
      </c>
      <c r="F160" s="211" t="s">
        <v>187</v>
      </c>
      <c r="G160" s="208"/>
      <c r="H160" s="212">
        <v>589.512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149</v>
      </c>
      <c r="AU160" s="218" t="s">
        <v>81</v>
      </c>
      <c r="AV160" s="12" t="s">
        <v>83</v>
      </c>
      <c r="AW160" s="12" t="s">
        <v>30</v>
      </c>
      <c r="AX160" s="12" t="s">
        <v>73</v>
      </c>
      <c r="AY160" s="218" t="s">
        <v>128</v>
      </c>
    </row>
    <row r="161" spans="2:51" s="13" customFormat="1" ht="12">
      <c r="B161" s="219"/>
      <c r="C161" s="220"/>
      <c r="D161" s="209" t="s">
        <v>149</v>
      </c>
      <c r="E161" s="221" t="s">
        <v>1</v>
      </c>
      <c r="F161" s="222" t="s">
        <v>153</v>
      </c>
      <c r="G161" s="220"/>
      <c r="H161" s="223">
        <v>589.512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149</v>
      </c>
      <c r="AU161" s="229" t="s">
        <v>81</v>
      </c>
      <c r="AV161" s="13" t="s">
        <v>133</v>
      </c>
      <c r="AW161" s="13" t="s">
        <v>30</v>
      </c>
      <c r="AX161" s="13" t="s">
        <v>81</v>
      </c>
      <c r="AY161" s="229" t="s">
        <v>128</v>
      </c>
    </row>
    <row r="162" spans="1:65" s="2" customFormat="1" ht="21.75" customHeight="1">
      <c r="A162" s="32"/>
      <c r="B162" s="33"/>
      <c r="C162" s="193" t="s">
        <v>188</v>
      </c>
      <c r="D162" s="193" t="s">
        <v>129</v>
      </c>
      <c r="E162" s="194" t="s">
        <v>189</v>
      </c>
      <c r="F162" s="195" t="s">
        <v>190</v>
      </c>
      <c r="G162" s="196" t="s">
        <v>172</v>
      </c>
      <c r="H162" s="197">
        <v>589.512</v>
      </c>
      <c r="I162" s="198"/>
      <c r="J162" s="199">
        <f>ROUND(I162*H162,2)</f>
        <v>0</v>
      </c>
      <c r="K162" s="200"/>
      <c r="L162" s="37"/>
      <c r="M162" s="201" t="s">
        <v>1</v>
      </c>
      <c r="N162" s="202" t="s">
        <v>38</v>
      </c>
      <c r="O162" s="69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5" t="s">
        <v>133</v>
      </c>
      <c r="AT162" s="205" t="s">
        <v>129</v>
      </c>
      <c r="AU162" s="205" t="s">
        <v>81</v>
      </c>
      <c r="AY162" s="15" t="s">
        <v>128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5" t="s">
        <v>81</v>
      </c>
      <c r="BK162" s="206">
        <f>ROUND(I162*H162,2)</f>
        <v>0</v>
      </c>
      <c r="BL162" s="15" t="s">
        <v>133</v>
      </c>
      <c r="BM162" s="205" t="s">
        <v>191</v>
      </c>
    </row>
    <row r="163" spans="1:65" s="2" customFormat="1" ht="16.5" customHeight="1">
      <c r="A163" s="32"/>
      <c r="B163" s="33"/>
      <c r="C163" s="193" t="s">
        <v>168</v>
      </c>
      <c r="D163" s="193" t="s">
        <v>129</v>
      </c>
      <c r="E163" s="194" t="s">
        <v>192</v>
      </c>
      <c r="F163" s="195" t="s">
        <v>193</v>
      </c>
      <c r="G163" s="196" t="s">
        <v>172</v>
      </c>
      <c r="H163" s="197">
        <v>842.16</v>
      </c>
      <c r="I163" s="198"/>
      <c r="J163" s="199">
        <f>ROUND(I163*H163,2)</f>
        <v>0</v>
      </c>
      <c r="K163" s="200"/>
      <c r="L163" s="37"/>
      <c r="M163" s="201" t="s">
        <v>1</v>
      </c>
      <c r="N163" s="202" t="s">
        <v>38</v>
      </c>
      <c r="O163" s="69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5" t="s">
        <v>133</v>
      </c>
      <c r="AT163" s="205" t="s">
        <v>129</v>
      </c>
      <c r="AU163" s="205" t="s">
        <v>81</v>
      </c>
      <c r="AY163" s="15" t="s">
        <v>128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5" t="s">
        <v>81</v>
      </c>
      <c r="BK163" s="206">
        <f>ROUND(I163*H163,2)</f>
        <v>0</v>
      </c>
      <c r="BL163" s="15" t="s">
        <v>133</v>
      </c>
      <c r="BM163" s="205" t="s">
        <v>194</v>
      </c>
    </row>
    <row r="164" spans="1:65" s="2" customFormat="1" ht="21.75" customHeight="1">
      <c r="A164" s="32"/>
      <c r="B164" s="33"/>
      <c r="C164" s="193" t="s">
        <v>195</v>
      </c>
      <c r="D164" s="193" t="s">
        <v>129</v>
      </c>
      <c r="E164" s="194" t="s">
        <v>196</v>
      </c>
      <c r="F164" s="195" t="s">
        <v>197</v>
      </c>
      <c r="G164" s="196" t="s">
        <v>172</v>
      </c>
      <c r="H164" s="197">
        <v>252.648</v>
      </c>
      <c r="I164" s="198"/>
      <c r="J164" s="199">
        <f>ROUND(I164*H164,2)</f>
        <v>0</v>
      </c>
      <c r="K164" s="200"/>
      <c r="L164" s="37"/>
      <c r="M164" s="201" t="s">
        <v>1</v>
      </c>
      <c r="N164" s="202" t="s">
        <v>38</v>
      </c>
      <c r="O164" s="69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5" t="s">
        <v>133</v>
      </c>
      <c r="AT164" s="205" t="s">
        <v>129</v>
      </c>
      <c r="AU164" s="205" t="s">
        <v>81</v>
      </c>
      <c r="AY164" s="15" t="s">
        <v>128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5" t="s">
        <v>81</v>
      </c>
      <c r="BK164" s="206">
        <f>ROUND(I164*H164,2)</f>
        <v>0</v>
      </c>
      <c r="BL164" s="15" t="s">
        <v>133</v>
      </c>
      <c r="BM164" s="205" t="s">
        <v>198</v>
      </c>
    </row>
    <row r="165" spans="2:51" s="12" customFormat="1" ht="12">
      <c r="B165" s="207"/>
      <c r="C165" s="208"/>
      <c r="D165" s="209" t="s">
        <v>149</v>
      </c>
      <c r="E165" s="210" t="s">
        <v>1</v>
      </c>
      <c r="F165" s="211" t="s">
        <v>199</v>
      </c>
      <c r="G165" s="208"/>
      <c r="H165" s="212">
        <v>252.648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149</v>
      </c>
      <c r="AU165" s="218" t="s">
        <v>81</v>
      </c>
      <c r="AV165" s="12" t="s">
        <v>83</v>
      </c>
      <c r="AW165" s="12" t="s">
        <v>30</v>
      </c>
      <c r="AX165" s="12" t="s">
        <v>73</v>
      </c>
      <c r="AY165" s="218" t="s">
        <v>128</v>
      </c>
    </row>
    <row r="166" spans="2:51" s="13" customFormat="1" ht="12">
      <c r="B166" s="219"/>
      <c r="C166" s="220"/>
      <c r="D166" s="209" t="s">
        <v>149</v>
      </c>
      <c r="E166" s="221" t="s">
        <v>1</v>
      </c>
      <c r="F166" s="222" t="s">
        <v>153</v>
      </c>
      <c r="G166" s="220"/>
      <c r="H166" s="223">
        <v>252.648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149</v>
      </c>
      <c r="AU166" s="229" t="s">
        <v>81</v>
      </c>
      <c r="AV166" s="13" t="s">
        <v>133</v>
      </c>
      <c r="AW166" s="13" t="s">
        <v>30</v>
      </c>
      <c r="AX166" s="13" t="s">
        <v>81</v>
      </c>
      <c r="AY166" s="229" t="s">
        <v>128</v>
      </c>
    </row>
    <row r="167" spans="1:65" s="2" customFormat="1" ht="16.5" customHeight="1">
      <c r="A167" s="32"/>
      <c r="B167" s="33"/>
      <c r="C167" s="193" t="s">
        <v>162</v>
      </c>
      <c r="D167" s="193" t="s">
        <v>129</v>
      </c>
      <c r="E167" s="194" t="s">
        <v>200</v>
      </c>
      <c r="F167" s="195" t="s">
        <v>201</v>
      </c>
      <c r="G167" s="196" t="s">
        <v>172</v>
      </c>
      <c r="H167" s="197">
        <v>252.648</v>
      </c>
      <c r="I167" s="198"/>
      <c r="J167" s="199">
        <f>ROUND(I167*H167,2)</f>
        <v>0</v>
      </c>
      <c r="K167" s="200"/>
      <c r="L167" s="37"/>
      <c r="M167" s="201" t="s">
        <v>1</v>
      </c>
      <c r="N167" s="202" t="s">
        <v>38</v>
      </c>
      <c r="O167" s="69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5" t="s">
        <v>133</v>
      </c>
      <c r="AT167" s="205" t="s">
        <v>129</v>
      </c>
      <c r="AU167" s="205" t="s">
        <v>81</v>
      </c>
      <c r="AY167" s="15" t="s">
        <v>128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5" t="s">
        <v>81</v>
      </c>
      <c r="BK167" s="206">
        <f>ROUND(I167*H167,2)</f>
        <v>0</v>
      </c>
      <c r="BL167" s="15" t="s">
        <v>133</v>
      </c>
      <c r="BM167" s="205" t="s">
        <v>202</v>
      </c>
    </row>
    <row r="168" spans="1:65" s="2" customFormat="1" ht="21.75" customHeight="1">
      <c r="A168" s="32"/>
      <c r="B168" s="33"/>
      <c r="C168" s="193" t="s">
        <v>203</v>
      </c>
      <c r="D168" s="193" t="s">
        <v>129</v>
      </c>
      <c r="E168" s="194" t="s">
        <v>204</v>
      </c>
      <c r="F168" s="195" t="s">
        <v>205</v>
      </c>
      <c r="G168" s="196" t="s">
        <v>206</v>
      </c>
      <c r="H168" s="197">
        <v>429.502</v>
      </c>
      <c r="I168" s="198"/>
      <c r="J168" s="199">
        <f>ROUND(I168*H168,2)</f>
        <v>0</v>
      </c>
      <c r="K168" s="200"/>
      <c r="L168" s="37"/>
      <c r="M168" s="201" t="s">
        <v>1</v>
      </c>
      <c r="N168" s="202" t="s">
        <v>38</v>
      </c>
      <c r="O168" s="69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5" t="s">
        <v>133</v>
      </c>
      <c r="AT168" s="205" t="s">
        <v>129</v>
      </c>
      <c r="AU168" s="205" t="s">
        <v>81</v>
      </c>
      <c r="AY168" s="15" t="s">
        <v>128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5" t="s">
        <v>81</v>
      </c>
      <c r="BK168" s="206">
        <f>ROUND(I168*H168,2)</f>
        <v>0</v>
      </c>
      <c r="BL168" s="15" t="s">
        <v>133</v>
      </c>
      <c r="BM168" s="205" t="s">
        <v>207</v>
      </c>
    </row>
    <row r="169" spans="2:51" s="12" customFormat="1" ht="12">
      <c r="B169" s="207"/>
      <c r="C169" s="208"/>
      <c r="D169" s="209" t="s">
        <v>149</v>
      </c>
      <c r="E169" s="210" t="s">
        <v>1</v>
      </c>
      <c r="F169" s="211" t="s">
        <v>208</v>
      </c>
      <c r="G169" s="208"/>
      <c r="H169" s="212">
        <v>429.502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149</v>
      </c>
      <c r="AU169" s="218" t="s">
        <v>81</v>
      </c>
      <c r="AV169" s="12" t="s">
        <v>83</v>
      </c>
      <c r="AW169" s="12" t="s">
        <v>30</v>
      </c>
      <c r="AX169" s="12" t="s">
        <v>73</v>
      </c>
      <c r="AY169" s="218" t="s">
        <v>128</v>
      </c>
    </row>
    <row r="170" spans="2:51" s="13" customFormat="1" ht="12">
      <c r="B170" s="219"/>
      <c r="C170" s="220"/>
      <c r="D170" s="209" t="s">
        <v>149</v>
      </c>
      <c r="E170" s="221" t="s">
        <v>1</v>
      </c>
      <c r="F170" s="222" t="s">
        <v>153</v>
      </c>
      <c r="G170" s="220"/>
      <c r="H170" s="223">
        <v>429.502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149</v>
      </c>
      <c r="AU170" s="229" t="s">
        <v>81</v>
      </c>
      <c r="AV170" s="13" t="s">
        <v>133</v>
      </c>
      <c r="AW170" s="13" t="s">
        <v>30</v>
      </c>
      <c r="AX170" s="13" t="s">
        <v>81</v>
      </c>
      <c r="AY170" s="229" t="s">
        <v>128</v>
      </c>
    </row>
    <row r="171" spans="1:65" s="2" customFormat="1" ht="16.5" customHeight="1">
      <c r="A171" s="32"/>
      <c r="B171" s="33"/>
      <c r="C171" s="193" t="s">
        <v>182</v>
      </c>
      <c r="D171" s="193" t="s">
        <v>129</v>
      </c>
      <c r="E171" s="194" t="s">
        <v>209</v>
      </c>
      <c r="F171" s="195" t="s">
        <v>210</v>
      </c>
      <c r="G171" s="196" t="s">
        <v>132</v>
      </c>
      <c r="H171" s="197">
        <v>1249</v>
      </c>
      <c r="I171" s="198"/>
      <c r="J171" s="199">
        <f>ROUND(I171*H171,2)</f>
        <v>0</v>
      </c>
      <c r="K171" s="200"/>
      <c r="L171" s="37"/>
      <c r="M171" s="201" t="s">
        <v>1</v>
      </c>
      <c r="N171" s="202" t="s">
        <v>38</v>
      </c>
      <c r="O171" s="69"/>
      <c r="P171" s="203">
        <f>O171*H171</f>
        <v>0</v>
      </c>
      <c r="Q171" s="203">
        <v>0</v>
      </c>
      <c r="R171" s="203">
        <f>Q171*H171</f>
        <v>0</v>
      </c>
      <c r="S171" s="203">
        <v>0</v>
      </c>
      <c r="T171" s="20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5" t="s">
        <v>133</v>
      </c>
      <c r="AT171" s="205" t="s">
        <v>129</v>
      </c>
      <c r="AU171" s="205" t="s">
        <v>81</v>
      </c>
      <c r="AY171" s="15" t="s">
        <v>128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5" t="s">
        <v>81</v>
      </c>
      <c r="BK171" s="206">
        <f>ROUND(I171*H171,2)</f>
        <v>0</v>
      </c>
      <c r="BL171" s="15" t="s">
        <v>133</v>
      </c>
      <c r="BM171" s="205" t="s">
        <v>211</v>
      </c>
    </row>
    <row r="172" spans="2:51" s="12" customFormat="1" ht="12">
      <c r="B172" s="207"/>
      <c r="C172" s="208"/>
      <c r="D172" s="209" t="s">
        <v>149</v>
      </c>
      <c r="E172" s="210" t="s">
        <v>1</v>
      </c>
      <c r="F172" s="211" t="s">
        <v>212</v>
      </c>
      <c r="G172" s="208"/>
      <c r="H172" s="212">
        <v>1249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149</v>
      </c>
      <c r="AU172" s="218" t="s">
        <v>81</v>
      </c>
      <c r="AV172" s="12" t="s">
        <v>83</v>
      </c>
      <c r="AW172" s="12" t="s">
        <v>30</v>
      </c>
      <c r="AX172" s="12" t="s">
        <v>73</v>
      </c>
      <c r="AY172" s="218" t="s">
        <v>128</v>
      </c>
    </row>
    <row r="173" spans="2:51" s="13" customFormat="1" ht="12">
      <c r="B173" s="219"/>
      <c r="C173" s="220"/>
      <c r="D173" s="209" t="s">
        <v>149</v>
      </c>
      <c r="E173" s="221" t="s">
        <v>1</v>
      </c>
      <c r="F173" s="222" t="s">
        <v>153</v>
      </c>
      <c r="G173" s="220"/>
      <c r="H173" s="223">
        <v>1249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149</v>
      </c>
      <c r="AU173" s="229" t="s">
        <v>81</v>
      </c>
      <c r="AV173" s="13" t="s">
        <v>133</v>
      </c>
      <c r="AW173" s="13" t="s">
        <v>30</v>
      </c>
      <c r="AX173" s="13" t="s">
        <v>81</v>
      </c>
      <c r="AY173" s="229" t="s">
        <v>128</v>
      </c>
    </row>
    <row r="174" spans="1:65" s="2" customFormat="1" ht="16.5" customHeight="1">
      <c r="A174" s="32"/>
      <c r="B174" s="33"/>
      <c r="C174" s="193" t="s">
        <v>8</v>
      </c>
      <c r="D174" s="193" t="s">
        <v>129</v>
      </c>
      <c r="E174" s="194" t="s">
        <v>213</v>
      </c>
      <c r="F174" s="195" t="s">
        <v>214</v>
      </c>
      <c r="G174" s="196" t="s">
        <v>132</v>
      </c>
      <c r="H174" s="197">
        <v>2203</v>
      </c>
      <c r="I174" s="198"/>
      <c r="J174" s="199">
        <f>ROUND(I174*H174,2)</f>
        <v>0</v>
      </c>
      <c r="K174" s="200"/>
      <c r="L174" s="37"/>
      <c r="M174" s="201" t="s">
        <v>1</v>
      </c>
      <c r="N174" s="202" t="s">
        <v>38</v>
      </c>
      <c r="O174" s="69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5" t="s">
        <v>133</v>
      </c>
      <c r="AT174" s="205" t="s">
        <v>129</v>
      </c>
      <c r="AU174" s="205" t="s">
        <v>81</v>
      </c>
      <c r="AY174" s="15" t="s">
        <v>128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5" t="s">
        <v>81</v>
      </c>
      <c r="BK174" s="206">
        <f>ROUND(I174*H174,2)</f>
        <v>0</v>
      </c>
      <c r="BL174" s="15" t="s">
        <v>133</v>
      </c>
      <c r="BM174" s="205" t="s">
        <v>215</v>
      </c>
    </row>
    <row r="175" spans="2:51" s="12" customFormat="1" ht="12">
      <c r="B175" s="207"/>
      <c r="C175" s="208"/>
      <c r="D175" s="209" t="s">
        <v>149</v>
      </c>
      <c r="E175" s="210" t="s">
        <v>1</v>
      </c>
      <c r="F175" s="211" t="s">
        <v>216</v>
      </c>
      <c r="G175" s="208"/>
      <c r="H175" s="212">
        <v>2203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149</v>
      </c>
      <c r="AU175" s="218" t="s">
        <v>81</v>
      </c>
      <c r="AV175" s="12" t="s">
        <v>83</v>
      </c>
      <c r="AW175" s="12" t="s">
        <v>30</v>
      </c>
      <c r="AX175" s="12" t="s">
        <v>73</v>
      </c>
      <c r="AY175" s="218" t="s">
        <v>128</v>
      </c>
    </row>
    <row r="176" spans="2:51" s="13" customFormat="1" ht="12">
      <c r="B176" s="219"/>
      <c r="C176" s="220"/>
      <c r="D176" s="209" t="s">
        <v>149</v>
      </c>
      <c r="E176" s="221" t="s">
        <v>1</v>
      </c>
      <c r="F176" s="222" t="s">
        <v>153</v>
      </c>
      <c r="G176" s="220"/>
      <c r="H176" s="223">
        <v>2203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149</v>
      </c>
      <c r="AU176" s="229" t="s">
        <v>81</v>
      </c>
      <c r="AV176" s="13" t="s">
        <v>133</v>
      </c>
      <c r="AW176" s="13" t="s">
        <v>30</v>
      </c>
      <c r="AX176" s="13" t="s">
        <v>81</v>
      </c>
      <c r="AY176" s="229" t="s">
        <v>128</v>
      </c>
    </row>
    <row r="177" spans="1:65" s="2" customFormat="1" ht="21.75" customHeight="1">
      <c r="A177" s="32"/>
      <c r="B177" s="33"/>
      <c r="C177" s="193" t="s">
        <v>186</v>
      </c>
      <c r="D177" s="193" t="s">
        <v>129</v>
      </c>
      <c r="E177" s="194" t="s">
        <v>217</v>
      </c>
      <c r="F177" s="195" t="s">
        <v>218</v>
      </c>
      <c r="G177" s="196" t="s">
        <v>132</v>
      </c>
      <c r="H177" s="197">
        <v>1249</v>
      </c>
      <c r="I177" s="198"/>
      <c r="J177" s="199">
        <f>ROUND(I177*H177,2)</f>
        <v>0</v>
      </c>
      <c r="K177" s="200"/>
      <c r="L177" s="37"/>
      <c r="M177" s="201" t="s">
        <v>1</v>
      </c>
      <c r="N177" s="202" t="s">
        <v>38</v>
      </c>
      <c r="O177" s="69"/>
      <c r="P177" s="203">
        <f>O177*H177</f>
        <v>0</v>
      </c>
      <c r="Q177" s="203">
        <v>0</v>
      </c>
      <c r="R177" s="203">
        <f>Q177*H177</f>
        <v>0</v>
      </c>
      <c r="S177" s="203">
        <v>0</v>
      </c>
      <c r="T177" s="204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5" t="s">
        <v>133</v>
      </c>
      <c r="AT177" s="205" t="s">
        <v>129</v>
      </c>
      <c r="AU177" s="205" t="s">
        <v>81</v>
      </c>
      <c r="AY177" s="15" t="s">
        <v>128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5" t="s">
        <v>81</v>
      </c>
      <c r="BK177" s="206">
        <f>ROUND(I177*H177,2)</f>
        <v>0</v>
      </c>
      <c r="BL177" s="15" t="s">
        <v>133</v>
      </c>
      <c r="BM177" s="205" t="s">
        <v>219</v>
      </c>
    </row>
    <row r="178" spans="2:51" s="12" customFormat="1" ht="12">
      <c r="B178" s="207"/>
      <c r="C178" s="208"/>
      <c r="D178" s="209" t="s">
        <v>149</v>
      </c>
      <c r="E178" s="210" t="s">
        <v>1</v>
      </c>
      <c r="F178" s="211" t="s">
        <v>212</v>
      </c>
      <c r="G178" s="208"/>
      <c r="H178" s="212">
        <v>1249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149</v>
      </c>
      <c r="AU178" s="218" t="s">
        <v>81</v>
      </c>
      <c r="AV178" s="12" t="s">
        <v>83</v>
      </c>
      <c r="AW178" s="12" t="s">
        <v>30</v>
      </c>
      <c r="AX178" s="12" t="s">
        <v>73</v>
      </c>
      <c r="AY178" s="218" t="s">
        <v>128</v>
      </c>
    </row>
    <row r="179" spans="2:51" s="13" customFormat="1" ht="12">
      <c r="B179" s="219"/>
      <c r="C179" s="220"/>
      <c r="D179" s="209" t="s">
        <v>149</v>
      </c>
      <c r="E179" s="221" t="s">
        <v>1</v>
      </c>
      <c r="F179" s="222" t="s">
        <v>153</v>
      </c>
      <c r="G179" s="220"/>
      <c r="H179" s="223">
        <v>1249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149</v>
      </c>
      <c r="AU179" s="229" t="s">
        <v>81</v>
      </c>
      <c r="AV179" s="13" t="s">
        <v>133</v>
      </c>
      <c r="AW179" s="13" t="s">
        <v>30</v>
      </c>
      <c r="AX179" s="13" t="s">
        <v>81</v>
      </c>
      <c r="AY179" s="229" t="s">
        <v>128</v>
      </c>
    </row>
    <row r="180" spans="1:65" s="2" customFormat="1" ht="16.5" customHeight="1">
      <c r="A180" s="32"/>
      <c r="B180" s="33"/>
      <c r="C180" s="193" t="s">
        <v>220</v>
      </c>
      <c r="D180" s="193" t="s">
        <v>129</v>
      </c>
      <c r="E180" s="194" t="s">
        <v>221</v>
      </c>
      <c r="F180" s="195" t="s">
        <v>222</v>
      </c>
      <c r="G180" s="196" t="s">
        <v>132</v>
      </c>
      <c r="H180" s="197">
        <v>1249</v>
      </c>
      <c r="I180" s="198"/>
      <c r="J180" s="199">
        <f>ROUND(I180*H180,2)</f>
        <v>0</v>
      </c>
      <c r="K180" s="200"/>
      <c r="L180" s="37"/>
      <c r="M180" s="201" t="s">
        <v>1</v>
      </c>
      <c r="N180" s="202" t="s">
        <v>38</v>
      </c>
      <c r="O180" s="69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5" t="s">
        <v>133</v>
      </c>
      <c r="AT180" s="205" t="s">
        <v>129</v>
      </c>
      <c r="AU180" s="205" t="s">
        <v>81</v>
      </c>
      <c r="AY180" s="15" t="s">
        <v>128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5" t="s">
        <v>81</v>
      </c>
      <c r="BK180" s="206">
        <f>ROUND(I180*H180,2)</f>
        <v>0</v>
      </c>
      <c r="BL180" s="15" t="s">
        <v>133</v>
      </c>
      <c r="BM180" s="205" t="s">
        <v>223</v>
      </c>
    </row>
    <row r="181" spans="2:51" s="12" customFormat="1" ht="12">
      <c r="B181" s="207"/>
      <c r="C181" s="208"/>
      <c r="D181" s="209" t="s">
        <v>149</v>
      </c>
      <c r="E181" s="210" t="s">
        <v>1</v>
      </c>
      <c r="F181" s="211" t="s">
        <v>212</v>
      </c>
      <c r="G181" s="208"/>
      <c r="H181" s="212">
        <v>1249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149</v>
      </c>
      <c r="AU181" s="218" t="s">
        <v>81</v>
      </c>
      <c r="AV181" s="12" t="s">
        <v>83</v>
      </c>
      <c r="AW181" s="12" t="s">
        <v>30</v>
      </c>
      <c r="AX181" s="12" t="s">
        <v>73</v>
      </c>
      <c r="AY181" s="218" t="s">
        <v>128</v>
      </c>
    </row>
    <row r="182" spans="2:51" s="13" customFormat="1" ht="12">
      <c r="B182" s="219"/>
      <c r="C182" s="220"/>
      <c r="D182" s="209" t="s">
        <v>149</v>
      </c>
      <c r="E182" s="221" t="s">
        <v>1</v>
      </c>
      <c r="F182" s="222" t="s">
        <v>153</v>
      </c>
      <c r="G182" s="220"/>
      <c r="H182" s="223">
        <v>1249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149</v>
      </c>
      <c r="AU182" s="229" t="s">
        <v>81</v>
      </c>
      <c r="AV182" s="13" t="s">
        <v>133</v>
      </c>
      <c r="AW182" s="13" t="s">
        <v>30</v>
      </c>
      <c r="AX182" s="13" t="s">
        <v>81</v>
      </c>
      <c r="AY182" s="229" t="s">
        <v>128</v>
      </c>
    </row>
    <row r="183" spans="1:65" s="2" customFormat="1" ht="16.5" customHeight="1">
      <c r="A183" s="32"/>
      <c r="B183" s="33"/>
      <c r="C183" s="230" t="s">
        <v>191</v>
      </c>
      <c r="D183" s="230" t="s">
        <v>224</v>
      </c>
      <c r="E183" s="231" t="s">
        <v>225</v>
      </c>
      <c r="F183" s="232" t="s">
        <v>226</v>
      </c>
      <c r="G183" s="233" t="s">
        <v>227</v>
      </c>
      <c r="H183" s="234">
        <v>43.715</v>
      </c>
      <c r="I183" s="235"/>
      <c r="J183" s="236">
        <f>ROUND(I183*H183,2)</f>
        <v>0</v>
      </c>
      <c r="K183" s="237"/>
      <c r="L183" s="238"/>
      <c r="M183" s="239" t="s">
        <v>1</v>
      </c>
      <c r="N183" s="240" t="s">
        <v>38</v>
      </c>
      <c r="O183" s="69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5" t="s">
        <v>161</v>
      </c>
      <c r="AT183" s="205" t="s">
        <v>224</v>
      </c>
      <c r="AU183" s="205" t="s">
        <v>81</v>
      </c>
      <c r="AY183" s="15" t="s">
        <v>128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5" t="s">
        <v>81</v>
      </c>
      <c r="BK183" s="206">
        <f>ROUND(I183*H183,2)</f>
        <v>0</v>
      </c>
      <c r="BL183" s="15" t="s">
        <v>133</v>
      </c>
      <c r="BM183" s="205" t="s">
        <v>228</v>
      </c>
    </row>
    <row r="184" spans="2:51" s="12" customFormat="1" ht="12">
      <c r="B184" s="207"/>
      <c r="C184" s="208"/>
      <c r="D184" s="209" t="s">
        <v>149</v>
      </c>
      <c r="E184" s="210" t="s">
        <v>1</v>
      </c>
      <c r="F184" s="211" t="s">
        <v>229</v>
      </c>
      <c r="G184" s="208"/>
      <c r="H184" s="212">
        <v>43.715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149</v>
      </c>
      <c r="AU184" s="218" t="s">
        <v>81</v>
      </c>
      <c r="AV184" s="12" t="s">
        <v>83</v>
      </c>
      <c r="AW184" s="12" t="s">
        <v>30</v>
      </c>
      <c r="AX184" s="12" t="s">
        <v>73</v>
      </c>
      <c r="AY184" s="218" t="s">
        <v>128</v>
      </c>
    </row>
    <row r="185" spans="2:51" s="13" customFormat="1" ht="12">
      <c r="B185" s="219"/>
      <c r="C185" s="220"/>
      <c r="D185" s="209" t="s">
        <v>149</v>
      </c>
      <c r="E185" s="221" t="s">
        <v>1</v>
      </c>
      <c r="F185" s="222" t="s">
        <v>153</v>
      </c>
      <c r="G185" s="220"/>
      <c r="H185" s="223">
        <v>43.715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149</v>
      </c>
      <c r="AU185" s="229" t="s">
        <v>81</v>
      </c>
      <c r="AV185" s="13" t="s">
        <v>133</v>
      </c>
      <c r="AW185" s="13" t="s">
        <v>30</v>
      </c>
      <c r="AX185" s="13" t="s">
        <v>81</v>
      </c>
      <c r="AY185" s="229" t="s">
        <v>128</v>
      </c>
    </row>
    <row r="186" spans="1:65" s="2" customFormat="1" ht="16.5" customHeight="1">
      <c r="A186" s="32"/>
      <c r="B186" s="33"/>
      <c r="C186" s="230" t="s">
        <v>230</v>
      </c>
      <c r="D186" s="230" t="s">
        <v>224</v>
      </c>
      <c r="E186" s="231" t="s">
        <v>231</v>
      </c>
      <c r="F186" s="232" t="s">
        <v>232</v>
      </c>
      <c r="G186" s="233" t="s">
        <v>172</v>
      </c>
      <c r="H186" s="234">
        <v>137.39</v>
      </c>
      <c r="I186" s="235"/>
      <c r="J186" s="236">
        <f>ROUND(I186*H186,2)</f>
        <v>0</v>
      </c>
      <c r="K186" s="237"/>
      <c r="L186" s="238"/>
      <c r="M186" s="239" t="s">
        <v>1</v>
      </c>
      <c r="N186" s="240" t="s">
        <v>38</v>
      </c>
      <c r="O186" s="69"/>
      <c r="P186" s="203">
        <f>O186*H186</f>
        <v>0</v>
      </c>
      <c r="Q186" s="203">
        <v>0</v>
      </c>
      <c r="R186" s="203">
        <f>Q186*H186</f>
        <v>0</v>
      </c>
      <c r="S186" s="203">
        <v>0</v>
      </c>
      <c r="T186" s="20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5" t="s">
        <v>161</v>
      </c>
      <c r="AT186" s="205" t="s">
        <v>224</v>
      </c>
      <c r="AU186" s="205" t="s">
        <v>81</v>
      </c>
      <c r="AY186" s="15" t="s">
        <v>128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5" t="s">
        <v>81</v>
      </c>
      <c r="BK186" s="206">
        <f>ROUND(I186*H186,2)</f>
        <v>0</v>
      </c>
      <c r="BL186" s="15" t="s">
        <v>133</v>
      </c>
      <c r="BM186" s="205" t="s">
        <v>233</v>
      </c>
    </row>
    <row r="187" spans="2:51" s="12" customFormat="1" ht="12">
      <c r="B187" s="207"/>
      <c r="C187" s="208"/>
      <c r="D187" s="209" t="s">
        <v>149</v>
      </c>
      <c r="E187" s="210" t="s">
        <v>1</v>
      </c>
      <c r="F187" s="211" t="s">
        <v>234</v>
      </c>
      <c r="G187" s="208"/>
      <c r="H187" s="212">
        <v>137.39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149</v>
      </c>
      <c r="AU187" s="218" t="s">
        <v>81</v>
      </c>
      <c r="AV187" s="12" t="s">
        <v>83</v>
      </c>
      <c r="AW187" s="12" t="s">
        <v>30</v>
      </c>
      <c r="AX187" s="12" t="s">
        <v>73</v>
      </c>
      <c r="AY187" s="218" t="s">
        <v>128</v>
      </c>
    </row>
    <row r="188" spans="2:51" s="13" customFormat="1" ht="12">
      <c r="B188" s="219"/>
      <c r="C188" s="220"/>
      <c r="D188" s="209" t="s">
        <v>149</v>
      </c>
      <c r="E188" s="221" t="s">
        <v>1</v>
      </c>
      <c r="F188" s="222" t="s">
        <v>153</v>
      </c>
      <c r="G188" s="220"/>
      <c r="H188" s="223">
        <v>137.39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149</v>
      </c>
      <c r="AU188" s="229" t="s">
        <v>81</v>
      </c>
      <c r="AV188" s="13" t="s">
        <v>133</v>
      </c>
      <c r="AW188" s="13" t="s">
        <v>30</v>
      </c>
      <c r="AX188" s="13" t="s">
        <v>81</v>
      </c>
      <c r="AY188" s="229" t="s">
        <v>128</v>
      </c>
    </row>
    <row r="189" spans="2:63" s="11" customFormat="1" ht="25.95" customHeight="1">
      <c r="B189" s="179"/>
      <c r="C189" s="180"/>
      <c r="D189" s="181" t="s">
        <v>72</v>
      </c>
      <c r="E189" s="182" t="s">
        <v>235</v>
      </c>
      <c r="F189" s="182" t="s">
        <v>236</v>
      </c>
      <c r="G189" s="180"/>
      <c r="H189" s="180"/>
      <c r="I189" s="183"/>
      <c r="J189" s="184">
        <f>BK189</f>
        <v>0</v>
      </c>
      <c r="K189" s="180"/>
      <c r="L189" s="185"/>
      <c r="M189" s="186"/>
      <c r="N189" s="187"/>
      <c r="O189" s="187"/>
      <c r="P189" s="188">
        <f>P190</f>
        <v>0</v>
      </c>
      <c r="Q189" s="187"/>
      <c r="R189" s="188">
        <f>R190</f>
        <v>0</v>
      </c>
      <c r="S189" s="187"/>
      <c r="T189" s="189">
        <f>T190</f>
        <v>0</v>
      </c>
      <c r="AR189" s="190" t="s">
        <v>81</v>
      </c>
      <c r="AT189" s="191" t="s">
        <v>72</v>
      </c>
      <c r="AU189" s="191" t="s">
        <v>73</v>
      </c>
      <c r="AY189" s="190" t="s">
        <v>128</v>
      </c>
      <c r="BK189" s="192">
        <f>BK190</f>
        <v>0</v>
      </c>
    </row>
    <row r="190" spans="1:65" s="2" customFormat="1" ht="21.75" customHeight="1">
      <c r="A190" s="32"/>
      <c r="B190" s="33"/>
      <c r="C190" s="193" t="s">
        <v>237</v>
      </c>
      <c r="D190" s="193" t="s">
        <v>129</v>
      </c>
      <c r="E190" s="194" t="s">
        <v>238</v>
      </c>
      <c r="F190" s="195" t="s">
        <v>239</v>
      </c>
      <c r="G190" s="196" t="s">
        <v>160</v>
      </c>
      <c r="H190" s="197">
        <v>220</v>
      </c>
      <c r="I190" s="198"/>
      <c r="J190" s="199">
        <f>ROUND(I190*H190,2)</f>
        <v>0</v>
      </c>
      <c r="K190" s="200"/>
      <c r="L190" s="37"/>
      <c r="M190" s="201" t="s">
        <v>1</v>
      </c>
      <c r="N190" s="202" t="s">
        <v>38</v>
      </c>
      <c r="O190" s="69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05" t="s">
        <v>133</v>
      </c>
      <c r="AT190" s="205" t="s">
        <v>129</v>
      </c>
      <c r="AU190" s="205" t="s">
        <v>81</v>
      </c>
      <c r="AY190" s="15" t="s">
        <v>128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5" t="s">
        <v>81</v>
      </c>
      <c r="BK190" s="206">
        <f>ROUND(I190*H190,2)</f>
        <v>0</v>
      </c>
      <c r="BL190" s="15" t="s">
        <v>133</v>
      </c>
      <c r="BM190" s="205" t="s">
        <v>240</v>
      </c>
    </row>
    <row r="191" spans="2:63" s="11" customFormat="1" ht="25.95" customHeight="1">
      <c r="B191" s="179"/>
      <c r="C191" s="180"/>
      <c r="D191" s="181" t="s">
        <v>72</v>
      </c>
      <c r="E191" s="182" t="s">
        <v>241</v>
      </c>
      <c r="F191" s="182" t="s">
        <v>242</v>
      </c>
      <c r="G191" s="180"/>
      <c r="H191" s="180"/>
      <c r="I191" s="183"/>
      <c r="J191" s="184">
        <f>BK191</f>
        <v>0</v>
      </c>
      <c r="K191" s="180"/>
      <c r="L191" s="185"/>
      <c r="M191" s="186"/>
      <c r="N191" s="187"/>
      <c r="O191" s="187"/>
      <c r="P191" s="188">
        <f>SUM(P192:P216)</f>
        <v>0</v>
      </c>
      <c r="Q191" s="187"/>
      <c r="R191" s="188">
        <f>SUM(R192:R216)</f>
        <v>0</v>
      </c>
      <c r="S191" s="187"/>
      <c r="T191" s="189">
        <f>SUM(T192:T216)</f>
        <v>0</v>
      </c>
      <c r="AR191" s="190" t="s">
        <v>81</v>
      </c>
      <c r="AT191" s="191" t="s">
        <v>72</v>
      </c>
      <c r="AU191" s="191" t="s">
        <v>73</v>
      </c>
      <c r="AY191" s="190" t="s">
        <v>128</v>
      </c>
      <c r="BK191" s="192">
        <f>SUM(BK192:BK216)</f>
        <v>0</v>
      </c>
    </row>
    <row r="192" spans="1:65" s="2" customFormat="1" ht="16.5" customHeight="1">
      <c r="A192" s="32"/>
      <c r="B192" s="33"/>
      <c r="C192" s="193" t="s">
        <v>81</v>
      </c>
      <c r="D192" s="193" t="s">
        <v>129</v>
      </c>
      <c r="E192" s="194" t="s">
        <v>243</v>
      </c>
      <c r="F192" s="195" t="s">
        <v>244</v>
      </c>
      <c r="G192" s="196" t="s">
        <v>132</v>
      </c>
      <c r="H192" s="197">
        <v>1041</v>
      </c>
      <c r="I192" s="198"/>
      <c r="J192" s="199">
        <f>ROUND(I192*H192,2)</f>
        <v>0</v>
      </c>
      <c r="K192" s="200"/>
      <c r="L192" s="37"/>
      <c r="M192" s="201" t="s">
        <v>1</v>
      </c>
      <c r="N192" s="202" t="s">
        <v>38</v>
      </c>
      <c r="O192" s="69"/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5" t="s">
        <v>133</v>
      </c>
      <c r="AT192" s="205" t="s">
        <v>129</v>
      </c>
      <c r="AU192" s="205" t="s">
        <v>81</v>
      </c>
      <c r="AY192" s="15" t="s">
        <v>128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5" t="s">
        <v>81</v>
      </c>
      <c r="BK192" s="206">
        <f>ROUND(I192*H192,2)</f>
        <v>0</v>
      </c>
      <c r="BL192" s="15" t="s">
        <v>133</v>
      </c>
      <c r="BM192" s="205" t="s">
        <v>245</v>
      </c>
    </row>
    <row r="193" spans="1:65" s="2" customFormat="1" ht="21.75" customHeight="1">
      <c r="A193" s="32"/>
      <c r="B193" s="33"/>
      <c r="C193" s="193" t="s">
        <v>83</v>
      </c>
      <c r="D193" s="193" t="s">
        <v>129</v>
      </c>
      <c r="E193" s="194" t="s">
        <v>246</v>
      </c>
      <c r="F193" s="195" t="s">
        <v>247</v>
      </c>
      <c r="G193" s="196" t="s">
        <v>132</v>
      </c>
      <c r="H193" s="197">
        <v>867.5</v>
      </c>
      <c r="I193" s="198"/>
      <c r="J193" s="199">
        <f>ROUND(I193*H193,2)</f>
        <v>0</v>
      </c>
      <c r="K193" s="200"/>
      <c r="L193" s="37"/>
      <c r="M193" s="201" t="s">
        <v>1</v>
      </c>
      <c r="N193" s="202" t="s">
        <v>38</v>
      </c>
      <c r="O193" s="69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5" t="s">
        <v>133</v>
      </c>
      <c r="AT193" s="205" t="s">
        <v>129</v>
      </c>
      <c r="AU193" s="205" t="s">
        <v>81</v>
      </c>
      <c r="AY193" s="15" t="s">
        <v>128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5" t="s">
        <v>81</v>
      </c>
      <c r="BK193" s="206">
        <f>ROUND(I193*H193,2)</f>
        <v>0</v>
      </c>
      <c r="BL193" s="15" t="s">
        <v>133</v>
      </c>
      <c r="BM193" s="205" t="s">
        <v>248</v>
      </c>
    </row>
    <row r="194" spans="2:51" s="12" customFormat="1" ht="12">
      <c r="B194" s="207"/>
      <c r="C194" s="208"/>
      <c r="D194" s="209" t="s">
        <v>149</v>
      </c>
      <c r="E194" s="210" t="s">
        <v>1</v>
      </c>
      <c r="F194" s="211" t="s">
        <v>249</v>
      </c>
      <c r="G194" s="208"/>
      <c r="H194" s="212">
        <v>867.5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149</v>
      </c>
      <c r="AU194" s="218" t="s">
        <v>81</v>
      </c>
      <c r="AV194" s="12" t="s">
        <v>83</v>
      </c>
      <c r="AW194" s="12" t="s">
        <v>30</v>
      </c>
      <c r="AX194" s="12" t="s">
        <v>73</v>
      </c>
      <c r="AY194" s="218" t="s">
        <v>128</v>
      </c>
    </row>
    <row r="195" spans="2:51" s="13" customFormat="1" ht="12">
      <c r="B195" s="219"/>
      <c r="C195" s="220"/>
      <c r="D195" s="209" t="s">
        <v>149</v>
      </c>
      <c r="E195" s="221" t="s">
        <v>1</v>
      </c>
      <c r="F195" s="222" t="s">
        <v>153</v>
      </c>
      <c r="G195" s="220"/>
      <c r="H195" s="223">
        <v>867.5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149</v>
      </c>
      <c r="AU195" s="229" t="s">
        <v>81</v>
      </c>
      <c r="AV195" s="13" t="s">
        <v>133</v>
      </c>
      <c r="AW195" s="13" t="s">
        <v>30</v>
      </c>
      <c r="AX195" s="13" t="s">
        <v>81</v>
      </c>
      <c r="AY195" s="229" t="s">
        <v>128</v>
      </c>
    </row>
    <row r="196" spans="1:65" s="2" customFormat="1" ht="21.75" customHeight="1">
      <c r="A196" s="32"/>
      <c r="B196" s="33"/>
      <c r="C196" s="193" t="s">
        <v>154</v>
      </c>
      <c r="D196" s="193" t="s">
        <v>129</v>
      </c>
      <c r="E196" s="194" t="s">
        <v>250</v>
      </c>
      <c r="F196" s="195" t="s">
        <v>251</v>
      </c>
      <c r="G196" s="196" t="s">
        <v>132</v>
      </c>
      <c r="H196" s="197">
        <v>867.5</v>
      </c>
      <c r="I196" s="198"/>
      <c r="J196" s="199">
        <f>ROUND(I196*H196,2)</f>
        <v>0</v>
      </c>
      <c r="K196" s="200"/>
      <c r="L196" s="37"/>
      <c r="M196" s="201" t="s">
        <v>1</v>
      </c>
      <c r="N196" s="202" t="s">
        <v>38</v>
      </c>
      <c r="O196" s="69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5" t="s">
        <v>133</v>
      </c>
      <c r="AT196" s="205" t="s">
        <v>129</v>
      </c>
      <c r="AU196" s="205" t="s">
        <v>81</v>
      </c>
      <c r="AY196" s="15" t="s">
        <v>128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5" t="s">
        <v>81</v>
      </c>
      <c r="BK196" s="206">
        <f>ROUND(I196*H196,2)</f>
        <v>0</v>
      </c>
      <c r="BL196" s="15" t="s">
        <v>133</v>
      </c>
      <c r="BM196" s="205" t="s">
        <v>252</v>
      </c>
    </row>
    <row r="197" spans="2:51" s="12" customFormat="1" ht="12">
      <c r="B197" s="207"/>
      <c r="C197" s="208"/>
      <c r="D197" s="209" t="s">
        <v>149</v>
      </c>
      <c r="E197" s="210" t="s">
        <v>1</v>
      </c>
      <c r="F197" s="211" t="s">
        <v>249</v>
      </c>
      <c r="G197" s="208"/>
      <c r="H197" s="212">
        <v>867.5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149</v>
      </c>
      <c r="AU197" s="218" t="s">
        <v>81</v>
      </c>
      <c r="AV197" s="12" t="s">
        <v>83</v>
      </c>
      <c r="AW197" s="12" t="s">
        <v>30</v>
      </c>
      <c r="AX197" s="12" t="s">
        <v>73</v>
      </c>
      <c r="AY197" s="218" t="s">
        <v>128</v>
      </c>
    </row>
    <row r="198" spans="2:51" s="13" customFormat="1" ht="12">
      <c r="B198" s="219"/>
      <c r="C198" s="220"/>
      <c r="D198" s="209" t="s">
        <v>149</v>
      </c>
      <c r="E198" s="221" t="s">
        <v>1</v>
      </c>
      <c r="F198" s="222" t="s">
        <v>153</v>
      </c>
      <c r="G198" s="220"/>
      <c r="H198" s="223">
        <v>867.5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149</v>
      </c>
      <c r="AU198" s="229" t="s">
        <v>81</v>
      </c>
      <c r="AV198" s="13" t="s">
        <v>133</v>
      </c>
      <c r="AW198" s="13" t="s">
        <v>30</v>
      </c>
      <c r="AX198" s="13" t="s">
        <v>81</v>
      </c>
      <c r="AY198" s="229" t="s">
        <v>128</v>
      </c>
    </row>
    <row r="199" spans="1:65" s="2" customFormat="1" ht="21.75" customHeight="1">
      <c r="A199" s="32"/>
      <c r="B199" s="33"/>
      <c r="C199" s="193" t="s">
        <v>133</v>
      </c>
      <c r="D199" s="193" t="s">
        <v>129</v>
      </c>
      <c r="E199" s="194" t="s">
        <v>253</v>
      </c>
      <c r="F199" s="195" t="s">
        <v>254</v>
      </c>
      <c r="G199" s="196" t="s">
        <v>132</v>
      </c>
      <c r="H199" s="197">
        <v>867.5</v>
      </c>
      <c r="I199" s="198"/>
      <c r="J199" s="199">
        <f>ROUND(I199*H199,2)</f>
        <v>0</v>
      </c>
      <c r="K199" s="200"/>
      <c r="L199" s="37"/>
      <c r="M199" s="201" t="s">
        <v>1</v>
      </c>
      <c r="N199" s="202" t="s">
        <v>38</v>
      </c>
      <c r="O199" s="69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5" t="s">
        <v>133</v>
      </c>
      <c r="AT199" s="205" t="s">
        <v>129</v>
      </c>
      <c r="AU199" s="205" t="s">
        <v>81</v>
      </c>
      <c r="AY199" s="15" t="s">
        <v>128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5" t="s">
        <v>81</v>
      </c>
      <c r="BK199" s="206">
        <f>ROUND(I199*H199,2)</f>
        <v>0</v>
      </c>
      <c r="BL199" s="15" t="s">
        <v>133</v>
      </c>
      <c r="BM199" s="205" t="s">
        <v>255</v>
      </c>
    </row>
    <row r="200" spans="2:51" s="12" customFormat="1" ht="12">
      <c r="B200" s="207"/>
      <c r="C200" s="208"/>
      <c r="D200" s="209" t="s">
        <v>149</v>
      </c>
      <c r="E200" s="210" t="s">
        <v>1</v>
      </c>
      <c r="F200" s="211" t="s">
        <v>249</v>
      </c>
      <c r="G200" s="208"/>
      <c r="H200" s="212">
        <v>867.5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149</v>
      </c>
      <c r="AU200" s="218" t="s">
        <v>81</v>
      </c>
      <c r="AV200" s="12" t="s">
        <v>83</v>
      </c>
      <c r="AW200" s="12" t="s">
        <v>30</v>
      </c>
      <c r="AX200" s="12" t="s">
        <v>73</v>
      </c>
      <c r="AY200" s="218" t="s">
        <v>128</v>
      </c>
    </row>
    <row r="201" spans="2:51" s="13" customFormat="1" ht="12">
      <c r="B201" s="219"/>
      <c r="C201" s="220"/>
      <c r="D201" s="209" t="s">
        <v>149</v>
      </c>
      <c r="E201" s="221" t="s">
        <v>1</v>
      </c>
      <c r="F201" s="222" t="s">
        <v>153</v>
      </c>
      <c r="G201" s="220"/>
      <c r="H201" s="223">
        <v>867.5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149</v>
      </c>
      <c r="AU201" s="229" t="s">
        <v>81</v>
      </c>
      <c r="AV201" s="13" t="s">
        <v>133</v>
      </c>
      <c r="AW201" s="13" t="s">
        <v>30</v>
      </c>
      <c r="AX201" s="13" t="s">
        <v>81</v>
      </c>
      <c r="AY201" s="229" t="s">
        <v>128</v>
      </c>
    </row>
    <row r="202" spans="1:65" s="2" customFormat="1" ht="21.75" customHeight="1">
      <c r="A202" s="32"/>
      <c r="B202" s="33"/>
      <c r="C202" s="193" t="s">
        <v>165</v>
      </c>
      <c r="D202" s="193" t="s">
        <v>129</v>
      </c>
      <c r="E202" s="194" t="s">
        <v>256</v>
      </c>
      <c r="F202" s="195" t="s">
        <v>257</v>
      </c>
      <c r="G202" s="196" t="s">
        <v>132</v>
      </c>
      <c r="H202" s="197">
        <v>867.5</v>
      </c>
      <c r="I202" s="198"/>
      <c r="J202" s="199">
        <f>ROUND(I202*H202,2)</f>
        <v>0</v>
      </c>
      <c r="K202" s="200"/>
      <c r="L202" s="37"/>
      <c r="M202" s="201" t="s">
        <v>1</v>
      </c>
      <c r="N202" s="202" t="s">
        <v>38</v>
      </c>
      <c r="O202" s="69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5" t="s">
        <v>133</v>
      </c>
      <c r="AT202" s="205" t="s">
        <v>129</v>
      </c>
      <c r="AU202" s="205" t="s">
        <v>81</v>
      </c>
      <c r="AY202" s="15" t="s">
        <v>128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5" t="s">
        <v>81</v>
      </c>
      <c r="BK202" s="206">
        <f>ROUND(I202*H202,2)</f>
        <v>0</v>
      </c>
      <c r="BL202" s="15" t="s">
        <v>133</v>
      </c>
      <c r="BM202" s="205" t="s">
        <v>258</v>
      </c>
    </row>
    <row r="203" spans="2:51" s="12" customFormat="1" ht="12">
      <c r="B203" s="207"/>
      <c r="C203" s="208"/>
      <c r="D203" s="209" t="s">
        <v>149</v>
      </c>
      <c r="E203" s="210" t="s">
        <v>1</v>
      </c>
      <c r="F203" s="211" t="s">
        <v>249</v>
      </c>
      <c r="G203" s="208"/>
      <c r="H203" s="212">
        <v>867.5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149</v>
      </c>
      <c r="AU203" s="218" t="s">
        <v>81</v>
      </c>
      <c r="AV203" s="12" t="s">
        <v>83</v>
      </c>
      <c r="AW203" s="12" t="s">
        <v>30</v>
      </c>
      <c r="AX203" s="12" t="s">
        <v>73</v>
      </c>
      <c r="AY203" s="218" t="s">
        <v>128</v>
      </c>
    </row>
    <row r="204" spans="2:51" s="13" customFormat="1" ht="12">
      <c r="B204" s="219"/>
      <c r="C204" s="220"/>
      <c r="D204" s="209" t="s">
        <v>149</v>
      </c>
      <c r="E204" s="221" t="s">
        <v>1</v>
      </c>
      <c r="F204" s="222" t="s">
        <v>153</v>
      </c>
      <c r="G204" s="220"/>
      <c r="H204" s="223">
        <v>867.5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149</v>
      </c>
      <c r="AU204" s="229" t="s">
        <v>81</v>
      </c>
      <c r="AV204" s="13" t="s">
        <v>133</v>
      </c>
      <c r="AW204" s="13" t="s">
        <v>30</v>
      </c>
      <c r="AX204" s="13" t="s">
        <v>81</v>
      </c>
      <c r="AY204" s="229" t="s">
        <v>128</v>
      </c>
    </row>
    <row r="205" spans="1:65" s="2" customFormat="1" ht="21.75" customHeight="1">
      <c r="A205" s="32"/>
      <c r="B205" s="33"/>
      <c r="C205" s="193" t="s">
        <v>157</v>
      </c>
      <c r="D205" s="193" t="s">
        <v>129</v>
      </c>
      <c r="E205" s="194" t="s">
        <v>259</v>
      </c>
      <c r="F205" s="195" t="s">
        <v>260</v>
      </c>
      <c r="G205" s="196" t="s">
        <v>132</v>
      </c>
      <c r="H205" s="197">
        <v>867.5</v>
      </c>
      <c r="I205" s="198"/>
      <c r="J205" s="199">
        <f>ROUND(I205*H205,2)</f>
        <v>0</v>
      </c>
      <c r="K205" s="200"/>
      <c r="L205" s="37"/>
      <c r="M205" s="201" t="s">
        <v>1</v>
      </c>
      <c r="N205" s="202" t="s">
        <v>38</v>
      </c>
      <c r="O205" s="69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5" t="s">
        <v>133</v>
      </c>
      <c r="AT205" s="205" t="s">
        <v>129</v>
      </c>
      <c r="AU205" s="205" t="s">
        <v>81</v>
      </c>
      <c r="AY205" s="15" t="s">
        <v>128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5" t="s">
        <v>81</v>
      </c>
      <c r="BK205" s="206">
        <f>ROUND(I205*H205,2)</f>
        <v>0</v>
      </c>
      <c r="BL205" s="15" t="s">
        <v>133</v>
      </c>
      <c r="BM205" s="205" t="s">
        <v>261</v>
      </c>
    </row>
    <row r="206" spans="2:51" s="12" customFormat="1" ht="12">
      <c r="B206" s="207"/>
      <c r="C206" s="208"/>
      <c r="D206" s="209" t="s">
        <v>149</v>
      </c>
      <c r="E206" s="210" t="s">
        <v>1</v>
      </c>
      <c r="F206" s="211" t="s">
        <v>249</v>
      </c>
      <c r="G206" s="208"/>
      <c r="H206" s="212">
        <v>867.5</v>
      </c>
      <c r="I206" s="213"/>
      <c r="J206" s="208"/>
      <c r="K206" s="208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149</v>
      </c>
      <c r="AU206" s="218" t="s">
        <v>81</v>
      </c>
      <c r="AV206" s="12" t="s">
        <v>83</v>
      </c>
      <c r="AW206" s="12" t="s">
        <v>30</v>
      </c>
      <c r="AX206" s="12" t="s">
        <v>73</v>
      </c>
      <c r="AY206" s="218" t="s">
        <v>128</v>
      </c>
    </row>
    <row r="207" spans="2:51" s="13" customFormat="1" ht="12">
      <c r="B207" s="219"/>
      <c r="C207" s="220"/>
      <c r="D207" s="209" t="s">
        <v>149</v>
      </c>
      <c r="E207" s="221" t="s">
        <v>1</v>
      </c>
      <c r="F207" s="222" t="s">
        <v>153</v>
      </c>
      <c r="G207" s="220"/>
      <c r="H207" s="223">
        <v>867.5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149</v>
      </c>
      <c r="AU207" s="229" t="s">
        <v>81</v>
      </c>
      <c r="AV207" s="13" t="s">
        <v>133</v>
      </c>
      <c r="AW207" s="13" t="s">
        <v>30</v>
      </c>
      <c r="AX207" s="13" t="s">
        <v>81</v>
      </c>
      <c r="AY207" s="229" t="s">
        <v>128</v>
      </c>
    </row>
    <row r="208" spans="1:65" s="2" customFormat="1" ht="21.75" customHeight="1">
      <c r="A208" s="32"/>
      <c r="B208" s="33"/>
      <c r="C208" s="193" t="s">
        <v>179</v>
      </c>
      <c r="D208" s="193" t="s">
        <v>129</v>
      </c>
      <c r="E208" s="194" t="s">
        <v>262</v>
      </c>
      <c r="F208" s="195" t="s">
        <v>263</v>
      </c>
      <c r="G208" s="196" t="s">
        <v>132</v>
      </c>
      <c r="H208" s="197">
        <v>308</v>
      </c>
      <c r="I208" s="198"/>
      <c r="J208" s="199">
        <f aca="true" t="shared" si="0" ref="J208:J216">ROUND(I208*H208,2)</f>
        <v>0</v>
      </c>
      <c r="K208" s="200"/>
      <c r="L208" s="37"/>
      <c r="M208" s="201" t="s">
        <v>1</v>
      </c>
      <c r="N208" s="202" t="s">
        <v>38</v>
      </c>
      <c r="O208" s="69"/>
      <c r="P208" s="203">
        <f aca="true" t="shared" si="1" ref="P208:P216">O208*H208</f>
        <v>0</v>
      </c>
      <c r="Q208" s="203">
        <v>0</v>
      </c>
      <c r="R208" s="203">
        <f aca="true" t="shared" si="2" ref="R208:R216">Q208*H208</f>
        <v>0</v>
      </c>
      <c r="S208" s="203">
        <v>0</v>
      </c>
      <c r="T208" s="204">
        <f aca="true" t="shared" si="3" ref="T208:T216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5" t="s">
        <v>133</v>
      </c>
      <c r="AT208" s="205" t="s">
        <v>129</v>
      </c>
      <c r="AU208" s="205" t="s">
        <v>81</v>
      </c>
      <c r="AY208" s="15" t="s">
        <v>128</v>
      </c>
      <c r="BE208" s="206">
        <f aca="true" t="shared" si="4" ref="BE208:BE216">IF(N208="základní",J208,0)</f>
        <v>0</v>
      </c>
      <c r="BF208" s="206">
        <f aca="true" t="shared" si="5" ref="BF208:BF216">IF(N208="snížená",J208,0)</f>
        <v>0</v>
      </c>
      <c r="BG208" s="206">
        <f aca="true" t="shared" si="6" ref="BG208:BG216">IF(N208="zákl. přenesená",J208,0)</f>
        <v>0</v>
      </c>
      <c r="BH208" s="206">
        <f aca="true" t="shared" si="7" ref="BH208:BH216">IF(N208="sníž. přenesená",J208,0)</f>
        <v>0</v>
      </c>
      <c r="BI208" s="206">
        <f aca="true" t="shared" si="8" ref="BI208:BI216">IF(N208="nulová",J208,0)</f>
        <v>0</v>
      </c>
      <c r="BJ208" s="15" t="s">
        <v>81</v>
      </c>
      <c r="BK208" s="206">
        <f aca="true" t="shared" si="9" ref="BK208:BK216">ROUND(I208*H208,2)</f>
        <v>0</v>
      </c>
      <c r="BL208" s="15" t="s">
        <v>133</v>
      </c>
      <c r="BM208" s="205" t="s">
        <v>264</v>
      </c>
    </row>
    <row r="209" spans="1:65" s="2" customFormat="1" ht="21.75" customHeight="1">
      <c r="A209" s="32"/>
      <c r="B209" s="33"/>
      <c r="C209" s="193" t="s">
        <v>161</v>
      </c>
      <c r="D209" s="193" t="s">
        <v>129</v>
      </c>
      <c r="E209" s="194" t="s">
        <v>265</v>
      </c>
      <c r="F209" s="195" t="s">
        <v>266</v>
      </c>
      <c r="G209" s="196" t="s">
        <v>132</v>
      </c>
      <c r="H209" s="197">
        <v>174.4</v>
      </c>
      <c r="I209" s="198"/>
      <c r="J209" s="199">
        <f t="shared" si="0"/>
        <v>0</v>
      </c>
      <c r="K209" s="200"/>
      <c r="L209" s="37"/>
      <c r="M209" s="201" t="s">
        <v>1</v>
      </c>
      <c r="N209" s="202" t="s">
        <v>38</v>
      </c>
      <c r="O209" s="69"/>
      <c r="P209" s="203">
        <f t="shared" si="1"/>
        <v>0</v>
      </c>
      <c r="Q209" s="203">
        <v>0</v>
      </c>
      <c r="R209" s="203">
        <f t="shared" si="2"/>
        <v>0</v>
      </c>
      <c r="S209" s="203">
        <v>0</v>
      </c>
      <c r="T209" s="204">
        <f t="shared" si="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5" t="s">
        <v>133</v>
      </c>
      <c r="AT209" s="205" t="s">
        <v>129</v>
      </c>
      <c r="AU209" s="205" t="s">
        <v>81</v>
      </c>
      <c r="AY209" s="15" t="s">
        <v>128</v>
      </c>
      <c r="BE209" s="206">
        <f t="shared" si="4"/>
        <v>0</v>
      </c>
      <c r="BF209" s="206">
        <f t="shared" si="5"/>
        <v>0</v>
      </c>
      <c r="BG209" s="206">
        <f t="shared" si="6"/>
        <v>0</v>
      </c>
      <c r="BH209" s="206">
        <f t="shared" si="7"/>
        <v>0</v>
      </c>
      <c r="BI209" s="206">
        <f t="shared" si="8"/>
        <v>0</v>
      </c>
      <c r="BJ209" s="15" t="s">
        <v>81</v>
      </c>
      <c r="BK209" s="206">
        <f t="shared" si="9"/>
        <v>0</v>
      </c>
      <c r="BL209" s="15" t="s">
        <v>133</v>
      </c>
      <c r="BM209" s="205" t="s">
        <v>267</v>
      </c>
    </row>
    <row r="210" spans="1:65" s="2" customFormat="1" ht="21.75" customHeight="1">
      <c r="A210" s="32"/>
      <c r="B210" s="33"/>
      <c r="C210" s="193" t="s">
        <v>188</v>
      </c>
      <c r="D210" s="193" t="s">
        <v>129</v>
      </c>
      <c r="E210" s="194" t="s">
        <v>268</v>
      </c>
      <c r="F210" s="195" t="s">
        <v>269</v>
      </c>
      <c r="G210" s="196" t="s">
        <v>132</v>
      </c>
      <c r="H210" s="197">
        <v>503</v>
      </c>
      <c r="I210" s="198"/>
      <c r="J210" s="199">
        <f t="shared" si="0"/>
        <v>0</v>
      </c>
      <c r="K210" s="200"/>
      <c r="L210" s="37"/>
      <c r="M210" s="201" t="s">
        <v>1</v>
      </c>
      <c r="N210" s="202" t="s">
        <v>38</v>
      </c>
      <c r="O210" s="69"/>
      <c r="P210" s="203">
        <f t="shared" si="1"/>
        <v>0</v>
      </c>
      <c r="Q210" s="203">
        <v>0</v>
      </c>
      <c r="R210" s="203">
        <f t="shared" si="2"/>
        <v>0</v>
      </c>
      <c r="S210" s="203">
        <v>0</v>
      </c>
      <c r="T210" s="204">
        <f t="shared" si="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5" t="s">
        <v>133</v>
      </c>
      <c r="AT210" s="205" t="s">
        <v>129</v>
      </c>
      <c r="AU210" s="205" t="s">
        <v>81</v>
      </c>
      <c r="AY210" s="15" t="s">
        <v>128</v>
      </c>
      <c r="BE210" s="206">
        <f t="shared" si="4"/>
        <v>0</v>
      </c>
      <c r="BF210" s="206">
        <f t="shared" si="5"/>
        <v>0</v>
      </c>
      <c r="BG210" s="206">
        <f t="shared" si="6"/>
        <v>0</v>
      </c>
      <c r="BH210" s="206">
        <f t="shared" si="7"/>
        <v>0</v>
      </c>
      <c r="BI210" s="206">
        <f t="shared" si="8"/>
        <v>0</v>
      </c>
      <c r="BJ210" s="15" t="s">
        <v>81</v>
      </c>
      <c r="BK210" s="206">
        <f t="shared" si="9"/>
        <v>0</v>
      </c>
      <c r="BL210" s="15" t="s">
        <v>133</v>
      </c>
      <c r="BM210" s="205" t="s">
        <v>270</v>
      </c>
    </row>
    <row r="211" spans="1:65" s="2" customFormat="1" ht="16.5" customHeight="1">
      <c r="A211" s="32"/>
      <c r="B211" s="33"/>
      <c r="C211" s="193" t="s">
        <v>168</v>
      </c>
      <c r="D211" s="193" t="s">
        <v>129</v>
      </c>
      <c r="E211" s="194" t="s">
        <v>271</v>
      </c>
      <c r="F211" s="195" t="s">
        <v>272</v>
      </c>
      <c r="G211" s="196" t="s">
        <v>132</v>
      </c>
      <c r="H211" s="197">
        <v>369.6</v>
      </c>
      <c r="I211" s="198"/>
      <c r="J211" s="199">
        <f t="shared" si="0"/>
        <v>0</v>
      </c>
      <c r="K211" s="200"/>
      <c r="L211" s="37"/>
      <c r="M211" s="201" t="s">
        <v>1</v>
      </c>
      <c r="N211" s="202" t="s">
        <v>38</v>
      </c>
      <c r="O211" s="69"/>
      <c r="P211" s="203">
        <f t="shared" si="1"/>
        <v>0</v>
      </c>
      <c r="Q211" s="203">
        <v>0</v>
      </c>
      <c r="R211" s="203">
        <f t="shared" si="2"/>
        <v>0</v>
      </c>
      <c r="S211" s="203">
        <v>0</v>
      </c>
      <c r="T211" s="204">
        <f t="shared" si="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5" t="s">
        <v>133</v>
      </c>
      <c r="AT211" s="205" t="s">
        <v>129</v>
      </c>
      <c r="AU211" s="205" t="s">
        <v>81</v>
      </c>
      <c r="AY211" s="15" t="s">
        <v>128</v>
      </c>
      <c r="BE211" s="206">
        <f t="shared" si="4"/>
        <v>0</v>
      </c>
      <c r="BF211" s="206">
        <f t="shared" si="5"/>
        <v>0</v>
      </c>
      <c r="BG211" s="206">
        <f t="shared" si="6"/>
        <v>0</v>
      </c>
      <c r="BH211" s="206">
        <f t="shared" si="7"/>
        <v>0</v>
      </c>
      <c r="BI211" s="206">
        <f t="shared" si="8"/>
        <v>0</v>
      </c>
      <c r="BJ211" s="15" t="s">
        <v>81</v>
      </c>
      <c r="BK211" s="206">
        <f t="shared" si="9"/>
        <v>0</v>
      </c>
      <c r="BL211" s="15" t="s">
        <v>133</v>
      </c>
      <c r="BM211" s="205" t="s">
        <v>273</v>
      </c>
    </row>
    <row r="212" spans="1:65" s="2" customFormat="1" ht="16.5" customHeight="1">
      <c r="A212" s="32"/>
      <c r="B212" s="33"/>
      <c r="C212" s="193" t="s">
        <v>195</v>
      </c>
      <c r="D212" s="193" t="s">
        <v>129</v>
      </c>
      <c r="E212" s="194" t="s">
        <v>243</v>
      </c>
      <c r="F212" s="195" t="s">
        <v>244</v>
      </c>
      <c r="G212" s="196" t="s">
        <v>132</v>
      </c>
      <c r="H212" s="197">
        <v>791.95</v>
      </c>
      <c r="I212" s="198"/>
      <c r="J212" s="199">
        <f t="shared" si="0"/>
        <v>0</v>
      </c>
      <c r="K212" s="200"/>
      <c r="L212" s="37"/>
      <c r="M212" s="201" t="s">
        <v>1</v>
      </c>
      <c r="N212" s="202" t="s">
        <v>38</v>
      </c>
      <c r="O212" s="69"/>
      <c r="P212" s="203">
        <f t="shared" si="1"/>
        <v>0</v>
      </c>
      <c r="Q212" s="203">
        <v>0</v>
      </c>
      <c r="R212" s="203">
        <f t="shared" si="2"/>
        <v>0</v>
      </c>
      <c r="S212" s="203">
        <v>0</v>
      </c>
      <c r="T212" s="204">
        <f t="shared" si="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5" t="s">
        <v>133</v>
      </c>
      <c r="AT212" s="205" t="s">
        <v>129</v>
      </c>
      <c r="AU212" s="205" t="s">
        <v>81</v>
      </c>
      <c r="AY212" s="15" t="s">
        <v>128</v>
      </c>
      <c r="BE212" s="206">
        <f t="shared" si="4"/>
        <v>0</v>
      </c>
      <c r="BF212" s="206">
        <f t="shared" si="5"/>
        <v>0</v>
      </c>
      <c r="BG212" s="206">
        <f t="shared" si="6"/>
        <v>0</v>
      </c>
      <c r="BH212" s="206">
        <f t="shared" si="7"/>
        <v>0</v>
      </c>
      <c r="BI212" s="206">
        <f t="shared" si="8"/>
        <v>0</v>
      </c>
      <c r="BJ212" s="15" t="s">
        <v>81</v>
      </c>
      <c r="BK212" s="206">
        <f t="shared" si="9"/>
        <v>0</v>
      </c>
      <c r="BL212" s="15" t="s">
        <v>133</v>
      </c>
      <c r="BM212" s="205" t="s">
        <v>274</v>
      </c>
    </row>
    <row r="213" spans="1:65" s="2" customFormat="1" ht="21.75" customHeight="1">
      <c r="A213" s="32"/>
      <c r="B213" s="33"/>
      <c r="C213" s="193" t="s">
        <v>162</v>
      </c>
      <c r="D213" s="193" t="s">
        <v>129</v>
      </c>
      <c r="E213" s="194" t="s">
        <v>275</v>
      </c>
      <c r="F213" s="195" t="s">
        <v>276</v>
      </c>
      <c r="G213" s="196" t="s">
        <v>132</v>
      </c>
      <c r="H213" s="197">
        <v>677.4</v>
      </c>
      <c r="I213" s="198"/>
      <c r="J213" s="199">
        <f t="shared" si="0"/>
        <v>0</v>
      </c>
      <c r="K213" s="200"/>
      <c r="L213" s="37"/>
      <c r="M213" s="201" t="s">
        <v>1</v>
      </c>
      <c r="N213" s="202" t="s">
        <v>38</v>
      </c>
      <c r="O213" s="69"/>
      <c r="P213" s="203">
        <f t="shared" si="1"/>
        <v>0</v>
      </c>
      <c r="Q213" s="203">
        <v>0</v>
      </c>
      <c r="R213" s="203">
        <f t="shared" si="2"/>
        <v>0</v>
      </c>
      <c r="S213" s="203">
        <v>0</v>
      </c>
      <c r="T213" s="204">
        <f t="shared" si="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5" t="s">
        <v>133</v>
      </c>
      <c r="AT213" s="205" t="s">
        <v>129</v>
      </c>
      <c r="AU213" s="205" t="s">
        <v>81</v>
      </c>
      <c r="AY213" s="15" t="s">
        <v>128</v>
      </c>
      <c r="BE213" s="206">
        <f t="shared" si="4"/>
        <v>0</v>
      </c>
      <c r="BF213" s="206">
        <f t="shared" si="5"/>
        <v>0</v>
      </c>
      <c r="BG213" s="206">
        <f t="shared" si="6"/>
        <v>0</v>
      </c>
      <c r="BH213" s="206">
        <f t="shared" si="7"/>
        <v>0</v>
      </c>
      <c r="BI213" s="206">
        <f t="shared" si="8"/>
        <v>0</v>
      </c>
      <c r="BJ213" s="15" t="s">
        <v>81</v>
      </c>
      <c r="BK213" s="206">
        <f t="shared" si="9"/>
        <v>0</v>
      </c>
      <c r="BL213" s="15" t="s">
        <v>133</v>
      </c>
      <c r="BM213" s="205" t="s">
        <v>277</v>
      </c>
    </row>
    <row r="214" spans="1:65" s="2" customFormat="1" ht="16.5" customHeight="1">
      <c r="A214" s="32"/>
      <c r="B214" s="33"/>
      <c r="C214" s="230" t="s">
        <v>203</v>
      </c>
      <c r="D214" s="230" t="s">
        <v>224</v>
      </c>
      <c r="E214" s="231" t="s">
        <v>278</v>
      </c>
      <c r="F214" s="232" t="s">
        <v>279</v>
      </c>
      <c r="G214" s="233" t="s">
        <v>132</v>
      </c>
      <c r="H214" s="234">
        <v>492.34</v>
      </c>
      <c r="I214" s="235"/>
      <c r="J214" s="236">
        <f t="shared" si="0"/>
        <v>0</v>
      </c>
      <c r="K214" s="237"/>
      <c r="L214" s="238"/>
      <c r="M214" s="239" t="s">
        <v>1</v>
      </c>
      <c r="N214" s="240" t="s">
        <v>38</v>
      </c>
      <c r="O214" s="69"/>
      <c r="P214" s="203">
        <f t="shared" si="1"/>
        <v>0</v>
      </c>
      <c r="Q214" s="203">
        <v>0</v>
      </c>
      <c r="R214" s="203">
        <f t="shared" si="2"/>
        <v>0</v>
      </c>
      <c r="S214" s="203">
        <v>0</v>
      </c>
      <c r="T214" s="204">
        <f t="shared" si="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5" t="s">
        <v>161</v>
      </c>
      <c r="AT214" s="205" t="s">
        <v>224</v>
      </c>
      <c r="AU214" s="205" t="s">
        <v>81</v>
      </c>
      <c r="AY214" s="15" t="s">
        <v>128</v>
      </c>
      <c r="BE214" s="206">
        <f t="shared" si="4"/>
        <v>0</v>
      </c>
      <c r="BF214" s="206">
        <f t="shared" si="5"/>
        <v>0</v>
      </c>
      <c r="BG214" s="206">
        <f t="shared" si="6"/>
        <v>0</v>
      </c>
      <c r="BH214" s="206">
        <f t="shared" si="7"/>
        <v>0</v>
      </c>
      <c r="BI214" s="206">
        <f t="shared" si="8"/>
        <v>0</v>
      </c>
      <c r="BJ214" s="15" t="s">
        <v>81</v>
      </c>
      <c r="BK214" s="206">
        <f t="shared" si="9"/>
        <v>0</v>
      </c>
      <c r="BL214" s="15" t="s">
        <v>133</v>
      </c>
      <c r="BM214" s="205" t="s">
        <v>280</v>
      </c>
    </row>
    <row r="215" spans="1:65" s="2" customFormat="1" ht="16.5" customHeight="1">
      <c r="A215" s="32"/>
      <c r="B215" s="33"/>
      <c r="C215" s="230" t="s">
        <v>182</v>
      </c>
      <c r="D215" s="230" t="s">
        <v>224</v>
      </c>
      <c r="E215" s="231" t="s">
        <v>281</v>
      </c>
      <c r="F215" s="232" t="s">
        <v>282</v>
      </c>
      <c r="G215" s="233" t="s">
        <v>132</v>
      </c>
      <c r="H215" s="234">
        <v>486.675</v>
      </c>
      <c r="I215" s="235"/>
      <c r="J215" s="236">
        <f t="shared" si="0"/>
        <v>0</v>
      </c>
      <c r="K215" s="237"/>
      <c r="L215" s="238"/>
      <c r="M215" s="239" t="s">
        <v>1</v>
      </c>
      <c r="N215" s="240" t="s">
        <v>38</v>
      </c>
      <c r="O215" s="69"/>
      <c r="P215" s="203">
        <f t="shared" si="1"/>
        <v>0</v>
      </c>
      <c r="Q215" s="203">
        <v>0</v>
      </c>
      <c r="R215" s="203">
        <f t="shared" si="2"/>
        <v>0</v>
      </c>
      <c r="S215" s="203">
        <v>0</v>
      </c>
      <c r="T215" s="204">
        <f t="shared" si="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05" t="s">
        <v>161</v>
      </c>
      <c r="AT215" s="205" t="s">
        <v>224</v>
      </c>
      <c r="AU215" s="205" t="s">
        <v>81</v>
      </c>
      <c r="AY215" s="15" t="s">
        <v>128</v>
      </c>
      <c r="BE215" s="206">
        <f t="shared" si="4"/>
        <v>0</v>
      </c>
      <c r="BF215" s="206">
        <f t="shared" si="5"/>
        <v>0</v>
      </c>
      <c r="BG215" s="206">
        <f t="shared" si="6"/>
        <v>0</v>
      </c>
      <c r="BH215" s="206">
        <f t="shared" si="7"/>
        <v>0</v>
      </c>
      <c r="BI215" s="206">
        <f t="shared" si="8"/>
        <v>0</v>
      </c>
      <c r="BJ215" s="15" t="s">
        <v>81</v>
      </c>
      <c r="BK215" s="206">
        <f t="shared" si="9"/>
        <v>0</v>
      </c>
      <c r="BL215" s="15" t="s">
        <v>133</v>
      </c>
      <c r="BM215" s="205" t="s">
        <v>283</v>
      </c>
    </row>
    <row r="216" spans="1:65" s="2" customFormat="1" ht="21.75" customHeight="1">
      <c r="A216" s="32"/>
      <c r="B216" s="33"/>
      <c r="C216" s="230" t="s">
        <v>8</v>
      </c>
      <c r="D216" s="230" t="s">
        <v>224</v>
      </c>
      <c r="E216" s="231" t="s">
        <v>284</v>
      </c>
      <c r="F216" s="232" t="s">
        <v>285</v>
      </c>
      <c r="G216" s="233" t="s">
        <v>132</v>
      </c>
      <c r="H216" s="234">
        <v>38.39</v>
      </c>
      <c r="I216" s="235"/>
      <c r="J216" s="236">
        <f t="shared" si="0"/>
        <v>0</v>
      </c>
      <c r="K216" s="237"/>
      <c r="L216" s="238"/>
      <c r="M216" s="239" t="s">
        <v>1</v>
      </c>
      <c r="N216" s="240" t="s">
        <v>38</v>
      </c>
      <c r="O216" s="69"/>
      <c r="P216" s="203">
        <f t="shared" si="1"/>
        <v>0</v>
      </c>
      <c r="Q216" s="203">
        <v>0</v>
      </c>
      <c r="R216" s="203">
        <f t="shared" si="2"/>
        <v>0</v>
      </c>
      <c r="S216" s="203">
        <v>0</v>
      </c>
      <c r="T216" s="204">
        <f t="shared" si="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5" t="s">
        <v>161</v>
      </c>
      <c r="AT216" s="205" t="s">
        <v>224</v>
      </c>
      <c r="AU216" s="205" t="s">
        <v>81</v>
      </c>
      <c r="AY216" s="15" t="s">
        <v>128</v>
      </c>
      <c r="BE216" s="206">
        <f t="shared" si="4"/>
        <v>0</v>
      </c>
      <c r="BF216" s="206">
        <f t="shared" si="5"/>
        <v>0</v>
      </c>
      <c r="BG216" s="206">
        <f t="shared" si="6"/>
        <v>0</v>
      </c>
      <c r="BH216" s="206">
        <f t="shared" si="7"/>
        <v>0</v>
      </c>
      <c r="BI216" s="206">
        <f t="shared" si="8"/>
        <v>0</v>
      </c>
      <c r="BJ216" s="15" t="s">
        <v>81</v>
      </c>
      <c r="BK216" s="206">
        <f t="shared" si="9"/>
        <v>0</v>
      </c>
      <c r="BL216" s="15" t="s">
        <v>133</v>
      </c>
      <c r="BM216" s="205" t="s">
        <v>286</v>
      </c>
    </row>
    <row r="217" spans="2:63" s="11" customFormat="1" ht="25.95" customHeight="1">
      <c r="B217" s="179"/>
      <c r="C217" s="180"/>
      <c r="D217" s="181" t="s">
        <v>72</v>
      </c>
      <c r="E217" s="182" t="s">
        <v>287</v>
      </c>
      <c r="F217" s="182" t="s">
        <v>288</v>
      </c>
      <c r="G217" s="180"/>
      <c r="H217" s="180"/>
      <c r="I217" s="183"/>
      <c r="J217" s="184">
        <f>BK217</f>
        <v>0</v>
      </c>
      <c r="K217" s="180"/>
      <c r="L217" s="185"/>
      <c r="M217" s="186"/>
      <c r="N217" s="187"/>
      <c r="O217" s="187"/>
      <c r="P217" s="188">
        <f>SUM(P218:P258)</f>
        <v>0</v>
      </c>
      <c r="Q217" s="187"/>
      <c r="R217" s="188">
        <f>SUM(R218:R258)</f>
        <v>0</v>
      </c>
      <c r="S217" s="187"/>
      <c r="T217" s="189">
        <f>SUM(T218:T258)</f>
        <v>0</v>
      </c>
      <c r="AR217" s="190" t="s">
        <v>81</v>
      </c>
      <c r="AT217" s="191" t="s">
        <v>72</v>
      </c>
      <c r="AU217" s="191" t="s">
        <v>73</v>
      </c>
      <c r="AY217" s="190" t="s">
        <v>128</v>
      </c>
      <c r="BK217" s="192">
        <f>SUM(BK218:BK258)</f>
        <v>0</v>
      </c>
    </row>
    <row r="218" spans="1:65" s="2" customFormat="1" ht="16.5" customHeight="1">
      <c r="A218" s="32"/>
      <c r="B218" s="33"/>
      <c r="C218" s="193" t="s">
        <v>81</v>
      </c>
      <c r="D218" s="193" t="s">
        <v>129</v>
      </c>
      <c r="E218" s="194" t="s">
        <v>289</v>
      </c>
      <c r="F218" s="195" t="s">
        <v>290</v>
      </c>
      <c r="G218" s="196" t="s">
        <v>160</v>
      </c>
      <c r="H218" s="197">
        <v>79</v>
      </c>
      <c r="I218" s="198"/>
      <c r="J218" s="199">
        <f>ROUND(I218*H218,2)</f>
        <v>0</v>
      </c>
      <c r="K218" s="200"/>
      <c r="L218" s="37"/>
      <c r="M218" s="201" t="s">
        <v>1</v>
      </c>
      <c r="N218" s="202" t="s">
        <v>38</v>
      </c>
      <c r="O218" s="69"/>
      <c r="P218" s="203">
        <f>O218*H218</f>
        <v>0</v>
      </c>
      <c r="Q218" s="203">
        <v>0</v>
      </c>
      <c r="R218" s="203">
        <f>Q218*H218</f>
        <v>0</v>
      </c>
      <c r="S218" s="203">
        <v>0</v>
      </c>
      <c r="T218" s="204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5" t="s">
        <v>133</v>
      </c>
      <c r="AT218" s="205" t="s">
        <v>129</v>
      </c>
      <c r="AU218" s="205" t="s">
        <v>81</v>
      </c>
      <c r="AY218" s="15" t="s">
        <v>128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5" t="s">
        <v>81</v>
      </c>
      <c r="BK218" s="206">
        <f>ROUND(I218*H218,2)</f>
        <v>0</v>
      </c>
      <c r="BL218" s="15" t="s">
        <v>133</v>
      </c>
      <c r="BM218" s="205" t="s">
        <v>291</v>
      </c>
    </row>
    <row r="219" spans="2:51" s="12" customFormat="1" ht="12">
      <c r="B219" s="207"/>
      <c r="C219" s="208"/>
      <c r="D219" s="209" t="s">
        <v>149</v>
      </c>
      <c r="E219" s="210" t="s">
        <v>1</v>
      </c>
      <c r="F219" s="211" t="s">
        <v>292</v>
      </c>
      <c r="G219" s="208"/>
      <c r="H219" s="212">
        <v>12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149</v>
      </c>
      <c r="AU219" s="218" t="s">
        <v>81</v>
      </c>
      <c r="AV219" s="12" t="s">
        <v>83</v>
      </c>
      <c r="AW219" s="12" t="s">
        <v>30</v>
      </c>
      <c r="AX219" s="12" t="s">
        <v>73</v>
      </c>
      <c r="AY219" s="218" t="s">
        <v>128</v>
      </c>
    </row>
    <row r="220" spans="2:51" s="12" customFormat="1" ht="12">
      <c r="B220" s="207"/>
      <c r="C220" s="208"/>
      <c r="D220" s="209" t="s">
        <v>149</v>
      </c>
      <c r="E220" s="210" t="s">
        <v>1</v>
      </c>
      <c r="F220" s="211" t="s">
        <v>293</v>
      </c>
      <c r="G220" s="208"/>
      <c r="H220" s="212">
        <v>67</v>
      </c>
      <c r="I220" s="213"/>
      <c r="J220" s="208"/>
      <c r="K220" s="208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149</v>
      </c>
      <c r="AU220" s="218" t="s">
        <v>81</v>
      </c>
      <c r="AV220" s="12" t="s">
        <v>83</v>
      </c>
      <c r="AW220" s="12" t="s">
        <v>30</v>
      </c>
      <c r="AX220" s="12" t="s">
        <v>73</v>
      </c>
      <c r="AY220" s="218" t="s">
        <v>128</v>
      </c>
    </row>
    <row r="221" spans="2:51" s="13" customFormat="1" ht="12">
      <c r="B221" s="219"/>
      <c r="C221" s="220"/>
      <c r="D221" s="209" t="s">
        <v>149</v>
      </c>
      <c r="E221" s="221" t="s">
        <v>1</v>
      </c>
      <c r="F221" s="222" t="s">
        <v>153</v>
      </c>
      <c r="G221" s="220"/>
      <c r="H221" s="223">
        <v>79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149</v>
      </c>
      <c r="AU221" s="229" t="s">
        <v>81</v>
      </c>
      <c r="AV221" s="13" t="s">
        <v>133</v>
      </c>
      <c r="AW221" s="13" t="s">
        <v>30</v>
      </c>
      <c r="AX221" s="13" t="s">
        <v>81</v>
      </c>
      <c r="AY221" s="229" t="s">
        <v>128</v>
      </c>
    </row>
    <row r="222" spans="1:65" s="2" customFormat="1" ht="16.5" customHeight="1">
      <c r="A222" s="32"/>
      <c r="B222" s="33"/>
      <c r="C222" s="193" t="s">
        <v>83</v>
      </c>
      <c r="D222" s="193" t="s">
        <v>129</v>
      </c>
      <c r="E222" s="194" t="s">
        <v>294</v>
      </c>
      <c r="F222" s="195" t="s">
        <v>295</v>
      </c>
      <c r="G222" s="196" t="s">
        <v>160</v>
      </c>
      <c r="H222" s="197">
        <v>79</v>
      </c>
      <c r="I222" s="198"/>
      <c r="J222" s="199">
        <f>ROUND(I222*H222,2)</f>
        <v>0</v>
      </c>
      <c r="K222" s="200"/>
      <c r="L222" s="37"/>
      <c r="M222" s="201" t="s">
        <v>1</v>
      </c>
      <c r="N222" s="202" t="s">
        <v>38</v>
      </c>
      <c r="O222" s="69"/>
      <c r="P222" s="203">
        <f>O222*H222</f>
        <v>0</v>
      </c>
      <c r="Q222" s="203">
        <v>0</v>
      </c>
      <c r="R222" s="203">
        <f>Q222*H222</f>
        <v>0</v>
      </c>
      <c r="S222" s="203">
        <v>0</v>
      </c>
      <c r="T222" s="204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5" t="s">
        <v>133</v>
      </c>
      <c r="AT222" s="205" t="s">
        <v>129</v>
      </c>
      <c r="AU222" s="205" t="s">
        <v>81</v>
      </c>
      <c r="AY222" s="15" t="s">
        <v>128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15" t="s">
        <v>81</v>
      </c>
      <c r="BK222" s="206">
        <f>ROUND(I222*H222,2)</f>
        <v>0</v>
      </c>
      <c r="BL222" s="15" t="s">
        <v>133</v>
      </c>
      <c r="BM222" s="205" t="s">
        <v>296</v>
      </c>
    </row>
    <row r="223" spans="1:65" s="2" customFormat="1" ht="21.75" customHeight="1">
      <c r="A223" s="32"/>
      <c r="B223" s="33"/>
      <c r="C223" s="193" t="s">
        <v>154</v>
      </c>
      <c r="D223" s="193" t="s">
        <v>129</v>
      </c>
      <c r="E223" s="194" t="s">
        <v>297</v>
      </c>
      <c r="F223" s="195" t="s">
        <v>298</v>
      </c>
      <c r="G223" s="196" t="s">
        <v>160</v>
      </c>
      <c r="H223" s="197">
        <v>291</v>
      </c>
      <c r="I223" s="198"/>
      <c r="J223" s="199">
        <f>ROUND(I223*H223,2)</f>
        <v>0</v>
      </c>
      <c r="K223" s="200"/>
      <c r="L223" s="37"/>
      <c r="M223" s="201" t="s">
        <v>1</v>
      </c>
      <c r="N223" s="202" t="s">
        <v>38</v>
      </c>
      <c r="O223" s="69"/>
      <c r="P223" s="203">
        <f>O223*H223</f>
        <v>0</v>
      </c>
      <c r="Q223" s="203">
        <v>0</v>
      </c>
      <c r="R223" s="203">
        <f>Q223*H223</f>
        <v>0</v>
      </c>
      <c r="S223" s="203">
        <v>0</v>
      </c>
      <c r="T223" s="204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5" t="s">
        <v>133</v>
      </c>
      <c r="AT223" s="205" t="s">
        <v>129</v>
      </c>
      <c r="AU223" s="205" t="s">
        <v>81</v>
      </c>
      <c r="AY223" s="15" t="s">
        <v>128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15" t="s">
        <v>81</v>
      </c>
      <c r="BK223" s="206">
        <f>ROUND(I223*H223,2)</f>
        <v>0</v>
      </c>
      <c r="BL223" s="15" t="s">
        <v>133</v>
      </c>
      <c r="BM223" s="205" t="s">
        <v>299</v>
      </c>
    </row>
    <row r="224" spans="2:51" s="12" customFormat="1" ht="12">
      <c r="B224" s="207"/>
      <c r="C224" s="208"/>
      <c r="D224" s="209" t="s">
        <v>149</v>
      </c>
      <c r="E224" s="210" t="s">
        <v>1</v>
      </c>
      <c r="F224" s="211" t="s">
        <v>300</v>
      </c>
      <c r="G224" s="208"/>
      <c r="H224" s="212">
        <v>291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149</v>
      </c>
      <c r="AU224" s="218" t="s">
        <v>81</v>
      </c>
      <c r="AV224" s="12" t="s">
        <v>83</v>
      </c>
      <c r="AW224" s="12" t="s">
        <v>30</v>
      </c>
      <c r="AX224" s="12" t="s">
        <v>73</v>
      </c>
      <c r="AY224" s="218" t="s">
        <v>128</v>
      </c>
    </row>
    <row r="225" spans="2:51" s="13" customFormat="1" ht="12">
      <c r="B225" s="219"/>
      <c r="C225" s="220"/>
      <c r="D225" s="209" t="s">
        <v>149</v>
      </c>
      <c r="E225" s="221" t="s">
        <v>1</v>
      </c>
      <c r="F225" s="222" t="s">
        <v>153</v>
      </c>
      <c r="G225" s="220"/>
      <c r="H225" s="223">
        <v>291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149</v>
      </c>
      <c r="AU225" s="229" t="s">
        <v>81</v>
      </c>
      <c r="AV225" s="13" t="s">
        <v>133</v>
      </c>
      <c r="AW225" s="13" t="s">
        <v>30</v>
      </c>
      <c r="AX225" s="13" t="s">
        <v>81</v>
      </c>
      <c r="AY225" s="229" t="s">
        <v>128</v>
      </c>
    </row>
    <row r="226" spans="1:65" s="2" customFormat="1" ht="21.75" customHeight="1">
      <c r="A226" s="32"/>
      <c r="B226" s="33"/>
      <c r="C226" s="193" t="s">
        <v>133</v>
      </c>
      <c r="D226" s="193" t="s">
        <v>129</v>
      </c>
      <c r="E226" s="194" t="s">
        <v>301</v>
      </c>
      <c r="F226" s="195" t="s">
        <v>302</v>
      </c>
      <c r="G226" s="196" t="s">
        <v>160</v>
      </c>
      <c r="H226" s="197">
        <v>691</v>
      </c>
      <c r="I226" s="198"/>
      <c r="J226" s="199">
        <f>ROUND(I226*H226,2)</f>
        <v>0</v>
      </c>
      <c r="K226" s="200"/>
      <c r="L226" s="37"/>
      <c r="M226" s="201" t="s">
        <v>1</v>
      </c>
      <c r="N226" s="202" t="s">
        <v>38</v>
      </c>
      <c r="O226" s="69"/>
      <c r="P226" s="203">
        <f>O226*H226</f>
        <v>0</v>
      </c>
      <c r="Q226" s="203">
        <v>0</v>
      </c>
      <c r="R226" s="203">
        <f>Q226*H226</f>
        <v>0</v>
      </c>
      <c r="S226" s="203">
        <v>0</v>
      </c>
      <c r="T226" s="204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5" t="s">
        <v>133</v>
      </c>
      <c r="AT226" s="205" t="s">
        <v>129</v>
      </c>
      <c r="AU226" s="205" t="s">
        <v>81</v>
      </c>
      <c r="AY226" s="15" t="s">
        <v>128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5" t="s">
        <v>81</v>
      </c>
      <c r="BK226" s="206">
        <f>ROUND(I226*H226,2)</f>
        <v>0</v>
      </c>
      <c r="BL226" s="15" t="s">
        <v>133</v>
      </c>
      <c r="BM226" s="205" t="s">
        <v>303</v>
      </c>
    </row>
    <row r="227" spans="2:51" s="12" customFormat="1" ht="12">
      <c r="B227" s="207"/>
      <c r="C227" s="208"/>
      <c r="D227" s="209" t="s">
        <v>149</v>
      </c>
      <c r="E227" s="210" t="s">
        <v>1</v>
      </c>
      <c r="F227" s="211" t="s">
        <v>304</v>
      </c>
      <c r="G227" s="208"/>
      <c r="H227" s="212">
        <v>691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149</v>
      </c>
      <c r="AU227" s="218" t="s">
        <v>81</v>
      </c>
      <c r="AV227" s="12" t="s">
        <v>83</v>
      </c>
      <c r="AW227" s="12" t="s">
        <v>30</v>
      </c>
      <c r="AX227" s="12" t="s">
        <v>73</v>
      </c>
      <c r="AY227" s="218" t="s">
        <v>128</v>
      </c>
    </row>
    <row r="228" spans="2:51" s="13" customFormat="1" ht="12">
      <c r="B228" s="219"/>
      <c r="C228" s="220"/>
      <c r="D228" s="209" t="s">
        <v>149</v>
      </c>
      <c r="E228" s="221" t="s">
        <v>1</v>
      </c>
      <c r="F228" s="222" t="s">
        <v>153</v>
      </c>
      <c r="G228" s="220"/>
      <c r="H228" s="223">
        <v>691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149</v>
      </c>
      <c r="AU228" s="229" t="s">
        <v>81</v>
      </c>
      <c r="AV228" s="13" t="s">
        <v>133</v>
      </c>
      <c r="AW228" s="13" t="s">
        <v>30</v>
      </c>
      <c r="AX228" s="13" t="s">
        <v>81</v>
      </c>
      <c r="AY228" s="229" t="s">
        <v>128</v>
      </c>
    </row>
    <row r="229" spans="1:65" s="2" customFormat="1" ht="21.75" customHeight="1">
      <c r="A229" s="32"/>
      <c r="B229" s="33"/>
      <c r="C229" s="193" t="s">
        <v>165</v>
      </c>
      <c r="D229" s="193" t="s">
        <v>129</v>
      </c>
      <c r="E229" s="194" t="s">
        <v>305</v>
      </c>
      <c r="F229" s="195" t="s">
        <v>306</v>
      </c>
      <c r="G229" s="196" t="s">
        <v>172</v>
      </c>
      <c r="H229" s="197">
        <v>36.37</v>
      </c>
      <c r="I229" s="198"/>
      <c r="J229" s="199">
        <f>ROUND(I229*H229,2)</f>
        <v>0</v>
      </c>
      <c r="K229" s="200"/>
      <c r="L229" s="37"/>
      <c r="M229" s="201" t="s">
        <v>1</v>
      </c>
      <c r="N229" s="202" t="s">
        <v>38</v>
      </c>
      <c r="O229" s="69"/>
      <c r="P229" s="203">
        <f>O229*H229</f>
        <v>0</v>
      </c>
      <c r="Q229" s="203">
        <v>0</v>
      </c>
      <c r="R229" s="203">
        <f>Q229*H229</f>
        <v>0</v>
      </c>
      <c r="S229" s="203">
        <v>0</v>
      </c>
      <c r="T229" s="204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5" t="s">
        <v>133</v>
      </c>
      <c r="AT229" s="205" t="s">
        <v>129</v>
      </c>
      <c r="AU229" s="205" t="s">
        <v>81</v>
      </c>
      <c r="AY229" s="15" t="s">
        <v>128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15" t="s">
        <v>81</v>
      </c>
      <c r="BK229" s="206">
        <f>ROUND(I229*H229,2)</f>
        <v>0</v>
      </c>
      <c r="BL229" s="15" t="s">
        <v>133</v>
      </c>
      <c r="BM229" s="205" t="s">
        <v>307</v>
      </c>
    </row>
    <row r="230" spans="2:51" s="12" customFormat="1" ht="12">
      <c r="B230" s="207"/>
      <c r="C230" s="208"/>
      <c r="D230" s="209" t="s">
        <v>149</v>
      </c>
      <c r="E230" s="210" t="s">
        <v>1</v>
      </c>
      <c r="F230" s="211" t="s">
        <v>308</v>
      </c>
      <c r="G230" s="208"/>
      <c r="H230" s="212">
        <v>27.64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149</v>
      </c>
      <c r="AU230" s="218" t="s">
        <v>81</v>
      </c>
      <c r="AV230" s="12" t="s">
        <v>83</v>
      </c>
      <c r="AW230" s="12" t="s">
        <v>30</v>
      </c>
      <c r="AX230" s="12" t="s">
        <v>73</v>
      </c>
      <c r="AY230" s="218" t="s">
        <v>128</v>
      </c>
    </row>
    <row r="231" spans="2:51" s="12" customFormat="1" ht="12">
      <c r="B231" s="207"/>
      <c r="C231" s="208"/>
      <c r="D231" s="209" t="s">
        <v>149</v>
      </c>
      <c r="E231" s="210" t="s">
        <v>1</v>
      </c>
      <c r="F231" s="211" t="s">
        <v>309</v>
      </c>
      <c r="G231" s="208"/>
      <c r="H231" s="212">
        <v>8.73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149</v>
      </c>
      <c r="AU231" s="218" t="s">
        <v>81</v>
      </c>
      <c r="AV231" s="12" t="s">
        <v>83</v>
      </c>
      <c r="AW231" s="12" t="s">
        <v>30</v>
      </c>
      <c r="AX231" s="12" t="s">
        <v>73</v>
      </c>
      <c r="AY231" s="218" t="s">
        <v>128</v>
      </c>
    </row>
    <row r="232" spans="2:51" s="13" customFormat="1" ht="12">
      <c r="B232" s="219"/>
      <c r="C232" s="220"/>
      <c r="D232" s="209" t="s">
        <v>149</v>
      </c>
      <c r="E232" s="221" t="s">
        <v>1</v>
      </c>
      <c r="F232" s="222" t="s">
        <v>153</v>
      </c>
      <c r="G232" s="220"/>
      <c r="H232" s="223">
        <v>36.370000000000005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149</v>
      </c>
      <c r="AU232" s="229" t="s">
        <v>81</v>
      </c>
      <c r="AV232" s="13" t="s">
        <v>133</v>
      </c>
      <c r="AW232" s="13" t="s">
        <v>30</v>
      </c>
      <c r="AX232" s="13" t="s">
        <v>81</v>
      </c>
      <c r="AY232" s="229" t="s">
        <v>128</v>
      </c>
    </row>
    <row r="233" spans="1:65" s="2" customFormat="1" ht="16.5" customHeight="1">
      <c r="A233" s="32"/>
      <c r="B233" s="33"/>
      <c r="C233" s="193" t="s">
        <v>157</v>
      </c>
      <c r="D233" s="193" t="s">
        <v>129</v>
      </c>
      <c r="E233" s="194" t="s">
        <v>310</v>
      </c>
      <c r="F233" s="195" t="s">
        <v>311</v>
      </c>
      <c r="G233" s="196" t="s">
        <v>160</v>
      </c>
      <c r="H233" s="197">
        <v>982</v>
      </c>
      <c r="I233" s="198"/>
      <c r="J233" s="199">
        <f>ROUND(I233*H233,2)</f>
        <v>0</v>
      </c>
      <c r="K233" s="200"/>
      <c r="L233" s="37"/>
      <c r="M233" s="201" t="s">
        <v>1</v>
      </c>
      <c r="N233" s="202" t="s">
        <v>38</v>
      </c>
      <c r="O233" s="69"/>
      <c r="P233" s="203">
        <f>O233*H233</f>
        <v>0</v>
      </c>
      <c r="Q233" s="203">
        <v>0</v>
      </c>
      <c r="R233" s="203">
        <f>Q233*H233</f>
        <v>0</v>
      </c>
      <c r="S233" s="203">
        <v>0</v>
      </c>
      <c r="T233" s="204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05" t="s">
        <v>133</v>
      </c>
      <c r="AT233" s="205" t="s">
        <v>129</v>
      </c>
      <c r="AU233" s="205" t="s">
        <v>81</v>
      </c>
      <c r="AY233" s="15" t="s">
        <v>128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15" t="s">
        <v>81</v>
      </c>
      <c r="BK233" s="206">
        <f>ROUND(I233*H233,2)</f>
        <v>0</v>
      </c>
      <c r="BL233" s="15" t="s">
        <v>133</v>
      </c>
      <c r="BM233" s="205" t="s">
        <v>312</v>
      </c>
    </row>
    <row r="234" spans="2:51" s="12" customFormat="1" ht="12">
      <c r="B234" s="207"/>
      <c r="C234" s="208"/>
      <c r="D234" s="209" t="s">
        <v>149</v>
      </c>
      <c r="E234" s="210" t="s">
        <v>1</v>
      </c>
      <c r="F234" s="211" t="s">
        <v>313</v>
      </c>
      <c r="G234" s="208"/>
      <c r="H234" s="212">
        <v>982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149</v>
      </c>
      <c r="AU234" s="218" t="s">
        <v>81</v>
      </c>
      <c r="AV234" s="12" t="s">
        <v>83</v>
      </c>
      <c r="AW234" s="12" t="s">
        <v>30</v>
      </c>
      <c r="AX234" s="12" t="s">
        <v>73</v>
      </c>
      <c r="AY234" s="218" t="s">
        <v>128</v>
      </c>
    </row>
    <row r="235" spans="2:51" s="13" customFormat="1" ht="12">
      <c r="B235" s="219"/>
      <c r="C235" s="220"/>
      <c r="D235" s="209" t="s">
        <v>149</v>
      </c>
      <c r="E235" s="221" t="s">
        <v>1</v>
      </c>
      <c r="F235" s="222" t="s">
        <v>153</v>
      </c>
      <c r="G235" s="220"/>
      <c r="H235" s="223">
        <v>982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149</v>
      </c>
      <c r="AU235" s="229" t="s">
        <v>81</v>
      </c>
      <c r="AV235" s="13" t="s">
        <v>133</v>
      </c>
      <c r="AW235" s="13" t="s">
        <v>30</v>
      </c>
      <c r="AX235" s="13" t="s">
        <v>81</v>
      </c>
      <c r="AY235" s="229" t="s">
        <v>128</v>
      </c>
    </row>
    <row r="236" spans="1:65" s="2" customFormat="1" ht="16.5" customHeight="1">
      <c r="A236" s="32"/>
      <c r="B236" s="33"/>
      <c r="C236" s="230" t="s">
        <v>179</v>
      </c>
      <c r="D236" s="230" t="s">
        <v>224</v>
      </c>
      <c r="E236" s="231" t="s">
        <v>314</v>
      </c>
      <c r="F236" s="232" t="s">
        <v>315</v>
      </c>
      <c r="G236" s="233" t="s">
        <v>137</v>
      </c>
      <c r="H236" s="234">
        <v>84.335</v>
      </c>
      <c r="I236" s="235"/>
      <c r="J236" s="236">
        <f>ROUND(I236*H236,2)</f>
        <v>0</v>
      </c>
      <c r="K236" s="237"/>
      <c r="L236" s="238"/>
      <c r="M236" s="239" t="s">
        <v>1</v>
      </c>
      <c r="N236" s="240" t="s">
        <v>38</v>
      </c>
      <c r="O236" s="69"/>
      <c r="P236" s="203">
        <f>O236*H236</f>
        <v>0</v>
      </c>
      <c r="Q236" s="203">
        <v>0</v>
      </c>
      <c r="R236" s="203">
        <f>Q236*H236</f>
        <v>0</v>
      </c>
      <c r="S236" s="203">
        <v>0</v>
      </c>
      <c r="T236" s="20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05" t="s">
        <v>161</v>
      </c>
      <c r="AT236" s="205" t="s">
        <v>224</v>
      </c>
      <c r="AU236" s="205" t="s">
        <v>81</v>
      </c>
      <c r="AY236" s="15" t="s">
        <v>128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15" t="s">
        <v>81</v>
      </c>
      <c r="BK236" s="206">
        <f>ROUND(I236*H236,2)</f>
        <v>0</v>
      </c>
      <c r="BL236" s="15" t="s">
        <v>133</v>
      </c>
      <c r="BM236" s="205" t="s">
        <v>316</v>
      </c>
    </row>
    <row r="237" spans="2:51" s="12" customFormat="1" ht="12">
      <c r="B237" s="207"/>
      <c r="C237" s="208"/>
      <c r="D237" s="209" t="s">
        <v>149</v>
      </c>
      <c r="E237" s="210" t="s">
        <v>1</v>
      </c>
      <c r="F237" s="211" t="s">
        <v>317</v>
      </c>
      <c r="G237" s="208"/>
      <c r="H237" s="212">
        <v>84.335</v>
      </c>
      <c r="I237" s="213"/>
      <c r="J237" s="208"/>
      <c r="K237" s="208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149</v>
      </c>
      <c r="AU237" s="218" t="s">
        <v>81</v>
      </c>
      <c r="AV237" s="12" t="s">
        <v>83</v>
      </c>
      <c r="AW237" s="12" t="s">
        <v>30</v>
      </c>
      <c r="AX237" s="12" t="s">
        <v>73</v>
      </c>
      <c r="AY237" s="218" t="s">
        <v>128</v>
      </c>
    </row>
    <row r="238" spans="2:51" s="13" customFormat="1" ht="12">
      <c r="B238" s="219"/>
      <c r="C238" s="220"/>
      <c r="D238" s="209" t="s">
        <v>149</v>
      </c>
      <c r="E238" s="221" t="s">
        <v>1</v>
      </c>
      <c r="F238" s="222" t="s">
        <v>153</v>
      </c>
      <c r="G238" s="220"/>
      <c r="H238" s="223">
        <v>84.335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149</v>
      </c>
      <c r="AU238" s="229" t="s">
        <v>81</v>
      </c>
      <c r="AV238" s="13" t="s">
        <v>133</v>
      </c>
      <c r="AW238" s="13" t="s">
        <v>30</v>
      </c>
      <c r="AX238" s="13" t="s">
        <v>81</v>
      </c>
      <c r="AY238" s="229" t="s">
        <v>128</v>
      </c>
    </row>
    <row r="239" spans="1:65" s="2" customFormat="1" ht="16.5" customHeight="1">
      <c r="A239" s="32"/>
      <c r="B239" s="33"/>
      <c r="C239" s="230" t="s">
        <v>161</v>
      </c>
      <c r="D239" s="230" t="s">
        <v>224</v>
      </c>
      <c r="E239" s="231" t="s">
        <v>318</v>
      </c>
      <c r="F239" s="232" t="s">
        <v>319</v>
      </c>
      <c r="G239" s="233" t="s">
        <v>137</v>
      </c>
      <c r="H239" s="234">
        <v>613.575</v>
      </c>
      <c r="I239" s="235"/>
      <c r="J239" s="236">
        <f>ROUND(I239*H239,2)</f>
        <v>0</v>
      </c>
      <c r="K239" s="237"/>
      <c r="L239" s="238"/>
      <c r="M239" s="239" t="s">
        <v>1</v>
      </c>
      <c r="N239" s="240" t="s">
        <v>38</v>
      </c>
      <c r="O239" s="69"/>
      <c r="P239" s="203">
        <f>O239*H239</f>
        <v>0</v>
      </c>
      <c r="Q239" s="203">
        <v>0</v>
      </c>
      <c r="R239" s="203">
        <f>Q239*H239</f>
        <v>0</v>
      </c>
      <c r="S239" s="203">
        <v>0</v>
      </c>
      <c r="T239" s="204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05" t="s">
        <v>161</v>
      </c>
      <c r="AT239" s="205" t="s">
        <v>224</v>
      </c>
      <c r="AU239" s="205" t="s">
        <v>81</v>
      </c>
      <c r="AY239" s="15" t="s">
        <v>128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15" t="s">
        <v>81</v>
      </c>
      <c r="BK239" s="206">
        <f>ROUND(I239*H239,2)</f>
        <v>0</v>
      </c>
      <c r="BL239" s="15" t="s">
        <v>133</v>
      </c>
      <c r="BM239" s="205" t="s">
        <v>320</v>
      </c>
    </row>
    <row r="240" spans="2:51" s="12" customFormat="1" ht="12">
      <c r="B240" s="207"/>
      <c r="C240" s="208"/>
      <c r="D240" s="209" t="s">
        <v>149</v>
      </c>
      <c r="E240" s="210" t="s">
        <v>1</v>
      </c>
      <c r="F240" s="211" t="s">
        <v>321</v>
      </c>
      <c r="G240" s="208"/>
      <c r="H240" s="212">
        <v>613.575</v>
      </c>
      <c r="I240" s="213"/>
      <c r="J240" s="208"/>
      <c r="K240" s="208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149</v>
      </c>
      <c r="AU240" s="218" t="s">
        <v>81</v>
      </c>
      <c r="AV240" s="12" t="s">
        <v>83</v>
      </c>
      <c r="AW240" s="12" t="s">
        <v>30</v>
      </c>
      <c r="AX240" s="12" t="s">
        <v>73</v>
      </c>
      <c r="AY240" s="218" t="s">
        <v>128</v>
      </c>
    </row>
    <row r="241" spans="2:51" s="13" customFormat="1" ht="12">
      <c r="B241" s="219"/>
      <c r="C241" s="220"/>
      <c r="D241" s="209" t="s">
        <v>149</v>
      </c>
      <c r="E241" s="221" t="s">
        <v>1</v>
      </c>
      <c r="F241" s="222" t="s">
        <v>153</v>
      </c>
      <c r="G241" s="220"/>
      <c r="H241" s="223">
        <v>613.575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149</v>
      </c>
      <c r="AU241" s="229" t="s">
        <v>81</v>
      </c>
      <c r="AV241" s="13" t="s">
        <v>133</v>
      </c>
      <c r="AW241" s="13" t="s">
        <v>30</v>
      </c>
      <c r="AX241" s="13" t="s">
        <v>81</v>
      </c>
      <c r="AY241" s="229" t="s">
        <v>128</v>
      </c>
    </row>
    <row r="242" spans="1:65" s="2" customFormat="1" ht="16.5" customHeight="1">
      <c r="A242" s="32"/>
      <c r="B242" s="33"/>
      <c r="C242" s="230" t="s">
        <v>188</v>
      </c>
      <c r="D242" s="230" t="s">
        <v>224</v>
      </c>
      <c r="E242" s="231" t="s">
        <v>322</v>
      </c>
      <c r="F242" s="232" t="s">
        <v>323</v>
      </c>
      <c r="G242" s="233" t="s">
        <v>137</v>
      </c>
      <c r="H242" s="234">
        <v>587.82</v>
      </c>
      <c r="I242" s="235"/>
      <c r="J242" s="236">
        <f>ROUND(I242*H242,2)</f>
        <v>0</v>
      </c>
      <c r="K242" s="237"/>
      <c r="L242" s="238"/>
      <c r="M242" s="239" t="s">
        <v>1</v>
      </c>
      <c r="N242" s="240" t="s">
        <v>38</v>
      </c>
      <c r="O242" s="69"/>
      <c r="P242" s="203">
        <f>O242*H242</f>
        <v>0</v>
      </c>
      <c r="Q242" s="203">
        <v>0</v>
      </c>
      <c r="R242" s="203">
        <f>Q242*H242</f>
        <v>0</v>
      </c>
      <c r="S242" s="203">
        <v>0</v>
      </c>
      <c r="T242" s="204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05" t="s">
        <v>161</v>
      </c>
      <c r="AT242" s="205" t="s">
        <v>224</v>
      </c>
      <c r="AU242" s="205" t="s">
        <v>81</v>
      </c>
      <c r="AY242" s="15" t="s">
        <v>128</v>
      </c>
      <c r="BE242" s="206">
        <f>IF(N242="základní",J242,0)</f>
        <v>0</v>
      </c>
      <c r="BF242" s="206">
        <f>IF(N242="snížená",J242,0)</f>
        <v>0</v>
      </c>
      <c r="BG242" s="206">
        <f>IF(N242="zákl. přenesená",J242,0)</f>
        <v>0</v>
      </c>
      <c r="BH242" s="206">
        <f>IF(N242="sníž. přenesená",J242,0)</f>
        <v>0</v>
      </c>
      <c r="BI242" s="206">
        <f>IF(N242="nulová",J242,0)</f>
        <v>0</v>
      </c>
      <c r="BJ242" s="15" t="s">
        <v>81</v>
      </c>
      <c r="BK242" s="206">
        <f>ROUND(I242*H242,2)</f>
        <v>0</v>
      </c>
      <c r="BL242" s="15" t="s">
        <v>133</v>
      </c>
      <c r="BM242" s="205" t="s">
        <v>324</v>
      </c>
    </row>
    <row r="243" spans="2:51" s="12" customFormat="1" ht="12">
      <c r="B243" s="207"/>
      <c r="C243" s="208"/>
      <c r="D243" s="209" t="s">
        <v>149</v>
      </c>
      <c r="E243" s="210" t="s">
        <v>1</v>
      </c>
      <c r="F243" s="211" t="s">
        <v>325</v>
      </c>
      <c r="G243" s="208"/>
      <c r="H243" s="212">
        <v>587.82</v>
      </c>
      <c r="I243" s="213"/>
      <c r="J243" s="208"/>
      <c r="K243" s="208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149</v>
      </c>
      <c r="AU243" s="218" t="s">
        <v>81</v>
      </c>
      <c r="AV243" s="12" t="s">
        <v>83</v>
      </c>
      <c r="AW243" s="12" t="s">
        <v>30</v>
      </c>
      <c r="AX243" s="12" t="s">
        <v>73</v>
      </c>
      <c r="AY243" s="218" t="s">
        <v>128</v>
      </c>
    </row>
    <row r="244" spans="2:51" s="13" customFormat="1" ht="12">
      <c r="B244" s="219"/>
      <c r="C244" s="220"/>
      <c r="D244" s="209" t="s">
        <v>149</v>
      </c>
      <c r="E244" s="221" t="s">
        <v>1</v>
      </c>
      <c r="F244" s="222" t="s">
        <v>153</v>
      </c>
      <c r="G244" s="220"/>
      <c r="H244" s="223">
        <v>587.82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149</v>
      </c>
      <c r="AU244" s="229" t="s">
        <v>81</v>
      </c>
      <c r="AV244" s="13" t="s">
        <v>133</v>
      </c>
      <c r="AW244" s="13" t="s">
        <v>30</v>
      </c>
      <c r="AX244" s="13" t="s">
        <v>81</v>
      </c>
      <c r="AY244" s="229" t="s">
        <v>128</v>
      </c>
    </row>
    <row r="245" spans="1:65" s="2" customFormat="1" ht="21.75" customHeight="1">
      <c r="A245" s="32"/>
      <c r="B245" s="33"/>
      <c r="C245" s="193" t="s">
        <v>168</v>
      </c>
      <c r="D245" s="193" t="s">
        <v>129</v>
      </c>
      <c r="E245" s="194" t="s">
        <v>326</v>
      </c>
      <c r="F245" s="195" t="s">
        <v>327</v>
      </c>
      <c r="G245" s="196" t="s">
        <v>160</v>
      </c>
      <c r="H245" s="197">
        <v>40</v>
      </c>
      <c r="I245" s="198"/>
      <c r="J245" s="199">
        <f>ROUND(I245*H245,2)</f>
        <v>0</v>
      </c>
      <c r="K245" s="200"/>
      <c r="L245" s="37"/>
      <c r="M245" s="201" t="s">
        <v>1</v>
      </c>
      <c r="N245" s="202" t="s">
        <v>38</v>
      </c>
      <c r="O245" s="69"/>
      <c r="P245" s="203">
        <f>O245*H245</f>
        <v>0</v>
      </c>
      <c r="Q245" s="203">
        <v>0</v>
      </c>
      <c r="R245" s="203">
        <f>Q245*H245</f>
        <v>0</v>
      </c>
      <c r="S245" s="203">
        <v>0</v>
      </c>
      <c r="T245" s="204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05" t="s">
        <v>133</v>
      </c>
      <c r="AT245" s="205" t="s">
        <v>129</v>
      </c>
      <c r="AU245" s="205" t="s">
        <v>81</v>
      </c>
      <c r="AY245" s="15" t="s">
        <v>128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5" t="s">
        <v>81</v>
      </c>
      <c r="BK245" s="206">
        <f>ROUND(I245*H245,2)</f>
        <v>0</v>
      </c>
      <c r="BL245" s="15" t="s">
        <v>133</v>
      </c>
      <c r="BM245" s="205" t="s">
        <v>328</v>
      </c>
    </row>
    <row r="246" spans="2:51" s="12" customFormat="1" ht="12">
      <c r="B246" s="207"/>
      <c r="C246" s="208"/>
      <c r="D246" s="209" t="s">
        <v>149</v>
      </c>
      <c r="E246" s="210" t="s">
        <v>1</v>
      </c>
      <c r="F246" s="211" t="s">
        <v>329</v>
      </c>
      <c r="G246" s="208"/>
      <c r="H246" s="212">
        <v>40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149</v>
      </c>
      <c r="AU246" s="218" t="s">
        <v>81</v>
      </c>
      <c r="AV246" s="12" t="s">
        <v>83</v>
      </c>
      <c r="AW246" s="12" t="s">
        <v>30</v>
      </c>
      <c r="AX246" s="12" t="s">
        <v>73</v>
      </c>
      <c r="AY246" s="218" t="s">
        <v>128</v>
      </c>
    </row>
    <row r="247" spans="2:51" s="13" customFormat="1" ht="12">
      <c r="B247" s="219"/>
      <c r="C247" s="220"/>
      <c r="D247" s="209" t="s">
        <v>149</v>
      </c>
      <c r="E247" s="221" t="s">
        <v>1</v>
      </c>
      <c r="F247" s="222" t="s">
        <v>153</v>
      </c>
      <c r="G247" s="220"/>
      <c r="H247" s="223">
        <v>40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149</v>
      </c>
      <c r="AU247" s="229" t="s">
        <v>81</v>
      </c>
      <c r="AV247" s="13" t="s">
        <v>133</v>
      </c>
      <c r="AW247" s="13" t="s">
        <v>30</v>
      </c>
      <c r="AX247" s="13" t="s">
        <v>81</v>
      </c>
      <c r="AY247" s="229" t="s">
        <v>128</v>
      </c>
    </row>
    <row r="248" spans="1:65" s="2" customFormat="1" ht="21.75" customHeight="1">
      <c r="A248" s="32"/>
      <c r="B248" s="33"/>
      <c r="C248" s="193" t="s">
        <v>195</v>
      </c>
      <c r="D248" s="193" t="s">
        <v>129</v>
      </c>
      <c r="E248" s="194" t="s">
        <v>330</v>
      </c>
      <c r="F248" s="195" t="s">
        <v>331</v>
      </c>
      <c r="G248" s="196" t="s">
        <v>137</v>
      </c>
      <c r="H248" s="197">
        <v>1</v>
      </c>
      <c r="I248" s="198"/>
      <c r="J248" s="199">
        <f aca="true" t="shared" si="10" ref="J248:J258">ROUND(I248*H248,2)</f>
        <v>0</v>
      </c>
      <c r="K248" s="200"/>
      <c r="L248" s="37"/>
      <c r="M248" s="201" t="s">
        <v>1</v>
      </c>
      <c r="N248" s="202" t="s">
        <v>38</v>
      </c>
      <c r="O248" s="69"/>
      <c r="P248" s="203">
        <f aca="true" t="shared" si="11" ref="P248:P258">O248*H248</f>
        <v>0</v>
      </c>
      <c r="Q248" s="203">
        <v>0</v>
      </c>
      <c r="R248" s="203">
        <f aca="true" t="shared" si="12" ref="R248:R258">Q248*H248</f>
        <v>0</v>
      </c>
      <c r="S248" s="203">
        <v>0</v>
      </c>
      <c r="T248" s="204">
        <f aca="true" t="shared" si="13" ref="T248:T258"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05" t="s">
        <v>133</v>
      </c>
      <c r="AT248" s="205" t="s">
        <v>129</v>
      </c>
      <c r="AU248" s="205" t="s">
        <v>81</v>
      </c>
      <c r="AY248" s="15" t="s">
        <v>128</v>
      </c>
      <c r="BE248" s="206">
        <f aca="true" t="shared" si="14" ref="BE248:BE258">IF(N248="základní",J248,0)</f>
        <v>0</v>
      </c>
      <c r="BF248" s="206">
        <f aca="true" t="shared" si="15" ref="BF248:BF258">IF(N248="snížená",J248,0)</f>
        <v>0</v>
      </c>
      <c r="BG248" s="206">
        <f aca="true" t="shared" si="16" ref="BG248:BG258">IF(N248="zákl. přenesená",J248,0)</f>
        <v>0</v>
      </c>
      <c r="BH248" s="206">
        <f aca="true" t="shared" si="17" ref="BH248:BH258">IF(N248="sníž. přenesená",J248,0)</f>
        <v>0</v>
      </c>
      <c r="BI248" s="206">
        <f aca="true" t="shared" si="18" ref="BI248:BI258">IF(N248="nulová",J248,0)</f>
        <v>0</v>
      </c>
      <c r="BJ248" s="15" t="s">
        <v>81</v>
      </c>
      <c r="BK248" s="206">
        <f aca="true" t="shared" si="19" ref="BK248:BK258">ROUND(I248*H248,2)</f>
        <v>0</v>
      </c>
      <c r="BL248" s="15" t="s">
        <v>133</v>
      </c>
      <c r="BM248" s="205" t="s">
        <v>332</v>
      </c>
    </row>
    <row r="249" spans="1:65" s="2" customFormat="1" ht="16.5" customHeight="1">
      <c r="A249" s="32"/>
      <c r="B249" s="33"/>
      <c r="C249" s="193" t="s">
        <v>162</v>
      </c>
      <c r="D249" s="193" t="s">
        <v>129</v>
      </c>
      <c r="E249" s="194" t="s">
        <v>333</v>
      </c>
      <c r="F249" s="195" t="s">
        <v>334</v>
      </c>
      <c r="G249" s="196" t="s">
        <v>160</v>
      </c>
      <c r="H249" s="197">
        <v>40</v>
      </c>
      <c r="I249" s="198"/>
      <c r="J249" s="199">
        <f t="shared" si="10"/>
        <v>0</v>
      </c>
      <c r="K249" s="200"/>
      <c r="L249" s="37"/>
      <c r="M249" s="201" t="s">
        <v>1</v>
      </c>
      <c r="N249" s="202" t="s">
        <v>38</v>
      </c>
      <c r="O249" s="69"/>
      <c r="P249" s="203">
        <f t="shared" si="11"/>
        <v>0</v>
      </c>
      <c r="Q249" s="203">
        <v>0</v>
      </c>
      <c r="R249" s="203">
        <f t="shared" si="12"/>
        <v>0</v>
      </c>
      <c r="S249" s="203">
        <v>0</v>
      </c>
      <c r="T249" s="204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05" t="s">
        <v>133</v>
      </c>
      <c r="AT249" s="205" t="s">
        <v>129</v>
      </c>
      <c r="AU249" s="205" t="s">
        <v>81</v>
      </c>
      <c r="AY249" s="15" t="s">
        <v>128</v>
      </c>
      <c r="BE249" s="206">
        <f t="shared" si="14"/>
        <v>0</v>
      </c>
      <c r="BF249" s="206">
        <f t="shared" si="15"/>
        <v>0</v>
      </c>
      <c r="BG249" s="206">
        <f t="shared" si="16"/>
        <v>0</v>
      </c>
      <c r="BH249" s="206">
        <f t="shared" si="17"/>
        <v>0</v>
      </c>
      <c r="BI249" s="206">
        <f t="shared" si="18"/>
        <v>0</v>
      </c>
      <c r="BJ249" s="15" t="s">
        <v>81</v>
      </c>
      <c r="BK249" s="206">
        <f t="shared" si="19"/>
        <v>0</v>
      </c>
      <c r="BL249" s="15" t="s">
        <v>133</v>
      </c>
      <c r="BM249" s="205" t="s">
        <v>335</v>
      </c>
    </row>
    <row r="250" spans="1:65" s="2" customFormat="1" ht="16.5" customHeight="1">
      <c r="A250" s="32"/>
      <c r="B250" s="33"/>
      <c r="C250" s="193" t="s">
        <v>203</v>
      </c>
      <c r="D250" s="193" t="s">
        <v>129</v>
      </c>
      <c r="E250" s="194" t="s">
        <v>336</v>
      </c>
      <c r="F250" s="195" t="s">
        <v>337</v>
      </c>
      <c r="G250" s="196" t="s">
        <v>137</v>
      </c>
      <c r="H250" s="197">
        <v>1</v>
      </c>
      <c r="I250" s="198"/>
      <c r="J250" s="199">
        <f t="shared" si="10"/>
        <v>0</v>
      </c>
      <c r="K250" s="200"/>
      <c r="L250" s="37"/>
      <c r="M250" s="201" t="s">
        <v>1</v>
      </c>
      <c r="N250" s="202" t="s">
        <v>38</v>
      </c>
      <c r="O250" s="69"/>
      <c r="P250" s="203">
        <f t="shared" si="11"/>
        <v>0</v>
      </c>
      <c r="Q250" s="203">
        <v>0</v>
      </c>
      <c r="R250" s="203">
        <f t="shared" si="12"/>
        <v>0</v>
      </c>
      <c r="S250" s="203">
        <v>0</v>
      </c>
      <c r="T250" s="204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05" t="s">
        <v>133</v>
      </c>
      <c r="AT250" s="205" t="s">
        <v>129</v>
      </c>
      <c r="AU250" s="205" t="s">
        <v>81</v>
      </c>
      <c r="AY250" s="15" t="s">
        <v>128</v>
      </c>
      <c r="BE250" s="206">
        <f t="shared" si="14"/>
        <v>0</v>
      </c>
      <c r="BF250" s="206">
        <f t="shared" si="15"/>
        <v>0</v>
      </c>
      <c r="BG250" s="206">
        <f t="shared" si="16"/>
        <v>0</v>
      </c>
      <c r="BH250" s="206">
        <f t="shared" si="17"/>
        <v>0</v>
      </c>
      <c r="BI250" s="206">
        <f t="shared" si="18"/>
        <v>0</v>
      </c>
      <c r="BJ250" s="15" t="s">
        <v>81</v>
      </c>
      <c r="BK250" s="206">
        <f t="shared" si="19"/>
        <v>0</v>
      </c>
      <c r="BL250" s="15" t="s">
        <v>133</v>
      </c>
      <c r="BM250" s="205" t="s">
        <v>338</v>
      </c>
    </row>
    <row r="251" spans="1:65" s="2" customFormat="1" ht="21.75" customHeight="1">
      <c r="A251" s="32"/>
      <c r="B251" s="33"/>
      <c r="C251" s="193" t="s">
        <v>182</v>
      </c>
      <c r="D251" s="193" t="s">
        <v>129</v>
      </c>
      <c r="E251" s="194" t="s">
        <v>339</v>
      </c>
      <c r="F251" s="195" t="s">
        <v>340</v>
      </c>
      <c r="G251" s="196" t="s">
        <v>137</v>
      </c>
      <c r="H251" s="197">
        <v>3</v>
      </c>
      <c r="I251" s="198"/>
      <c r="J251" s="199">
        <f t="shared" si="10"/>
        <v>0</v>
      </c>
      <c r="K251" s="200"/>
      <c r="L251" s="37"/>
      <c r="M251" s="201" t="s">
        <v>1</v>
      </c>
      <c r="N251" s="202" t="s">
        <v>38</v>
      </c>
      <c r="O251" s="69"/>
      <c r="P251" s="203">
        <f t="shared" si="11"/>
        <v>0</v>
      </c>
      <c r="Q251" s="203">
        <v>0</v>
      </c>
      <c r="R251" s="203">
        <f t="shared" si="12"/>
        <v>0</v>
      </c>
      <c r="S251" s="203">
        <v>0</v>
      </c>
      <c r="T251" s="204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05" t="s">
        <v>133</v>
      </c>
      <c r="AT251" s="205" t="s">
        <v>129</v>
      </c>
      <c r="AU251" s="205" t="s">
        <v>81</v>
      </c>
      <c r="AY251" s="15" t="s">
        <v>128</v>
      </c>
      <c r="BE251" s="206">
        <f t="shared" si="14"/>
        <v>0</v>
      </c>
      <c r="BF251" s="206">
        <f t="shared" si="15"/>
        <v>0</v>
      </c>
      <c r="BG251" s="206">
        <f t="shared" si="16"/>
        <v>0</v>
      </c>
      <c r="BH251" s="206">
        <f t="shared" si="17"/>
        <v>0</v>
      </c>
      <c r="BI251" s="206">
        <f t="shared" si="18"/>
        <v>0</v>
      </c>
      <c r="BJ251" s="15" t="s">
        <v>81</v>
      </c>
      <c r="BK251" s="206">
        <f t="shared" si="19"/>
        <v>0</v>
      </c>
      <c r="BL251" s="15" t="s">
        <v>133</v>
      </c>
      <c r="BM251" s="205" t="s">
        <v>341</v>
      </c>
    </row>
    <row r="252" spans="1:65" s="2" customFormat="1" ht="21.75" customHeight="1">
      <c r="A252" s="32"/>
      <c r="B252" s="33"/>
      <c r="C252" s="193" t="s">
        <v>8</v>
      </c>
      <c r="D252" s="193" t="s">
        <v>129</v>
      </c>
      <c r="E252" s="194" t="s">
        <v>342</v>
      </c>
      <c r="F252" s="195" t="s">
        <v>343</v>
      </c>
      <c r="G252" s="196" t="s">
        <v>137</v>
      </c>
      <c r="H252" s="197">
        <v>2</v>
      </c>
      <c r="I252" s="198"/>
      <c r="J252" s="199">
        <f t="shared" si="10"/>
        <v>0</v>
      </c>
      <c r="K252" s="200"/>
      <c r="L252" s="37"/>
      <c r="M252" s="201" t="s">
        <v>1</v>
      </c>
      <c r="N252" s="202" t="s">
        <v>38</v>
      </c>
      <c r="O252" s="69"/>
      <c r="P252" s="203">
        <f t="shared" si="11"/>
        <v>0</v>
      </c>
      <c r="Q252" s="203">
        <v>0</v>
      </c>
      <c r="R252" s="203">
        <f t="shared" si="12"/>
        <v>0</v>
      </c>
      <c r="S252" s="203">
        <v>0</v>
      </c>
      <c r="T252" s="204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05" t="s">
        <v>133</v>
      </c>
      <c r="AT252" s="205" t="s">
        <v>129</v>
      </c>
      <c r="AU252" s="205" t="s">
        <v>81</v>
      </c>
      <c r="AY252" s="15" t="s">
        <v>128</v>
      </c>
      <c r="BE252" s="206">
        <f t="shared" si="14"/>
        <v>0</v>
      </c>
      <c r="BF252" s="206">
        <f t="shared" si="15"/>
        <v>0</v>
      </c>
      <c r="BG252" s="206">
        <f t="shared" si="16"/>
        <v>0</v>
      </c>
      <c r="BH252" s="206">
        <f t="shared" si="17"/>
        <v>0</v>
      </c>
      <c r="BI252" s="206">
        <f t="shared" si="18"/>
        <v>0</v>
      </c>
      <c r="BJ252" s="15" t="s">
        <v>81</v>
      </c>
      <c r="BK252" s="206">
        <f t="shared" si="19"/>
        <v>0</v>
      </c>
      <c r="BL252" s="15" t="s">
        <v>133</v>
      </c>
      <c r="BM252" s="205" t="s">
        <v>344</v>
      </c>
    </row>
    <row r="253" spans="1:65" s="2" customFormat="1" ht="21.75" customHeight="1">
      <c r="A253" s="32"/>
      <c r="B253" s="33"/>
      <c r="C253" s="193" t="s">
        <v>186</v>
      </c>
      <c r="D253" s="193" t="s">
        <v>129</v>
      </c>
      <c r="E253" s="194" t="s">
        <v>345</v>
      </c>
      <c r="F253" s="195" t="s">
        <v>346</v>
      </c>
      <c r="G253" s="196" t="s">
        <v>137</v>
      </c>
      <c r="H253" s="197">
        <v>5</v>
      </c>
      <c r="I253" s="198"/>
      <c r="J253" s="199">
        <f t="shared" si="10"/>
        <v>0</v>
      </c>
      <c r="K253" s="200"/>
      <c r="L253" s="37"/>
      <c r="M253" s="201" t="s">
        <v>1</v>
      </c>
      <c r="N253" s="202" t="s">
        <v>38</v>
      </c>
      <c r="O253" s="69"/>
      <c r="P253" s="203">
        <f t="shared" si="11"/>
        <v>0</v>
      </c>
      <c r="Q253" s="203">
        <v>0</v>
      </c>
      <c r="R253" s="203">
        <f t="shared" si="12"/>
        <v>0</v>
      </c>
      <c r="S253" s="203">
        <v>0</v>
      </c>
      <c r="T253" s="204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05" t="s">
        <v>133</v>
      </c>
      <c r="AT253" s="205" t="s">
        <v>129</v>
      </c>
      <c r="AU253" s="205" t="s">
        <v>81</v>
      </c>
      <c r="AY253" s="15" t="s">
        <v>128</v>
      </c>
      <c r="BE253" s="206">
        <f t="shared" si="14"/>
        <v>0</v>
      </c>
      <c r="BF253" s="206">
        <f t="shared" si="15"/>
        <v>0</v>
      </c>
      <c r="BG253" s="206">
        <f t="shared" si="16"/>
        <v>0</v>
      </c>
      <c r="BH253" s="206">
        <f t="shared" si="17"/>
        <v>0</v>
      </c>
      <c r="BI253" s="206">
        <f t="shared" si="18"/>
        <v>0</v>
      </c>
      <c r="BJ253" s="15" t="s">
        <v>81</v>
      </c>
      <c r="BK253" s="206">
        <f t="shared" si="19"/>
        <v>0</v>
      </c>
      <c r="BL253" s="15" t="s">
        <v>133</v>
      </c>
      <c r="BM253" s="205" t="s">
        <v>347</v>
      </c>
    </row>
    <row r="254" spans="1:65" s="2" customFormat="1" ht="16.5" customHeight="1">
      <c r="A254" s="32"/>
      <c r="B254" s="33"/>
      <c r="C254" s="230" t="s">
        <v>220</v>
      </c>
      <c r="D254" s="230" t="s">
        <v>224</v>
      </c>
      <c r="E254" s="231" t="s">
        <v>348</v>
      </c>
      <c r="F254" s="232" t="s">
        <v>349</v>
      </c>
      <c r="G254" s="233" t="s">
        <v>137</v>
      </c>
      <c r="H254" s="234">
        <v>1</v>
      </c>
      <c r="I254" s="235"/>
      <c r="J254" s="236">
        <f t="shared" si="10"/>
        <v>0</v>
      </c>
      <c r="K254" s="237"/>
      <c r="L254" s="238"/>
      <c r="M254" s="239" t="s">
        <v>1</v>
      </c>
      <c r="N254" s="240" t="s">
        <v>38</v>
      </c>
      <c r="O254" s="69"/>
      <c r="P254" s="203">
        <f t="shared" si="11"/>
        <v>0</v>
      </c>
      <c r="Q254" s="203">
        <v>0</v>
      </c>
      <c r="R254" s="203">
        <f t="shared" si="12"/>
        <v>0</v>
      </c>
      <c r="S254" s="203">
        <v>0</v>
      </c>
      <c r="T254" s="204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05" t="s">
        <v>161</v>
      </c>
      <c r="AT254" s="205" t="s">
        <v>224</v>
      </c>
      <c r="AU254" s="205" t="s">
        <v>81</v>
      </c>
      <c r="AY254" s="15" t="s">
        <v>128</v>
      </c>
      <c r="BE254" s="206">
        <f t="shared" si="14"/>
        <v>0</v>
      </c>
      <c r="BF254" s="206">
        <f t="shared" si="15"/>
        <v>0</v>
      </c>
      <c r="BG254" s="206">
        <f t="shared" si="16"/>
        <v>0</v>
      </c>
      <c r="BH254" s="206">
        <f t="shared" si="17"/>
        <v>0</v>
      </c>
      <c r="BI254" s="206">
        <f t="shared" si="18"/>
        <v>0</v>
      </c>
      <c r="BJ254" s="15" t="s">
        <v>81</v>
      </c>
      <c r="BK254" s="206">
        <f t="shared" si="19"/>
        <v>0</v>
      </c>
      <c r="BL254" s="15" t="s">
        <v>133</v>
      </c>
      <c r="BM254" s="205" t="s">
        <v>350</v>
      </c>
    </row>
    <row r="255" spans="1:65" s="2" customFormat="1" ht="16.5" customHeight="1">
      <c r="A255" s="32"/>
      <c r="B255" s="33"/>
      <c r="C255" s="230" t="s">
        <v>191</v>
      </c>
      <c r="D255" s="230" t="s">
        <v>224</v>
      </c>
      <c r="E255" s="231" t="s">
        <v>351</v>
      </c>
      <c r="F255" s="232" t="s">
        <v>352</v>
      </c>
      <c r="G255" s="233" t="s">
        <v>137</v>
      </c>
      <c r="H255" s="234">
        <v>2</v>
      </c>
      <c r="I255" s="235"/>
      <c r="J255" s="236">
        <f t="shared" si="10"/>
        <v>0</v>
      </c>
      <c r="K255" s="237"/>
      <c r="L255" s="238"/>
      <c r="M255" s="239" t="s">
        <v>1</v>
      </c>
      <c r="N255" s="240" t="s">
        <v>38</v>
      </c>
      <c r="O255" s="69"/>
      <c r="P255" s="203">
        <f t="shared" si="11"/>
        <v>0</v>
      </c>
      <c r="Q255" s="203">
        <v>0</v>
      </c>
      <c r="R255" s="203">
        <f t="shared" si="12"/>
        <v>0</v>
      </c>
      <c r="S255" s="203">
        <v>0</v>
      </c>
      <c r="T255" s="204">
        <f t="shared" si="1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05" t="s">
        <v>161</v>
      </c>
      <c r="AT255" s="205" t="s">
        <v>224</v>
      </c>
      <c r="AU255" s="205" t="s">
        <v>81</v>
      </c>
      <c r="AY255" s="15" t="s">
        <v>128</v>
      </c>
      <c r="BE255" s="206">
        <f t="shared" si="14"/>
        <v>0</v>
      </c>
      <c r="BF255" s="206">
        <f t="shared" si="15"/>
        <v>0</v>
      </c>
      <c r="BG255" s="206">
        <f t="shared" si="16"/>
        <v>0</v>
      </c>
      <c r="BH255" s="206">
        <f t="shared" si="17"/>
        <v>0</v>
      </c>
      <c r="BI255" s="206">
        <f t="shared" si="18"/>
        <v>0</v>
      </c>
      <c r="BJ255" s="15" t="s">
        <v>81</v>
      </c>
      <c r="BK255" s="206">
        <f t="shared" si="19"/>
        <v>0</v>
      </c>
      <c r="BL255" s="15" t="s">
        <v>133</v>
      </c>
      <c r="BM255" s="205" t="s">
        <v>353</v>
      </c>
    </row>
    <row r="256" spans="1:65" s="2" customFormat="1" ht="16.5" customHeight="1">
      <c r="A256" s="32"/>
      <c r="B256" s="33"/>
      <c r="C256" s="230" t="s">
        <v>230</v>
      </c>
      <c r="D256" s="230" t="s">
        <v>224</v>
      </c>
      <c r="E256" s="231" t="s">
        <v>354</v>
      </c>
      <c r="F256" s="232" t="s">
        <v>355</v>
      </c>
      <c r="G256" s="233" t="s">
        <v>137</v>
      </c>
      <c r="H256" s="234">
        <v>2</v>
      </c>
      <c r="I256" s="235"/>
      <c r="J256" s="236">
        <f t="shared" si="10"/>
        <v>0</v>
      </c>
      <c r="K256" s="237"/>
      <c r="L256" s="238"/>
      <c r="M256" s="239" t="s">
        <v>1</v>
      </c>
      <c r="N256" s="240" t="s">
        <v>38</v>
      </c>
      <c r="O256" s="69"/>
      <c r="P256" s="203">
        <f t="shared" si="11"/>
        <v>0</v>
      </c>
      <c r="Q256" s="203">
        <v>0</v>
      </c>
      <c r="R256" s="203">
        <f t="shared" si="12"/>
        <v>0</v>
      </c>
      <c r="S256" s="203">
        <v>0</v>
      </c>
      <c r="T256" s="204">
        <f t="shared" si="1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05" t="s">
        <v>161</v>
      </c>
      <c r="AT256" s="205" t="s">
        <v>224</v>
      </c>
      <c r="AU256" s="205" t="s">
        <v>81</v>
      </c>
      <c r="AY256" s="15" t="s">
        <v>128</v>
      </c>
      <c r="BE256" s="206">
        <f t="shared" si="14"/>
        <v>0</v>
      </c>
      <c r="BF256" s="206">
        <f t="shared" si="15"/>
        <v>0</v>
      </c>
      <c r="BG256" s="206">
        <f t="shared" si="16"/>
        <v>0</v>
      </c>
      <c r="BH256" s="206">
        <f t="shared" si="17"/>
        <v>0</v>
      </c>
      <c r="BI256" s="206">
        <f t="shared" si="18"/>
        <v>0</v>
      </c>
      <c r="BJ256" s="15" t="s">
        <v>81</v>
      </c>
      <c r="BK256" s="206">
        <f t="shared" si="19"/>
        <v>0</v>
      </c>
      <c r="BL256" s="15" t="s">
        <v>133</v>
      </c>
      <c r="BM256" s="205" t="s">
        <v>356</v>
      </c>
    </row>
    <row r="257" spans="1:65" s="2" customFormat="1" ht="16.5" customHeight="1">
      <c r="A257" s="32"/>
      <c r="B257" s="33"/>
      <c r="C257" s="230" t="s">
        <v>194</v>
      </c>
      <c r="D257" s="230" t="s">
        <v>224</v>
      </c>
      <c r="E257" s="231" t="s">
        <v>357</v>
      </c>
      <c r="F257" s="232" t="s">
        <v>358</v>
      </c>
      <c r="G257" s="233" t="s">
        <v>137</v>
      </c>
      <c r="H257" s="234">
        <v>5</v>
      </c>
      <c r="I257" s="235"/>
      <c r="J257" s="236">
        <f t="shared" si="10"/>
        <v>0</v>
      </c>
      <c r="K257" s="237"/>
      <c r="L257" s="238"/>
      <c r="M257" s="239" t="s">
        <v>1</v>
      </c>
      <c r="N257" s="240" t="s">
        <v>38</v>
      </c>
      <c r="O257" s="69"/>
      <c r="P257" s="203">
        <f t="shared" si="11"/>
        <v>0</v>
      </c>
      <c r="Q257" s="203">
        <v>0</v>
      </c>
      <c r="R257" s="203">
        <f t="shared" si="12"/>
        <v>0</v>
      </c>
      <c r="S257" s="203">
        <v>0</v>
      </c>
      <c r="T257" s="204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05" t="s">
        <v>161</v>
      </c>
      <c r="AT257" s="205" t="s">
        <v>224</v>
      </c>
      <c r="AU257" s="205" t="s">
        <v>81</v>
      </c>
      <c r="AY257" s="15" t="s">
        <v>128</v>
      </c>
      <c r="BE257" s="206">
        <f t="shared" si="14"/>
        <v>0</v>
      </c>
      <c r="BF257" s="206">
        <f t="shared" si="15"/>
        <v>0</v>
      </c>
      <c r="BG257" s="206">
        <f t="shared" si="16"/>
        <v>0</v>
      </c>
      <c r="BH257" s="206">
        <f t="shared" si="17"/>
        <v>0</v>
      </c>
      <c r="BI257" s="206">
        <f t="shared" si="18"/>
        <v>0</v>
      </c>
      <c r="BJ257" s="15" t="s">
        <v>81</v>
      </c>
      <c r="BK257" s="206">
        <f t="shared" si="19"/>
        <v>0</v>
      </c>
      <c r="BL257" s="15" t="s">
        <v>133</v>
      </c>
      <c r="BM257" s="205" t="s">
        <v>359</v>
      </c>
    </row>
    <row r="258" spans="1:65" s="2" customFormat="1" ht="16.5" customHeight="1">
      <c r="A258" s="32"/>
      <c r="B258" s="33"/>
      <c r="C258" s="193" t="s">
        <v>7</v>
      </c>
      <c r="D258" s="193" t="s">
        <v>129</v>
      </c>
      <c r="E258" s="194" t="s">
        <v>360</v>
      </c>
      <c r="F258" s="195" t="s">
        <v>361</v>
      </c>
      <c r="G258" s="196" t="s">
        <v>362</v>
      </c>
      <c r="H258" s="197">
        <v>1</v>
      </c>
      <c r="I258" s="198"/>
      <c r="J258" s="199">
        <f t="shared" si="10"/>
        <v>0</v>
      </c>
      <c r="K258" s="200"/>
      <c r="L258" s="37"/>
      <c r="M258" s="201" t="s">
        <v>1</v>
      </c>
      <c r="N258" s="202" t="s">
        <v>38</v>
      </c>
      <c r="O258" s="69"/>
      <c r="P258" s="203">
        <f t="shared" si="11"/>
        <v>0</v>
      </c>
      <c r="Q258" s="203">
        <v>0</v>
      </c>
      <c r="R258" s="203">
        <f t="shared" si="12"/>
        <v>0</v>
      </c>
      <c r="S258" s="203">
        <v>0</v>
      </c>
      <c r="T258" s="204">
        <f t="shared" si="1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205" t="s">
        <v>133</v>
      </c>
      <c r="AT258" s="205" t="s">
        <v>129</v>
      </c>
      <c r="AU258" s="205" t="s">
        <v>81</v>
      </c>
      <c r="AY258" s="15" t="s">
        <v>128</v>
      </c>
      <c r="BE258" s="206">
        <f t="shared" si="14"/>
        <v>0</v>
      </c>
      <c r="BF258" s="206">
        <f t="shared" si="15"/>
        <v>0</v>
      </c>
      <c r="BG258" s="206">
        <f t="shared" si="16"/>
        <v>0</v>
      </c>
      <c r="BH258" s="206">
        <f t="shared" si="17"/>
        <v>0</v>
      </c>
      <c r="BI258" s="206">
        <f t="shared" si="18"/>
        <v>0</v>
      </c>
      <c r="BJ258" s="15" t="s">
        <v>81</v>
      </c>
      <c r="BK258" s="206">
        <f t="shared" si="19"/>
        <v>0</v>
      </c>
      <c r="BL258" s="15" t="s">
        <v>133</v>
      </c>
      <c r="BM258" s="205" t="s">
        <v>363</v>
      </c>
    </row>
    <row r="259" spans="2:63" s="11" customFormat="1" ht="25.95" customHeight="1">
      <c r="B259" s="179"/>
      <c r="C259" s="180"/>
      <c r="D259" s="181" t="s">
        <v>72</v>
      </c>
      <c r="E259" s="182" t="s">
        <v>364</v>
      </c>
      <c r="F259" s="182" t="s">
        <v>365</v>
      </c>
      <c r="G259" s="180"/>
      <c r="H259" s="180"/>
      <c r="I259" s="183"/>
      <c r="J259" s="184">
        <f>BK259</f>
        <v>0</v>
      </c>
      <c r="K259" s="180"/>
      <c r="L259" s="185"/>
      <c r="M259" s="186"/>
      <c r="N259" s="187"/>
      <c r="O259" s="187"/>
      <c r="P259" s="188">
        <f>SUM(P260:P284)</f>
        <v>0</v>
      </c>
      <c r="Q259" s="187"/>
      <c r="R259" s="188">
        <f>SUM(R260:R284)</f>
        <v>0</v>
      </c>
      <c r="S259" s="187"/>
      <c r="T259" s="189">
        <f>SUM(T260:T284)</f>
        <v>0</v>
      </c>
      <c r="AR259" s="190" t="s">
        <v>81</v>
      </c>
      <c r="AT259" s="191" t="s">
        <v>72</v>
      </c>
      <c r="AU259" s="191" t="s">
        <v>73</v>
      </c>
      <c r="AY259" s="190" t="s">
        <v>128</v>
      </c>
      <c r="BK259" s="192">
        <f>SUM(BK260:BK284)</f>
        <v>0</v>
      </c>
    </row>
    <row r="260" spans="1:65" s="2" customFormat="1" ht="21.75" customHeight="1">
      <c r="A260" s="32"/>
      <c r="B260" s="33"/>
      <c r="C260" s="193" t="s">
        <v>81</v>
      </c>
      <c r="D260" s="193" t="s">
        <v>129</v>
      </c>
      <c r="E260" s="194" t="s">
        <v>170</v>
      </c>
      <c r="F260" s="195" t="s">
        <v>171</v>
      </c>
      <c r="G260" s="196" t="s">
        <v>172</v>
      </c>
      <c r="H260" s="197">
        <v>660.9</v>
      </c>
      <c r="I260" s="198"/>
      <c r="J260" s="199">
        <f>ROUND(I260*H260,2)</f>
        <v>0</v>
      </c>
      <c r="K260" s="200"/>
      <c r="L260" s="37"/>
      <c r="M260" s="201" t="s">
        <v>1</v>
      </c>
      <c r="N260" s="202" t="s">
        <v>38</v>
      </c>
      <c r="O260" s="69"/>
      <c r="P260" s="203">
        <f>O260*H260</f>
        <v>0</v>
      </c>
      <c r="Q260" s="203">
        <v>0</v>
      </c>
      <c r="R260" s="203">
        <f>Q260*H260</f>
        <v>0</v>
      </c>
      <c r="S260" s="203">
        <v>0</v>
      </c>
      <c r="T260" s="204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05" t="s">
        <v>133</v>
      </c>
      <c r="AT260" s="205" t="s">
        <v>129</v>
      </c>
      <c r="AU260" s="205" t="s">
        <v>81</v>
      </c>
      <c r="AY260" s="15" t="s">
        <v>128</v>
      </c>
      <c r="BE260" s="206">
        <f>IF(N260="základní",J260,0)</f>
        <v>0</v>
      </c>
      <c r="BF260" s="206">
        <f>IF(N260="snížená",J260,0)</f>
        <v>0</v>
      </c>
      <c r="BG260" s="206">
        <f>IF(N260="zákl. přenesená",J260,0)</f>
        <v>0</v>
      </c>
      <c r="BH260" s="206">
        <f>IF(N260="sníž. přenesená",J260,0)</f>
        <v>0</v>
      </c>
      <c r="BI260" s="206">
        <f>IF(N260="nulová",J260,0)</f>
        <v>0</v>
      </c>
      <c r="BJ260" s="15" t="s">
        <v>81</v>
      </c>
      <c r="BK260" s="206">
        <f>ROUND(I260*H260,2)</f>
        <v>0</v>
      </c>
      <c r="BL260" s="15" t="s">
        <v>133</v>
      </c>
      <c r="BM260" s="205" t="s">
        <v>366</v>
      </c>
    </row>
    <row r="261" spans="2:51" s="12" customFormat="1" ht="12">
      <c r="B261" s="207"/>
      <c r="C261" s="208"/>
      <c r="D261" s="209" t="s">
        <v>149</v>
      </c>
      <c r="E261" s="210" t="s">
        <v>1</v>
      </c>
      <c r="F261" s="211" t="s">
        <v>367</v>
      </c>
      <c r="G261" s="208"/>
      <c r="H261" s="212">
        <v>660.9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149</v>
      </c>
      <c r="AU261" s="218" t="s">
        <v>81</v>
      </c>
      <c r="AV261" s="12" t="s">
        <v>83</v>
      </c>
      <c r="AW261" s="12" t="s">
        <v>30</v>
      </c>
      <c r="AX261" s="12" t="s">
        <v>73</v>
      </c>
      <c r="AY261" s="218" t="s">
        <v>128</v>
      </c>
    </row>
    <row r="262" spans="2:51" s="13" customFormat="1" ht="12">
      <c r="B262" s="219"/>
      <c r="C262" s="220"/>
      <c r="D262" s="209" t="s">
        <v>149</v>
      </c>
      <c r="E262" s="221" t="s">
        <v>1</v>
      </c>
      <c r="F262" s="222" t="s">
        <v>153</v>
      </c>
      <c r="G262" s="220"/>
      <c r="H262" s="223">
        <v>660.9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149</v>
      </c>
      <c r="AU262" s="229" t="s">
        <v>81</v>
      </c>
      <c r="AV262" s="13" t="s">
        <v>133</v>
      </c>
      <c r="AW262" s="13" t="s">
        <v>30</v>
      </c>
      <c r="AX262" s="13" t="s">
        <v>81</v>
      </c>
      <c r="AY262" s="229" t="s">
        <v>128</v>
      </c>
    </row>
    <row r="263" spans="1:65" s="2" customFormat="1" ht="21.75" customHeight="1">
      <c r="A263" s="32"/>
      <c r="B263" s="33"/>
      <c r="C263" s="193" t="s">
        <v>83</v>
      </c>
      <c r="D263" s="193" t="s">
        <v>129</v>
      </c>
      <c r="E263" s="194" t="s">
        <v>180</v>
      </c>
      <c r="F263" s="195" t="s">
        <v>181</v>
      </c>
      <c r="G263" s="196" t="s">
        <v>172</v>
      </c>
      <c r="H263" s="197">
        <v>330.45</v>
      </c>
      <c r="I263" s="198"/>
      <c r="J263" s="199">
        <f>ROUND(I263*H263,2)</f>
        <v>0</v>
      </c>
      <c r="K263" s="200"/>
      <c r="L263" s="37"/>
      <c r="M263" s="201" t="s">
        <v>1</v>
      </c>
      <c r="N263" s="202" t="s">
        <v>38</v>
      </c>
      <c r="O263" s="69"/>
      <c r="P263" s="203">
        <f>O263*H263</f>
        <v>0</v>
      </c>
      <c r="Q263" s="203">
        <v>0</v>
      </c>
      <c r="R263" s="203">
        <f>Q263*H263</f>
        <v>0</v>
      </c>
      <c r="S263" s="203">
        <v>0</v>
      </c>
      <c r="T263" s="204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05" t="s">
        <v>133</v>
      </c>
      <c r="AT263" s="205" t="s">
        <v>129</v>
      </c>
      <c r="AU263" s="205" t="s">
        <v>81</v>
      </c>
      <c r="AY263" s="15" t="s">
        <v>128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5" t="s">
        <v>81</v>
      </c>
      <c r="BK263" s="206">
        <f>ROUND(I263*H263,2)</f>
        <v>0</v>
      </c>
      <c r="BL263" s="15" t="s">
        <v>133</v>
      </c>
      <c r="BM263" s="205" t="s">
        <v>368</v>
      </c>
    </row>
    <row r="264" spans="2:51" s="12" customFormat="1" ht="12">
      <c r="B264" s="207"/>
      <c r="C264" s="208"/>
      <c r="D264" s="209" t="s">
        <v>149</v>
      </c>
      <c r="E264" s="210" t="s">
        <v>1</v>
      </c>
      <c r="F264" s="211" t="s">
        <v>369</v>
      </c>
      <c r="G264" s="208"/>
      <c r="H264" s="212">
        <v>330.45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149</v>
      </c>
      <c r="AU264" s="218" t="s">
        <v>81</v>
      </c>
      <c r="AV264" s="12" t="s">
        <v>83</v>
      </c>
      <c r="AW264" s="12" t="s">
        <v>30</v>
      </c>
      <c r="AX264" s="12" t="s">
        <v>73</v>
      </c>
      <c r="AY264" s="218" t="s">
        <v>128</v>
      </c>
    </row>
    <row r="265" spans="2:51" s="13" customFormat="1" ht="12">
      <c r="B265" s="219"/>
      <c r="C265" s="220"/>
      <c r="D265" s="209" t="s">
        <v>149</v>
      </c>
      <c r="E265" s="221" t="s">
        <v>1</v>
      </c>
      <c r="F265" s="222" t="s">
        <v>153</v>
      </c>
      <c r="G265" s="220"/>
      <c r="H265" s="223">
        <v>330.45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149</v>
      </c>
      <c r="AU265" s="229" t="s">
        <v>81</v>
      </c>
      <c r="AV265" s="13" t="s">
        <v>133</v>
      </c>
      <c r="AW265" s="13" t="s">
        <v>30</v>
      </c>
      <c r="AX265" s="13" t="s">
        <v>81</v>
      </c>
      <c r="AY265" s="229" t="s">
        <v>128</v>
      </c>
    </row>
    <row r="266" spans="1:65" s="2" customFormat="1" ht="16.5" customHeight="1">
      <c r="A266" s="32"/>
      <c r="B266" s="33"/>
      <c r="C266" s="193" t="s">
        <v>154</v>
      </c>
      <c r="D266" s="193" t="s">
        <v>129</v>
      </c>
      <c r="E266" s="194" t="s">
        <v>192</v>
      </c>
      <c r="F266" s="195" t="s">
        <v>193</v>
      </c>
      <c r="G266" s="196" t="s">
        <v>172</v>
      </c>
      <c r="H266" s="197">
        <v>660.9</v>
      </c>
      <c r="I266" s="198"/>
      <c r="J266" s="199">
        <f>ROUND(I266*H266,2)</f>
        <v>0</v>
      </c>
      <c r="K266" s="200"/>
      <c r="L266" s="37"/>
      <c r="M266" s="201" t="s">
        <v>1</v>
      </c>
      <c r="N266" s="202" t="s">
        <v>38</v>
      </c>
      <c r="O266" s="69"/>
      <c r="P266" s="203">
        <f>O266*H266</f>
        <v>0</v>
      </c>
      <c r="Q266" s="203">
        <v>0</v>
      </c>
      <c r="R266" s="203">
        <f>Q266*H266</f>
        <v>0</v>
      </c>
      <c r="S266" s="203">
        <v>0</v>
      </c>
      <c r="T266" s="204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05" t="s">
        <v>133</v>
      </c>
      <c r="AT266" s="205" t="s">
        <v>129</v>
      </c>
      <c r="AU266" s="205" t="s">
        <v>81</v>
      </c>
      <c r="AY266" s="15" t="s">
        <v>128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5" t="s">
        <v>81</v>
      </c>
      <c r="BK266" s="206">
        <f>ROUND(I266*H266,2)</f>
        <v>0</v>
      </c>
      <c r="BL266" s="15" t="s">
        <v>133</v>
      </c>
      <c r="BM266" s="205" t="s">
        <v>370</v>
      </c>
    </row>
    <row r="267" spans="2:51" s="12" customFormat="1" ht="12">
      <c r="B267" s="207"/>
      <c r="C267" s="208"/>
      <c r="D267" s="209" t="s">
        <v>149</v>
      </c>
      <c r="E267" s="210" t="s">
        <v>1</v>
      </c>
      <c r="F267" s="211" t="s">
        <v>371</v>
      </c>
      <c r="G267" s="208"/>
      <c r="H267" s="212">
        <v>660.9</v>
      </c>
      <c r="I267" s="213"/>
      <c r="J267" s="208"/>
      <c r="K267" s="208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149</v>
      </c>
      <c r="AU267" s="218" t="s">
        <v>81</v>
      </c>
      <c r="AV267" s="12" t="s">
        <v>83</v>
      </c>
      <c r="AW267" s="12" t="s">
        <v>30</v>
      </c>
      <c r="AX267" s="12" t="s">
        <v>73</v>
      </c>
      <c r="AY267" s="218" t="s">
        <v>128</v>
      </c>
    </row>
    <row r="268" spans="2:51" s="13" customFormat="1" ht="12">
      <c r="B268" s="219"/>
      <c r="C268" s="220"/>
      <c r="D268" s="209" t="s">
        <v>149</v>
      </c>
      <c r="E268" s="221" t="s">
        <v>1</v>
      </c>
      <c r="F268" s="222" t="s">
        <v>153</v>
      </c>
      <c r="G268" s="220"/>
      <c r="H268" s="223">
        <v>660.9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149</v>
      </c>
      <c r="AU268" s="229" t="s">
        <v>81</v>
      </c>
      <c r="AV268" s="13" t="s">
        <v>133</v>
      </c>
      <c r="AW268" s="13" t="s">
        <v>30</v>
      </c>
      <c r="AX268" s="13" t="s">
        <v>81</v>
      </c>
      <c r="AY268" s="229" t="s">
        <v>128</v>
      </c>
    </row>
    <row r="269" spans="1:65" s="2" customFormat="1" ht="21.75" customHeight="1">
      <c r="A269" s="32"/>
      <c r="B269" s="33"/>
      <c r="C269" s="193" t="s">
        <v>133</v>
      </c>
      <c r="D269" s="193" t="s">
        <v>129</v>
      </c>
      <c r="E269" s="194" t="s">
        <v>184</v>
      </c>
      <c r="F269" s="195" t="s">
        <v>185</v>
      </c>
      <c r="G269" s="196" t="s">
        <v>172</v>
      </c>
      <c r="H269" s="197">
        <v>396.54</v>
      </c>
      <c r="I269" s="198"/>
      <c r="J269" s="199">
        <f>ROUND(I269*H269,2)</f>
        <v>0</v>
      </c>
      <c r="K269" s="200"/>
      <c r="L269" s="37"/>
      <c r="M269" s="201" t="s">
        <v>1</v>
      </c>
      <c r="N269" s="202" t="s">
        <v>38</v>
      </c>
      <c r="O269" s="69"/>
      <c r="P269" s="203">
        <f>O269*H269</f>
        <v>0</v>
      </c>
      <c r="Q269" s="203">
        <v>0</v>
      </c>
      <c r="R269" s="203">
        <f>Q269*H269</f>
        <v>0</v>
      </c>
      <c r="S269" s="203">
        <v>0</v>
      </c>
      <c r="T269" s="204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205" t="s">
        <v>133</v>
      </c>
      <c r="AT269" s="205" t="s">
        <v>129</v>
      </c>
      <c r="AU269" s="205" t="s">
        <v>81</v>
      </c>
      <c r="AY269" s="15" t="s">
        <v>128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5" t="s">
        <v>81</v>
      </c>
      <c r="BK269" s="206">
        <f>ROUND(I269*H269,2)</f>
        <v>0</v>
      </c>
      <c r="BL269" s="15" t="s">
        <v>133</v>
      </c>
      <c r="BM269" s="205" t="s">
        <v>372</v>
      </c>
    </row>
    <row r="270" spans="2:51" s="12" customFormat="1" ht="12">
      <c r="B270" s="207"/>
      <c r="C270" s="208"/>
      <c r="D270" s="209" t="s">
        <v>149</v>
      </c>
      <c r="E270" s="210" t="s">
        <v>1</v>
      </c>
      <c r="F270" s="211" t="s">
        <v>373</v>
      </c>
      <c r="G270" s="208"/>
      <c r="H270" s="212">
        <v>396.54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149</v>
      </c>
      <c r="AU270" s="218" t="s">
        <v>81</v>
      </c>
      <c r="AV270" s="12" t="s">
        <v>83</v>
      </c>
      <c r="AW270" s="12" t="s">
        <v>30</v>
      </c>
      <c r="AX270" s="12" t="s">
        <v>73</v>
      </c>
      <c r="AY270" s="218" t="s">
        <v>128</v>
      </c>
    </row>
    <row r="271" spans="2:51" s="13" customFormat="1" ht="12">
      <c r="B271" s="219"/>
      <c r="C271" s="220"/>
      <c r="D271" s="209" t="s">
        <v>149</v>
      </c>
      <c r="E271" s="221" t="s">
        <v>1</v>
      </c>
      <c r="F271" s="222" t="s">
        <v>153</v>
      </c>
      <c r="G271" s="220"/>
      <c r="H271" s="223">
        <v>396.54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149</v>
      </c>
      <c r="AU271" s="229" t="s">
        <v>81</v>
      </c>
      <c r="AV271" s="13" t="s">
        <v>133</v>
      </c>
      <c r="AW271" s="13" t="s">
        <v>30</v>
      </c>
      <c r="AX271" s="13" t="s">
        <v>81</v>
      </c>
      <c r="AY271" s="229" t="s">
        <v>128</v>
      </c>
    </row>
    <row r="272" spans="1:65" s="2" customFormat="1" ht="21.75" customHeight="1">
      <c r="A272" s="32"/>
      <c r="B272" s="33"/>
      <c r="C272" s="193" t="s">
        <v>165</v>
      </c>
      <c r="D272" s="193" t="s">
        <v>129</v>
      </c>
      <c r="E272" s="194" t="s">
        <v>374</v>
      </c>
      <c r="F272" s="195" t="s">
        <v>375</v>
      </c>
      <c r="G272" s="196" t="s">
        <v>132</v>
      </c>
      <c r="H272" s="197">
        <v>2203</v>
      </c>
      <c r="I272" s="198"/>
      <c r="J272" s="199">
        <f>ROUND(I272*H272,2)</f>
        <v>0</v>
      </c>
      <c r="K272" s="200"/>
      <c r="L272" s="37"/>
      <c r="M272" s="201" t="s">
        <v>1</v>
      </c>
      <c r="N272" s="202" t="s">
        <v>38</v>
      </c>
      <c r="O272" s="69"/>
      <c r="P272" s="203">
        <f>O272*H272</f>
        <v>0</v>
      </c>
      <c r="Q272" s="203">
        <v>0</v>
      </c>
      <c r="R272" s="203">
        <f>Q272*H272</f>
        <v>0</v>
      </c>
      <c r="S272" s="203">
        <v>0</v>
      </c>
      <c r="T272" s="204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05" t="s">
        <v>133</v>
      </c>
      <c r="AT272" s="205" t="s">
        <v>129</v>
      </c>
      <c r="AU272" s="205" t="s">
        <v>81</v>
      </c>
      <c r="AY272" s="15" t="s">
        <v>128</v>
      </c>
      <c r="BE272" s="206">
        <f>IF(N272="základní",J272,0)</f>
        <v>0</v>
      </c>
      <c r="BF272" s="206">
        <f>IF(N272="snížená",J272,0)</f>
        <v>0</v>
      </c>
      <c r="BG272" s="206">
        <f>IF(N272="zákl. přenesená",J272,0)</f>
        <v>0</v>
      </c>
      <c r="BH272" s="206">
        <f>IF(N272="sníž. přenesená",J272,0)</f>
        <v>0</v>
      </c>
      <c r="BI272" s="206">
        <f>IF(N272="nulová",J272,0)</f>
        <v>0</v>
      </c>
      <c r="BJ272" s="15" t="s">
        <v>81</v>
      </c>
      <c r="BK272" s="206">
        <f>ROUND(I272*H272,2)</f>
        <v>0</v>
      </c>
      <c r="BL272" s="15" t="s">
        <v>133</v>
      </c>
      <c r="BM272" s="205" t="s">
        <v>376</v>
      </c>
    </row>
    <row r="273" spans="2:51" s="12" customFormat="1" ht="12">
      <c r="B273" s="207"/>
      <c r="C273" s="208"/>
      <c r="D273" s="209" t="s">
        <v>149</v>
      </c>
      <c r="E273" s="210" t="s">
        <v>1</v>
      </c>
      <c r="F273" s="211" t="s">
        <v>216</v>
      </c>
      <c r="G273" s="208"/>
      <c r="H273" s="212">
        <v>2203</v>
      </c>
      <c r="I273" s="213"/>
      <c r="J273" s="208"/>
      <c r="K273" s="208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149</v>
      </c>
      <c r="AU273" s="218" t="s">
        <v>81</v>
      </c>
      <c r="AV273" s="12" t="s">
        <v>83</v>
      </c>
      <c r="AW273" s="12" t="s">
        <v>30</v>
      </c>
      <c r="AX273" s="12" t="s">
        <v>73</v>
      </c>
      <c r="AY273" s="218" t="s">
        <v>128</v>
      </c>
    </row>
    <row r="274" spans="2:51" s="13" customFormat="1" ht="12">
      <c r="B274" s="219"/>
      <c r="C274" s="220"/>
      <c r="D274" s="209" t="s">
        <v>149</v>
      </c>
      <c r="E274" s="221" t="s">
        <v>1</v>
      </c>
      <c r="F274" s="222" t="s">
        <v>153</v>
      </c>
      <c r="G274" s="220"/>
      <c r="H274" s="223">
        <v>2203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149</v>
      </c>
      <c r="AU274" s="229" t="s">
        <v>81</v>
      </c>
      <c r="AV274" s="13" t="s">
        <v>133</v>
      </c>
      <c r="AW274" s="13" t="s">
        <v>30</v>
      </c>
      <c r="AX274" s="13" t="s">
        <v>81</v>
      </c>
      <c r="AY274" s="229" t="s">
        <v>128</v>
      </c>
    </row>
    <row r="275" spans="1:65" s="2" customFormat="1" ht="16.5" customHeight="1">
      <c r="A275" s="32"/>
      <c r="B275" s="33"/>
      <c r="C275" s="193" t="s">
        <v>157</v>
      </c>
      <c r="D275" s="193" t="s">
        <v>129</v>
      </c>
      <c r="E275" s="194" t="s">
        <v>377</v>
      </c>
      <c r="F275" s="195" t="s">
        <v>378</v>
      </c>
      <c r="G275" s="196" t="s">
        <v>132</v>
      </c>
      <c r="H275" s="197">
        <v>2203</v>
      </c>
      <c r="I275" s="198"/>
      <c r="J275" s="199">
        <f>ROUND(I275*H275,2)</f>
        <v>0</v>
      </c>
      <c r="K275" s="200"/>
      <c r="L275" s="37"/>
      <c r="M275" s="201" t="s">
        <v>1</v>
      </c>
      <c r="N275" s="202" t="s">
        <v>38</v>
      </c>
      <c r="O275" s="69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05" t="s">
        <v>133</v>
      </c>
      <c r="AT275" s="205" t="s">
        <v>129</v>
      </c>
      <c r="AU275" s="205" t="s">
        <v>81</v>
      </c>
      <c r="AY275" s="15" t="s">
        <v>128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15" t="s">
        <v>81</v>
      </c>
      <c r="BK275" s="206">
        <f>ROUND(I275*H275,2)</f>
        <v>0</v>
      </c>
      <c r="BL275" s="15" t="s">
        <v>133</v>
      </c>
      <c r="BM275" s="205" t="s">
        <v>379</v>
      </c>
    </row>
    <row r="276" spans="2:51" s="12" customFormat="1" ht="12">
      <c r="B276" s="207"/>
      <c r="C276" s="208"/>
      <c r="D276" s="209" t="s">
        <v>149</v>
      </c>
      <c r="E276" s="210" t="s">
        <v>1</v>
      </c>
      <c r="F276" s="211" t="s">
        <v>216</v>
      </c>
      <c r="G276" s="208"/>
      <c r="H276" s="212">
        <v>2203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149</v>
      </c>
      <c r="AU276" s="218" t="s">
        <v>81</v>
      </c>
      <c r="AV276" s="12" t="s">
        <v>83</v>
      </c>
      <c r="AW276" s="12" t="s">
        <v>30</v>
      </c>
      <c r="AX276" s="12" t="s">
        <v>73</v>
      </c>
      <c r="AY276" s="218" t="s">
        <v>128</v>
      </c>
    </row>
    <row r="277" spans="2:51" s="13" customFormat="1" ht="12">
      <c r="B277" s="219"/>
      <c r="C277" s="220"/>
      <c r="D277" s="209" t="s">
        <v>149</v>
      </c>
      <c r="E277" s="221" t="s">
        <v>1</v>
      </c>
      <c r="F277" s="222" t="s">
        <v>153</v>
      </c>
      <c r="G277" s="220"/>
      <c r="H277" s="223">
        <v>2203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149</v>
      </c>
      <c r="AU277" s="229" t="s">
        <v>81</v>
      </c>
      <c r="AV277" s="13" t="s">
        <v>133</v>
      </c>
      <c r="AW277" s="13" t="s">
        <v>30</v>
      </c>
      <c r="AX277" s="13" t="s">
        <v>81</v>
      </c>
      <c r="AY277" s="229" t="s">
        <v>128</v>
      </c>
    </row>
    <row r="278" spans="1:65" s="2" customFormat="1" ht="21.75" customHeight="1">
      <c r="A278" s="32"/>
      <c r="B278" s="33"/>
      <c r="C278" s="193" t="s">
        <v>179</v>
      </c>
      <c r="D278" s="193" t="s">
        <v>129</v>
      </c>
      <c r="E278" s="194" t="s">
        <v>196</v>
      </c>
      <c r="F278" s="195" t="s">
        <v>197</v>
      </c>
      <c r="G278" s="196" t="s">
        <v>172</v>
      </c>
      <c r="H278" s="197">
        <v>462.63</v>
      </c>
      <c r="I278" s="198"/>
      <c r="J278" s="199">
        <f>ROUND(I278*H278,2)</f>
        <v>0</v>
      </c>
      <c r="K278" s="200"/>
      <c r="L278" s="37"/>
      <c r="M278" s="201" t="s">
        <v>1</v>
      </c>
      <c r="N278" s="202" t="s">
        <v>38</v>
      </c>
      <c r="O278" s="69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205" t="s">
        <v>133</v>
      </c>
      <c r="AT278" s="205" t="s">
        <v>129</v>
      </c>
      <c r="AU278" s="205" t="s">
        <v>81</v>
      </c>
      <c r="AY278" s="15" t="s">
        <v>128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5" t="s">
        <v>81</v>
      </c>
      <c r="BK278" s="206">
        <f>ROUND(I278*H278,2)</f>
        <v>0</v>
      </c>
      <c r="BL278" s="15" t="s">
        <v>133</v>
      </c>
      <c r="BM278" s="205" t="s">
        <v>380</v>
      </c>
    </row>
    <row r="279" spans="2:51" s="12" customFormat="1" ht="12">
      <c r="B279" s="207"/>
      <c r="C279" s="208"/>
      <c r="D279" s="209" t="s">
        <v>149</v>
      </c>
      <c r="E279" s="210" t="s">
        <v>1</v>
      </c>
      <c r="F279" s="211" t="s">
        <v>381</v>
      </c>
      <c r="G279" s="208"/>
      <c r="H279" s="212">
        <v>462.63</v>
      </c>
      <c r="I279" s="213"/>
      <c r="J279" s="208"/>
      <c r="K279" s="208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149</v>
      </c>
      <c r="AU279" s="218" t="s">
        <v>81</v>
      </c>
      <c r="AV279" s="12" t="s">
        <v>83</v>
      </c>
      <c r="AW279" s="12" t="s">
        <v>30</v>
      </c>
      <c r="AX279" s="12" t="s">
        <v>73</v>
      </c>
      <c r="AY279" s="218" t="s">
        <v>128</v>
      </c>
    </row>
    <row r="280" spans="2:51" s="13" customFormat="1" ht="12">
      <c r="B280" s="219"/>
      <c r="C280" s="220"/>
      <c r="D280" s="209" t="s">
        <v>149</v>
      </c>
      <c r="E280" s="221" t="s">
        <v>1</v>
      </c>
      <c r="F280" s="222" t="s">
        <v>153</v>
      </c>
      <c r="G280" s="220"/>
      <c r="H280" s="223">
        <v>462.63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149</v>
      </c>
      <c r="AU280" s="229" t="s">
        <v>81</v>
      </c>
      <c r="AV280" s="13" t="s">
        <v>133</v>
      </c>
      <c r="AW280" s="13" t="s">
        <v>30</v>
      </c>
      <c r="AX280" s="13" t="s">
        <v>81</v>
      </c>
      <c r="AY280" s="229" t="s">
        <v>128</v>
      </c>
    </row>
    <row r="281" spans="1:65" s="2" customFormat="1" ht="16.5" customHeight="1">
      <c r="A281" s="32"/>
      <c r="B281" s="33"/>
      <c r="C281" s="193" t="s">
        <v>161</v>
      </c>
      <c r="D281" s="193" t="s">
        <v>129</v>
      </c>
      <c r="E281" s="194" t="s">
        <v>200</v>
      </c>
      <c r="F281" s="195" t="s">
        <v>201</v>
      </c>
      <c r="G281" s="196" t="s">
        <v>172</v>
      </c>
      <c r="H281" s="197">
        <v>462.63</v>
      </c>
      <c r="I281" s="198"/>
      <c r="J281" s="199">
        <f>ROUND(I281*H281,2)</f>
        <v>0</v>
      </c>
      <c r="K281" s="200"/>
      <c r="L281" s="37"/>
      <c r="M281" s="201" t="s">
        <v>1</v>
      </c>
      <c r="N281" s="202" t="s">
        <v>38</v>
      </c>
      <c r="O281" s="69"/>
      <c r="P281" s="203">
        <f>O281*H281</f>
        <v>0</v>
      </c>
      <c r="Q281" s="203">
        <v>0</v>
      </c>
      <c r="R281" s="203">
        <f>Q281*H281</f>
        <v>0</v>
      </c>
      <c r="S281" s="203">
        <v>0</v>
      </c>
      <c r="T281" s="204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205" t="s">
        <v>133</v>
      </c>
      <c r="AT281" s="205" t="s">
        <v>129</v>
      </c>
      <c r="AU281" s="205" t="s">
        <v>81</v>
      </c>
      <c r="AY281" s="15" t="s">
        <v>128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15" t="s">
        <v>81</v>
      </c>
      <c r="BK281" s="206">
        <f>ROUND(I281*H281,2)</f>
        <v>0</v>
      </c>
      <c r="BL281" s="15" t="s">
        <v>133</v>
      </c>
      <c r="BM281" s="205" t="s">
        <v>382</v>
      </c>
    </row>
    <row r="282" spans="1:65" s="2" customFormat="1" ht="21.75" customHeight="1">
      <c r="A282" s="32"/>
      <c r="B282" s="33"/>
      <c r="C282" s="193" t="s">
        <v>188</v>
      </c>
      <c r="D282" s="193" t="s">
        <v>129</v>
      </c>
      <c r="E282" s="194" t="s">
        <v>204</v>
      </c>
      <c r="F282" s="195" t="s">
        <v>205</v>
      </c>
      <c r="G282" s="196" t="s">
        <v>206</v>
      </c>
      <c r="H282" s="197">
        <v>786.471</v>
      </c>
      <c r="I282" s="198"/>
      <c r="J282" s="199">
        <f>ROUND(I282*H282,2)</f>
        <v>0</v>
      </c>
      <c r="K282" s="200"/>
      <c r="L282" s="37"/>
      <c r="M282" s="201" t="s">
        <v>1</v>
      </c>
      <c r="N282" s="202" t="s">
        <v>38</v>
      </c>
      <c r="O282" s="69"/>
      <c r="P282" s="203">
        <f>O282*H282</f>
        <v>0</v>
      </c>
      <c r="Q282" s="203">
        <v>0</v>
      </c>
      <c r="R282" s="203">
        <f>Q282*H282</f>
        <v>0</v>
      </c>
      <c r="S282" s="203">
        <v>0</v>
      </c>
      <c r="T282" s="204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205" t="s">
        <v>133</v>
      </c>
      <c r="AT282" s="205" t="s">
        <v>129</v>
      </c>
      <c r="AU282" s="205" t="s">
        <v>81</v>
      </c>
      <c r="AY282" s="15" t="s">
        <v>128</v>
      </c>
      <c r="BE282" s="206">
        <f>IF(N282="základní",J282,0)</f>
        <v>0</v>
      </c>
      <c r="BF282" s="206">
        <f>IF(N282="snížená",J282,0)</f>
        <v>0</v>
      </c>
      <c r="BG282" s="206">
        <f>IF(N282="zákl. přenesená",J282,0)</f>
        <v>0</v>
      </c>
      <c r="BH282" s="206">
        <f>IF(N282="sníž. přenesená",J282,0)</f>
        <v>0</v>
      </c>
      <c r="BI282" s="206">
        <f>IF(N282="nulová",J282,0)</f>
        <v>0</v>
      </c>
      <c r="BJ282" s="15" t="s">
        <v>81</v>
      </c>
      <c r="BK282" s="206">
        <f>ROUND(I282*H282,2)</f>
        <v>0</v>
      </c>
      <c r="BL282" s="15" t="s">
        <v>133</v>
      </c>
      <c r="BM282" s="205" t="s">
        <v>237</v>
      </c>
    </row>
    <row r="283" spans="2:51" s="12" customFormat="1" ht="12">
      <c r="B283" s="207"/>
      <c r="C283" s="208"/>
      <c r="D283" s="209" t="s">
        <v>149</v>
      </c>
      <c r="E283" s="210" t="s">
        <v>1</v>
      </c>
      <c r="F283" s="211" t="s">
        <v>383</v>
      </c>
      <c r="G283" s="208"/>
      <c r="H283" s="212">
        <v>786.471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149</v>
      </c>
      <c r="AU283" s="218" t="s">
        <v>81</v>
      </c>
      <c r="AV283" s="12" t="s">
        <v>83</v>
      </c>
      <c r="AW283" s="12" t="s">
        <v>30</v>
      </c>
      <c r="AX283" s="12" t="s">
        <v>73</v>
      </c>
      <c r="AY283" s="218" t="s">
        <v>128</v>
      </c>
    </row>
    <row r="284" spans="2:51" s="13" customFormat="1" ht="12">
      <c r="B284" s="219"/>
      <c r="C284" s="220"/>
      <c r="D284" s="209" t="s">
        <v>149</v>
      </c>
      <c r="E284" s="221" t="s">
        <v>1</v>
      </c>
      <c r="F284" s="222" t="s">
        <v>153</v>
      </c>
      <c r="G284" s="220"/>
      <c r="H284" s="223">
        <v>786.471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149</v>
      </c>
      <c r="AU284" s="229" t="s">
        <v>81</v>
      </c>
      <c r="AV284" s="13" t="s">
        <v>133</v>
      </c>
      <c r="AW284" s="13" t="s">
        <v>30</v>
      </c>
      <c r="AX284" s="13" t="s">
        <v>81</v>
      </c>
      <c r="AY284" s="229" t="s">
        <v>128</v>
      </c>
    </row>
    <row r="285" spans="2:63" s="11" customFormat="1" ht="25.95" customHeight="1">
      <c r="B285" s="179"/>
      <c r="C285" s="180"/>
      <c r="D285" s="181" t="s">
        <v>72</v>
      </c>
      <c r="E285" s="182" t="s">
        <v>384</v>
      </c>
      <c r="F285" s="182" t="s">
        <v>385</v>
      </c>
      <c r="G285" s="180"/>
      <c r="H285" s="180"/>
      <c r="I285" s="183"/>
      <c r="J285" s="184">
        <f>BK285</f>
        <v>0</v>
      </c>
      <c r="K285" s="180"/>
      <c r="L285" s="185"/>
      <c r="M285" s="186"/>
      <c r="N285" s="187"/>
      <c r="O285" s="187"/>
      <c r="P285" s="188">
        <f>SUM(P286:P296)</f>
        <v>0</v>
      </c>
      <c r="Q285" s="187"/>
      <c r="R285" s="188">
        <f>SUM(R286:R296)</f>
        <v>0</v>
      </c>
      <c r="S285" s="187"/>
      <c r="T285" s="189">
        <f>SUM(T286:T296)</f>
        <v>0</v>
      </c>
      <c r="AR285" s="190" t="s">
        <v>81</v>
      </c>
      <c r="AT285" s="191" t="s">
        <v>72</v>
      </c>
      <c r="AU285" s="191" t="s">
        <v>73</v>
      </c>
      <c r="AY285" s="190" t="s">
        <v>128</v>
      </c>
      <c r="BK285" s="192">
        <f>SUM(BK286:BK296)</f>
        <v>0</v>
      </c>
    </row>
    <row r="286" spans="1:65" s="2" customFormat="1" ht="16.5" customHeight="1">
      <c r="A286" s="32"/>
      <c r="B286" s="33"/>
      <c r="C286" s="193" t="s">
        <v>81</v>
      </c>
      <c r="D286" s="193" t="s">
        <v>129</v>
      </c>
      <c r="E286" s="194" t="s">
        <v>386</v>
      </c>
      <c r="F286" s="195" t="s">
        <v>387</v>
      </c>
      <c r="G286" s="196" t="s">
        <v>206</v>
      </c>
      <c r="H286" s="197">
        <v>74.87</v>
      </c>
      <c r="I286" s="198"/>
      <c r="J286" s="199">
        <f>ROUND(I286*H286,2)</f>
        <v>0</v>
      </c>
      <c r="K286" s="200"/>
      <c r="L286" s="37"/>
      <c r="M286" s="201" t="s">
        <v>1</v>
      </c>
      <c r="N286" s="202" t="s">
        <v>38</v>
      </c>
      <c r="O286" s="69"/>
      <c r="P286" s="203">
        <f>O286*H286</f>
        <v>0</v>
      </c>
      <c r="Q286" s="203">
        <v>0</v>
      </c>
      <c r="R286" s="203">
        <f>Q286*H286</f>
        <v>0</v>
      </c>
      <c r="S286" s="203">
        <v>0</v>
      </c>
      <c r="T286" s="204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205" t="s">
        <v>133</v>
      </c>
      <c r="AT286" s="205" t="s">
        <v>129</v>
      </c>
      <c r="AU286" s="205" t="s">
        <v>81</v>
      </c>
      <c r="AY286" s="15" t="s">
        <v>128</v>
      </c>
      <c r="BE286" s="206">
        <f>IF(N286="základní",J286,0)</f>
        <v>0</v>
      </c>
      <c r="BF286" s="206">
        <f>IF(N286="snížená",J286,0)</f>
        <v>0</v>
      </c>
      <c r="BG286" s="206">
        <f>IF(N286="zákl. přenesená",J286,0)</f>
        <v>0</v>
      </c>
      <c r="BH286" s="206">
        <f>IF(N286="sníž. přenesená",J286,0)</f>
        <v>0</v>
      </c>
      <c r="BI286" s="206">
        <f>IF(N286="nulová",J286,0)</f>
        <v>0</v>
      </c>
      <c r="BJ286" s="15" t="s">
        <v>81</v>
      </c>
      <c r="BK286" s="206">
        <f>ROUND(I286*H286,2)</f>
        <v>0</v>
      </c>
      <c r="BL286" s="15" t="s">
        <v>133</v>
      </c>
      <c r="BM286" s="205" t="s">
        <v>139</v>
      </c>
    </row>
    <row r="287" spans="1:65" s="2" customFormat="1" ht="21.75" customHeight="1">
      <c r="A287" s="32"/>
      <c r="B287" s="33"/>
      <c r="C287" s="193" t="s">
        <v>83</v>
      </c>
      <c r="D287" s="193" t="s">
        <v>129</v>
      </c>
      <c r="E287" s="194" t="s">
        <v>388</v>
      </c>
      <c r="F287" s="195" t="s">
        <v>389</v>
      </c>
      <c r="G287" s="196" t="s">
        <v>206</v>
      </c>
      <c r="H287" s="197">
        <v>673.83</v>
      </c>
      <c r="I287" s="198"/>
      <c r="J287" s="199">
        <f>ROUND(I287*H287,2)</f>
        <v>0</v>
      </c>
      <c r="K287" s="200"/>
      <c r="L287" s="37"/>
      <c r="M287" s="201" t="s">
        <v>1</v>
      </c>
      <c r="N287" s="202" t="s">
        <v>38</v>
      </c>
      <c r="O287" s="69"/>
      <c r="P287" s="203">
        <f>O287*H287</f>
        <v>0</v>
      </c>
      <c r="Q287" s="203">
        <v>0</v>
      </c>
      <c r="R287" s="203">
        <f>Q287*H287</f>
        <v>0</v>
      </c>
      <c r="S287" s="203">
        <v>0</v>
      </c>
      <c r="T287" s="204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205" t="s">
        <v>133</v>
      </c>
      <c r="AT287" s="205" t="s">
        <v>129</v>
      </c>
      <c r="AU287" s="205" t="s">
        <v>81</v>
      </c>
      <c r="AY287" s="15" t="s">
        <v>128</v>
      </c>
      <c r="BE287" s="206">
        <f>IF(N287="základní",J287,0)</f>
        <v>0</v>
      </c>
      <c r="BF287" s="206">
        <f>IF(N287="snížená",J287,0)</f>
        <v>0</v>
      </c>
      <c r="BG287" s="206">
        <f>IF(N287="zákl. přenesená",J287,0)</f>
        <v>0</v>
      </c>
      <c r="BH287" s="206">
        <f>IF(N287="sníž. přenesená",J287,0)</f>
        <v>0</v>
      </c>
      <c r="BI287" s="206">
        <f>IF(N287="nulová",J287,0)</f>
        <v>0</v>
      </c>
      <c r="BJ287" s="15" t="s">
        <v>81</v>
      </c>
      <c r="BK287" s="206">
        <f>ROUND(I287*H287,2)</f>
        <v>0</v>
      </c>
      <c r="BL287" s="15" t="s">
        <v>133</v>
      </c>
      <c r="BM287" s="205" t="s">
        <v>390</v>
      </c>
    </row>
    <row r="288" spans="2:51" s="12" customFormat="1" ht="12">
      <c r="B288" s="207"/>
      <c r="C288" s="208"/>
      <c r="D288" s="209" t="s">
        <v>149</v>
      </c>
      <c r="E288" s="210" t="s">
        <v>1</v>
      </c>
      <c r="F288" s="211" t="s">
        <v>391</v>
      </c>
      <c r="G288" s="208"/>
      <c r="H288" s="212">
        <v>673.83</v>
      </c>
      <c r="I288" s="213"/>
      <c r="J288" s="208"/>
      <c r="K288" s="208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149</v>
      </c>
      <c r="AU288" s="218" t="s">
        <v>81</v>
      </c>
      <c r="AV288" s="12" t="s">
        <v>83</v>
      </c>
      <c r="AW288" s="12" t="s">
        <v>30</v>
      </c>
      <c r="AX288" s="12" t="s">
        <v>73</v>
      </c>
      <c r="AY288" s="218" t="s">
        <v>128</v>
      </c>
    </row>
    <row r="289" spans="2:51" s="13" customFormat="1" ht="12">
      <c r="B289" s="219"/>
      <c r="C289" s="220"/>
      <c r="D289" s="209" t="s">
        <v>149</v>
      </c>
      <c r="E289" s="221" t="s">
        <v>1</v>
      </c>
      <c r="F289" s="222" t="s">
        <v>153</v>
      </c>
      <c r="G289" s="220"/>
      <c r="H289" s="223">
        <v>673.83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149</v>
      </c>
      <c r="AU289" s="229" t="s">
        <v>81</v>
      </c>
      <c r="AV289" s="13" t="s">
        <v>133</v>
      </c>
      <c r="AW289" s="13" t="s">
        <v>30</v>
      </c>
      <c r="AX289" s="13" t="s">
        <v>81</v>
      </c>
      <c r="AY289" s="229" t="s">
        <v>128</v>
      </c>
    </row>
    <row r="290" spans="1:65" s="2" customFormat="1" ht="21.75" customHeight="1">
      <c r="A290" s="32"/>
      <c r="B290" s="33"/>
      <c r="C290" s="193" t="s">
        <v>154</v>
      </c>
      <c r="D290" s="193" t="s">
        <v>129</v>
      </c>
      <c r="E290" s="194" t="s">
        <v>392</v>
      </c>
      <c r="F290" s="195" t="s">
        <v>393</v>
      </c>
      <c r="G290" s="196" t="s">
        <v>206</v>
      </c>
      <c r="H290" s="197">
        <v>74.87</v>
      </c>
      <c r="I290" s="198"/>
      <c r="J290" s="199">
        <f>ROUND(I290*H290,2)</f>
        <v>0</v>
      </c>
      <c r="K290" s="200"/>
      <c r="L290" s="37"/>
      <c r="M290" s="201" t="s">
        <v>1</v>
      </c>
      <c r="N290" s="202" t="s">
        <v>38</v>
      </c>
      <c r="O290" s="69"/>
      <c r="P290" s="203">
        <f>O290*H290</f>
        <v>0</v>
      </c>
      <c r="Q290" s="203">
        <v>0</v>
      </c>
      <c r="R290" s="203">
        <f>Q290*H290</f>
        <v>0</v>
      </c>
      <c r="S290" s="203">
        <v>0</v>
      </c>
      <c r="T290" s="204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05" t="s">
        <v>133</v>
      </c>
      <c r="AT290" s="205" t="s">
        <v>129</v>
      </c>
      <c r="AU290" s="205" t="s">
        <v>81</v>
      </c>
      <c r="AY290" s="15" t="s">
        <v>128</v>
      </c>
      <c r="BE290" s="206">
        <f>IF(N290="základní",J290,0)</f>
        <v>0</v>
      </c>
      <c r="BF290" s="206">
        <f>IF(N290="snížená",J290,0)</f>
        <v>0</v>
      </c>
      <c r="BG290" s="206">
        <f>IF(N290="zákl. přenesená",J290,0)</f>
        <v>0</v>
      </c>
      <c r="BH290" s="206">
        <f>IF(N290="sníž. přenesená",J290,0)</f>
        <v>0</v>
      </c>
      <c r="BI290" s="206">
        <f>IF(N290="nulová",J290,0)</f>
        <v>0</v>
      </c>
      <c r="BJ290" s="15" t="s">
        <v>81</v>
      </c>
      <c r="BK290" s="206">
        <f>ROUND(I290*H290,2)</f>
        <v>0</v>
      </c>
      <c r="BL290" s="15" t="s">
        <v>133</v>
      </c>
      <c r="BM290" s="205" t="s">
        <v>394</v>
      </c>
    </row>
    <row r="291" spans="1:65" s="2" customFormat="1" ht="16.5" customHeight="1">
      <c r="A291" s="32"/>
      <c r="B291" s="33"/>
      <c r="C291" s="193" t="s">
        <v>133</v>
      </c>
      <c r="D291" s="193" t="s">
        <v>129</v>
      </c>
      <c r="E291" s="194" t="s">
        <v>395</v>
      </c>
      <c r="F291" s="195" t="s">
        <v>396</v>
      </c>
      <c r="G291" s="196" t="s">
        <v>206</v>
      </c>
      <c r="H291" s="197">
        <v>63.6</v>
      </c>
      <c r="I291" s="198"/>
      <c r="J291" s="199">
        <f>ROUND(I291*H291,2)</f>
        <v>0</v>
      </c>
      <c r="K291" s="200"/>
      <c r="L291" s="37"/>
      <c r="M291" s="201" t="s">
        <v>1</v>
      </c>
      <c r="N291" s="202" t="s">
        <v>38</v>
      </c>
      <c r="O291" s="69"/>
      <c r="P291" s="203">
        <f>O291*H291</f>
        <v>0</v>
      </c>
      <c r="Q291" s="203">
        <v>0</v>
      </c>
      <c r="R291" s="203">
        <f>Q291*H291</f>
        <v>0</v>
      </c>
      <c r="S291" s="203">
        <v>0</v>
      </c>
      <c r="T291" s="204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205" t="s">
        <v>133</v>
      </c>
      <c r="AT291" s="205" t="s">
        <v>129</v>
      </c>
      <c r="AU291" s="205" t="s">
        <v>81</v>
      </c>
      <c r="AY291" s="15" t="s">
        <v>128</v>
      </c>
      <c r="BE291" s="206">
        <f>IF(N291="základní",J291,0)</f>
        <v>0</v>
      </c>
      <c r="BF291" s="206">
        <f>IF(N291="snížená",J291,0)</f>
        <v>0</v>
      </c>
      <c r="BG291" s="206">
        <f>IF(N291="zákl. přenesená",J291,0)</f>
        <v>0</v>
      </c>
      <c r="BH291" s="206">
        <f>IF(N291="sníž. přenesená",J291,0)</f>
        <v>0</v>
      </c>
      <c r="BI291" s="206">
        <f>IF(N291="nulová",J291,0)</f>
        <v>0</v>
      </c>
      <c r="BJ291" s="15" t="s">
        <v>81</v>
      </c>
      <c r="BK291" s="206">
        <f>ROUND(I291*H291,2)</f>
        <v>0</v>
      </c>
      <c r="BL291" s="15" t="s">
        <v>133</v>
      </c>
      <c r="BM291" s="205" t="s">
        <v>397</v>
      </c>
    </row>
    <row r="292" spans="1:65" s="2" customFormat="1" ht="21.75" customHeight="1">
      <c r="A292" s="32"/>
      <c r="B292" s="33"/>
      <c r="C292" s="193" t="s">
        <v>165</v>
      </c>
      <c r="D292" s="193" t="s">
        <v>129</v>
      </c>
      <c r="E292" s="194" t="s">
        <v>398</v>
      </c>
      <c r="F292" s="195" t="s">
        <v>399</v>
      </c>
      <c r="G292" s="196" t="s">
        <v>206</v>
      </c>
      <c r="H292" s="197">
        <v>572.4</v>
      </c>
      <c r="I292" s="198"/>
      <c r="J292" s="199">
        <f>ROUND(I292*H292,2)</f>
        <v>0</v>
      </c>
      <c r="K292" s="200"/>
      <c r="L292" s="37"/>
      <c r="M292" s="201" t="s">
        <v>1</v>
      </c>
      <c r="N292" s="202" t="s">
        <v>38</v>
      </c>
      <c r="O292" s="69"/>
      <c r="P292" s="203">
        <f>O292*H292</f>
        <v>0</v>
      </c>
      <c r="Q292" s="203">
        <v>0</v>
      </c>
      <c r="R292" s="203">
        <f>Q292*H292</f>
        <v>0</v>
      </c>
      <c r="S292" s="203">
        <v>0</v>
      </c>
      <c r="T292" s="204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205" t="s">
        <v>133</v>
      </c>
      <c r="AT292" s="205" t="s">
        <v>129</v>
      </c>
      <c r="AU292" s="205" t="s">
        <v>81</v>
      </c>
      <c r="AY292" s="15" t="s">
        <v>128</v>
      </c>
      <c r="BE292" s="206">
        <f>IF(N292="základní",J292,0)</f>
        <v>0</v>
      </c>
      <c r="BF292" s="206">
        <f>IF(N292="snížená",J292,0)</f>
        <v>0</v>
      </c>
      <c r="BG292" s="206">
        <f>IF(N292="zákl. přenesená",J292,0)</f>
        <v>0</v>
      </c>
      <c r="BH292" s="206">
        <f>IF(N292="sníž. přenesená",J292,0)</f>
        <v>0</v>
      </c>
      <c r="BI292" s="206">
        <f>IF(N292="nulová",J292,0)</f>
        <v>0</v>
      </c>
      <c r="BJ292" s="15" t="s">
        <v>81</v>
      </c>
      <c r="BK292" s="206">
        <f>ROUND(I292*H292,2)</f>
        <v>0</v>
      </c>
      <c r="BL292" s="15" t="s">
        <v>133</v>
      </c>
      <c r="BM292" s="205" t="s">
        <v>400</v>
      </c>
    </row>
    <row r="293" spans="2:51" s="12" customFormat="1" ht="12">
      <c r="B293" s="207"/>
      <c r="C293" s="208"/>
      <c r="D293" s="209" t="s">
        <v>149</v>
      </c>
      <c r="E293" s="210" t="s">
        <v>1</v>
      </c>
      <c r="F293" s="211" t="s">
        <v>401</v>
      </c>
      <c r="G293" s="208"/>
      <c r="H293" s="212">
        <v>572.4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149</v>
      </c>
      <c r="AU293" s="218" t="s">
        <v>81</v>
      </c>
      <c r="AV293" s="12" t="s">
        <v>83</v>
      </c>
      <c r="AW293" s="12" t="s">
        <v>30</v>
      </c>
      <c r="AX293" s="12" t="s">
        <v>73</v>
      </c>
      <c r="AY293" s="218" t="s">
        <v>128</v>
      </c>
    </row>
    <row r="294" spans="2:51" s="13" customFormat="1" ht="12">
      <c r="B294" s="219"/>
      <c r="C294" s="220"/>
      <c r="D294" s="209" t="s">
        <v>149</v>
      </c>
      <c r="E294" s="221" t="s">
        <v>1</v>
      </c>
      <c r="F294" s="222" t="s">
        <v>153</v>
      </c>
      <c r="G294" s="220"/>
      <c r="H294" s="223">
        <v>572.4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149</v>
      </c>
      <c r="AU294" s="229" t="s">
        <v>81</v>
      </c>
      <c r="AV294" s="13" t="s">
        <v>133</v>
      </c>
      <c r="AW294" s="13" t="s">
        <v>30</v>
      </c>
      <c r="AX294" s="13" t="s">
        <v>81</v>
      </c>
      <c r="AY294" s="229" t="s">
        <v>128</v>
      </c>
    </row>
    <row r="295" spans="1:65" s="2" customFormat="1" ht="21.75" customHeight="1">
      <c r="A295" s="32"/>
      <c r="B295" s="33"/>
      <c r="C295" s="193" t="s">
        <v>157</v>
      </c>
      <c r="D295" s="193" t="s">
        <v>129</v>
      </c>
      <c r="E295" s="194" t="s">
        <v>402</v>
      </c>
      <c r="F295" s="195" t="s">
        <v>403</v>
      </c>
      <c r="G295" s="196" t="s">
        <v>206</v>
      </c>
      <c r="H295" s="197">
        <v>63.6</v>
      </c>
      <c r="I295" s="198"/>
      <c r="J295" s="199">
        <f>ROUND(I295*H295,2)</f>
        <v>0</v>
      </c>
      <c r="K295" s="200"/>
      <c r="L295" s="37"/>
      <c r="M295" s="201" t="s">
        <v>1</v>
      </c>
      <c r="N295" s="202" t="s">
        <v>38</v>
      </c>
      <c r="O295" s="69"/>
      <c r="P295" s="203">
        <f>O295*H295</f>
        <v>0</v>
      </c>
      <c r="Q295" s="203">
        <v>0</v>
      </c>
      <c r="R295" s="203">
        <f>Q295*H295</f>
        <v>0</v>
      </c>
      <c r="S295" s="203">
        <v>0</v>
      </c>
      <c r="T295" s="204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205" t="s">
        <v>133</v>
      </c>
      <c r="AT295" s="205" t="s">
        <v>129</v>
      </c>
      <c r="AU295" s="205" t="s">
        <v>81</v>
      </c>
      <c r="AY295" s="15" t="s">
        <v>128</v>
      </c>
      <c r="BE295" s="206">
        <f>IF(N295="základní",J295,0)</f>
        <v>0</v>
      </c>
      <c r="BF295" s="206">
        <f>IF(N295="snížená",J295,0)</f>
        <v>0</v>
      </c>
      <c r="BG295" s="206">
        <f>IF(N295="zákl. přenesená",J295,0)</f>
        <v>0</v>
      </c>
      <c r="BH295" s="206">
        <f>IF(N295="sníž. přenesená",J295,0)</f>
        <v>0</v>
      </c>
      <c r="BI295" s="206">
        <f>IF(N295="nulová",J295,0)</f>
        <v>0</v>
      </c>
      <c r="BJ295" s="15" t="s">
        <v>81</v>
      </c>
      <c r="BK295" s="206">
        <f>ROUND(I295*H295,2)</f>
        <v>0</v>
      </c>
      <c r="BL295" s="15" t="s">
        <v>133</v>
      </c>
      <c r="BM295" s="205" t="s">
        <v>404</v>
      </c>
    </row>
    <row r="296" spans="1:65" s="2" customFormat="1" ht="21.75" customHeight="1">
      <c r="A296" s="32"/>
      <c r="B296" s="33"/>
      <c r="C296" s="193" t="s">
        <v>179</v>
      </c>
      <c r="D296" s="193" t="s">
        <v>129</v>
      </c>
      <c r="E296" s="194" t="s">
        <v>405</v>
      </c>
      <c r="F296" s="195" t="s">
        <v>406</v>
      </c>
      <c r="G296" s="196" t="s">
        <v>206</v>
      </c>
      <c r="H296" s="197">
        <v>2396.619</v>
      </c>
      <c r="I296" s="198"/>
      <c r="J296" s="199">
        <f>ROUND(I296*H296,2)</f>
        <v>0</v>
      </c>
      <c r="K296" s="200"/>
      <c r="L296" s="37"/>
      <c r="M296" s="241" t="s">
        <v>1</v>
      </c>
      <c r="N296" s="242" t="s">
        <v>38</v>
      </c>
      <c r="O296" s="243"/>
      <c r="P296" s="244">
        <f>O296*H296</f>
        <v>0</v>
      </c>
      <c r="Q296" s="244">
        <v>0</v>
      </c>
      <c r="R296" s="244">
        <f>Q296*H296</f>
        <v>0</v>
      </c>
      <c r="S296" s="244">
        <v>0</v>
      </c>
      <c r="T296" s="245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205" t="s">
        <v>133</v>
      </c>
      <c r="AT296" s="205" t="s">
        <v>129</v>
      </c>
      <c r="AU296" s="205" t="s">
        <v>81</v>
      </c>
      <c r="AY296" s="15" t="s">
        <v>128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5" t="s">
        <v>81</v>
      </c>
      <c r="BK296" s="206">
        <f>ROUND(I296*H296,2)</f>
        <v>0</v>
      </c>
      <c r="BL296" s="15" t="s">
        <v>133</v>
      </c>
      <c r="BM296" s="205" t="s">
        <v>407</v>
      </c>
    </row>
    <row r="297" spans="1:31" s="2" customFormat="1" ht="6.9" customHeight="1">
      <c r="A297" s="32"/>
      <c r="B297" s="52"/>
      <c r="C297" s="53"/>
      <c r="D297" s="53"/>
      <c r="E297" s="53"/>
      <c r="F297" s="53"/>
      <c r="G297" s="53"/>
      <c r="H297" s="53"/>
      <c r="I297" s="150"/>
      <c r="J297" s="53"/>
      <c r="K297" s="53"/>
      <c r="L297" s="37"/>
      <c r="M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</row>
  </sheetData>
  <sheetProtection algorithmName="SHA-512" hashValue="93ypG4iNSrldUnuHIxYdwEr32csIQ0j1fdI9oRh5K0A99vjv6ywyACvqRkUZ1Vl83dhTUfjYT0B9/FOXa05njw==" saltValue="ROijKtOYzKko4lPjDiHlSRkt+2Z8uYQg8JxERm3Vp1ZaU9ABdtx3t9k7mITuEennXJ6KrJYcdKTp9eTHkau8HQ==" spinCount="100000" sheet="1" objects="1" scenarios="1" formatColumns="0" formatRows="0" autoFilter="0"/>
  <autoFilter ref="C121:K29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86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83</v>
      </c>
    </row>
    <row r="4" spans="2:46" s="1" customFormat="1" ht="24.9" customHeight="1">
      <c r="B4" s="18"/>
      <c r="D4" s="110" t="s">
        <v>99</v>
      </c>
      <c r="I4" s="106"/>
      <c r="L4" s="18"/>
      <c r="M4" s="111" t="s">
        <v>10</v>
      </c>
      <c r="AT4" s="15" t="s">
        <v>4</v>
      </c>
    </row>
    <row r="5" spans="2:12" s="1" customFormat="1" ht="6.9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23.25" customHeight="1">
      <c r="B7" s="18"/>
      <c r="E7" s="290" t="str">
        <f>'Rekapitulace stavby'!K6</f>
        <v>Ul. Roháčova, Sokolov - příjezdová komunikace a inženýrské sítě - slepý rozpočet</v>
      </c>
      <c r="F7" s="291"/>
      <c r="G7" s="291"/>
      <c r="H7" s="291"/>
      <c r="I7" s="106"/>
      <c r="L7" s="18"/>
    </row>
    <row r="8" spans="1:31" s="2" customFormat="1" ht="12" customHeight="1">
      <c r="A8" s="32"/>
      <c r="B8" s="37"/>
      <c r="C8" s="32"/>
      <c r="D8" s="112" t="s">
        <v>100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92" t="s">
        <v>408</v>
      </c>
      <c r="F9" s="293"/>
      <c r="G9" s="293"/>
      <c r="H9" s="293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13. 7. 2020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tr">
        <f>IF('Rekapitulace stavby'!E11="","",'Rekapitulace stavby'!E11)</f>
        <v xml:space="preserve"> </v>
      </c>
      <c r="F15" s="32"/>
      <c r="G15" s="32"/>
      <c r="H15" s="32"/>
      <c r="I15" s="115" t="s">
        <v>26</v>
      </c>
      <c r="J15" s="114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27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4" t="str">
        <f>'Rekapitulace stavby'!E14</f>
        <v>Vyplň údaj</v>
      </c>
      <c r="F18" s="295"/>
      <c r="G18" s="295"/>
      <c r="H18" s="295"/>
      <c r="I18" s="115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29</v>
      </c>
      <c r="E20" s="32"/>
      <c r="F20" s="32"/>
      <c r="G20" s="32"/>
      <c r="H20" s="32"/>
      <c r="I20" s="115" t="s">
        <v>25</v>
      </c>
      <c r="J20" s="114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26</v>
      </c>
      <c r="J21" s="114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31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26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32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96" t="s">
        <v>1</v>
      </c>
      <c r="F27" s="296"/>
      <c r="G27" s="296"/>
      <c r="H27" s="296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33</v>
      </c>
      <c r="E30" s="32"/>
      <c r="F30" s="32"/>
      <c r="G30" s="32"/>
      <c r="H30" s="32"/>
      <c r="I30" s="113"/>
      <c r="J30" s="124">
        <f>ROUND(J120,2)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25" t="s">
        <v>35</v>
      </c>
      <c r="G32" s="32"/>
      <c r="H32" s="32"/>
      <c r="I32" s="126" t="s">
        <v>34</v>
      </c>
      <c r="J32" s="125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7" t="s">
        <v>37</v>
      </c>
      <c r="E33" s="112" t="s">
        <v>38</v>
      </c>
      <c r="F33" s="128">
        <f>ROUND((SUM(BE120:BE206)),2)</f>
        <v>0</v>
      </c>
      <c r="G33" s="32"/>
      <c r="H33" s="32"/>
      <c r="I33" s="129">
        <v>0.21</v>
      </c>
      <c r="J33" s="128">
        <f>ROUND(((SUM(BE120:BE206))*I33),2)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2" t="s">
        <v>39</v>
      </c>
      <c r="F34" s="128">
        <f>ROUND((SUM(BF120:BF206)),2)</f>
        <v>0</v>
      </c>
      <c r="G34" s="32"/>
      <c r="H34" s="32"/>
      <c r="I34" s="129">
        <v>0.15</v>
      </c>
      <c r="J34" s="128">
        <f>ROUND(((SUM(BF120:BF206))*I34),2)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2" t="s">
        <v>40</v>
      </c>
      <c r="F35" s="128">
        <f>ROUND((SUM(BG120:BG206)),2)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2" t="s">
        <v>41</v>
      </c>
      <c r="F36" s="128">
        <f>ROUND((SUM(BH120:BH206)),2)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2" t="s">
        <v>42</v>
      </c>
      <c r="F37" s="128">
        <f>ROUND((SUM(BI120:BI206)),2)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I41" s="106"/>
      <c r="L41" s="18"/>
    </row>
    <row r="42" spans="2:12" s="1" customFormat="1" ht="14.4" customHeight="1">
      <c r="B42" s="18"/>
      <c r="I42" s="106"/>
      <c r="L42" s="18"/>
    </row>
    <row r="43" spans="2:12" s="1" customFormat="1" ht="14.4" customHeight="1">
      <c r="B43" s="18"/>
      <c r="I43" s="106"/>
      <c r="L43" s="18"/>
    </row>
    <row r="44" spans="2:12" s="1" customFormat="1" ht="14.4" customHeight="1">
      <c r="B44" s="18"/>
      <c r="I44" s="106"/>
      <c r="L44" s="18"/>
    </row>
    <row r="45" spans="2:12" s="1" customFormat="1" ht="14.4" customHeight="1">
      <c r="B45" s="18"/>
      <c r="I45" s="106"/>
      <c r="L45" s="18"/>
    </row>
    <row r="46" spans="2:12" s="1" customFormat="1" ht="14.4" customHeight="1">
      <c r="B46" s="18"/>
      <c r="I46" s="106"/>
      <c r="L46" s="18"/>
    </row>
    <row r="47" spans="2:12" s="1" customFormat="1" ht="14.4" customHeight="1">
      <c r="B47" s="18"/>
      <c r="I47" s="106"/>
      <c r="L47" s="18"/>
    </row>
    <row r="48" spans="2:12" s="1" customFormat="1" ht="14.4" customHeight="1">
      <c r="B48" s="18"/>
      <c r="I48" s="106"/>
      <c r="L48" s="18"/>
    </row>
    <row r="49" spans="2:12" s="1" customFormat="1" ht="14.4" customHeight="1">
      <c r="B49" s="18"/>
      <c r="I49" s="106"/>
      <c r="L49" s="18"/>
    </row>
    <row r="50" spans="2:12" s="2" customFormat="1" ht="14.4" customHeight="1">
      <c r="B50" s="49"/>
      <c r="D50" s="138" t="s">
        <v>46</v>
      </c>
      <c r="E50" s="139"/>
      <c r="F50" s="139"/>
      <c r="G50" s="138" t="s">
        <v>47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2"/>
      <c r="B61" s="37"/>
      <c r="C61" s="32"/>
      <c r="D61" s="141" t="s">
        <v>48</v>
      </c>
      <c r="E61" s="142"/>
      <c r="F61" s="143" t="s">
        <v>49</v>
      </c>
      <c r="G61" s="141" t="s">
        <v>48</v>
      </c>
      <c r="H61" s="142"/>
      <c r="I61" s="144"/>
      <c r="J61" s="145" t="s">
        <v>49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2"/>
      <c r="B65" s="37"/>
      <c r="C65" s="32"/>
      <c r="D65" s="138" t="s">
        <v>50</v>
      </c>
      <c r="E65" s="146"/>
      <c r="F65" s="146"/>
      <c r="G65" s="138" t="s">
        <v>51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2"/>
      <c r="B76" s="37"/>
      <c r="C76" s="32"/>
      <c r="D76" s="141" t="s">
        <v>48</v>
      </c>
      <c r="E76" s="142"/>
      <c r="F76" s="143" t="s">
        <v>49</v>
      </c>
      <c r="G76" s="141" t="s">
        <v>48</v>
      </c>
      <c r="H76" s="142"/>
      <c r="I76" s="144"/>
      <c r="J76" s="145" t="s">
        <v>49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4"/>
      <c r="D85" s="34"/>
      <c r="E85" s="288" t="str">
        <f>E7</f>
        <v>Ul. Roháčova, Sokolov - příjezdová komunikace a inženýrské sítě - slepý rozpočet</v>
      </c>
      <c r="F85" s="289"/>
      <c r="G85" s="289"/>
      <c r="H85" s="289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76" t="str">
        <f>E9</f>
        <v>SO 102 - Kanalizace</v>
      </c>
      <c r="F87" s="287"/>
      <c r="G87" s="287"/>
      <c r="H87" s="287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13. 7. 2020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115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115" t="s">
        <v>31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103</v>
      </c>
      <c r="D94" s="155"/>
      <c r="E94" s="155"/>
      <c r="F94" s="155"/>
      <c r="G94" s="155"/>
      <c r="H94" s="155"/>
      <c r="I94" s="156"/>
      <c r="J94" s="157" t="s">
        <v>104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58" t="s">
        <v>105</v>
      </c>
      <c r="D96" s="34"/>
      <c r="E96" s="34"/>
      <c r="F96" s="34"/>
      <c r="G96" s="34"/>
      <c r="H96" s="34"/>
      <c r="I96" s="113"/>
      <c r="J96" s="82">
        <f>J120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106</v>
      </c>
    </row>
    <row r="97" spans="2:12" s="9" customFormat="1" ht="24.9" customHeight="1">
      <c r="B97" s="159"/>
      <c r="C97" s="160"/>
      <c r="D97" s="161" t="s">
        <v>107</v>
      </c>
      <c r="E97" s="162"/>
      <c r="F97" s="162"/>
      <c r="G97" s="162"/>
      <c r="H97" s="162"/>
      <c r="I97" s="163"/>
      <c r="J97" s="164">
        <f>J121</f>
        <v>0</v>
      </c>
      <c r="K97" s="160"/>
      <c r="L97" s="165"/>
    </row>
    <row r="98" spans="2:12" s="9" customFormat="1" ht="24.9" customHeight="1">
      <c r="B98" s="159"/>
      <c r="C98" s="160"/>
      <c r="D98" s="161" t="s">
        <v>409</v>
      </c>
      <c r="E98" s="162"/>
      <c r="F98" s="162"/>
      <c r="G98" s="162"/>
      <c r="H98" s="162"/>
      <c r="I98" s="163"/>
      <c r="J98" s="164">
        <f>J155</f>
        <v>0</v>
      </c>
      <c r="K98" s="160"/>
      <c r="L98" s="165"/>
    </row>
    <row r="99" spans="2:12" s="9" customFormat="1" ht="24.9" customHeight="1">
      <c r="B99" s="159"/>
      <c r="C99" s="160"/>
      <c r="D99" s="161" t="s">
        <v>410</v>
      </c>
      <c r="E99" s="162"/>
      <c r="F99" s="162"/>
      <c r="G99" s="162"/>
      <c r="H99" s="162"/>
      <c r="I99" s="163"/>
      <c r="J99" s="164">
        <f>J159</f>
        <v>0</v>
      </c>
      <c r="K99" s="160"/>
      <c r="L99" s="165"/>
    </row>
    <row r="100" spans="2:12" s="9" customFormat="1" ht="24.9" customHeight="1">
      <c r="B100" s="159"/>
      <c r="C100" s="160"/>
      <c r="D100" s="161" t="s">
        <v>112</v>
      </c>
      <c r="E100" s="162"/>
      <c r="F100" s="162"/>
      <c r="G100" s="162"/>
      <c r="H100" s="162"/>
      <c r="I100" s="163"/>
      <c r="J100" s="164">
        <f>J205</f>
        <v>0</v>
      </c>
      <c r="K100" s="160"/>
      <c r="L100" s="165"/>
    </row>
    <row r="101" spans="1:31" s="2" customFormat="1" ht="21.75" customHeight="1">
      <c r="A101" s="32"/>
      <c r="B101" s="33"/>
      <c r="C101" s="34"/>
      <c r="D101" s="34"/>
      <c r="E101" s="34"/>
      <c r="F101" s="34"/>
      <c r="G101" s="34"/>
      <c r="H101" s="34"/>
      <c r="I101" s="113"/>
      <c r="J101" s="34"/>
      <c r="K101" s="34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" customHeight="1">
      <c r="A102" s="32"/>
      <c r="B102" s="52"/>
      <c r="C102" s="53"/>
      <c r="D102" s="53"/>
      <c r="E102" s="53"/>
      <c r="F102" s="53"/>
      <c r="G102" s="53"/>
      <c r="H102" s="53"/>
      <c r="I102" s="150"/>
      <c r="J102" s="53"/>
      <c r="K102" s="53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" customHeight="1">
      <c r="A106" s="32"/>
      <c r="B106" s="54"/>
      <c r="C106" s="55"/>
      <c r="D106" s="55"/>
      <c r="E106" s="55"/>
      <c r="F106" s="55"/>
      <c r="G106" s="55"/>
      <c r="H106" s="55"/>
      <c r="I106" s="153"/>
      <c r="J106" s="55"/>
      <c r="K106" s="55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" customHeight="1">
      <c r="A107" s="32"/>
      <c r="B107" s="33"/>
      <c r="C107" s="21" t="s">
        <v>113</v>
      </c>
      <c r="D107" s="34"/>
      <c r="E107" s="34"/>
      <c r="F107" s="34"/>
      <c r="G107" s="34"/>
      <c r="H107" s="34"/>
      <c r="I107" s="113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33"/>
      <c r="C108" s="34"/>
      <c r="D108" s="34"/>
      <c r="E108" s="34"/>
      <c r="F108" s="34"/>
      <c r="G108" s="34"/>
      <c r="H108" s="34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4"/>
      <c r="E109" s="34"/>
      <c r="F109" s="34"/>
      <c r="G109" s="34"/>
      <c r="H109" s="34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3.25" customHeight="1">
      <c r="A110" s="32"/>
      <c r="B110" s="33"/>
      <c r="C110" s="34"/>
      <c r="D110" s="34"/>
      <c r="E110" s="288" t="str">
        <f>E7</f>
        <v>Ul. Roháčova, Sokolov - příjezdová komunikace a inženýrské sítě - slepý rozpočet</v>
      </c>
      <c r="F110" s="289"/>
      <c r="G110" s="289"/>
      <c r="H110" s="289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100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76" t="str">
        <f>E9</f>
        <v>SO 102 - Kanalizace</v>
      </c>
      <c r="F112" s="287"/>
      <c r="G112" s="287"/>
      <c r="H112" s="287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4"/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4"/>
      <c r="E114" s="34"/>
      <c r="F114" s="25" t="str">
        <f>F12</f>
        <v xml:space="preserve"> </v>
      </c>
      <c r="G114" s="34"/>
      <c r="H114" s="34"/>
      <c r="I114" s="115" t="s">
        <v>22</v>
      </c>
      <c r="J114" s="64" t="str">
        <f>IF(J12="","",J12)</f>
        <v>13. 7. 2020</v>
      </c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15" customHeight="1">
      <c r="A116" s="32"/>
      <c r="B116" s="33"/>
      <c r="C116" s="27" t="s">
        <v>24</v>
      </c>
      <c r="D116" s="34"/>
      <c r="E116" s="34"/>
      <c r="F116" s="25" t="str">
        <f>E15</f>
        <v xml:space="preserve"> </v>
      </c>
      <c r="G116" s="34"/>
      <c r="H116" s="34"/>
      <c r="I116" s="115" t="s">
        <v>29</v>
      </c>
      <c r="J116" s="30" t="str">
        <f>E21</f>
        <v xml:space="preserve"> 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15" customHeight="1">
      <c r="A117" s="32"/>
      <c r="B117" s="33"/>
      <c r="C117" s="27" t="s">
        <v>27</v>
      </c>
      <c r="D117" s="34"/>
      <c r="E117" s="34"/>
      <c r="F117" s="25" t="str">
        <f>IF(E18="","",E18)</f>
        <v>Vyplň údaj</v>
      </c>
      <c r="G117" s="34"/>
      <c r="H117" s="34"/>
      <c r="I117" s="115" t="s">
        <v>31</v>
      </c>
      <c r="J117" s="30" t="str">
        <f>E24</f>
        <v xml:space="preserve"> 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4"/>
      <c r="D118" s="34"/>
      <c r="E118" s="34"/>
      <c r="F118" s="34"/>
      <c r="G118" s="34"/>
      <c r="H118" s="34"/>
      <c r="I118" s="113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0" customFormat="1" ht="29.25" customHeight="1">
      <c r="A119" s="166"/>
      <c r="B119" s="167"/>
      <c r="C119" s="168" t="s">
        <v>114</v>
      </c>
      <c r="D119" s="169" t="s">
        <v>58</v>
      </c>
      <c r="E119" s="169" t="s">
        <v>54</v>
      </c>
      <c r="F119" s="169" t="s">
        <v>55</v>
      </c>
      <c r="G119" s="169" t="s">
        <v>115</v>
      </c>
      <c r="H119" s="169" t="s">
        <v>116</v>
      </c>
      <c r="I119" s="170" t="s">
        <v>117</v>
      </c>
      <c r="J119" s="171" t="s">
        <v>104</v>
      </c>
      <c r="K119" s="172" t="s">
        <v>118</v>
      </c>
      <c r="L119" s="173"/>
      <c r="M119" s="73" t="s">
        <v>1</v>
      </c>
      <c r="N119" s="74" t="s">
        <v>37</v>
      </c>
      <c r="O119" s="74" t="s">
        <v>119</v>
      </c>
      <c r="P119" s="74" t="s">
        <v>120</v>
      </c>
      <c r="Q119" s="74" t="s">
        <v>121</v>
      </c>
      <c r="R119" s="74" t="s">
        <v>122</v>
      </c>
      <c r="S119" s="74" t="s">
        <v>123</v>
      </c>
      <c r="T119" s="75" t="s">
        <v>124</v>
      </c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</row>
    <row r="120" spans="1:63" s="2" customFormat="1" ht="22.8" customHeight="1">
      <c r="A120" s="32"/>
      <c r="B120" s="33"/>
      <c r="C120" s="80" t="s">
        <v>125</v>
      </c>
      <c r="D120" s="34"/>
      <c r="E120" s="34"/>
      <c r="F120" s="34"/>
      <c r="G120" s="34"/>
      <c r="H120" s="34"/>
      <c r="I120" s="113"/>
      <c r="J120" s="174">
        <f>BK120</f>
        <v>0</v>
      </c>
      <c r="K120" s="34"/>
      <c r="L120" s="37"/>
      <c r="M120" s="76"/>
      <c r="N120" s="175"/>
      <c r="O120" s="77"/>
      <c r="P120" s="176">
        <f>P121+P155+P159+P205</f>
        <v>0</v>
      </c>
      <c r="Q120" s="77"/>
      <c r="R120" s="176">
        <f>R121+R155+R159+R205</f>
        <v>0</v>
      </c>
      <c r="S120" s="77"/>
      <c r="T120" s="177">
        <f>T121+T155+T159+T205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5" t="s">
        <v>72</v>
      </c>
      <c r="AU120" s="15" t="s">
        <v>106</v>
      </c>
      <c r="BK120" s="178">
        <f>BK121+BK155+BK159+BK205</f>
        <v>0</v>
      </c>
    </row>
    <row r="121" spans="2:63" s="11" customFormat="1" ht="25.95" customHeight="1">
      <c r="B121" s="179"/>
      <c r="C121" s="180"/>
      <c r="D121" s="181" t="s">
        <v>72</v>
      </c>
      <c r="E121" s="182" t="s">
        <v>126</v>
      </c>
      <c r="F121" s="182" t="s">
        <v>127</v>
      </c>
      <c r="G121" s="180"/>
      <c r="H121" s="180"/>
      <c r="I121" s="183"/>
      <c r="J121" s="184">
        <f>BK121</f>
        <v>0</v>
      </c>
      <c r="K121" s="180"/>
      <c r="L121" s="185"/>
      <c r="M121" s="186"/>
      <c r="N121" s="187"/>
      <c r="O121" s="187"/>
      <c r="P121" s="188">
        <f>SUM(P122:P154)</f>
        <v>0</v>
      </c>
      <c r="Q121" s="187"/>
      <c r="R121" s="188">
        <f>SUM(R122:R154)</f>
        <v>0</v>
      </c>
      <c r="S121" s="187"/>
      <c r="T121" s="189">
        <f>SUM(T122:T154)</f>
        <v>0</v>
      </c>
      <c r="AR121" s="190" t="s">
        <v>81</v>
      </c>
      <c r="AT121" s="191" t="s">
        <v>72</v>
      </c>
      <c r="AU121" s="191" t="s">
        <v>73</v>
      </c>
      <c r="AY121" s="190" t="s">
        <v>128</v>
      </c>
      <c r="BK121" s="192">
        <f>SUM(BK122:BK154)</f>
        <v>0</v>
      </c>
    </row>
    <row r="122" spans="1:65" s="2" customFormat="1" ht="21.75" customHeight="1">
      <c r="A122" s="32"/>
      <c r="B122" s="33"/>
      <c r="C122" s="193" t="s">
        <v>134</v>
      </c>
      <c r="D122" s="193" t="s">
        <v>129</v>
      </c>
      <c r="E122" s="194" t="s">
        <v>411</v>
      </c>
      <c r="F122" s="195" t="s">
        <v>412</v>
      </c>
      <c r="G122" s="196" t="s">
        <v>172</v>
      </c>
      <c r="H122" s="197">
        <v>735.423</v>
      </c>
      <c r="I122" s="198"/>
      <c r="J122" s="199">
        <f>ROUND(I122*H122,2)</f>
        <v>0</v>
      </c>
      <c r="K122" s="200"/>
      <c r="L122" s="37"/>
      <c r="M122" s="201" t="s">
        <v>1</v>
      </c>
      <c r="N122" s="202" t="s">
        <v>38</v>
      </c>
      <c r="O122" s="69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05" t="s">
        <v>133</v>
      </c>
      <c r="AT122" s="205" t="s">
        <v>129</v>
      </c>
      <c r="AU122" s="205" t="s">
        <v>81</v>
      </c>
      <c r="AY122" s="15" t="s">
        <v>128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5" t="s">
        <v>81</v>
      </c>
      <c r="BK122" s="206">
        <f>ROUND(I122*H122,2)</f>
        <v>0</v>
      </c>
      <c r="BL122" s="15" t="s">
        <v>133</v>
      </c>
      <c r="BM122" s="205" t="s">
        <v>83</v>
      </c>
    </row>
    <row r="123" spans="1:65" s="2" customFormat="1" ht="21.75" customHeight="1">
      <c r="A123" s="32"/>
      <c r="B123" s="33"/>
      <c r="C123" s="193" t="s">
        <v>139</v>
      </c>
      <c r="D123" s="193" t="s">
        <v>129</v>
      </c>
      <c r="E123" s="194" t="s">
        <v>413</v>
      </c>
      <c r="F123" s="195" t="s">
        <v>414</v>
      </c>
      <c r="G123" s="196" t="s">
        <v>172</v>
      </c>
      <c r="H123" s="197">
        <v>367.712</v>
      </c>
      <c r="I123" s="198"/>
      <c r="J123" s="199">
        <f>ROUND(I123*H123,2)</f>
        <v>0</v>
      </c>
      <c r="K123" s="200"/>
      <c r="L123" s="37"/>
      <c r="M123" s="201" t="s">
        <v>1</v>
      </c>
      <c r="N123" s="202" t="s">
        <v>38</v>
      </c>
      <c r="O123" s="69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05" t="s">
        <v>133</v>
      </c>
      <c r="AT123" s="205" t="s">
        <v>129</v>
      </c>
      <c r="AU123" s="205" t="s">
        <v>81</v>
      </c>
      <c r="AY123" s="15" t="s">
        <v>128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5" t="s">
        <v>81</v>
      </c>
      <c r="BK123" s="206">
        <f>ROUND(I123*H123,2)</f>
        <v>0</v>
      </c>
      <c r="BL123" s="15" t="s">
        <v>133</v>
      </c>
      <c r="BM123" s="205" t="s">
        <v>133</v>
      </c>
    </row>
    <row r="124" spans="2:51" s="12" customFormat="1" ht="12">
      <c r="B124" s="207"/>
      <c r="C124" s="208"/>
      <c r="D124" s="209" t="s">
        <v>149</v>
      </c>
      <c r="E124" s="210" t="s">
        <v>1</v>
      </c>
      <c r="F124" s="211" t="s">
        <v>415</v>
      </c>
      <c r="G124" s="208"/>
      <c r="H124" s="212">
        <v>367.712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149</v>
      </c>
      <c r="AU124" s="218" t="s">
        <v>81</v>
      </c>
      <c r="AV124" s="12" t="s">
        <v>83</v>
      </c>
      <c r="AW124" s="12" t="s">
        <v>30</v>
      </c>
      <c r="AX124" s="12" t="s">
        <v>73</v>
      </c>
      <c r="AY124" s="218" t="s">
        <v>128</v>
      </c>
    </row>
    <row r="125" spans="2:51" s="13" customFormat="1" ht="12">
      <c r="B125" s="219"/>
      <c r="C125" s="220"/>
      <c r="D125" s="209" t="s">
        <v>149</v>
      </c>
      <c r="E125" s="221" t="s">
        <v>1</v>
      </c>
      <c r="F125" s="222" t="s">
        <v>153</v>
      </c>
      <c r="G125" s="220"/>
      <c r="H125" s="223">
        <v>367.712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149</v>
      </c>
      <c r="AU125" s="229" t="s">
        <v>81</v>
      </c>
      <c r="AV125" s="13" t="s">
        <v>133</v>
      </c>
      <c r="AW125" s="13" t="s">
        <v>30</v>
      </c>
      <c r="AX125" s="13" t="s">
        <v>81</v>
      </c>
      <c r="AY125" s="229" t="s">
        <v>128</v>
      </c>
    </row>
    <row r="126" spans="1:65" s="2" customFormat="1" ht="16.5" customHeight="1">
      <c r="A126" s="32"/>
      <c r="B126" s="33"/>
      <c r="C126" s="193" t="s">
        <v>143</v>
      </c>
      <c r="D126" s="193" t="s">
        <v>129</v>
      </c>
      <c r="E126" s="194" t="s">
        <v>416</v>
      </c>
      <c r="F126" s="195" t="s">
        <v>417</v>
      </c>
      <c r="G126" s="196" t="s">
        <v>132</v>
      </c>
      <c r="H126" s="197">
        <v>766.11</v>
      </c>
      <c r="I126" s="198"/>
      <c r="J126" s="199">
        <f>ROUND(I126*H126,2)</f>
        <v>0</v>
      </c>
      <c r="K126" s="200"/>
      <c r="L126" s="37"/>
      <c r="M126" s="201" t="s">
        <v>1</v>
      </c>
      <c r="N126" s="202" t="s">
        <v>38</v>
      </c>
      <c r="O126" s="69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5" t="s">
        <v>133</v>
      </c>
      <c r="AT126" s="205" t="s">
        <v>129</v>
      </c>
      <c r="AU126" s="205" t="s">
        <v>81</v>
      </c>
      <c r="AY126" s="15" t="s">
        <v>128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5" t="s">
        <v>81</v>
      </c>
      <c r="BK126" s="206">
        <f>ROUND(I126*H126,2)</f>
        <v>0</v>
      </c>
      <c r="BL126" s="15" t="s">
        <v>133</v>
      </c>
      <c r="BM126" s="205" t="s">
        <v>157</v>
      </c>
    </row>
    <row r="127" spans="2:51" s="12" customFormat="1" ht="12">
      <c r="B127" s="207"/>
      <c r="C127" s="208"/>
      <c r="D127" s="209" t="s">
        <v>149</v>
      </c>
      <c r="E127" s="210" t="s">
        <v>1</v>
      </c>
      <c r="F127" s="211" t="s">
        <v>418</v>
      </c>
      <c r="G127" s="208"/>
      <c r="H127" s="212">
        <v>104.72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149</v>
      </c>
      <c r="AU127" s="218" t="s">
        <v>81</v>
      </c>
      <c r="AV127" s="12" t="s">
        <v>83</v>
      </c>
      <c r="AW127" s="12" t="s">
        <v>30</v>
      </c>
      <c r="AX127" s="12" t="s">
        <v>73</v>
      </c>
      <c r="AY127" s="218" t="s">
        <v>128</v>
      </c>
    </row>
    <row r="128" spans="2:51" s="12" customFormat="1" ht="12">
      <c r="B128" s="207"/>
      <c r="C128" s="208"/>
      <c r="D128" s="209" t="s">
        <v>149</v>
      </c>
      <c r="E128" s="210" t="s">
        <v>1</v>
      </c>
      <c r="F128" s="211" t="s">
        <v>419</v>
      </c>
      <c r="G128" s="208"/>
      <c r="H128" s="212">
        <v>339.678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149</v>
      </c>
      <c r="AU128" s="218" t="s">
        <v>81</v>
      </c>
      <c r="AV128" s="12" t="s">
        <v>83</v>
      </c>
      <c r="AW128" s="12" t="s">
        <v>30</v>
      </c>
      <c r="AX128" s="12" t="s">
        <v>73</v>
      </c>
      <c r="AY128" s="218" t="s">
        <v>128</v>
      </c>
    </row>
    <row r="129" spans="2:51" s="12" customFormat="1" ht="12">
      <c r="B129" s="207"/>
      <c r="C129" s="208"/>
      <c r="D129" s="209" t="s">
        <v>149</v>
      </c>
      <c r="E129" s="210" t="s">
        <v>1</v>
      </c>
      <c r="F129" s="211" t="s">
        <v>420</v>
      </c>
      <c r="G129" s="208"/>
      <c r="H129" s="212">
        <v>109.2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149</v>
      </c>
      <c r="AU129" s="218" t="s">
        <v>81</v>
      </c>
      <c r="AV129" s="12" t="s">
        <v>83</v>
      </c>
      <c r="AW129" s="12" t="s">
        <v>30</v>
      </c>
      <c r="AX129" s="12" t="s">
        <v>73</v>
      </c>
      <c r="AY129" s="218" t="s">
        <v>128</v>
      </c>
    </row>
    <row r="130" spans="2:51" s="12" customFormat="1" ht="12">
      <c r="B130" s="207"/>
      <c r="C130" s="208"/>
      <c r="D130" s="209" t="s">
        <v>149</v>
      </c>
      <c r="E130" s="210" t="s">
        <v>1</v>
      </c>
      <c r="F130" s="211" t="s">
        <v>421</v>
      </c>
      <c r="G130" s="208"/>
      <c r="H130" s="212">
        <v>212.512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149</v>
      </c>
      <c r="AU130" s="218" t="s">
        <v>81</v>
      </c>
      <c r="AV130" s="12" t="s">
        <v>83</v>
      </c>
      <c r="AW130" s="12" t="s">
        <v>30</v>
      </c>
      <c r="AX130" s="12" t="s">
        <v>73</v>
      </c>
      <c r="AY130" s="218" t="s">
        <v>128</v>
      </c>
    </row>
    <row r="131" spans="2:51" s="13" customFormat="1" ht="12">
      <c r="B131" s="219"/>
      <c r="C131" s="220"/>
      <c r="D131" s="209" t="s">
        <v>149</v>
      </c>
      <c r="E131" s="221" t="s">
        <v>1</v>
      </c>
      <c r="F131" s="222" t="s">
        <v>153</v>
      </c>
      <c r="G131" s="220"/>
      <c r="H131" s="223">
        <v>766.1100000000001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149</v>
      </c>
      <c r="AU131" s="229" t="s">
        <v>81</v>
      </c>
      <c r="AV131" s="13" t="s">
        <v>133</v>
      </c>
      <c r="AW131" s="13" t="s">
        <v>30</v>
      </c>
      <c r="AX131" s="13" t="s">
        <v>81</v>
      </c>
      <c r="AY131" s="229" t="s">
        <v>128</v>
      </c>
    </row>
    <row r="132" spans="1:65" s="2" customFormat="1" ht="21.75" customHeight="1">
      <c r="A132" s="32"/>
      <c r="B132" s="33"/>
      <c r="C132" s="193" t="s">
        <v>390</v>
      </c>
      <c r="D132" s="193" t="s">
        <v>129</v>
      </c>
      <c r="E132" s="194" t="s">
        <v>422</v>
      </c>
      <c r="F132" s="195" t="s">
        <v>423</v>
      </c>
      <c r="G132" s="196" t="s">
        <v>132</v>
      </c>
      <c r="H132" s="197">
        <v>766.11</v>
      </c>
      <c r="I132" s="198"/>
      <c r="J132" s="199">
        <f>ROUND(I132*H132,2)</f>
        <v>0</v>
      </c>
      <c r="K132" s="200"/>
      <c r="L132" s="37"/>
      <c r="M132" s="201" t="s">
        <v>1</v>
      </c>
      <c r="N132" s="202" t="s">
        <v>38</v>
      </c>
      <c r="O132" s="69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5" t="s">
        <v>133</v>
      </c>
      <c r="AT132" s="205" t="s">
        <v>129</v>
      </c>
      <c r="AU132" s="205" t="s">
        <v>81</v>
      </c>
      <c r="AY132" s="15" t="s">
        <v>128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5" t="s">
        <v>81</v>
      </c>
      <c r="BK132" s="206">
        <f>ROUND(I132*H132,2)</f>
        <v>0</v>
      </c>
      <c r="BL132" s="15" t="s">
        <v>133</v>
      </c>
      <c r="BM132" s="205" t="s">
        <v>161</v>
      </c>
    </row>
    <row r="133" spans="1:65" s="2" customFormat="1" ht="16.5" customHeight="1">
      <c r="A133" s="32"/>
      <c r="B133" s="33"/>
      <c r="C133" s="193" t="s">
        <v>424</v>
      </c>
      <c r="D133" s="193" t="s">
        <v>129</v>
      </c>
      <c r="E133" s="194" t="s">
        <v>425</v>
      </c>
      <c r="F133" s="195" t="s">
        <v>426</v>
      </c>
      <c r="G133" s="196" t="s">
        <v>132</v>
      </c>
      <c r="H133" s="197">
        <v>269.28</v>
      </c>
      <c r="I133" s="198"/>
      <c r="J133" s="199">
        <f>ROUND(I133*H133,2)</f>
        <v>0</v>
      </c>
      <c r="K133" s="200"/>
      <c r="L133" s="37"/>
      <c r="M133" s="201" t="s">
        <v>1</v>
      </c>
      <c r="N133" s="202" t="s">
        <v>38</v>
      </c>
      <c r="O133" s="69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5" t="s">
        <v>133</v>
      </c>
      <c r="AT133" s="205" t="s">
        <v>129</v>
      </c>
      <c r="AU133" s="205" t="s">
        <v>81</v>
      </c>
      <c r="AY133" s="15" t="s">
        <v>128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5" t="s">
        <v>81</v>
      </c>
      <c r="BK133" s="206">
        <f>ROUND(I133*H133,2)</f>
        <v>0</v>
      </c>
      <c r="BL133" s="15" t="s">
        <v>133</v>
      </c>
      <c r="BM133" s="205" t="s">
        <v>168</v>
      </c>
    </row>
    <row r="134" spans="1:65" s="2" customFormat="1" ht="21.75" customHeight="1">
      <c r="A134" s="32"/>
      <c r="B134" s="33"/>
      <c r="C134" s="193" t="s">
        <v>394</v>
      </c>
      <c r="D134" s="193" t="s">
        <v>129</v>
      </c>
      <c r="E134" s="194" t="s">
        <v>427</v>
      </c>
      <c r="F134" s="195" t="s">
        <v>428</v>
      </c>
      <c r="G134" s="196" t="s">
        <v>132</v>
      </c>
      <c r="H134" s="197">
        <v>269.28</v>
      </c>
      <c r="I134" s="198"/>
      <c r="J134" s="199">
        <f>ROUND(I134*H134,2)</f>
        <v>0</v>
      </c>
      <c r="K134" s="200"/>
      <c r="L134" s="37"/>
      <c r="M134" s="201" t="s">
        <v>1</v>
      </c>
      <c r="N134" s="202" t="s">
        <v>38</v>
      </c>
      <c r="O134" s="69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5" t="s">
        <v>133</v>
      </c>
      <c r="AT134" s="205" t="s">
        <v>129</v>
      </c>
      <c r="AU134" s="205" t="s">
        <v>81</v>
      </c>
      <c r="AY134" s="15" t="s">
        <v>128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5" t="s">
        <v>81</v>
      </c>
      <c r="BK134" s="206">
        <f>ROUND(I134*H134,2)</f>
        <v>0</v>
      </c>
      <c r="BL134" s="15" t="s">
        <v>133</v>
      </c>
      <c r="BM134" s="205" t="s">
        <v>162</v>
      </c>
    </row>
    <row r="135" spans="1:65" s="2" customFormat="1" ht="21.75" customHeight="1">
      <c r="A135" s="32"/>
      <c r="B135" s="33"/>
      <c r="C135" s="193" t="s">
        <v>429</v>
      </c>
      <c r="D135" s="193" t="s">
        <v>129</v>
      </c>
      <c r="E135" s="194" t="s">
        <v>430</v>
      </c>
      <c r="F135" s="195" t="s">
        <v>431</v>
      </c>
      <c r="G135" s="196" t="s">
        <v>172</v>
      </c>
      <c r="H135" s="197">
        <v>93.126</v>
      </c>
      <c r="I135" s="198"/>
      <c r="J135" s="199">
        <f>ROUND(I135*H135,2)</f>
        <v>0</v>
      </c>
      <c r="K135" s="200"/>
      <c r="L135" s="37"/>
      <c r="M135" s="201" t="s">
        <v>1</v>
      </c>
      <c r="N135" s="202" t="s">
        <v>38</v>
      </c>
      <c r="O135" s="69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5" t="s">
        <v>133</v>
      </c>
      <c r="AT135" s="205" t="s">
        <v>129</v>
      </c>
      <c r="AU135" s="205" t="s">
        <v>81</v>
      </c>
      <c r="AY135" s="15" t="s">
        <v>128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5" t="s">
        <v>81</v>
      </c>
      <c r="BK135" s="206">
        <f>ROUND(I135*H135,2)</f>
        <v>0</v>
      </c>
      <c r="BL135" s="15" t="s">
        <v>133</v>
      </c>
      <c r="BM135" s="205" t="s">
        <v>182</v>
      </c>
    </row>
    <row r="136" spans="1:65" s="2" customFormat="1" ht="21.75" customHeight="1">
      <c r="A136" s="32"/>
      <c r="B136" s="33"/>
      <c r="C136" s="193" t="s">
        <v>397</v>
      </c>
      <c r="D136" s="193" t="s">
        <v>129</v>
      </c>
      <c r="E136" s="194" t="s">
        <v>432</v>
      </c>
      <c r="F136" s="195" t="s">
        <v>433</v>
      </c>
      <c r="G136" s="196" t="s">
        <v>172</v>
      </c>
      <c r="H136" s="197">
        <v>302.044</v>
      </c>
      <c r="I136" s="198"/>
      <c r="J136" s="199">
        <f>ROUND(I136*H136,2)</f>
        <v>0</v>
      </c>
      <c r="K136" s="200"/>
      <c r="L136" s="37"/>
      <c r="M136" s="201" t="s">
        <v>1</v>
      </c>
      <c r="N136" s="202" t="s">
        <v>38</v>
      </c>
      <c r="O136" s="69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5" t="s">
        <v>133</v>
      </c>
      <c r="AT136" s="205" t="s">
        <v>129</v>
      </c>
      <c r="AU136" s="205" t="s">
        <v>81</v>
      </c>
      <c r="AY136" s="15" t="s">
        <v>128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5" t="s">
        <v>81</v>
      </c>
      <c r="BK136" s="206">
        <f>ROUND(I136*H136,2)</f>
        <v>0</v>
      </c>
      <c r="BL136" s="15" t="s">
        <v>133</v>
      </c>
      <c r="BM136" s="205" t="s">
        <v>186</v>
      </c>
    </row>
    <row r="137" spans="2:51" s="12" customFormat="1" ht="12">
      <c r="B137" s="207"/>
      <c r="C137" s="208"/>
      <c r="D137" s="209" t="s">
        <v>149</v>
      </c>
      <c r="E137" s="210" t="s">
        <v>1</v>
      </c>
      <c r="F137" s="211" t="s">
        <v>434</v>
      </c>
      <c r="G137" s="208"/>
      <c r="H137" s="212">
        <v>140.117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149</v>
      </c>
      <c r="AU137" s="218" t="s">
        <v>81</v>
      </c>
      <c r="AV137" s="12" t="s">
        <v>83</v>
      </c>
      <c r="AW137" s="12" t="s">
        <v>30</v>
      </c>
      <c r="AX137" s="12" t="s">
        <v>73</v>
      </c>
      <c r="AY137" s="218" t="s">
        <v>128</v>
      </c>
    </row>
    <row r="138" spans="2:51" s="12" customFormat="1" ht="12">
      <c r="B138" s="207"/>
      <c r="C138" s="208"/>
      <c r="D138" s="209" t="s">
        <v>149</v>
      </c>
      <c r="E138" s="210" t="s">
        <v>1</v>
      </c>
      <c r="F138" s="211" t="s">
        <v>435</v>
      </c>
      <c r="G138" s="208"/>
      <c r="H138" s="212">
        <v>45.045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149</v>
      </c>
      <c r="AU138" s="218" t="s">
        <v>81</v>
      </c>
      <c r="AV138" s="12" t="s">
        <v>83</v>
      </c>
      <c r="AW138" s="12" t="s">
        <v>30</v>
      </c>
      <c r="AX138" s="12" t="s">
        <v>73</v>
      </c>
      <c r="AY138" s="218" t="s">
        <v>128</v>
      </c>
    </row>
    <row r="139" spans="2:51" s="12" customFormat="1" ht="12">
      <c r="B139" s="207"/>
      <c r="C139" s="208"/>
      <c r="D139" s="209" t="s">
        <v>149</v>
      </c>
      <c r="E139" s="210" t="s">
        <v>1</v>
      </c>
      <c r="F139" s="211" t="s">
        <v>436</v>
      </c>
      <c r="G139" s="208"/>
      <c r="H139" s="212">
        <v>116.882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149</v>
      </c>
      <c r="AU139" s="218" t="s">
        <v>81</v>
      </c>
      <c r="AV139" s="12" t="s">
        <v>83</v>
      </c>
      <c r="AW139" s="12" t="s">
        <v>30</v>
      </c>
      <c r="AX139" s="12" t="s">
        <v>73</v>
      </c>
      <c r="AY139" s="218" t="s">
        <v>128</v>
      </c>
    </row>
    <row r="140" spans="2:51" s="13" customFormat="1" ht="12">
      <c r="B140" s="219"/>
      <c r="C140" s="220"/>
      <c r="D140" s="209" t="s">
        <v>149</v>
      </c>
      <c r="E140" s="221" t="s">
        <v>1</v>
      </c>
      <c r="F140" s="222" t="s">
        <v>153</v>
      </c>
      <c r="G140" s="220"/>
      <c r="H140" s="223">
        <v>302.044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149</v>
      </c>
      <c r="AU140" s="229" t="s">
        <v>81</v>
      </c>
      <c r="AV140" s="13" t="s">
        <v>133</v>
      </c>
      <c r="AW140" s="13" t="s">
        <v>30</v>
      </c>
      <c r="AX140" s="13" t="s">
        <v>81</v>
      </c>
      <c r="AY140" s="229" t="s">
        <v>128</v>
      </c>
    </row>
    <row r="141" spans="1:65" s="2" customFormat="1" ht="21.75" customHeight="1">
      <c r="A141" s="32"/>
      <c r="B141" s="33"/>
      <c r="C141" s="193" t="s">
        <v>437</v>
      </c>
      <c r="D141" s="193" t="s">
        <v>129</v>
      </c>
      <c r="E141" s="194" t="s">
        <v>196</v>
      </c>
      <c r="F141" s="195" t="s">
        <v>197</v>
      </c>
      <c r="G141" s="196" t="s">
        <v>172</v>
      </c>
      <c r="H141" s="197">
        <v>170.595</v>
      </c>
      <c r="I141" s="198"/>
      <c r="J141" s="199">
        <f>ROUND(I141*H141,2)</f>
        <v>0</v>
      </c>
      <c r="K141" s="200"/>
      <c r="L141" s="37"/>
      <c r="M141" s="201" t="s">
        <v>1</v>
      </c>
      <c r="N141" s="202" t="s">
        <v>38</v>
      </c>
      <c r="O141" s="69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5" t="s">
        <v>133</v>
      </c>
      <c r="AT141" s="205" t="s">
        <v>129</v>
      </c>
      <c r="AU141" s="205" t="s">
        <v>81</v>
      </c>
      <c r="AY141" s="15" t="s">
        <v>128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5" t="s">
        <v>81</v>
      </c>
      <c r="BK141" s="206">
        <f>ROUND(I141*H141,2)</f>
        <v>0</v>
      </c>
      <c r="BL141" s="15" t="s">
        <v>133</v>
      </c>
      <c r="BM141" s="205" t="s">
        <v>191</v>
      </c>
    </row>
    <row r="142" spans="2:51" s="12" customFormat="1" ht="12">
      <c r="B142" s="207"/>
      <c r="C142" s="208"/>
      <c r="D142" s="209" t="s">
        <v>149</v>
      </c>
      <c r="E142" s="210" t="s">
        <v>1</v>
      </c>
      <c r="F142" s="211" t="s">
        <v>438</v>
      </c>
      <c r="G142" s="208"/>
      <c r="H142" s="212">
        <v>170.595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149</v>
      </c>
      <c r="AU142" s="218" t="s">
        <v>81</v>
      </c>
      <c r="AV142" s="12" t="s">
        <v>83</v>
      </c>
      <c r="AW142" s="12" t="s">
        <v>30</v>
      </c>
      <c r="AX142" s="12" t="s">
        <v>73</v>
      </c>
      <c r="AY142" s="218" t="s">
        <v>128</v>
      </c>
    </row>
    <row r="143" spans="2:51" s="13" customFormat="1" ht="12">
      <c r="B143" s="219"/>
      <c r="C143" s="220"/>
      <c r="D143" s="209" t="s">
        <v>149</v>
      </c>
      <c r="E143" s="221" t="s">
        <v>1</v>
      </c>
      <c r="F143" s="222" t="s">
        <v>153</v>
      </c>
      <c r="G143" s="220"/>
      <c r="H143" s="223">
        <v>170.595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149</v>
      </c>
      <c r="AU143" s="229" t="s">
        <v>81</v>
      </c>
      <c r="AV143" s="13" t="s">
        <v>133</v>
      </c>
      <c r="AW143" s="13" t="s">
        <v>30</v>
      </c>
      <c r="AX143" s="13" t="s">
        <v>81</v>
      </c>
      <c r="AY143" s="229" t="s">
        <v>128</v>
      </c>
    </row>
    <row r="144" spans="1:65" s="2" customFormat="1" ht="16.5" customHeight="1">
      <c r="A144" s="32"/>
      <c r="B144" s="33"/>
      <c r="C144" s="193" t="s">
        <v>400</v>
      </c>
      <c r="D144" s="193" t="s">
        <v>129</v>
      </c>
      <c r="E144" s="194" t="s">
        <v>200</v>
      </c>
      <c r="F144" s="195" t="s">
        <v>201</v>
      </c>
      <c r="G144" s="196" t="s">
        <v>172</v>
      </c>
      <c r="H144" s="197">
        <v>170.595</v>
      </c>
      <c r="I144" s="198"/>
      <c r="J144" s="199">
        <f>ROUND(I144*H144,2)</f>
        <v>0</v>
      </c>
      <c r="K144" s="200"/>
      <c r="L144" s="37"/>
      <c r="M144" s="201" t="s">
        <v>1</v>
      </c>
      <c r="N144" s="202" t="s">
        <v>38</v>
      </c>
      <c r="O144" s="69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5" t="s">
        <v>133</v>
      </c>
      <c r="AT144" s="205" t="s">
        <v>129</v>
      </c>
      <c r="AU144" s="205" t="s">
        <v>81</v>
      </c>
      <c r="AY144" s="15" t="s">
        <v>128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5" t="s">
        <v>81</v>
      </c>
      <c r="BK144" s="206">
        <f>ROUND(I144*H144,2)</f>
        <v>0</v>
      </c>
      <c r="BL144" s="15" t="s">
        <v>133</v>
      </c>
      <c r="BM144" s="205" t="s">
        <v>194</v>
      </c>
    </row>
    <row r="145" spans="1:65" s="2" customFormat="1" ht="21.75" customHeight="1">
      <c r="A145" s="32"/>
      <c r="B145" s="33"/>
      <c r="C145" s="193" t="s">
        <v>439</v>
      </c>
      <c r="D145" s="193" t="s">
        <v>129</v>
      </c>
      <c r="E145" s="194" t="s">
        <v>204</v>
      </c>
      <c r="F145" s="195" t="s">
        <v>205</v>
      </c>
      <c r="G145" s="196" t="s">
        <v>206</v>
      </c>
      <c r="H145" s="197">
        <v>290.012</v>
      </c>
      <c r="I145" s="198"/>
      <c r="J145" s="199">
        <f>ROUND(I145*H145,2)</f>
        <v>0</v>
      </c>
      <c r="K145" s="200"/>
      <c r="L145" s="37"/>
      <c r="M145" s="201" t="s">
        <v>1</v>
      </c>
      <c r="N145" s="202" t="s">
        <v>38</v>
      </c>
      <c r="O145" s="69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5" t="s">
        <v>133</v>
      </c>
      <c r="AT145" s="205" t="s">
        <v>129</v>
      </c>
      <c r="AU145" s="205" t="s">
        <v>81</v>
      </c>
      <c r="AY145" s="15" t="s">
        <v>128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5" t="s">
        <v>81</v>
      </c>
      <c r="BK145" s="206">
        <f>ROUND(I145*H145,2)</f>
        <v>0</v>
      </c>
      <c r="BL145" s="15" t="s">
        <v>133</v>
      </c>
      <c r="BM145" s="205" t="s">
        <v>198</v>
      </c>
    </row>
    <row r="146" spans="2:51" s="12" customFormat="1" ht="12">
      <c r="B146" s="207"/>
      <c r="C146" s="208"/>
      <c r="D146" s="209" t="s">
        <v>149</v>
      </c>
      <c r="E146" s="210" t="s">
        <v>1</v>
      </c>
      <c r="F146" s="211" t="s">
        <v>440</v>
      </c>
      <c r="G146" s="208"/>
      <c r="H146" s="212">
        <v>290.012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149</v>
      </c>
      <c r="AU146" s="218" t="s">
        <v>81</v>
      </c>
      <c r="AV146" s="12" t="s">
        <v>83</v>
      </c>
      <c r="AW146" s="12" t="s">
        <v>30</v>
      </c>
      <c r="AX146" s="12" t="s">
        <v>73</v>
      </c>
      <c r="AY146" s="218" t="s">
        <v>128</v>
      </c>
    </row>
    <row r="147" spans="2:51" s="13" customFormat="1" ht="12">
      <c r="B147" s="219"/>
      <c r="C147" s="220"/>
      <c r="D147" s="209" t="s">
        <v>149</v>
      </c>
      <c r="E147" s="221" t="s">
        <v>1</v>
      </c>
      <c r="F147" s="222" t="s">
        <v>153</v>
      </c>
      <c r="G147" s="220"/>
      <c r="H147" s="223">
        <v>290.012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149</v>
      </c>
      <c r="AU147" s="229" t="s">
        <v>81</v>
      </c>
      <c r="AV147" s="13" t="s">
        <v>133</v>
      </c>
      <c r="AW147" s="13" t="s">
        <v>30</v>
      </c>
      <c r="AX147" s="13" t="s">
        <v>81</v>
      </c>
      <c r="AY147" s="229" t="s">
        <v>128</v>
      </c>
    </row>
    <row r="148" spans="1:65" s="2" customFormat="1" ht="21.75" customHeight="1">
      <c r="A148" s="32"/>
      <c r="B148" s="33"/>
      <c r="C148" s="193" t="s">
        <v>404</v>
      </c>
      <c r="D148" s="193" t="s">
        <v>129</v>
      </c>
      <c r="E148" s="194" t="s">
        <v>441</v>
      </c>
      <c r="F148" s="195" t="s">
        <v>442</v>
      </c>
      <c r="G148" s="196" t="s">
        <v>172</v>
      </c>
      <c r="H148" s="197">
        <v>564.828</v>
      </c>
      <c r="I148" s="198"/>
      <c r="J148" s="199">
        <f>ROUND(I148*H148,2)</f>
        <v>0</v>
      </c>
      <c r="K148" s="200"/>
      <c r="L148" s="37"/>
      <c r="M148" s="201" t="s">
        <v>1</v>
      </c>
      <c r="N148" s="202" t="s">
        <v>38</v>
      </c>
      <c r="O148" s="69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5" t="s">
        <v>133</v>
      </c>
      <c r="AT148" s="205" t="s">
        <v>129</v>
      </c>
      <c r="AU148" s="205" t="s">
        <v>81</v>
      </c>
      <c r="AY148" s="15" t="s">
        <v>128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5" t="s">
        <v>81</v>
      </c>
      <c r="BK148" s="206">
        <f>ROUND(I148*H148,2)</f>
        <v>0</v>
      </c>
      <c r="BL148" s="15" t="s">
        <v>133</v>
      </c>
      <c r="BM148" s="205" t="s">
        <v>202</v>
      </c>
    </row>
    <row r="149" spans="2:51" s="12" customFormat="1" ht="12">
      <c r="B149" s="207"/>
      <c r="C149" s="208"/>
      <c r="D149" s="209" t="s">
        <v>149</v>
      </c>
      <c r="E149" s="210" t="s">
        <v>1</v>
      </c>
      <c r="F149" s="211" t="s">
        <v>443</v>
      </c>
      <c r="G149" s="208"/>
      <c r="H149" s="212">
        <v>564.828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149</v>
      </c>
      <c r="AU149" s="218" t="s">
        <v>81</v>
      </c>
      <c r="AV149" s="12" t="s">
        <v>83</v>
      </c>
      <c r="AW149" s="12" t="s">
        <v>30</v>
      </c>
      <c r="AX149" s="12" t="s">
        <v>73</v>
      </c>
      <c r="AY149" s="218" t="s">
        <v>128</v>
      </c>
    </row>
    <row r="150" spans="2:51" s="13" customFormat="1" ht="12">
      <c r="B150" s="219"/>
      <c r="C150" s="220"/>
      <c r="D150" s="209" t="s">
        <v>149</v>
      </c>
      <c r="E150" s="221" t="s">
        <v>1</v>
      </c>
      <c r="F150" s="222" t="s">
        <v>153</v>
      </c>
      <c r="G150" s="220"/>
      <c r="H150" s="223">
        <v>564.828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149</v>
      </c>
      <c r="AU150" s="229" t="s">
        <v>81</v>
      </c>
      <c r="AV150" s="13" t="s">
        <v>133</v>
      </c>
      <c r="AW150" s="13" t="s">
        <v>30</v>
      </c>
      <c r="AX150" s="13" t="s">
        <v>81</v>
      </c>
      <c r="AY150" s="229" t="s">
        <v>128</v>
      </c>
    </row>
    <row r="151" spans="1:65" s="2" customFormat="1" ht="21.75" customHeight="1">
      <c r="A151" s="32"/>
      <c r="B151" s="33"/>
      <c r="C151" s="193" t="s">
        <v>444</v>
      </c>
      <c r="D151" s="193" t="s">
        <v>129</v>
      </c>
      <c r="E151" s="194" t="s">
        <v>445</v>
      </c>
      <c r="F151" s="195" t="s">
        <v>446</v>
      </c>
      <c r="G151" s="196" t="s">
        <v>172</v>
      </c>
      <c r="H151" s="197">
        <v>135.84</v>
      </c>
      <c r="I151" s="198"/>
      <c r="J151" s="199">
        <f>ROUND(I151*H151,2)</f>
        <v>0</v>
      </c>
      <c r="K151" s="200"/>
      <c r="L151" s="37"/>
      <c r="M151" s="201" t="s">
        <v>1</v>
      </c>
      <c r="N151" s="202" t="s">
        <v>38</v>
      </c>
      <c r="O151" s="69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5" t="s">
        <v>133</v>
      </c>
      <c r="AT151" s="205" t="s">
        <v>129</v>
      </c>
      <c r="AU151" s="205" t="s">
        <v>81</v>
      </c>
      <c r="AY151" s="15" t="s">
        <v>128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5" t="s">
        <v>81</v>
      </c>
      <c r="BK151" s="206">
        <f>ROUND(I151*H151,2)</f>
        <v>0</v>
      </c>
      <c r="BL151" s="15" t="s">
        <v>133</v>
      </c>
      <c r="BM151" s="205" t="s">
        <v>207</v>
      </c>
    </row>
    <row r="152" spans="1:65" s="2" customFormat="1" ht="16.5" customHeight="1">
      <c r="A152" s="32"/>
      <c r="B152" s="33"/>
      <c r="C152" s="230" t="s">
        <v>407</v>
      </c>
      <c r="D152" s="230" t="s">
        <v>224</v>
      </c>
      <c r="E152" s="231" t="s">
        <v>447</v>
      </c>
      <c r="F152" s="232" t="s">
        <v>448</v>
      </c>
      <c r="G152" s="233" t="s">
        <v>206</v>
      </c>
      <c r="H152" s="234">
        <v>258.096</v>
      </c>
      <c r="I152" s="235"/>
      <c r="J152" s="236">
        <f>ROUND(I152*H152,2)</f>
        <v>0</v>
      </c>
      <c r="K152" s="237"/>
      <c r="L152" s="238"/>
      <c r="M152" s="239" t="s">
        <v>1</v>
      </c>
      <c r="N152" s="240" t="s">
        <v>38</v>
      </c>
      <c r="O152" s="69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5" t="s">
        <v>161</v>
      </c>
      <c r="AT152" s="205" t="s">
        <v>224</v>
      </c>
      <c r="AU152" s="205" t="s">
        <v>81</v>
      </c>
      <c r="AY152" s="15" t="s">
        <v>128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5" t="s">
        <v>81</v>
      </c>
      <c r="BK152" s="206">
        <f>ROUND(I152*H152,2)</f>
        <v>0</v>
      </c>
      <c r="BL152" s="15" t="s">
        <v>133</v>
      </c>
      <c r="BM152" s="205" t="s">
        <v>211</v>
      </c>
    </row>
    <row r="153" spans="2:51" s="12" customFormat="1" ht="12">
      <c r="B153" s="207"/>
      <c r="C153" s="208"/>
      <c r="D153" s="209" t="s">
        <v>149</v>
      </c>
      <c r="E153" s="210" t="s">
        <v>1</v>
      </c>
      <c r="F153" s="211" t="s">
        <v>449</v>
      </c>
      <c r="G153" s="208"/>
      <c r="H153" s="212">
        <v>258.096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149</v>
      </c>
      <c r="AU153" s="218" t="s">
        <v>81</v>
      </c>
      <c r="AV153" s="12" t="s">
        <v>83</v>
      </c>
      <c r="AW153" s="12" t="s">
        <v>30</v>
      </c>
      <c r="AX153" s="12" t="s">
        <v>73</v>
      </c>
      <c r="AY153" s="218" t="s">
        <v>128</v>
      </c>
    </row>
    <row r="154" spans="2:51" s="13" customFormat="1" ht="12">
      <c r="B154" s="219"/>
      <c r="C154" s="220"/>
      <c r="D154" s="209" t="s">
        <v>149</v>
      </c>
      <c r="E154" s="221" t="s">
        <v>1</v>
      </c>
      <c r="F154" s="222" t="s">
        <v>153</v>
      </c>
      <c r="G154" s="220"/>
      <c r="H154" s="223">
        <v>258.096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149</v>
      </c>
      <c r="AU154" s="229" t="s">
        <v>81</v>
      </c>
      <c r="AV154" s="13" t="s">
        <v>133</v>
      </c>
      <c r="AW154" s="13" t="s">
        <v>30</v>
      </c>
      <c r="AX154" s="13" t="s">
        <v>81</v>
      </c>
      <c r="AY154" s="229" t="s">
        <v>128</v>
      </c>
    </row>
    <row r="155" spans="2:63" s="11" customFormat="1" ht="25.95" customHeight="1">
      <c r="B155" s="179"/>
      <c r="C155" s="180"/>
      <c r="D155" s="181" t="s">
        <v>72</v>
      </c>
      <c r="E155" s="182" t="s">
        <v>450</v>
      </c>
      <c r="F155" s="182" t="s">
        <v>451</v>
      </c>
      <c r="G155" s="180"/>
      <c r="H155" s="180"/>
      <c r="I155" s="183"/>
      <c r="J155" s="184">
        <f>BK155</f>
        <v>0</v>
      </c>
      <c r="K155" s="180"/>
      <c r="L155" s="185"/>
      <c r="M155" s="186"/>
      <c r="N155" s="187"/>
      <c r="O155" s="187"/>
      <c r="P155" s="188">
        <f>SUM(P156:P158)</f>
        <v>0</v>
      </c>
      <c r="Q155" s="187"/>
      <c r="R155" s="188">
        <f>SUM(R156:R158)</f>
        <v>0</v>
      </c>
      <c r="S155" s="187"/>
      <c r="T155" s="189">
        <f>SUM(T156:T158)</f>
        <v>0</v>
      </c>
      <c r="AR155" s="190" t="s">
        <v>81</v>
      </c>
      <c r="AT155" s="191" t="s">
        <v>72</v>
      </c>
      <c r="AU155" s="191" t="s">
        <v>73</v>
      </c>
      <c r="AY155" s="190" t="s">
        <v>128</v>
      </c>
      <c r="BK155" s="192">
        <f>SUM(BK156:BK158)</f>
        <v>0</v>
      </c>
    </row>
    <row r="156" spans="1:65" s="2" customFormat="1" ht="16.5" customHeight="1">
      <c r="A156" s="32"/>
      <c r="B156" s="33"/>
      <c r="C156" s="193" t="s">
        <v>150</v>
      </c>
      <c r="D156" s="193" t="s">
        <v>129</v>
      </c>
      <c r="E156" s="194" t="s">
        <v>452</v>
      </c>
      <c r="F156" s="195" t="s">
        <v>453</v>
      </c>
      <c r="G156" s="196" t="s">
        <v>137</v>
      </c>
      <c r="H156" s="197">
        <v>4</v>
      </c>
      <c r="I156" s="198"/>
      <c r="J156" s="199">
        <f>ROUND(I156*H156,2)</f>
        <v>0</v>
      </c>
      <c r="K156" s="200"/>
      <c r="L156" s="37"/>
      <c r="M156" s="201" t="s">
        <v>1</v>
      </c>
      <c r="N156" s="202" t="s">
        <v>38</v>
      </c>
      <c r="O156" s="69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5" t="s">
        <v>133</v>
      </c>
      <c r="AT156" s="205" t="s">
        <v>129</v>
      </c>
      <c r="AU156" s="205" t="s">
        <v>81</v>
      </c>
      <c r="AY156" s="15" t="s">
        <v>128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5" t="s">
        <v>81</v>
      </c>
      <c r="BK156" s="206">
        <f>ROUND(I156*H156,2)</f>
        <v>0</v>
      </c>
      <c r="BL156" s="15" t="s">
        <v>133</v>
      </c>
      <c r="BM156" s="205" t="s">
        <v>215</v>
      </c>
    </row>
    <row r="157" spans="1:65" s="2" customFormat="1" ht="21.75" customHeight="1">
      <c r="A157" s="32"/>
      <c r="B157" s="33"/>
      <c r="C157" s="230" t="s">
        <v>202</v>
      </c>
      <c r="D157" s="230" t="s">
        <v>224</v>
      </c>
      <c r="E157" s="231" t="s">
        <v>454</v>
      </c>
      <c r="F157" s="232" t="s">
        <v>455</v>
      </c>
      <c r="G157" s="233" t="s">
        <v>137</v>
      </c>
      <c r="H157" s="234">
        <v>4.04</v>
      </c>
      <c r="I157" s="235"/>
      <c r="J157" s="236">
        <f>ROUND(I157*H157,2)</f>
        <v>0</v>
      </c>
      <c r="K157" s="237"/>
      <c r="L157" s="238"/>
      <c r="M157" s="239" t="s">
        <v>1</v>
      </c>
      <c r="N157" s="240" t="s">
        <v>38</v>
      </c>
      <c r="O157" s="69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5" t="s">
        <v>161</v>
      </c>
      <c r="AT157" s="205" t="s">
        <v>224</v>
      </c>
      <c r="AU157" s="205" t="s">
        <v>81</v>
      </c>
      <c r="AY157" s="15" t="s">
        <v>128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5" t="s">
        <v>81</v>
      </c>
      <c r="BK157" s="206">
        <f>ROUND(I157*H157,2)</f>
        <v>0</v>
      </c>
      <c r="BL157" s="15" t="s">
        <v>133</v>
      </c>
      <c r="BM157" s="205" t="s">
        <v>219</v>
      </c>
    </row>
    <row r="158" spans="1:65" s="2" customFormat="1" ht="16.5" customHeight="1">
      <c r="A158" s="32"/>
      <c r="B158" s="33"/>
      <c r="C158" s="193" t="s">
        <v>456</v>
      </c>
      <c r="D158" s="193" t="s">
        <v>129</v>
      </c>
      <c r="E158" s="194" t="s">
        <v>457</v>
      </c>
      <c r="F158" s="195" t="s">
        <v>458</v>
      </c>
      <c r="G158" s="196" t="s">
        <v>172</v>
      </c>
      <c r="H158" s="197">
        <v>24.755</v>
      </c>
      <c r="I158" s="198"/>
      <c r="J158" s="199">
        <f>ROUND(I158*H158,2)</f>
        <v>0</v>
      </c>
      <c r="K158" s="200"/>
      <c r="L158" s="37"/>
      <c r="M158" s="201" t="s">
        <v>1</v>
      </c>
      <c r="N158" s="202" t="s">
        <v>38</v>
      </c>
      <c r="O158" s="69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5" t="s">
        <v>133</v>
      </c>
      <c r="AT158" s="205" t="s">
        <v>129</v>
      </c>
      <c r="AU158" s="205" t="s">
        <v>81</v>
      </c>
      <c r="AY158" s="15" t="s">
        <v>128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5" t="s">
        <v>81</v>
      </c>
      <c r="BK158" s="206">
        <f>ROUND(I158*H158,2)</f>
        <v>0</v>
      </c>
      <c r="BL158" s="15" t="s">
        <v>133</v>
      </c>
      <c r="BM158" s="205" t="s">
        <v>223</v>
      </c>
    </row>
    <row r="159" spans="2:63" s="11" customFormat="1" ht="25.95" customHeight="1">
      <c r="B159" s="179"/>
      <c r="C159" s="180"/>
      <c r="D159" s="181" t="s">
        <v>72</v>
      </c>
      <c r="E159" s="182" t="s">
        <v>459</v>
      </c>
      <c r="F159" s="182" t="s">
        <v>460</v>
      </c>
      <c r="G159" s="180"/>
      <c r="H159" s="180"/>
      <c r="I159" s="183"/>
      <c r="J159" s="184">
        <f>BK159</f>
        <v>0</v>
      </c>
      <c r="K159" s="180"/>
      <c r="L159" s="185"/>
      <c r="M159" s="186"/>
      <c r="N159" s="187"/>
      <c r="O159" s="187"/>
      <c r="P159" s="188">
        <f>SUM(P160:P204)</f>
        <v>0</v>
      </c>
      <c r="Q159" s="187"/>
      <c r="R159" s="188">
        <f>SUM(R160:R204)</f>
        <v>0</v>
      </c>
      <c r="S159" s="187"/>
      <c r="T159" s="189">
        <f>SUM(T160:T204)</f>
        <v>0</v>
      </c>
      <c r="AR159" s="190" t="s">
        <v>81</v>
      </c>
      <c r="AT159" s="191" t="s">
        <v>72</v>
      </c>
      <c r="AU159" s="191" t="s">
        <v>73</v>
      </c>
      <c r="AY159" s="190" t="s">
        <v>128</v>
      </c>
      <c r="BK159" s="192">
        <f>SUM(BK160:BK204)</f>
        <v>0</v>
      </c>
    </row>
    <row r="160" spans="1:65" s="2" customFormat="1" ht="21.75" customHeight="1">
      <c r="A160" s="32"/>
      <c r="B160" s="33"/>
      <c r="C160" s="193" t="s">
        <v>81</v>
      </c>
      <c r="D160" s="193" t="s">
        <v>129</v>
      </c>
      <c r="E160" s="194" t="s">
        <v>461</v>
      </c>
      <c r="F160" s="195" t="s">
        <v>462</v>
      </c>
      <c r="G160" s="196" t="s">
        <v>160</v>
      </c>
      <c r="H160" s="197">
        <v>79.5</v>
      </c>
      <c r="I160" s="198"/>
      <c r="J160" s="199">
        <f>ROUND(I160*H160,2)</f>
        <v>0</v>
      </c>
      <c r="K160" s="200"/>
      <c r="L160" s="37"/>
      <c r="M160" s="201" t="s">
        <v>1</v>
      </c>
      <c r="N160" s="202" t="s">
        <v>38</v>
      </c>
      <c r="O160" s="69"/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5" t="s">
        <v>133</v>
      </c>
      <c r="AT160" s="205" t="s">
        <v>129</v>
      </c>
      <c r="AU160" s="205" t="s">
        <v>81</v>
      </c>
      <c r="AY160" s="15" t="s">
        <v>128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5" t="s">
        <v>81</v>
      </c>
      <c r="BK160" s="206">
        <f>ROUND(I160*H160,2)</f>
        <v>0</v>
      </c>
      <c r="BL160" s="15" t="s">
        <v>133</v>
      </c>
      <c r="BM160" s="205" t="s">
        <v>228</v>
      </c>
    </row>
    <row r="161" spans="1:65" s="2" customFormat="1" ht="21.75" customHeight="1">
      <c r="A161" s="32"/>
      <c r="B161" s="33"/>
      <c r="C161" s="193" t="s">
        <v>83</v>
      </c>
      <c r="D161" s="193" t="s">
        <v>129</v>
      </c>
      <c r="E161" s="194" t="s">
        <v>463</v>
      </c>
      <c r="F161" s="195" t="s">
        <v>464</v>
      </c>
      <c r="G161" s="196" t="s">
        <v>160</v>
      </c>
      <c r="H161" s="197">
        <v>41.9</v>
      </c>
      <c r="I161" s="198"/>
      <c r="J161" s="199">
        <f>ROUND(I161*H161,2)</f>
        <v>0</v>
      </c>
      <c r="K161" s="200"/>
      <c r="L161" s="37"/>
      <c r="M161" s="201" t="s">
        <v>1</v>
      </c>
      <c r="N161" s="202" t="s">
        <v>38</v>
      </c>
      <c r="O161" s="69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5" t="s">
        <v>133</v>
      </c>
      <c r="AT161" s="205" t="s">
        <v>129</v>
      </c>
      <c r="AU161" s="205" t="s">
        <v>81</v>
      </c>
      <c r="AY161" s="15" t="s">
        <v>128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5" t="s">
        <v>81</v>
      </c>
      <c r="BK161" s="206">
        <f>ROUND(I161*H161,2)</f>
        <v>0</v>
      </c>
      <c r="BL161" s="15" t="s">
        <v>133</v>
      </c>
      <c r="BM161" s="205" t="s">
        <v>233</v>
      </c>
    </row>
    <row r="162" spans="2:51" s="12" customFormat="1" ht="12">
      <c r="B162" s="207"/>
      <c r="C162" s="208"/>
      <c r="D162" s="209" t="s">
        <v>149</v>
      </c>
      <c r="E162" s="210" t="s">
        <v>1</v>
      </c>
      <c r="F162" s="211" t="s">
        <v>465</v>
      </c>
      <c r="G162" s="208"/>
      <c r="H162" s="212">
        <v>41.9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149</v>
      </c>
      <c r="AU162" s="218" t="s">
        <v>81</v>
      </c>
      <c r="AV162" s="12" t="s">
        <v>83</v>
      </c>
      <c r="AW162" s="12" t="s">
        <v>30</v>
      </c>
      <c r="AX162" s="12" t="s">
        <v>73</v>
      </c>
      <c r="AY162" s="218" t="s">
        <v>128</v>
      </c>
    </row>
    <row r="163" spans="2:51" s="13" customFormat="1" ht="12">
      <c r="B163" s="219"/>
      <c r="C163" s="220"/>
      <c r="D163" s="209" t="s">
        <v>149</v>
      </c>
      <c r="E163" s="221" t="s">
        <v>1</v>
      </c>
      <c r="F163" s="222" t="s">
        <v>153</v>
      </c>
      <c r="G163" s="220"/>
      <c r="H163" s="223">
        <v>41.9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149</v>
      </c>
      <c r="AU163" s="229" t="s">
        <v>81</v>
      </c>
      <c r="AV163" s="13" t="s">
        <v>133</v>
      </c>
      <c r="AW163" s="13" t="s">
        <v>30</v>
      </c>
      <c r="AX163" s="13" t="s">
        <v>81</v>
      </c>
      <c r="AY163" s="229" t="s">
        <v>128</v>
      </c>
    </row>
    <row r="164" spans="1:65" s="2" customFormat="1" ht="21.75" customHeight="1">
      <c r="A164" s="32"/>
      <c r="B164" s="33"/>
      <c r="C164" s="193" t="s">
        <v>154</v>
      </c>
      <c r="D164" s="193" t="s">
        <v>129</v>
      </c>
      <c r="E164" s="194" t="s">
        <v>466</v>
      </c>
      <c r="F164" s="195" t="s">
        <v>467</v>
      </c>
      <c r="G164" s="196" t="s">
        <v>160</v>
      </c>
      <c r="H164" s="197">
        <v>72.9</v>
      </c>
      <c r="I164" s="198"/>
      <c r="J164" s="199">
        <f>ROUND(I164*H164,2)</f>
        <v>0</v>
      </c>
      <c r="K164" s="200"/>
      <c r="L164" s="37"/>
      <c r="M164" s="201" t="s">
        <v>1</v>
      </c>
      <c r="N164" s="202" t="s">
        <v>38</v>
      </c>
      <c r="O164" s="69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5" t="s">
        <v>133</v>
      </c>
      <c r="AT164" s="205" t="s">
        <v>129</v>
      </c>
      <c r="AU164" s="205" t="s">
        <v>81</v>
      </c>
      <c r="AY164" s="15" t="s">
        <v>128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5" t="s">
        <v>81</v>
      </c>
      <c r="BK164" s="206">
        <f>ROUND(I164*H164,2)</f>
        <v>0</v>
      </c>
      <c r="BL164" s="15" t="s">
        <v>133</v>
      </c>
      <c r="BM164" s="205" t="s">
        <v>240</v>
      </c>
    </row>
    <row r="165" spans="2:51" s="12" customFormat="1" ht="12">
      <c r="B165" s="207"/>
      <c r="C165" s="208"/>
      <c r="D165" s="209" t="s">
        <v>149</v>
      </c>
      <c r="E165" s="210" t="s">
        <v>1</v>
      </c>
      <c r="F165" s="211" t="s">
        <v>468</v>
      </c>
      <c r="G165" s="208"/>
      <c r="H165" s="212">
        <v>72.9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149</v>
      </c>
      <c r="AU165" s="218" t="s">
        <v>81</v>
      </c>
      <c r="AV165" s="12" t="s">
        <v>83</v>
      </c>
      <c r="AW165" s="12" t="s">
        <v>30</v>
      </c>
      <c r="AX165" s="12" t="s">
        <v>73</v>
      </c>
      <c r="AY165" s="218" t="s">
        <v>128</v>
      </c>
    </row>
    <row r="166" spans="2:51" s="13" customFormat="1" ht="12">
      <c r="B166" s="219"/>
      <c r="C166" s="220"/>
      <c r="D166" s="209" t="s">
        <v>149</v>
      </c>
      <c r="E166" s="221" t="s">
        <v>1</v>
      </c>
      <c r="F166" s="222" t="s">
        <v>153</v>
      </c>
      <c r="G166" s="220"/>
      <c r="H166" s="223">
        <v>72.9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149</v>
      </c>
      <c r="AU166" s="229" t="s">
        <v>81</v>
      </c>
      <c r="AV166" s="13" t="s">
        <v>133</v>
      </c>
      <c r="AW166" s="13" t="s">
        <v>30</v>
      </c>
      <c r="AX166" s="13" t="s">
        <v>81</v>
      </c>
      <c r="AY166" s="229" t="s">
        <v>128</v>
      </c>
    </row>
    <row r="167" spans="1:65" s="2" customFormat="1" ht="21.75" customHeight="1">
      <c r="A167" s="32"/>
      <c r="B167" s="33"/>
      <c r="C167" s="193" t="s">
        <v>133</v>
      </c>
      <c r="D167" s="193" t="s">
        <v>129</v>
      </c>
      <c r="E167" s="194" t="s">
        <v>469</v>
      </c>
      <c r="F167" s="195" t="s">
        <v>470</v>
      </c>
      <c r="G167" s="196" t="s">
        <v>137</v>
      </c>
      <c r="H167" s="197">
        <v>2</v>
      </c>
      <c r="I167" s="198"/>
      <c r="J167" s="199">
        <f aca="true" t="shared" si="0" ref="J167:J172">ROUND(I167*H167,2)</f>
        <v>0</v>
      </c>
      <c r="K167" s="200"/>
      <c r="L167" s="37"/>
      <c r="M167" s="201" t="s">
        <v>1</v>
      </c>
      <c r="N167" s="202" t="s">
        <v>38</v>
      </c>
      <c r="O167" s="69"/>
      <c r="P167" s="203">
        <f aca="true" t="shared" si="1" ref="P167:P172">O167*H167</f>
        <v>0</v>
      </c>
      <c r="Q167" s="203">
        <v>0</v>
      </c>
      <c r="R167" s="203">
        <f aca="true" t="shared" si="2" ref="R167:R172">Q167*H167</f>
        <v>0</v>
      </c>
      <c r="S167" s="203">
        <v>0</v>
      </c>
      <c r="T167" s="204">
        <f aca="true" t="shared" si="3" ref="T167:T172"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5" t="s">
        <v>133</v>
      </c>
      <c r="AT167" s="205" t="s">
        <v>129</v>
      </c>
      <c r="AU167" s="205" t="s">
        <v>81</v>
      </c>
      <c r="AY167" s="15" t="s">
        <v>128</v>
      </c>
      <c r="BE167" s="206">
        <f aca="true" t="shared" si="4" ref="BE167:BE172">IF(N167="základní",J167,0)</f>
        <v>0</v>
      </c>
      <c r="BF167" s="206">
        <f aca="true" t="shared" si="5" ref="BF167:BF172">IF(N167="snížená",J167,0)</f>
        <v>0</v>
      </c>
      <c r="BG167" s="206">
        <f aca="true" t="shared" si="6" ref="BG167:BG172">IF(N167="zákl. přenesená",J167,0)</f>
        <v>0</v>
      </c>
      <c r="BH167" s="206">
        <f aca="true" t="shared" si="7" ref="BH167:BH172">IF(N167="sníž. přenesená",J167,0)</f>
        <v>0</v>
      </c>
      <c r="BI167" s="206">
        <f aca="true" t="shared" si="8" ref="BI167:BI172">IF(N167="nulová",J167,0)</f>
        <v>0</v>
      </c>
      <c r="BJ167" s="15" t="s">
        <v>81</v>
      </c>
      <c r="BK167" s="206">
        <f aca="true" t="shared" si="9" ref="BK167:BK172">ROUND(I167*H167,2)</f>
        <v>0</v>
      </c>
      <c r="BL167" s="15" t="s">
        <v>133</v>
      </c>
      <c r="BM167" s="205" t="s">
        <v>245</v>
      </c>
    </row>
    <row r="168" spans="1:65" s="2" customFormat="1" ht="21.75" customHeight="1">
      <c r="A168" s="32"/>
      <c r="B168" s="33"/>
      <c r="C168" s="193" t="s">
        <v>165</v>
      </c>
      <c r="D168" s="193" t="s">
        <v>129</v>
      </c>
      <c r="E168" s="194" t="s">
        <v>471</v>
      </c>
      <c r="F168" s="195" t="s">
        <v>472</v>
      </c>
      <c r="G168" s="196" t="s">
        <v>137</v>
      </c>
      <c r="H168" s="197">
        <v>2</v>
      </c>
      <c r="I168" s="198"/>
      <c r="J168" s="199">
        <f t="shared" si="0"/>
        <v>0</v>
      </c>
      <c r="K168" s="200"/>
      <c r="L168" s="37"/>
      <c r="M168" s="201" t="s">
        <v>1</v>
      </c>
      <c r="N168" s="202" t="s">
        <v>38</v>
      </c>
      <c r="O168" s="69"/>
      <c r="P168" s="203">
        <f t="shared" si="1"/>
        <v>0</v>
      </c>
      <c r="Q168" s="203">
        <v>0</v>
      </c>
      <c r="R168" s="203">
        <f t="shared" si="2"/>
        <v>0</v>
      </c>
      <c r="S168" s="203">
        <v>0</v>
      </c>
      <c r="T168" s="204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5" t="s">
        <v>133</v>
      </c>
      <c r="AT168" s="205" t="s">
        <v>129</v>
      </c>
      <c r="AU168" s="205" t="s">
        <v>81</v>
      </c>
      <c r="AY168" s="15" t="s">
        <v>128</v>
      </c>
      <c r="BE168" s="206">
        <f t="shared" si="4"/>
        <v>0</v>
      </c>
      <c r="BF168" s="206">
        <f t="shared" si="5"/>
        <v>0</v>
      </c>
      <c r="BG168" s="206">
        <f t="shared" si="6"/>
        <v>0</v>
      </c>
      <c r="BH168" s="206">
        <f t="shared" si="7"/>
        <v>0</v>
      </c>
      <c r="BI168" s="206">
        <f t="shared" si="8"/>
        <v>0</v>
      </c>
      <c r="BJ168" s="15" t="s">
        <v>81</v>
      </c>
      <c r="BK168" s="206">
        <f t="shared" si="9"/>
        <v>0</v>
      </c>
      <c r="BL168" s="15" t="s">
        <v>133</v>
      </c>
      <c r="BM168" s="205" t="s">
        <v>248</v>
      </c>
    </row>
    <row r="169" spans="1:65" s="2" customFormat="1" ht="21.75" customHeight="1">
      <c r="A169" s="32"/>
      <c r="B169" s="33"/>
      <c r="C169" s="193" t="s">
        <v>157</v>
      </c>
      <c r="D169" s="193" t="s">
        <v>129</v>
      </c>
      <c r="E169" s="194" t="s">
        <v>473</v>
      </c>
      <c r="F169" s="195" t="s">
        <v>474</v>
      </c>
      <c r="G169" s="196" t="s">
        <v>137</v>
      </c>
      <c r="H169" s="197">
        <v>4</v>
      </c>
      <c r="I169" s="198"/>
      <c r="J169" s="199">
        <f t="shared" si="0"/>
        <v>0</v>
      </c>
      <c r="K169" s="200"/>
      <c r="L169" s="37"/>
      <c r="M169" s="201" t="s">
        <v>1</v>
      </c>
      <c r="N169" s="202" t="s">
        <v>38</v>
      </c>
      <c r="O169" s="69"/>
      <c r="P169" s="203">
        <f t="shared" si="1"/>
        <v>0</v>
      </c>
      <c r="Q169" s="203">
        <v>0</v>
      </c>
      <c r="R169" s="203">
        <f t="shared" si="2"/>
        <v>0</v>
      </c>
      <c r="S169" s="203">
        <v>0</v>
      </c>
      <c r="T169" s="204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5" t="s">
        <v>133</v>
      </c>
      <c r="AT169" s="205" t="s">
        <v>129</v>
      </c>
      <c r="AU169" s="205" t="s">
        <v>81</v>
      </c>
      <c r="AY169" s="15" t="s">
        <v>128</v>
      </c>
      <c r="BE169" s="206">
        <f t="shared" si="4"/>
        <v>0</v>
      </c>
      <c r="BF169" s="206">
        <f t="shared" si="5"/>
        <v>0</v>
      </c>
      <c r="BG169" s="206">
        <f t="shared" si="6"/>
        <v>0</v>
      </c>
      <c r="BH169" s="206">
        <f t="shared" si="7"/>
        <v>0</v>
      </c>
      <c r="BI169" s="206">
        <f t="shared" si="8"/>
        <v>0</v>
      </c>
      <c r="BJ169" s="15" t="s">
        <v>81</v>
      </c>
      <c r="BK169" s="206">
        <f t="shared" si="9"/>
        <v>0</v>
      </c>
      <c r="BL169" s="15" t="s">
        <v>133</v>
      </c>
      <c r="BM169" s="205" t="s">
        <v>252</v>
      </c>
    </row>
    <row r="170" spans="1:65" s="2" customFormat="1" ht="16.5" customHeight="1">
      <c r="A170" s="32"/>
      <c r="B170" s="33"/>
      <c r="C170" s="193" t="s">
        <v>179</v>
      </c>
      <c r="D170" s="193" t="s">
        <v>129</v>
      </c>
      <c r="E170" s="194" t="s">
        <v>475</v>
      </c>
      <c r="F170" s="195" t="s">
        <v>476</v>
      </c>
      <c r="G170" s="196" t="s">
        <v>137</v>
      </c>
      <c r="H170" s="197">
        <v>1</v>
      </c>
      <c r="I170" s="198"/>
      <c r="J170" s="199">
        <f t="shared" si="0"/>
        <v>0</v>
      </c>
      <c r="K170" s="200"/>
      <c r="L170" s="37"/>
      <c r="M170" s="201" t="s">
        <v>1</v>
      </c>
      <c r="N170" s="202" t="s">
        <v>38</v>
      </c>
      <c r="O170" s="69"/>
      <c r="P170" s="203">
        <f t="shared" si="1"/>
        <v>0</v>
      </c>
      <c r="Q170" s="203">
        <v>0</v>
      </c>
      <c r="R170" s="203">
        <f t="shared" si="2"/>
        <v>0</v>
      </c>
      <c r="S170" s="203">
        <v>0</v>
      </c>
      <c r="T170" s="204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5" t="s">
        <v>133</v>
      </c>
      <c r="AT170" s="205" t="s">
        <v>129</v>
      </c>
      <c r="AU170" s="205" t="s">
        <v>81</v>
      </c>
      <c r="AY170" s="15" t="s">
        <v>128</v>
      </c>
      <c r="BE170" s="206">
        <f t="shared" si="4"/>
        <v>0</v>
      </c>
      <c r="BF170" s="206">
        <f t="shared" si="5"/>
        <v>0</v>
      </c>
      <c r="BG170" s="206">
        <f t="shared" si="6"/>
        <v>0</v>
      </c>
      <c r="BH170" s="206">
        <f t="shared" si="7"/>
        <v>0</v>
      </c>
      <c r="BI170" s="206">
        <f t="shared" si="8"/>
        <v>0</v>
      </c>
      <c r="BJ170" s="15" t="s">
        <v>81</v>
      </c>
      <c r="BK170" s="206">
        <f t="shared" si="9"/>
        <v>0</v>
      </c>
      <c r="BL170" s="15" t="s">
        <v>133</v>
      </c>
      <c r="BM170" s="205" t="s">
        <v>255</v>
      </c>
    </row>
    <row r="171" spans="1:65" s="2" customFormat="1" ht="16.5" customHeight="1">
      <c r="A171" s="32"/>
      <c r="B171" s="33"/>
      <c r="C171" s="193" t="s">
        <v>161</v>
      </c>
      <c r="D171" s="193" t="s">
        <v>129</v>
      </c>
      <c r="E171" s="194" t="s">
        <v>477</v>
      </c>
      <c r="F171" s="195" t="s">
        <v>478</v>
      </c>
      <c r="G171" s="196" t="s">
        <v>137</v>
      </c>
      <c r="H171" s="197">
        <v>1</v>
      </c>
      <c r="I171" s="198"/>
      <c r="J171" s="199">
        <f t="shared" si="0"/>
        <v>0</v>
      </c>
      <c r="K171" s="200"/>
      <c r="L171" s="37"/>
      <c r="M171" s="201" t="s">
        <v>1</v>
      </c>
      <c r="N171" s="202" t="s">
        <v>38</v>
      </c>
      <c r="O171" s="69"/>
      <c r="P171" s="203">
        <f t="shared" si="1"/>
        <v>0</v>
      </c>
      <c r="Q171" s="203">
        <v>0</v>
      </c>
      <c r="R171" s="203">
        <f t="shared" si="2"/>
        <v>0</v>
      </c>
      <c r="S171" s="203">
        <v>0</v>
      </c>
      <c r="T171" s="204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5" t="s">
        <v>133</v>
      </c>
      <c r="AT171" s="205" t="s">
        <v>129</v>
      </c>
      <c r="AU171" s="205" t="s">
        <v>81</v>
      </c>
      <c r="AY171" s="15" t="s">
        <v>128</v>
      </c>
      <c r="BE171" s="206">
        <f t="shared" si="4"/>
        <v>0</v>
      </c>
      <c r="BF171" s="206">
        <f t="shared" si="5"/>
        <v>0</v>
      </c>
      <c r="BG171" s="206">
        <f t="shared" si="6"/>
        <v>0</v>
      </c>
      <c r="BH171" s="206">
        <f t="shared" si="7"/>
        <v>0</v>
      </c>
      <c r="BI171" s="206">
        <f t="shared" si="8"/>
        <v>0</v>
      </c>
      <c r="BJ171" s="15" t="s">
        <v>81</v>
      </c>
      <c r="BK171" s="206">
        <f t="shared" si="9"/>
        <v>0</v>
      </c>
      <c r="BL171" s="15" t="s">
        <v>133</v>
      </c>
      <c r="BM171" s="205" t="s">
        <v>258</v>
      </c>
    </row>
    <row r="172" spans="1:65" s="2" customFormat="1" ht="21.75" customHeight="1">
      <c r="A172" s="32"/>
      <c r="B172" s="33"/>
      <c r="C172" s="230" t="s">
        <v>188</v>
      </c>
      <c r="D172" s="230" t="s">
        <v>224</v>
      </c>
      <c r="E172" s="231" t="s">
        <v>479</v>
      </c>
      <c r="F172" s="232" t="s">
        <v>480</v>
      </c>
      <c r="G172" s="233" t="s">
        <v>160</v>
      </c>
      <c r="H172" s="234">
        <v>80.693</v>
      </c>
      <c r="I172" s="235"/>
      <c r="J172" s="236">
        <f t="shared" si="0"/>
        <v>0</v>
      </c>
      <c r="K172" s="237"/>
      <c r="L172" s="238"/>
      <c r="M172" s="239" t="s">
        <v>1</v>
      </c>
      <c r="N172" s="240" t="s">
        <v>38</v>
      </c>
      <c r="O172" s="69"/>
      <c r="P172" s="203">
        <f t="shared" si="1"/>
        <v>0</v>
      </c>
      <c r="Q172" s="203">
        <v>0</v>
      </c>
      <c r="R172" s="203">
        <f t="shared" si="2"/>
        <v>0</v>
      </c>
      <c r="S172" s="203">
        <v>0</v>
      </c>
      <c r="T172" s="204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5" t="s">
        <v>161</v>
      </c>
      <c r="AT172" s="205" t="s">
        <v>224</v>
      </c>
      <c r="AU172" s="205" t="s">
        <v>81</v>
      </c>
      <c r="AY172" s="15" t="s">
        <v>128</v>
      </c>
      <c r="BE172" s="206">
        <f t="shared" si="4"/>
        <v>0</v>
      </c>
      <c r="BF172" s="206">
        <f t="shared" si="5"/>
        <v>0</v>
      </c>
      <c r="BG172" s="206">
        <f t="shared" si="6"/>
        <v>0</v>
      </c>
      <c r="BH172" s="206">
        <f t="shared" si="7"/>
        <v>0</v>
      </c>
      <c r="BI172" s="206">
        <f t="shared" si="8"/>
        <v>0</v>
      </c>
      <c r="BJ172" s="15" t="s">
        <v>81</v>
      </c>
      <c r="BK172" s="206">
        <f t="shared" si="9"/>
        <v>0</v>
      </c>
      <c r="BL172" s="15" t="s">
        <v>133</v>
      </c>
      <c r="BM172" s="205" t="s">
        <v>261</v>
      </c>
    </row>
    <row r="173" spans="2:51" s="12" customFormat="1" ht="12">
      <c r="B173" s="207"/>
      <c r="C173" s="208"/>
      <c r="D173" s="209" t="s">
        <v>149</v>
      </c>
      <c r="E173" s="210" t="s">
        <v>1</v>
      </c>
      <c r="F173" s="211" t="s">
        <v>481</v>
      </c>
      <c r="G173" s="208"/>
      <c r="H173" s="212">
        <v>80.693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149</v>
      </c>
      <c r="AU173" s="218" t="s">
        <v>81</v>
      </c>
      <c r="AV173" s="12" t="s">
        <v>83</v>
      </c>
      <c r="AW173" s="12" t="s">
        <v>30</v>
      </c>
      <c r="AX173" s="12" t="s">
        <v>73</v>
      </c>
      <c r="AY173" s="218" t="s">
        <v>128</v>
      </c>
    </row>
    <row r="174" spans="2:51" s="13" customFormat="1" ht="12">
      <c r="B174" s="219"/>
      <c r="C174" s="220"/>
      <c r="D174" s="209" t="s">
        <v>149</v>
      </c>
      <c r="E174" s="221" t="s">
        <v>1</v>
      </c>
      <c r="F174" s="222" t="s">
        <v>153</v>
      </c>
      <c r="G174" s="220"/>
      <c r="H174" s="223">
        <v>80.693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149</v>
      </c>
      <c r="AU174" s="229" t="s">
        <v>81</v>
      </c>
      <c r="AV174" s="13" t="s">
        <v>133</v>
      </c>
      <c r="AW174" s="13" t="s">
        <v>30</v>
      </c>
      <c r="AX174" s="13" t="s">
        <v>81</v>
      </c>
      <c r="AY174" s="229" t="s">
        <v>128</v>
      </c>
    </row>
    <row r="175" spans="1:65" s="2" customFormat="1" ht="21.75" customHeight="1">
      <c r="A175" s="32"/>
      <c r="B175" s="33"/>
      <c r="C175" s="230" t="s">
        <v>168</v>
      </c>
      <c r="D175" s="230" t="s">
        <v>224</v>
      </c>
      <c r="E175" s="231" t="s">
        <v>482</v>
      </c>
      <c r="F175" s="232" t="s">
        <v>483</v>
      </c>
      <c r="G175" s="233" t="s">
        <v>160</v>
      </c>
      <c r="H175" s="234">
        <v>42.529</v>
      </c>
      <c r="I175" s="235"/>
      <c r="J175" s="236">
        <f>ROUND(I175*H175,2)</f>
        <v>0</v>
      </c>
      <c r="K175" s="237"/>
      <c r="L175" s="238"/>
      <c r="M175" s="239" t="s">
        <v>1</v>
      </c>
      <c r="N175" s="240" t="s">
        <v>38</v>
      </c>
      <c r="O175" s="69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5" t="s">
        <v>161</v>
      </c>
      <c r="AT175" s="205" t="s">
        <v>224</v>
      </c>
      <c r="AU175" s="205" t="s">
        <v>81</v>
      </c>
      <c r="AY175" s="15" t="s">
        <v>128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5" t="s">
        <v>81</v>
      </c>
      <c r="BK175" s="206">
        <f>ROUND(I175*H175,2)</f>
        <v>0</v>
      </c>
      <c r="BL175" s="15" t="s">
        <v>133</v>
      </c>
      <c r="BM175" s="205" t="s">
        <v>264</v>
      </c>
    </row>
    <row r="176" spans="2:51" s="12" customFormat="1" ht="12">
      <c r="B176" s="207"/>
      <c r="C176" s="208"/>
      <c r="D176" s="209" t="s">
        <v>149</v>
      </c>
      <c r="E176" s="210" t="s">
        <v>1</v>
      </c>
      <c r="F176" s="211" t="s">
        <v>484</v>
      </c>
      <c r="G176" s="208"/>
      <c r="H176" s="212">
        <v>42.529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149</v>
      </c>
      <c r="AU176" s="218" t="s">
        <v>81</v>
      </c>
      <c r="AV176" s="12" t="s">
        <v>83</v>
      </c>
      <c r="AW176" s="12" t="s">
        <v>30</v>
      </c>
      <c r="AX176" s="12" t="s">
        <v>73</v>
      </c>
      <c r="AY176" s="218" t="s">
        <v>128</v>
      </c>
    </row>
    <row r="177" spans="2:51" s="13" customFormat="1" ht="12">
      <c r="B177" s="219"/>
      <c r="C177" s="220"/>
      <c r="D177" s="209" t="s">
        <v>149</v>
      </c>
      <c r="E177" s="221" t="s">
        <v>1</v>
      </c>
      <c r="F177" s="222" t="s">
        <v>153</v>
      </c>
      <c r="G177" s="220"/>
      <c r="H177" s="223">
        <v>42.529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149</v>
      </c>
      <c r="AU177" s="229" t="s">
        <v>81</v>
      </c>
      <c r="AV177" s="13" t="s">
        <v>133</v>
      </c>
      <c r="AW177" s="13" t="s">
        <v>30</v>
      </c>
      <c r="AX177" s="13" t="s">
        <v>81</v>
      </c>
      <c r="AY177" s="229" t="s">
        <v>128</v>
      </c>
    </row>
    <row r="178" spans="1:65" s="2" customFormat="1" ht="21.75" customHeight="1">
      <c r="A178" s="32"/>
      <c r="B178" s="33"/>
      <c r="C178" s="230" t="s">
        <v>195</v>
      </c>
      <c r="D178" s="230" t="s">
        <v>224</v>
      </c>
      <c r="E178" s="231" t="s">
        <v>485</v>
      </c>
      <c r="F178" s="232" t="s">
        <v>486</v>
      </c>
      <c r="G178" s="233" t="s">
        <v>160</v>
      </c>
      <c r="H178" s="234">
        <v>73.994</v>
      </c>
      <c r="I178" s="235"/>
      <c r="J178" s="236">
        <f>ROUND(I178*H178,2)</f>
        <v>0</v>
      </c>
      <c r="K178" s="237"/>
      <c r="L178" s="238"/>
      <c r="M178" s="239" t="s">
        <v>1</v>
      </c>
      <c r="N178" s="240" t="s">
        <v>38</v>
      </c>
      <c r="O178" s="69"/>
      <c r="P178" s="203">
        <f>O178*H178</f>
        <v>0</v>
      </c>
      <c r="Q178" s="203">
        <v>0</v>
      </c>
      <c r="R178" s="203">
        <f>Q178*H178</f>
        <v>0</v>
      </c>
      <c r="S178" s="203">
        <v>0</v>
      </c>
      <c r="T178" s="20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5" t="s">
        <v>161</v>
      </c>
      <c r="AT178" s="205" t="s">
        <v>224</v>
      </c>
      <c r="AU178" s="205" t="s">
        <v>81</v>
      </c>
      <c r="AY178" s="15" t="s">
        <v>128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5" t="s">
        <v>81</v>
      </c>
      <c r="BK178" s="206">
        <f>ROUND(I178*H178,2)</f>
        <v>0</v>
      </c>
      <c r="BL178" s="15" t="s">
        <v>133</v>
      </c>
      <c r="BM178" s="205" t="s">
        <v>267</v>
      </c>
    </row>
    <row r="179" spans="2:51" s="12" customFormat="1" ht="12">
      <c r="B179" s="207"/>
      <c r="C179" s="208"/>
      <c r="D179" s="209" t="s">
        <v>149</v>
      </c>
      <c r="E179" s="210" t="s">
        <v>1</v>
      </c>
      <c r="F179" s="211" t="s">
        <v>487</v>
      </c>
      <c r="G179" s="208"/>
      <c r="H179" s="212">
        <v>73.994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149</v>
      </c>
      <c r="AU179" s="218" t="s">
        <v>81</v>
      </c>
      <c r="AV179" s="12" t="s">
        <v>83</v>
      </c>
      <c r="AW179" s="12" t="s">
        <v>30</v>
      </c>
      <c r="AX179" s="12" t="s">
        <v>73</v>
      </c>
      <c r="AY179" s="218" t="s">
        <v>128</v>
      </c>
    </row>
    <row r="180" spans="2:51" s="13" customFormat="1" ht="12">
      <c r="B180" s="219"/>
      <c r="C180" s="220"/>
      <c r="D180" s="209" t="s">
        <v>149</v>
      </c>
      <c r="E180" s="221" t="s">
        <v>1</v>
      </c>
      <c r="F180" s="222" t="s">
        <v>153</v>
      </c>
      <c r="G180" s="220"/>
      <c r="H180" s="223">
        <v>73.994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149</v>
      </c>
      <c r="AU180" s="229" t="s">
        <v>81</v>
      </c>
      <c r="AV180" s="13" t="s">
        <v>133</v>
      </c>
      <c r="AW180" s="13" t="s">
        <v>30</v>
      </c>
      <c r="AX180" s="13" t="s">
        <v>81</v>
      </c>
      <c r="AY180" s="229" t="s">
        <v>128</v>
      </c>
    </row>
    <row r="181" spans="1:65" s="2" customFormat="1" ht="21.75" customHeight="1">
      <c r="A181" s="32"/>
      <c r="B181" s="33"/>
      <c r="C181" s="230" t="s">
        <v>162</v>
      </c>
      <c r="D181" s="230" t="s">
        <v>224</v>
      </c>
      <c r="E181" s="231" t="s">
        <v>488</v>
      </c>
      <c r="F181" s="232" t="s">
        <v>489</v>
      </c>
      <c r="G181" s="233" t="s">
        <v>137</v>
      </c>
      <c r="H181" s="234">
        <v>2</v>
      </c>
      <c r="I181" s="235"/>
      <c r="J181" s="236">
        <f aca="true" t="shared" si="10" ref="J181:J204">ROUND(I181*H181,2)</f>
        <v>0</v>
      </c>
      <c r="K181" s="237"/>
      <c r="L181" s="238"/>
      <c r="M181" s="239" t="s">
        <v>1</v>
      </c>
      <c r="N181" s="240" t="s">
        <v>38</v>
      </c>
      <c r="O181" s="69"/>
      <c r="P181" s="203">
        <f aca="true" t="shared" si="11" ref="P181:P204">O181*H181</f>
        <v>0</v>
      </c>
      <c r="Q181" s="203">
        <v>0</v>
      </c>
      <c r="R181" s="203">
        <f aca="true" t="shared" si="12" ref="R181:R204">Q181*H181</f>
        <v>0</v>
      </c>
      <c r="S181" s="203">
        <v>0</v>
      </c>
      <c r="T181" s="204">
        <f aca="true" t="shared" si="13" ref="T181:T204"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5" t="s">
        <v>161</v>
      </c>
      <c r="AT181" s="205" t="s">
        <v>224</v>
      </c>
      <c r="AU181" s="205" t="s">
        <v>81</v>
      </c>
      <c r="AY181" s="15" t="s">
        <v>128</v>
      </c>
      <c r="BE181" s="206">
        <f aca="true" t="shared" si="14" ref="BE181:BE204">IF(N181="základní",J181,0)</f>
        <v>0</v>
      </c>
      <c r="BF181" s="206">
        <f aca="true" t="shared" si="15" ref="BF181:BF204">IF(N181="snížená",J181,0)</f>
        <v>0</v>
      </c>
      <c r="BG181" s="206">
        <f aca="true" t="shared" si="16" ref="BG181:BG204">IF(N181="zákl. přenesená",J181,0)</f>
        <v>0</v>
      </c>
      <c r="BH181" s="206">
        <f aca="true" t="shared" si="17" ref="BH181:BH204">IF(N181="sníž. přenesená",J181,0)</f>
        <v>0</v>
      </c>
      <c r="BI181" s="206">
        <f aca="true" t="shared" si="18" ref="BI181:BI204">IF(N181="nulová",J181,0)</f>
        <v>0</v>
      </c>
      <c r="BJ181" s="15" t="s">
        <v>81</v>
      </c>
      <c r="BK181" s="206">
        <f aca="true" t="shared" si="19" ref="BK181:BK204">ROUND(I181*H181,2)</f>
        <v>0</v>
      </c>
      <c r="BL181" s="15" t="s">
        <v>133</v>
      </c>
      <c r="BM181" s="205" t="s">
        <v>270</v>
      </c>
    </row>
    <row r="182" spans="1:65" s="2" customFormat="1" ht="21.75" customHeight="1">
      <c r="A182" s="32"/>
      <c r="B182" s="33"/>
      <c r="C182" s="230" t="s">
        <v>203</v>
      </c>
      <c r="D182" s="230" t="s">
        <v>224</v>
      </c>
      <c r="E182" s="231" t="s">
        <v>490</v>
      </c>
      <c r="F182" s="232" t="s">
        <v>491</v>
      </c>
      <c r="G182" s="233" t="s">
        <v>137</v>
      </c>
      <c r="H182" s="234">
        <v>2</v>
      </c>
      <c r="I182" s="235"/>
      <c r="J182" s="236">
        <f t="shared" si="10"/>
        <v>0</v>
      </c>
      <c r="K182" s="237"/>
      <c r="L182" s="238"/>
      <c r="M182" s="239" t="s">
        <v>1</v>
      </c>
      <c r="N182" s="240" t="s">
        <v>38</v>
      </c>
      <c r="O182" s="69"/>
      <c r="P182" s="203">
        <f t="shared" si="11"/>
        <v>0</v>
      </c>
      <c r="Q182" s="203">
        <v>0</v>
      </c>
      <c r="R182" s="203">
        <f t="shared" si="12"/>
        <v>0</v>
      </c>
      <c r="S182" s="203">
        <v>0</v>
      </c>
      <c r="T182" s="204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5" t="s">
        <v>161</v>
      </c>
      <c r="AT182" s="205" t="s">
        <v>224</v>
      </c>
      <c r="AU182" s="205" t="s">
        <v>81</v>
      </c>
      <c r="AY182" s="15" t="s">
        <v>128</v>
      </c>
      <c r="BE182" s="206">
        <f t="shared" si="14"/>
        <v>0</v>
      </c>
      <c r="BF182" s="206">
        <f t="shared" si="15"/>
        <v>0</v>
      </c>
      <c r="BG182" s="206">
        <f t="shared" si="16"/>
        <v>0</v>
      </c>
      <c r="BH182" s="206">
        <f t="shared" si="17"/>
        <v>0</v>
      </c>
      <c r="BI182" s="206">
        <f t="shared" si="18"/>
        <v>0</v>
      </c>
      <c r="BJ182" s="15" t="s">
        <v>81</v>
      </c>
      <c r="BK182" s="206">
        <f t="shared" si="19"/>
        <v>0</v>
      </c>
      <c r="BL182" s="15" t="s">
        <v>133</v>
      </c>
      <c r="BM182" s="205" t="s">
        <v>273</v>
      </c>
    </row>
    <row r="183" spans="1:65" s="2" customFormat="1" ht="21.75" customHeight="1">
      <c r="A183" s="32"/>
      <c r="B183" s="33"/>
      <c r="C183" s="230" t="s">
        <v>182</v>
      </c>
      <c r="D183" s="230" t="s">
        <v>224</v>
      </c>
      <c r="E183" s="231" t="s">
        <v>492</v>
      </c>
      <c r="F183" s="232" t="s">
        <v>493</v>
      </c>
      <c r="G183" s="233" t="s">
        <v>137</v>
      </c>
      <c r="H183" s="234">
        <v>4</v>
      </c>
      <c r="I183" s="235"/>
      <c r="J183" s="236">
        <f t="shared" si="10"/>
        <v>0</v>
      </c>
      <c r="K183" s="237"/>
      <c r="L183" s="238"/>
      <c r="M183" s="239" t="s">
        <v>1</v>
      </c>
      <c r="N183" s="240" t="s">
        <v>38</v>
      </c>
      <c r="O183" s="69"/>
      <c r="P183" s="203">
        <f t="shared" si="11"/>
        <v>0</v>
      </c>
      <c r="Q183" s="203">
        <v>0</v>
      </c>
      <c r="R183" s="203">
        <f t="shared" si="12"/>
        <v>0</v>
      </c>
      <c r="S183" s="203">
        <v>0</v>
      </c>
      <c r="T183" s="204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5" t="s">
        <v>161</v>
      </c>
      <c r="AT183" s="205" t="s">
        <v>224</v>
      </c>
      <c r="AU183" s="205" t="s">
        <v>81</v>
      </c>
      <c r="AY183" s="15" t="s">
        <v>128</v>
      </c>
      <c r="BE183" s="206">
        <f t="shared" si="14"/>
        <v>0</v>
      </c>
      <c r="BF183" s="206">
        <f t="shared" si="15"/>
        <v>0</v>
      </c>
      <c r="BG183" s="206">
        <f t="shared" si="16"/>
        <v>0</v>
      </c>
      <c r="BH183" s="206">
        <f t="shared" si="17"/>
        <v>0</v>
      </c>
      <c r="BI183" s="206">
        <f t="shared" si="18"/>
        <v>0</v>
      </c>
      <c r="BJ183" s="15" t="s">
        <v>81</v>
      </c>
      <c r="BK183" s="206">
        <f t="shared" si="19"/>
        <v>0</v>
      </c>
      <c r="BL183" s="15" t="s">
        <v>133</v>
      </c>
      <c r="BM183" s="205" t="s">
        <v>274</v>
      </c>
    </row>
    <row r="184" spans="1:65" s="2" customFormat="1" ht="21.75" customHeight="1">
      <c r="A184" s="32"/>
      <c r="B184" s="33"/>
      <c r="C184" s="193" t="s">
        <v>186</v>
      </c>
      <c r="D184" s="193" t="s">
        <v>129</v>
      </c>
      <c r="E184" s="194" t="s">
        <v>494</v>
      </c>
      <c r="F184" s="195" t="s">
        <v>495</v>
      </c>
      <c r="G184" s="196" t="s">
        <v>137</v>
      </c>
      <c r="H184" s="197">
        <v>4</v>
      </c>
      <c r="I184" s="198"/>
      <c r="J184" s="199">
        <f t="shared" si="10"/>
        <v>0</v>
      </c>
      <c r="K184" s="200"/>
      <c r="L184" s="37"/>
      <c r="M184" s="201" t="s">
        <v>1</v>
      </c>
      <c r="N184" s="202" t="s">
        <v>38</v>
      </c>
      <c r="O184" s="69"/>
      <c r="P184" s="203">
        <f t="shared" si="11"/>
        <v>0</v>
      </c>
      <c r="Q184" s="203">
        <v>0</v>
      </c>
      <c r="R184" s="203">
        <f t="shared" si="12"/>
        <v>0</v>
      </c>
      <c r="S184" s="203">
        <v>0</v>
      </c>
      <c r="T184" s="204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05" t="s">
        <v>133</v>
      </c>
      <c r="AT184" s="205" t="s">
        <v>129</v>
      </c>
      <c r="AU184" s="205" t="s">
        <v>81</v>
      </c>
      <c r="AY184" s="15" t="s">
        <v>128</v>
      </c>
      <c r="BE184" s="206">
        <f t="shared" si="14"/>
        <v>0</v>
      </c>
      <c r="BF184" s="206">
        <f t="shared" si="15"/>
        <v>0</v>
      </c>
      <c r="BG184" s="206">
        <f t="shared" si="16"/>
        <v>0</v>
      </c>
      <c r="BH184" s="206">
        <f t="shared" si="17"/>
        <v>0</v>
      </c>
      <c r="BI184" s="206">
        <f t="shared" si="18"/>
        <v>0</v>
      </c>
      <c r="BJ184" s="15" t="s">
        <v>81</v>
      </c>
      <c r="BK184" s="206">
        <f t="shared" si="19"/>
        <v>0</v>
      </c>
      <c r="BL184" s="15" t="s">
        <v>133</v>
      </c>
      <c r="BM184" s="205" t="s">
        <v>277</v>
      </c>
    </row>
    <row r="185" spans="1:65" s="2" customFormat="1" ht="21.75" customHeight="1">
      <c r="A185" s="32"/>
      <c r="B185" s="33"/>
      <c r="C185" s="193" t="s">
        <v>220</v>
      </c>
      <c r="D185" s="193" t="s">
        <v>129</v>
      </c>
      <c r="E185" s="194" t="s">
        <v>496</v>
      </c>
      <c r="F185" s="195" t="s">
        <v>497</v>
      </c>
      <c r="G185" s="196" t="s">
        <v>137</v>
      </c>
      <c r="H185" s="197">
        <v>4</v>
      </c>
      <c r="I185" s="198"/>
      <c r="J185" s="199">
        <f t="shared" si="10"/>
        <v>0</v>
      </c>
      <c r="K185" s="200"/>
      <c r="L185" s="37"/>
      <c r="M185" s="201" t="s">
        <v>1</v>
      </c>
      <c r="N185" s="202" t="s">
        <v>38</v>
      </c>
      <c r="O185" s="69"/>
      <c r="P185" s="203">
        <f t="shared" si="11"/>
        <v>0</v>
      </c>
      <c r="Q185" s="203">
        <v>0</v>
      </c>
      <c r="R185" s="203">
        <f t="shared" si="12"/>
        <v>0</v>
      </c>
      <c r="S185" s="203">
        <v>0</v>
      </c>
      <c r="T185" s="204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5" t="s">
        <v>133</v>
      </c>
      <c r="AT185" s="205" t="s">
        <v>129</v>
      </c>
      <c r="AU185" s="205" t="s">
        <v>81</v>
      </c>
      <c r="AY185" s="15" t="s">
        <v>128</v>
      </c>
      <c r="BE185" s="206">
        <f t="shared" si="14"/>
        <v>0</v>
      </c>
      <c r="BF185" s="206">
        <f t="shared" si="15"/>
        <v>0</v>
      </c>
      <c r="BG185" s="206">
        <f t="shared" si="16"/>
        <v>0</v>
      </c>
      <c r="BH185" s="206">
        <f t="shared" si="17"/>
        <v>0</v>
      </c>
      <c r="BI185" s="206">
        <f t="shared" si="18"/>
        <v>0</v>
      </c>
      <c r="BJ185" s="15" t="s">
        <v>81</v>
      </c>
      <c r="BK185" s="206">
        <f t="shared" si="19"/>
        <v>0</v>
      </c>
      <c r="BL185" s="15" t="s">
        <v>133</v>
      </c>
      <c r="BM185" s="205" t="s">
        <v>280</v>
      </c>
    </row>
    <row r="186" spans="1:65" s="2" customFormat="1" ht="33" customHeight="1">
      <c r="A186" s="32"/>
      <c r="B186" s="33"/>
      <c r="C186" s="230" t="s">
        <v>191</v>
      </c>
      <c r="D186" s="230" t="s">
        <v>224</v>
      </c>
      <c r="E186" s="231" t="s">
        <v>498</v>
      </c>
      <c r="F186" s="232" t="s">
        <v>499</v>
      </c>
      <c r="G186" s="233" t="s">
        <v>137</v>
      </c>
      <c r="H186" s="234">
        <v>2.02</v>
      </c>
      <c r="I186" s="235"/>
      <c r="J186" s="236">
        <f t="shared" si="10"/>
        <v>0</v>
      </c>
      <c r="K186" s="237"/>
      <c r="L186" s="238"/>
      <c r="M186" s="239" t="s">
        <v>1</v>
      </c>
      <c r="N186" s="240" t="s">
        <v>38</v>
      </c>
      <c r="O186" s="69"/>
      <c r="P186" s="203">
        <f t="shared" si="11"/>
        <v>0</v>
      </c>
      <c r="Q186" s="203">
        <v>0</v>
      </c>
      <c r="R186" s="203">
        <f t="shared" si="12"/>
        <v>0</v>
      </c>
      <c r="S186" s="203">
        <v>0</v>
      </c>
      <c r="T186" s="204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5" t="s">
        <v>161</v>
      </c>
      <c r="AT186" s="205" t="s">
        <v>224</v>
      </c>
      <c r="AU186" s="205" t="s">
        <v>81</v>
      </c>
      <c r="AY186" s="15" t="s">
        <v>128</v>
      </c>
      <c r="BE186" s="206">
        <f t="shared" si="14"/>
        <v>0</v>
      </c>
      <c r="BF186" s="206">
        <f t="shared" si="15"/>
        <v>0</v>
      </c>
      <c r="BG186" s="206">
        <f t="shared" si="16"/>
        <v>0</v>
      </c>
      <c r="BH186" s="206">
        <f t="shared" si="17"/>
        <v>0</v>
      </c>
      <c r="BI186" s="206">
        <f t="shared" si="18"/>
        <v>0</v>
      </c>
      <c r="BJ186" s="15" t="s">
        <v>81</v>
      </c>
      <c r="BK186" s="206">
        <f t="shared" si="19"/>
        <v>0</v>
      </c>
      <c r="BL186" s="15" t="s">
        <v>133</v>
      </c>
      <c r="BM186" s="205" t="s">
        <v>283</v>
      </c>
    </row>
    <row r="187" spans="1:65" s="2" customFormat="1" ht="33" customHeight="1">
      <c r="A187" s="32"/>
      <c r="B187" s="33"/>
      <c r="C187" s="230" t="s">
        <v>230</v>
      </c>
      <c r="D187" s="230" t="s">
        <v>224</v>
      </c>
      <c r="E187" s="231" t="s">
        <v>500</v>
      </c>
      <c r="F187" s="232" t="s">
        <v>501</v>
      </c>
      <c r="G187" s="233" t="s">
        <v>137</v>
      </c>
      <c r="H187" s="234">
        <v>2.02</v>
      </c>
      <c r="I187" s="235"/>
      <c r="J187" s="236">
        <f t="shared" si="10"/>
        <v>0</v>
      </c>
      <c r="K187" s="237"/>
      <c r="L187" s="238"/>
      <c r="M187" s="239" t="s">
        <v>1</v>
      </c>
      <c r="N187" s="240" t="s">
        <v>38</v>
      </c>
      <c r="O187" s="69"/>
      <c r="P187" s="203">
        <f t="shared" si="11"/>
        <v>0</v>
      </c>
      <c r="Q187" s="203">
        <v>0</v>
      </c>
      <c r="R187" s="203">
        <f t="shared" si="12"/>
        <v>0</v>
      </c>
      <c r="S187" s="203">
        <v>0</v>
      </c>
      <c r="T187" s="204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5" t="s">
        <v>161</v>
      </c>
      <c r="AT187" s="205" t="s">
        <v>224</v>
      </c>
      <c r="AU187" s="205" t="s">
        <v>81</v>
      </c>
      <c r="AY187" s="15" t="s">
        <v>128</v>
      </c>
      <c r="BE187" s="206">
        <f t="shared" si="14"/>
        <v>0</v>
      </c>
      <c r="BF187" s="206">
        <f t="shared" si="15"/>
        <v>0</v>
      </c>
      <c r="BG187" s="206">
        <f t="shared" si="16"/>
        <v>0</v>
      </c>
      <c r="BH187" s="206">
        <f t="shared" si="17"/>
        <v>0</v>
      </c>
      <c r="BI187" s="206">
        <f t="shared" si="18"/>
        <v>0</v>
      </c>
      <c r="BJ187" s="15" t="s">
        <v>81</v>
      </c>
      <c r="BK187" s="206">
        <f t="shared" si="19"/>
        <v>0</v>
      </c>
      <c r="BL187" s="15" t="s">
        <v>133</v>
      </c>
      <c r="BM187" s="205" t="s">
        <v>286</v>
      </c>
    </row>
    <row r="188" spans="1:65" s="2" customFormat="1" ht="33" customHeight="1">
      <c r="A188" s="32"/>
      <c r="B188" s="33"/>
      <c r="C188" s="230" t="s">
        <v>194</v>
      </c>
      <c r="D188" s="230" t="s">
        <v>224</v>
      </c>
      <c r="E188" s="231" t="s">
        <v>502</v>
      </c>
      <c r="F188" s="232" t="s">
        <v>503</v>
      </c>
      <c r="G188" s="233" t="s">
        <v>137</v>
      </c>
      <c r="H188" s="234">
        <v>22.22</v>
      </c>
      <c r="I188" s="235"/>
      <c r="J188" s="236">
        <f t="shared" si="10"/>
        <v>0</v>
      </c>
      <c r="K188" s="237"/>
      <c r="L188" s="238"/>
      <c r="M188" s="239" t="s">
        <v>1</v>
      </c>
      <c r="N188" s="240" t="s">
        <v>38</v>
      </c>
      <c r="O188" s="69"/>
      <c r="P188" s="203">
        <f t="shared" si="11"/>
        <v>0</v>
      </c>
      <c r="Q188" s="203">
        <v>0</v>
      </c>
      <c r="R188" s="203">
        <f t="shared" si="12"/>
        <v>0</v>
      </c>
      <c r="S188" s="203">
        <v>0</v>
      </c>
      <c r="T188" s="204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5" t="s">
        <v>161</v>
      </c>
      <c r="AT188" s="205" t="s">
        <v>224</v>
      </c>
      <c r="AU188" s="205" t="s">
        <v>81</v>
      </c>
      <c r="AY188" s="15" t="s">
        <v>128</v>
      </c>
      <c r="BE188" s="206">
        <f t="shared" si="14"/>
        <v>0</v>
      </c>
      <c r="BF188" s="206">
        <f t="shared" si="15"/>
        <v>0</v>
      </c>
      <c r="BG188" s="206">
        <f t="shared" si="16"/>
        <v>0</v>
      </c>
      <c r="BH188" s="206">
        <f t="shared" si="17"/>
        <v>0</v>
      </c>
      <c r="BI188" s="206">
        <f t="shared" si="18"/>
        <v>0</v>
      </c>
      <c r="BJ188" s="15" t="s">
        <v>81</v>
      </c>
      <c r="BK188" s="206">
        <f t="shared" si="19"/>
        <v>0</v>
      </c>
      <c r="BL188" s="15" t="s">
        <v>133</v>
      </c>
      <c r="BM188" s="205" t="s">
        <v>291</v>
      </c>
    </row>
    <row r="189" spans="1:65" s="2" customFormat="1" ht="21.75" customHeight="1">
      <c r="A189" s="32"/>
      <c r="B189" s="33"/>
      <c r="C189" s="230" t="s">
        <v>7</v>
      </c>
      <c r="D189" s="230" t="s">
        <v>224</v>
      </c>
      <c r="E189" s="231" t="s">
        <v>504</v>
      </c>
      <c r="F189" s="232" t="s">
        <v>505</v>
      </c>
      <c r="G189" s="233" t="s">
        <v>137</v>
      </c>
      <c r="H189" s="234">
        <v>4.04</v>
      </c>
      <c r="I189" s="235"/>
      <c r="J189" s="236">
        <f t="shared" si="10"/>
        <v>0</v>
      </c>
      <c r="K189" s="237"/>
      <c r="L189" s="238"/>
      <c r="M189" s="239" t="s">
        <v>1</v>
      </c>
      <c r="N189" s="240" t="s">
        <v>38</v>
      </c>
      <c r="O189" s="69"/>
      <c r="P189" s="203">
        <f t="shared" si="11"/>
        <v>0</v>
      </c>
      <c r="Q189" s="203">
        <v>0</v>
      </c>
      <c r="R189" s="203">
        <f t="shared" si="12"/>
        <v>0</v>
      </c>
      <c r="S189" s="203">
        <v>0</v>
      </c>
      <c r="T189" s="204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5" t="s">
        <v>161</v>
      </c>
      <c r="AT189" s="205" t="s">
        <v>224</v>
      </c>
      <c r="AU189" s="205" t="s">
        <v>81</v>
      </c>
      <c r="AY189" s="15" t="s">
        <v>128</v>
      </c>
      <c r="BE189" s="206">
        <f t="shared" si="14"/>
        <v>0</v>
      </c>
      <c r="BF189" s="206">
        <f t="shared" si="15"/>
        <v>0</v>
      </c>
      <c r="BG189" s="206">
        <f t="shared" si="16"/>
        <v>0</v>
      </c>
      <c r="BH189" s="206">
        <f t="shared" si="17"/>
        <v>0</v>
      </c>
      <c r="BI189" s="206">
        <f t="shared" si="18"/>
        <v>0</v>
      </c>
      <c r="BJ189" s="15" t="s">
        <v>81</v>
      </c>
      <c r="BK189" s="206">
        <f t="shared" si="19"/>
        <v>0</v>
      </c>
      <c r="BL189" s="15" t="s">
        <v>133</v>
      </c>
      <c r="BM189" s="205" t="s">
        <v>296</v>
      </c>
    </row>
    <row r="190" spans="1:65" s="2" customFormat="1" ht="33" customHeight="1">
      <c r="A190" s="32"/>
      <c r="B190" s="33"/>
      <c r="C190" s="230" t="s">
        <v>198</v>
      </c>
      <c r="D190" s="230" t="s">
        <v>224</v>
      </c>
      <c r="E190" s="231" t="s">
        <v>506</v>
      </c>
      <c r="F190" s="232" t="s">
        <v>507</v>
      </c>
      <c r="G190" s="233" t="s">
        <v>137</v>
      </c>
      <c r="H190" s="234">
        <v>4</v>
      </c>
      <c r="I190" s="235"/>
      <c r="J190" s="236">
        <f t="shared" si="10"/>
        <v>0</v>
      </c>
      <c r="K190" s="237"/>
      <c r="L190" s="238"/>
      <c r="M190" s="239" t="s">
        <v>1</v>
      </c>
      <c r="N190" s="240" t="s">
        <v>38</v>
      </c>
      <c r="O190" s="69"/>
      <c r="P190" s="203">
        <f t="shared" si="11"/>
        <v>0</v>
      </c>
      <c r="Q190" s="203">
        <v>0</v>
      </c>
      <c r="R190" s="203">
        <f t="shared" si="12"/>
        <v>0</v>
      </c>
      <c r="S190" s="203">
        <v>0</v>
      </c>
      <c r="T190" s="204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05" t="s">
        <v>161</v>
      </c>
      <c r="AT190" s="205" t="s">
        <v>224</v>
      </c>
      <c r="AU190" s="205" t="s">
        <v>81</v>
      </c>
      <c r="AY190" s="15" t="s">
        <v>128</v>
      </c>
      <c r="BE190" s="206">
        <f t="shared" si="14"/>
        <v>0</v>
      </c>
      <c r="BF190" s="206">
        <f t="shared" si="15"/>
        <v>0</v>
      </c>
      <c r="BG190" s="206">
        <f t="shared" si="16"/>
        <v>0</v>
      </c>
      <c r="BH190" s="206">
        <f t="shared" si="17"/>
        <v>0</v>
      </c>
      <c r="BI190" s="206">
        <f t="shared" si="18"/>
        <v>0</v>
      </c>
      <c r="BJ190" s="15" t="s">
        <v>81</v>
      </c>
      <c r="BK190" s="206">
        <f t="shared" si="19"/>
        <v>0</v>
      </c>
      <c r="BL190" s="15" t="s">
        <v>133</v>
      </c>
      <c r="BM190" s="205" t="s">
        <v>299</v>
      </c>
    </row>
    <row r="191" spans="1:65" s="2" customFormat="1" ht="16.5" customHeight="1">
      <c r="A191" s="32"/>
      <c r="B191" s="33"/>
      <c r="C191" s="193" t="s">
        <v>150</v>
      </c>
      <c r="D191" s="193" t="s">
        <v>129</v>
      </c>
      <c r="E191" s="194" t="s">
        <v>508</v>
      </c>
      <c r="F191" s="195" t="s">
        <v>509</v>
      </c>
      <c r="G191" s="196" t="s">
        <v>137</v>
      </c>
      <c r="H191" s="197">
        <v>3</v>
      </c>
      <c r="I191" s="198"/>
      <c r="J191" s="199">
        <f t="shared" si="10"/>
        <v>0</v>
      </c>
      <c r="K191" s="200"/>
      <c r="L191" s="37"/>
      <c r="M191" s="201" t="s">
        <v>1</v>
      </c>
      <c r="N191" s="202" t="s">
        <v>38</v>
      </c>
      <c r="O191" s="69"/>
      <c r="P191" s="203">
        <f t="shared" si="11"/>
        <v>0</v>
      </c>
      <c r="Q191" s="203">
        <v>0</v>
      </c>
      <c r="R191" s="203">
        <f t="shared" si="12"/>
        <v>0</v>
      </c>
      <c r="S191" s="203">
        <v>0</v>
      </c>
      <c r="T191" s="204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5" t="s">
        <v>133</v>
      </c>
      <c r="AT191" s="205" t="s">
        <v>129</v>
      </c>
      <c r="AU191" s="205" t="s">
        <v>81</v>
      </c>
      <c r="AY191" s="15" t="s">
        <v>128</v>
      </c>
      <c r="BE191" s="206">
        <f t="shared" si="14"/>
        <v>0</v>
      </c>
      <c r="BF191" s="206">
        <f t="shared" si="15"/>
        <v>0</v>
      </c>
      <c r="BG191" s="206">
        <f t="shared" si="16"/>
        <v>0</v>
      </c>
      <c r="BH191" s="206">
        <f t="shared" si="17"/>
        <v>0</v>
      </c>
      <c r="BI191" s="206">
        <f t="shared" si="18"/>
        <v>0</v>
      </c>
      <c r="BJ191" s="15" t="s">
        <v>81</v>
      </c>
      <c r="BK191" s="206">
        <f t="shared" si="19"/>
        <v>0</v>
      </c>
      <c r="BL191" s="15" t="s">
        <v>133</v>
      </c>
      <c r="BM191" s="205" t="s">
        <v>303</v>
      </c>
    </row>
    <row r="192" spans="1:65" s="2" customFormat="1" ht="21.75" customHeight="1">
      <c r="A192" s="32"/>
      <c r="B192" s="33"/>
      <c r="C192" s="193" t="s">
        <v>202</v>
      </c>
      <c r="D192" s="193" t="s">
        <v>129</v>
      </c>
      <c r="E192" s="194" t="s">
        <v>510</v>
      </c>
      <c r="F192" s="195" t="s">
        <v>511</v>
      </c>
      <c r="G192" s="196" t="s">
        <v>137</v>
      </c>
      <c r="H192" s="197">
        <v>3</v>
      </c>
      <c r="I192" s="198"/>
      <c r="J192" s="199">
        <f t="shared" si="10"/>
        <v>0</v>
      </c>
      <c r="K192" s="200"/>
      <c r="L192" s="37"/>
      <c r="M192" s="201" t="s">
        <v>1</v>
      </c>
      <c r="N192" s="202" t="s">
        <v>38</v>
      </c>
      <c r="O192" s="69"/>
      <c r="P192" s="203">
        <f t="shared" si="11"/>
        <v>0</v>
      </c>
      <c r="Q192" s="203">
        <v>0</v>
      </c>
      <c r="R192" s="203">
        <f t="shared" si="12"/>
        <v>0</v>
      </c>
      <c r="S192" s="203">
        <v>0</v>
      </c>
      <c r="T192" s="204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5" t="s">
        <v>133</v>
      </c>
      <c r="AT192" s="205" t="s">
        <v>129</v>
      </c>
      <c r="AU192" s="205" t="s">
        <v>81</v>
      </c>
      <c r="AY192" s="15" t="s">
        <v>128</v>
      </c>
      <c r="BE192" s="206">
        <f t="shared" si="14"/>
        <v>0</v>
      </c>
      <c r="BF192" s="206">
        <f t="shared" si="15"/>
        <v>0</v>
      </c>
      <c r="BG192" s="206">
        <f t="shared" si="16"/>
        <v>0</v>
      </c>
      <c r="BH192" s="206">
        <f t="shared" si="17"/>
        <v>0</v>
      </c>
      <c r="BI192" s="206">
        <f t="shared" si="18"/>
        <v>0</v>
      </c>
      <c r="BJ192" s="15" t="s">
        <v>81</v>
      </c>
      <c r="BK192" s="206">
        <f t="shared" si="19"/>
        <v>0</v>
      </c>
      <c r="BL192" s="15" t="s">
        <v>133</v>
      </c>
      <c r="BM192" s="205" t="s">
        <v>307</v>
      </c>
    </row>
    <row r="193" spans="1:65" s="2" customFormat="1" ht="21.75" customHeight="1">
      <c r="A193" s="32"/>
      <c r="B193" s="33"/>
      <c r="C193" s="230" t="s">
        <v>456</v>
      </c>
      <c r="D193" s="230" t="s">
        <v>224</v>
      </c>
      <c r="E193" s="231" t="s">
        <v>512</v>
      </c>
      <c r="F193" s="232" t="s">
        <v>513</v>
      </c>
      <c r="G193" s="233" t="s">
        <v>137</v>
      </c>
      <c r="H193" s="234">
        <v>3.03</v>
      </c>
      <c r="I193" s="235"/>
      <c r="J193" s="236">
        <f t="shared" si="10"/>
        <v>0</v>
      </c>
      <c r="K193" s="237"/>
      <c r="L193" s="238"/>
      <c r="M193" s="239" t="s">
        <v>1</v>
      </c>
      <c r="N193" s="240" t="s">
        <v>38</v>
      </c>
      <c r="O193" s="69"/>
      <c r="P193" s="203">
        <f t="shared" si="11"/>
        <v>0</v>
      </c>
      <c r="Q193" s="203">
        <v>0</v>
      </c>
      <c r="R193" s="203">
        <f t="shared" si="12"/>
        <v>0</v>
      </c>
      <c r="S193" s="203">
        <v>0</v>
      </c>
      <c r="T193" s="204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5" t="s">
        <v>161</v>
      </c>
      <c r="AT193" s="205" t="s">
        <v>224</v>
      </c>
      <c r="AU193" s="205" t="s">
        <v>81</v>
      </c>
      <c r="AY193" s="15" t="s">
        <v>128</v>
      </c>
      <c r="BE193" s="206">
        <f t="shared" si="14"/>
        <v>0</v>
      </c>
      <c r="BF193" s="206">
        <f t="shared" si="15"/>
        <v>0</v>
      </c>
      <c r="BG193" s="206">
        <f t="shared" si="16"/>
        <v>0</v>
      </c>
      <c r="BH193" s="206">
        <f t="shared" si="17"/>
        <v>0</v>
      </c>
      <c r="BI193" s="206">
        <f t="shared" si="18"/>
        <v>0</v>
      </c>
      <c r="BJ193" s="15" t="s">
        <v>81</v>
      </c>
      <c r="BK193" s="206">
        <f t="shared" si="19"/>
        <v>0</v>
      </c>
      <c r="BL193" s="15" t="s">
        <v>133</v>
      </c>
      <c r="BM193" s="205" t="s">
        <v>312</v>
      </c>
    </row>
    <row r="194" spans="1:65" s="2" customFormat="1" ht="21.75" customHeight="1">
      <c r="A194" s="32"/>
      <c r="B194" s="33"/>
      <c r="C194" s="230" t="s">
        <v>207</v>
      </c>
      <c r="D194" s="230" t="s">
        <v>224</v>
      </c>
      <c r="E194" s="231" t="s">
        <v>514</v>
      </c>
      <c r="F194" s="232" t="s">
        <v>515</v>
      </c>
      <c r="G194" s="233" t="s">
        <v>137</v>
      </c>
      <c r="H194" s="234">
        <v>3.03</v>
      </c>
      <c r="I194" s="235"/>
      <c r="J194" s="236">
        <f t="shared" si="10"/>
        <v>0</v>
      </c>
      <c r="K194" s="237"/>
      <c r="L194" s="238"/>
      <c r="M194" s="239" t="s">
        <v>1</v>
      </c>
      <c r="N194" s="240" t="s">
        <v>38</v>
      </c>
      <c r="O194" s="69"/>
      <c r="P194" s="203">
        <f t="shared" si="11"/>
        <v>0</v>
      </c>
      <c r="Q194" s="203">
        <v>0</v>
      </c>
      <c r="R194" s="203">
        <f t="shared" si="12"/>
        <v>0</v>
      </c>
      <c r="S194" s="203">
        <v>0</v>
      </c>
      <c r="T194" s="204">
        <f t="shared" si="1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5" t="s">
        <v>161</v>
      </c>
      <c r="AT194" s="205" t="s">
        <v>224</v>
      </c>
      <c r="AU194" s="205" t="s">
        <v>81</v>
      </c>
      <c r="AY194" s="15" t="s">
        <v>128</v>
      </c>
      <c r="BE194" s="206">
        <f t="shared" si="14"/>
        <v>0</v>
      </c>
      <c r="BF194" s="206">
        <f t="shared" si="15"/>
        <v>0</v>
      </c>
      <c r="BG194" s="206">
        <f t="shared" si="16"/>
        <v>0</v>
      </c>
      <c r="BH194" s="206">
        <f t="shared" si="17"/>
        <v>0</v>
      </c>
      <c r="BI194" s="206">
        <f t="shared" si="18"/>
        <v>0</v>
      </c>
      <c r="BJ194" s="15" t="s">
        <v>81</v>
      </c>
      <c r="BK194" s="206">
        <f t="shared" si="19"/>
        <v>0</v>
      </c>
      <c r="BL194" s="15" t="s">
        <v>133</v>
      </c>
      <c r="BM194" s="205" t="s">
        <v>316</v>
      </c>
    </row>
    <row r="195" spans="1:65" s="2" customFormat="1" ht="21.75" customHeight="1">
      <c r="A195" s="32"/>
      <c r="B195" s="33"/>
      <c r="C195" s="230" t="s">
        <v>516</v>
      </c>
      <c r="D195" s="230" t="s">
        <v>224</v>
      </c>
      <c r="E195" s="231" t="s">
        <v>517</v>
      </c>
      <c r="F195" s="232" t="s">
        <v>518</v>
      </c>
      <c r="G195" s="233" t="s">
        <v>137</v>
      </c>
      <c r="H195" s="234">
        <v>3.03</v>
      </c>
      <c r="I195" s="235"/>
      <c r="J195" s="236">
        <f t="shared" si="10"/>
        <v>0</v>
      </c>
      <c r="K195" s="237"/>
      <c r="L195" s="238"/>
      <c r="M195" s="239" t="s">
        <v>1</v>
      </c>
      <c r="N195" s="240" t="s">
        <v>38</v>
      </c>
      <c r="O195" s="69"/>
      <c r="P195" s="203">
        <f t="shared" si="11"/>
        <v>0</v>
      </c>
      <c r="Q195" s="203">
        <v>0</v>
      </c>
      <c r="R195" s="203">
        <f t="shared" si="12"/>
        <v>0</v>
      </c>
      <c r="S195" s="203">
        <v>0</v>
      </c>
      <c r="T195" s="204">
        <f t="shared" si="1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5" t="s">
        <v>161</v>
      </c>
      <c r="AT195" s="205" t="s">
        <v>224</v>
      </c>
      <c r="AU195" s="205" t="s">
        <v>81</v>
      </c>
      <c r="AY195" s="15" t="s">
        <v>128</v>
      </c>
      <c r="BE195" s="206">
        <f t="shared" si="14"/>
        <v>0</v>
      </c>
      <c r="BF195" s="206">
        <f t="shared" si="15"/>
        <v>0</v>
      </c>
      <c r="BG195" s="206">
        <f t="shared" si="16"/>
        <v>0</v>
      </c>
      <c r="BH195" s="206">
        <f t="shared" si="17"/>
        <v>0</v>
      </c>
      <c r="BI195" s="206">
        <f t="shared" si="18"/>
        <v>0</v>
      </c>
      <c r="BJ195" s="15" t="s">
        <v>81</v>
      </c>
      <c r="BK195" s="206">
        <f t="shared" si="19"/>
        <v>0</v>
      </c>
      <c r="BL195" s="15" t="s">
        <v>133</v>
      </c>
      <c r="BM195" s="205" t="s">
        <v>320</v>
      </c>
    </row>
    <row r="196" spans="1:65" s="2" customFormat="1" ht="16.5" customHeight="1">
      <c r="A196" s="32"/>
      <c r="B196" s="33"/>
      <c r="C196" s="230" t="s">
        <v>211</v>
      </c>
      <c r="D196" s="230" t="s">
        <v>224</v>
      </c>
      <c r="E196" s="231" t="s">
        <v>519</v>
      </c>
      <c r="F196" s="232" t="s">
        <v>520</v>
      </c>
      <c r="G196" s="233" t="s">
        <v>137</v>
      </c>
      <c r="H196" s="234">
        <v>3</v>
      </c>
      <c r="I196" s="235"/>
      <c r="J196" s="236">
        <f t="shared" si="10"/>
        <v>0</v>
      </c>
      <c r="K196" s="237"/>
      <c r="L196" s="238"/>
      <c r="M196" s="239" t="s">
        <v>1</v>
      </c>
      <c r="N196" s="240" t="s">
        <v>38</v>
      </c>
      <c r="O196" s="69"/>
      <c r="P196" s="203">
        <f t="shared" si="11"/>
        <v>0</v>
      </c>
      <c r="Q196" s="203">
        <v>0</v>
      </c>
      <c r="R196" s="203">
        <f t="shared" si="12"/>
        <v>0</v>
      </c>
      <c r="S196" s="203">
        <v>0</v>
      </c>
      <c r="T196" s="204">
        <f t="shared" si="1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5" t="s">
        <v>161</v>
      </c>
      <c r="AT196" s="205" t="s">
        <v>224</v>
      </c>
      <c r="AU196" s="205" t="s">
        <v>81</v>
      </c>
      <c r="AY196" s="15" t="s">
        <v>128</v>
      </c>
      <c r="BE196" s="206">
        <f t="shared" si="14"/>
        <v>0</v>
      </c>
      <c r="BF196" s="206">
        <f t="shared" si="15"/>
        <v>0</v>
      </c>
      <c r="BG196" s="206">
        <f t="shared" si="16"/>
        <v>0</v>
      </c>
      <c r="BH196" s="206">
        <f t="shared" si="17"/>
        <v>0</v>
      </c>
      <c r="BI196" s="206">
        <f t="shared" si="18"/>
        <v>0</v>
      </c>
      <c r="BJ196" s="15" t="s">
        <v>81</v>
      </c>
      <c r="BK196" s="206">
        <f t="shared" si="19"/>
        <v>0</v>
      </c>
      <c r="BL196" s="15" t="s">
        <v>133</v>
      </c>
      <c r="BM196" s="205" t="s">
        <v>324</v>
      </c>
    </row>
    <row r="197" spans="1:65" s="2" customFormat="1" ht="16.5" customHeight="1">
      <c r="A197" s="32"/>
      <c r="B197" s="33"/>
      <c r="C197" s="230" t="s">
        <v>521</v>
      </c>
      <c r="D197" s="230" t="s">
        <v>224</v>
      </c>
      <c r="E197" s="231" t="s">
        <v>522</v>
      </c>
      <c r="F197" s="232" t="s">
        <v>523</v>
      </c>
      <c r="G197" s="233" t="s">
        <v>137</v>
      </c>
      <c r="H197" s="234">
        <v>3</v>
      </c>
      <c r="I197" s="235"/>
      <c r="J197" s="236">
        <f t="shared" si="10"/>
        <v>0</v>
      </c>
      <c r="K197" s="237"/>
      <c r="L197" s="238"/>
      <c r="M197" s="239" t="s">
        <v>1</v>
      </c>
      <c r="N197" s="240" t="s">
        <v>38</v>
      </c>
      <c r="O197" s="69"/>
      <c r="P197" s="203">
        <f t="shared" si="11"/>
        <v>0</v>
      </c>
      <c r="Q197" s="203">
        <v>0</v>
      </c>
      <c r="R197" s="203">
        <f t="shared" si="12"/>
        <v>0</v>
      </c>
      <c r="S197" s="203">
        <v>0</v>
      </c>
      <c r="T197" s="204">
        <f t="shared" si="1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5" t="s">
        <v>161</v>
      </c>
      <c r="AT197" s="205" t="s">
        <v>224</v>
      </c>
      <c r="AU197" s="205" t="s">
        <v>81</v>
      </c>
      <c r="AY197" s="15" t="s">
        <v>128</v>
      </c>
      <c r="BE197" s="206">
        <f t="shared" si="14"/>
        <v>0</v>
      </c>
      <c r="BF197" s="206">
        <f t="shared" si="15"/>
        <v>0</v>
      </c>
      <c r="BG197" s="206">
        <f t="shared" si="16"/>
        <v>0</v>
      </c>
      <c r="BH197" s="206">
        <f t="shared" si="17"/>
        <v>0</v>
      </c>
      <c r="BI197" s="206">
        <f t="shared" si="18"/>
        <v>0</v>
      </c>
      <c r="BJ197" s="15" t="s">
        <v>81</v>
      </c>
      <c r="BK197" s="206">
        <f t="shared" si="19"/>
        <v>0</v>
      </c>
      <c r="BL197" s="15" t="s">
        <v>133</v>
      </c>
      <c r="BM197" s="205" t="s">
        <v>328</v>
      </c>
    </row>
    <row r="198" spans="1:65" s="2" customFormat="1" ht="16.5" customHeight="1">
      <c r="A198" s="32"/>
      <c r="B198" s="33"/>
      <c r="C198" s="230" t="s">
        <v>215</v>
      </c>
      <c r="D198" s="230" t="s">
        <v>224</v>
      </c>
      <c r="E198" s="231" t="s">
        <v>524</v>
      </c>
      <c r="F198" s="232" t="s">
        <v>525</v>
      </c>
      <c r="G198" s="233" t="s">
        <v>137</v>
      </c>
      <c r="H198" s="234">
        <v>3</v>
      </c>
      <c r="I198" s="235"/>
      <c r="J198" s="236">
        <f t="shared" si="10"/>
        <v>0</v>
      </c>
      <c r="K198" s="237"/>
      <c r="L198" s="238"/>
      <c r="M198" s="239" t="s">
        <v>1</v>
      </c>
      <c r="N198" s="240" t="s">
        <v>38</v>
      </c>
      <c r="O198" s="69"/>
      <c r="P198" s="203">
        <f t="shared" si="11"/>
        <v>0</v>
      </c>
      <c r="Q198" s="203">
        <v>0</v>
      </c>
      <c r="R198" s="203">
        <f t="shared" si="12"/>
        <v>0</v>
      </c>
      <c r="S198" s="203">
        <v>0</v>
      </c>
      <c r="T198" s="204">
        <f t="shared" si="1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5" t="s">
        <v>161</v>
      </c>
      <c r="AT198" s="205" t="s">
        <v>224</v>
      </c>
      <c r="AU198" s="205" t="s">
        <v>81</v>
      </c>
      <c r="AY198" s="15" t="s">
        <v>128</v>
      </c>
      <c r="BE198" s="206">
        <f t="shared" si="14"/>
        <v>0</v>
      </c>
      <c r="BF198" s="206">
        <f t="shared" si="15"/>
        <v>0</v>
      </c>
      <c r="BG198" s="206">
        <f t="shared" si="16"/>
        <v>0</v>
      </c>
      <c r="BH198" s="206">
        <f t="shared" si="17"/>
        <v>0</v>
      </c>
      <c r="BI198" s="206">
        <f t="shared" si="18"/>
        <v>0</v>
      </c>
      <c r="BJ198" s="15" t="s">
        <v>81</v>
      </c>
      <c r="BK198" s="206">
        <f t="shared" si="19"/>
        <v>0</v>
      </c>
      <c r="BL198" s="15" t="s">
        <v>133</v>
      </c>
      <c r="BM198" s="205" t="s">
        <v>332</v>
      </c>
    </row>
    <row r="199" spans="1:65" s="2" customFormat="1" ht="21.75" customHeight="1">
      <c r="A199" s="32"/>
      <c r="B199" s="33"/>
      <c r="C199" s="193" t="s">
        <v>526</v>
      </c>
      <c r="D199" s="193" t="s">
        <v>129</v>
      </c>
      <c r="E199" s="194" t="s">
        <v>527</v>
      </c>
      <c r="F199" s="195" t="s">
        <v>528</v>
      </c>
      <c r="G199" s="196" t="s">
        <v>137</v>
      </c>
      <c r="H199" s="197">
        <v>10</v>
      </c>
      <c r="I199" s="198"/>
      <c r="J199" s="199">
        <f t="shared" si="10"/>
        <v>0</v>
      </c>
      <c r="K199" s="200"/>
      <c r="L199" s="37"/>
      <c r="M199" s="201" t="s">
        <v>1</v>
      </c>
      <c r="N199" s="202" t="s">
        <v>38</v>
      </c>
      <c r="O199" s="69"/>
      <c r="P199" s="203">
        <f t="shared" si="11"/>
        <v>0</v>
      </c>
      <c r="Q199" s="203">
        <v>0</v>
      </c>
      <c r="R199" s="203">
        <f t="shared" si="12"/>
        <v>0</v>
      </c>
      <c r="S199" s="203">
        <v>0</v>
      </c>
      <c r="T199" s="204">
        <f t="shared" si="1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5" t="s">
        <v>133</v>
      </c>
      <c r="AT199" s="205" t="s">
        <v>129</v>
      </c>
      <c r="AU199" s="205" t="s">
        <v>81</v>
      </c>
      <c r="AY199" s="15" t="s">
        <v>128</v>
      </c>
      <c r="BE199" s="206">
        <f t="shared" si="14"/>
        <v>0</v>
      </c>
      <c r="BF199" s="206">
        <f t="shared" si="15"/>
        <v>0</v>
      </c>
      <c r="BG199" s="206">
        <f t="shared" si="16"/>
        <v>0</v>
      </c>
      <c r="BH199" s="206">
        <f t="shared" si="17"/>
        <v>0</v>
      </c>
      <c r="BI199" s="206">
        <f t="shared" si="18"/>
        <v>0</v>
      </c>
      <c r="BJ199" s="15" t="s">
        <v>81</v>
      </c>
      <c r="BK199" s="206">
        <f t="shared" si="19"/>
        <v>0</v>
      </c>
      <c r="BL199" s="15" t="s">
        <v>133</v>
      </c>
      <c r="BM199" s="205" t="s">
        <v>335</v>
      </c>
    </row>
    <row r="200" spans="1:65" s="2" customFormat="1" ht="21.75" customHeight="1">
      <c r="A200" s="32"/>
      <c r="B200" s="33"/>
      <c r="C200" s="193" t="s">
        <v>219</v>
      </c>
      <c r="D200" s="193" t="s">
        <v>129</v>
      </c>
      <c r="E200" s="194" t="s">
        <v>529</v>
      </c>
      <c r="F200" s="195" t="s">
        <v>530</v>
      </c>
      <c r="G200" s="196" t="s">
        <v>137</v>
      </c>
      <c r="H200" s="197">
        <v>10</v>
      </c>
      <c r="I200" s="198"/>
      <c r="J200" s="199">
        <f t="shared" si="10"/>
        <v>0</v>
      </c>
      <c r="K200" s="200"/>
      <c r="L200" s="37"/>
      <c r="M200" s="201" t="s">
        <v>1</v>
      </c>
      <c r="N200" s="202" t="s">
        <v>38</v>
      </c>
      <c r="O200" s="69"/>
      <c r="P200" s="203">
        <f t="shared" si="11"/>
        <v>0</v>
      </c>
      <c r="Q200" s="203">
        <v>0</v>
      </c>
      <c r="R200" s="203">
        <f t="shared" si="12"/>
        <v>0</v>
      </c>
      <c r="S200" s="203">
        <v>0</v>
      </c>
      <c r="T200" s="204">
        <f t="shared" si="1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5" t="s">
        <v>133</v>
      </c>
      <c r="AT200" s="205" t="s">
        <v>129</v>
      </c>
      <c r="AU200" s="205" t="s">
        <v>81</v>
      </c>
      <c r="AY200" s="15" t="s">
        <v>128</v>
      </c>
      <c r="BE200" s="206">
        <f t="shared" si="14"/>
        <v>0</v>
      </c>
      <c r="BF200" s="206">
        <f t="shared" si="15"/>
        <v>0</v>
      </c>
      <c r="BG200" s="206">
        <f t="shared" si="16"/>
        <v>0</v>
      </c>
      <c r="BH200" s="206">
        <f t="shared" si="17"/>
        <v>0</v>
      </c>
      <c r="BI200" s="206">
        <f t="shared" si="18"/>
        <v>0</v>
      </c>
      <c r="BJ200" s="15" t="s">
        <v>81</v>
      </c>
      <c r="BK200" s="206">
        <f t="shared" si="19"/>
        <v>0</v>
      </c>
      <c r="BL200" s="15" t="s">
        <v>133</v>
      </c>
      <c r="BM200" s="205" t="s">
        <v>338</v>
      </c>
    </row>
    <row r="201" spans="1:65" s="2" customFormat="1" ht="21.75" customHeight="1">
      <c r="A201" s="32"/>
      <c r="B201" s="33"/>
      <c r="C201" s="193" t="s">
        <v>531</v>
      </c>
      <c r="D201" s="193" t="s">
        <v>129</v>
      </c>
      <c r="E201" s="194" t="s">
        <v>532</v>
      </c>
      <c r="F201" s="195" t="s">
        <v>533</v>
      </c>
      <c r="G201" s="196" t="s">
        <v>137</v>
      </c>
      <c r="H201" s="197">
        <v>10</v>
      </c>
      <c r="I201" s="198"/>
      <c r="J201" s="199">
        <f t="shared" si="10"/>
        <v>0</v>
      </c>
      <c r="K201" s="200"/>
      <c r="L201" s="37"/>
      <c r="M201" s="201" t="s">
        <v>1</v>
      </c>
      <c r="N201" s="202" t="s">
        <v>38</v>
      </c>
      <c r="O201" s="69"/>
      <c r="P201" s="203">
        <f t="shared" si="11"/>
        <v>0</v>
      </c>
      <c r="Q201" s="203">
        <v>0</v>
      </c>
      <c r="R201" s="203">
        <f t="shared" si="12"/>
        <v>0</v>
      </c>
      <c r="S201" s="203">
        <v>0</v>
      </c>
      <c r="T201" s="204">
        <f t="shared" si="1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05" t="s">
        <v>133</v>
      </c>
      <c r="AT201" s="205" t="s">
        <v>129</v>
      </c>
      <c r="AU201" s="205" t="s">
        <v>81</v>
      </c>
      <c r="AY201" s="15" t="s">
        <v>128</v>
      </c>
      <c r="BE201" s="206">
        <f t="shared" si="14"/>
        <v>0</v>
      </c>
      <c r="BF201" s="206">
        <f t="shared" si="15"/>
        <v>0</v>
      </c>
      <c r="BG201" s="206">
        <f t="shared" si="16"/>
        <v>0</v>
      </c>
      <c r="BH201" s="206">
        <f t="shared" si="17"/>
        <v>0</v>
      </c>
      <c r="BI201" s="206">
        <f t="shared" si="18"/>
        <v>0</v>
      </c>
      <c r="BJ201" s="15" t="s">
        <v>81</v>
      </c>
      <c r="BK201" s="206">
        <f t="shared" si="19"/>
        <v>0</v>
      </c>
      <c r="BL201" s="15" t="s">
        <v>133</v>
      </c>
      <c r="BM201" s="205" t="s">
        <v>341</v>
      </c>
    </row>
    <row r="202" spans="1:65" s="2" customFormat="1" ht="21.75" customHeight="1">
      <c r="A202" s="32"/>
      <c r="B202" s="33"/>
      <c r="C202" s="193" t="s">
        <v>223</v>
      </c>
      <c r="D202" s="193" t="s">
        <v>129</v>
      </c>
      <c r="E202" s="194" t="s">
        <v>534</v>
      </c>
      <c r="F202" s="195" t="s">
        <v>535</v>
      </c>
      <c r="G202" s="196" t="s">
        <v>137</v>
      </c>
      <c r="H202" s="197">
        <v>6</v>
      </c>
      <c r="I202" s="198"/>
      <c r="J202" s="199">
        <f t="shared" si="10"/>
        <v>0</v>
      </c>
      <c r="K202" s="200"/>
      <c r="L202" s="37"/>
      <c r="M202" s="201" t="s">
        <v>1</v>
      </c>
      <c r="N202" s="202" t="s">
        <v>38</v>
      </c>
      <c r="O202" s="69"/>
      <c r="P202" s="203">
        <f t="shared" si="11"/>
        <v>0</v>
      </c>
      <c r="Q202" s="203">
        <v>0</v>
      </c>
      <c r="R202" s="203">
        <f t="shared" si="12"/>
        <v>0</v>
      </c>
      <c r="S202" s="203">
        <v>0</v>
      </c>
      <c r="T202" s="204">
        <f t="shared" si="1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5" t="s">
        <v>133</v>
      </c>
      <c r="AT202" s="205" t="s">
        <v>129</v>
      </c>
      <c r="AU202" s="205" t="s">
        <v>81</v>
      </c>
      <c r="AY202" s="15" t="s">
        <v>128</v>
      </c>
      <c r="BE202" s="206">
        <f t="shared" si="14"/>
        <v>0</v>
      </c>
      <c r="BF202" s="206">
        <f t="shared" si="15"/>
        <v>0</v>
      </c>
      <c r="BG202" s="206">
        <f t="shared" si="16"/>
        <v>0</v>
      </c>
      <c r="BH202" s="206">
        <f t="shared" si="17"/>
        <v>0</v>
      </c>
      <c r="BI202" s="206">
        <f t="shared" si="18"/>
        <v>0</v>
      </c>
      <c r="BJ202" s="15" t="s">
        <v>81</v>
      </c>
      <c r="BK202" s="206">
        <f t="shared" si="19"/>
        <v>0</v>
      </c>
      <c r="BL202" s="15" t="s">
        <v>133</v>
      </c>
      <c r="BM202" s="205" t="s">
        <v>344</v>
      </c>
    </row>
    <row r="203" spans="1:65" s="2" customFormat="1" ht="21.75" customHeight="1">
      <c r="A203" s="32"/>
      <c r="B203" s="33"/>
      <c r="C203" s="193" t="s">
        <v>536</v>
      </c>
      <c r="D203" s="193" t="s">
        <v>129</v>
      </c>
      <c r="E203" s="194" t="s">
        <v>537</v>
      </c>
      <c r="F203" s="195" t="s">
        <v>538</v>
      </c>
      <c r="G203" s="196" t="s">
        <v>137</v>
      </c>
      <c r="H203" s="197">
        <v>4</v>
      </c>
      <c r="I203" s="198"/>
      <c r="J203" s="199">
        <f t="shared" si="10"/>
        <v>0</v>
      </c>
      <c r="K203" s="200"/>
      <c r="L203" s="37"/>
      <c r="M203" s="201" t="s">
        <v>1</v>
      </c>
      <c r="N203" s="202" t="s">
        <v>38</v>
      </c>
      <c r="O203" s="69"/>
      <c r="P203" s="203">
        <f t="shared" si="11"/>
        <v>0</v>
      </c>
      <c r="Q203" s="203">
        <v>0</v>
      </c>
      <c r="R203" s="203">
        <f t="shared" si="12"/>
        <v>0</v>
      </c>
      <c r="S203" s="203">
        <v>0</v>
      </c>
      <c r="T203" s="204">
        <f t="shared" si="1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5" t="s">
        <v>133</v>
      </c>
      <c r="AT203" s="205" t="s">
        <v>129</v>
      </c>
      <c r="AU203" s="205" t="s">
        <v>81</v>
      </c>
      <c r="AY203" s="15" t="s">
        <v>128</v>
      </c>
      <c r="BE203" s="206">
        <f t="shared" si="14"/>
        <v>0</v>
      </c>
      <c r="BF203" s="206">
        <f t="shared" si="15"/>
        <v>0</v>
      </c>
      <c r="BG203" s="206">
        <f t="shared" si="16"/>
        <v>0</v>
      </c>
      <c r="BH203" s="206">
        <f t="shared" si="17"/>
        <v>0</v>
      </c>
      <c r="BI203" s="206">
        <f t="shared" si="18"/>
        <v>0</v>
      </c>
      <c r="BJ203" s="15" t="s">
        <v>81</v>
      </c>
      <c r="BK203" s="206">
        <f t="shared" si="19"/>
        <v>0</v>
      </c>
      <c r="BL203" s="15" t="s">
        <v>133</v>
      </c>
      <c r="BM203" s="205" t="s">
        <v>347</v>
      </c>
    </row>
    <row r="204" spans="1:65" s="2" customFormat="1" ht="21.75" customHeight="1">
      <c r="A204" s="32"/>
      <c r="B204" s="33"/>
      <c r="C204" s="193" t="s">
        <v>228</v>
      </c>
      <c r="D204" s="193" t="s">
        <v>129</v>
      </c>
      <c r="E204" s="194" t="s">
        <v>539</v>
      </c>
      <c r="F204" s="195" t="s">
        <v>540</v>
      </c>
      <c r="G204" s="196" t="s">
        <v>160</v>
      </c>
      <c r="H204" s="197">
        <v>194.3</v>
      </c>
      <c r="I204" s="198"/>
      <c r="J204" s="199">
        <f t="shared" si="10"/>
        <v>0</v>
      </c>
      <c r="K204" s="200"/>
      <c r="L204" s="37"/>
      <c r="M204" s="201" t="s">
        <v>1</v>
      </c>
      <c r="N204" s="202" t="s">
        <v>38</v>
      </c>
      <c r="O204" s="69"/>
      <c r="P204" s="203">
        <f t="shared" si="11"/>
        <v>0</v>
      </c>
      <c r="Q204" s="203">
        <v>0</v>
      </c>
      <c r="R204" s="203">
        <f t="shared" si="12"/>
        <v>0</v>
      </c>
      <c r="S204" s="203">
        <v>0</v>
      </c>
      <c r="T204" s="204">
        <f t="shared" si="1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5" t="s">
        <v>133</v>
      </c>
      <c r="AT204" s="205" t="s">
        <v>129</v>
      </c>
      <c r="AU204" s="205" t="s">
        <v>81</v>
      </c>
      <c r="AY204" s="15" t="s">
        <v>128</v>
      </c>
      <c r="BE204" s="206">
        <f t="shared" si="14"/>
        <v>0</v>
      </c>
      <c r="BF204" s="206">
        <f t="shared" si="15"/>
        <v>0</v>
      </c>
      <c r="BG204" s="206">
        <f t="shared" si="16"/>
        <v>0</v>
      </c>
      <c r="BH204" s="206">
        <f t="shared" si="17"/>
        <v>0</v>
      </c>
      <c r="BI204" s="206">
        <f t="shared" si="18"/>
        <v>0</v>
      </c>
      <c r="BJ204" s="15" t="s">
        <v>81</v>
      </c>
      <c r="BK204" s="206">
        <f t="shared" si="19"/>
        <v>0</v>
      </c>
      <c r="BL204" s="15" t="s">
        <v>133</v>
      </c>
      <c r="BM204" s="205" t="s">
        <v>350</v>
      </c>
    </row>
    <row r="205" spans="2:63" s="11" customFormat="1" ht="25.95" customHeight="1">
      <c r="B205" s="179"/>
      <c r="C205" s="180"/>
      <c r="D205" s="181" t="s">
        <v>72</v>
      </c>
      <c r="E205" s="182" t="s">
        <v>384</v>
      </c>
      <c r="F205" s="182" t="s">
        <v>385</v>
      </c>
      <c r="G205" s="180"/>
      <c r="H205" s="180"/>
      <c r="I205" s="183"/>
      <c r="J205" s="184">
        <f>BK205</f>
        <v>0</v>
      </c>
      <c r="K205" s="180"/>
      <c r="L205" s="185"/>
      <c r="M205" s="186"/>
      <c r="N205" s="187"/>
      <c r="O205" s="187"/>
      <c r="P205" s="188">
        <f>P206</f>
        <v>0</v>
      </c>
      <c r="Q205" s="187"/>
      <c r="R205" s="188">
        <f>R206</f>
        <v>0</v>
      </c>
      <c r="S205" s="187"/>
      <c r="T205" s="189">
        <f>T206</f>
        <v>0</v>
      </c>
      <c r="AR205" s="190" t="s">
        <v>81</v>
      </c>
      <c r="AT205" s="191" t="s">
        <v>72</v>
      </c>
      <c r="AU205" s="191" t="s">
        <v>73</v>
      </c>
      <c r="AY205" s="190" t="s">
        <v>128</v>
      </c>
      <c r="BK205" s="192">
        <f>BK206</f>
        <v>0</v>
      </c>
    </row>
    <row r="206" spans="1:65" s="2" customFormat="1" ht="21.75" customHeight="1">
      <c r="A206" s="32"/>
      <c r="B206" s="33"/>
      <c r="C206" s="193" t="s">
        <v>541</v>
      </c>
      <c r="D206" s="193" t="s">
        <v>129</v>
      </c>
      <c r="E206" s="194" t="s">
        <v>542</v>
      </c>
      <c r="F206" s="195" t="s">
        <v>543</v>
      </c>
      <c r="G206" s="196" t="s">
        <v>206</v>
      </c>
      <c r="H206" s="197">
        <v>349.62</v>
      </c>
      <c r="I206" s="198"/>
      <c r="J206" s="199">
        <f>ROUND(I206*H206,2)</f>
        <v>0</v>
      </c>
      <c r="K206" s="200"/>
      <c r="L206" s="37"/>
      <c r="M206" s="241" t="s">
        <v>1</v>
      </c>
      <c r="N206" s="242" t="s">
        <v>38</v>
      </c>
      <c r="O206" s="243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5" t="s">
        <v>133</v>
      </c>
      <c r="AT206" s="205" t="s">
        <v>129</v>
      </c>
      <c r="AU206" s="205" t="s">
        <v>81</v>
      </c>
      <c r="AY206" s="15" t="s">
        <v>128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5" t="s">
        <v>81</v>
      </c>
      <c r="BK206" s="206">
        <f>ROUND(I206*H206,2)</f>
        <v>0</v>
      </c>
      <c r="BL206" s="15" t="s">
        <v>133</v>
      </c>
      <c r="BM206" s="205" t="s">
        <v>353</v>
      </c>
    </row>
    <row r="207" spans="1:31" s="2" customFormat="1" ht="6.9" customHeight="1">
      <c r="A207" s="32"/>
      <c r="B207" s="52"/>
      <c r="C207" s="53"/>
      <c r="D207" s="53"/>
      <c r="E207" s="53"/>
      <c r="F207" s="53"/>
      <c r="G207" s="53"/>
      <c r="H207" s="53"/>
      <c r="I207" s="150"/>
      <c r="J207" s="53"/>
      <c r="K207" s="53"/>
      <c r="L207" s="37"/>
      <c r="M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</row>
  </sheetData>
  <sheetProtection algorithmName="SHA-512" hashValue="OAwL1vTrEHm2TTWGbMCBhjlg3c8WERelYh7Qojb6JVA5MT0VINN0Povhm6WYNRbpc91K0WiGcYJOEToOaP0Bng==" saltValue="SJyQUq1pGrVWXWxAVQIF1zNxUW/vyaLl9IuntLuNwCGkaPbMI8EQ2h48iFs4jX52+bfRLG1gAhK/kVJ6CIWV3Q==" spinCount="100000" sheet="1" objects="1" scenarios="1" formatColumns="0" formatRows="0" autoFilter="0"/>
  <autoFilter ref="C119:K20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89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83</v>
      </c>
    </row>
    <row r="4" spans="2:46" s="1" customFormat="1" ht="24.9" customHeight="1">
      <c r="B4" s="18"/>
      <c r="D4" s="110" t="s">
        <v>99</v>
      </c>
      <c r="I4" s="106"/>
      <c r="L4" s="18"/>
      <c r="M4" s="111" t="s">
        <v>10</v>
      </c>
      <c r="AT4" s="15" t="s">
        <v>4</v>
      </c>
    </row>
    <row r="5" spans="2:12" s="1" customFormat="1" ht="6.9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23.25" customHeight="1">
      <c r="B7" s="18"/>
      <c r="E7" s="290" t="str">
        <f>'Rekapitulace stavby'!K6</f>
        <v>Ul. Roháčova, Sokolov - příjezdová komunikace a inženýrské sítě - slepý rozpočet</v>
      </c>
      <c r="F7" s="291"/>
      <c r="G7" s="291"/>
      <c r="H7" s="291"/>
      <c r="I7" s="106"/>
      <c r="L7" s="18"/>
    </row>
    <row r="8" spans="1:31" s="2" customFormat="1" ht="12" customHeight="1">
      <c r="A8" s="32"/>
      <c r="B8" s="37"/>
      <c r="C8" s="32"/>
      <c r="D8" s="112" t="s">
        <v>100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92" t="s">
        <v>544</v>
      </c>
      <c r="F9" s="293"/>
      <c r="G9" s="293"/>
      <c r="H9" s="293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13. 7. 2020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tr">
        <f>IF('Rekapitulace stavby'!E11="","",'Rekapitulace stavby'!E11)</f>
        <v xml:space="preserve"> </v>
      </c>
      <c r="F15" s="32"/>
      <c r="G15" s="32"/>
      <c r="H15" s="32"/>
      <c r="I15" s="115" t="s">
        <v>26</v>
      </c>
      <c r="J15" s="114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27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4" t="str">
        <f>'Rekapitulace stavby'!E14</f>
        <v>Vyplň údaj</v>
      </c>
      <c r="F18" s="295"/>
      <c r="G18" s="295"/>
      <c r="H18" s="295"/>
      <c r="I18" s="115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29</v>
      </c>
      <c r="E20" s="32"/>
      <c r="F20" s="32"/>
      <c r="G20" s="32"/>
      <c r="H20" s="32"/>
      <c r="I20" s="115" t="s">
        <v>25</v>
      </c>
      <c r="J20" s="114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26</v>
      </c>
      <c r="J21" s="114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31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26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32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96" t="s">
        <v>1</v>
      </c>
      <c r="F27" s="296"/>
      <c r="G27" s="296"/>
      <c r="H27" s="296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33</v>
      </c>
      <c r="E30" s="32"/>
      <c r="F30" s="32"/>
      <c r="G30" s="32"/>
      <c r="H30" s="32"/>
      <c r="I30" s="113"/>
      <c r="J30" s="124">
        <f>ROUND(J122,2)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25" t="s">
        <v>35</v>
      </c>
      <c r="G32" s="32"/>
      <c r="H32" s="32"/>
      <c r="I32" s="126" t="s">
        <v>34</v>
      </c>
      <c r="J32" s="125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7" t="s">
        <v>37</v>
      </c>
      <c r="E33" s="112" t="s">
        <v>38</v>
      </c>
      <c r="F33" s="128">
        <f>ROUND((SUM(BE122:BE219)),2)</f>
        <v>0</v>
      </c>
      <c r="G33" s="32"/>
      <c r="H33" s="32"/>
      <c r="I33" s="129">
        <v>0.21</v>
      </c>
      <c r="J33" s="128">
        <f>ROUND(((SUM(BE122:BE219))*I33),2)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2" t="s">
        <v>39</v>
      </c>
      <c r="F34" s="128">
        <f>ROUND((SUM(BF122:BF219)),2)</f>
        <v>0</v>
      </c>
      <c r="G34" s="32"/>
      <c r="H34" s="32"/>
      <c r="I34" s="129">
        <v>0.15</v>
      </c>
      <c r="J34" s="128">
        <f>ROUND(((SUM(BF122:BF219))*I34),2)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2" t="s">
        <v>40</v>
      </c>
      <c r="F35" s="128">
        <f>ROUND((SUM(BG122:BG219)),2)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2" t="s">
        <v>41</v>
      </c>
      <c r="F36" s="128">
        <f>ROUND((SUM(BH122:BH219)),2)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2" t="s">
        <v>42</v>
      </c>
      <c r="F37" s="128">
        <f>ROUND((SUM(BI122:BI219)),2)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I41" s="106"/>
      <c r="L41" s="18"/>
    </row>
    <row r="42" spans="2:12" s="1" customFormat="1" ht="14.4" customHeight="1">
      <c r="B42" s="18"/>
      <c r="I42" s="106"/>
      <c r="L42" s="18"/>
    </row>
    <row r="43" spans="2:12" s="1" customFormat="1" ht="14.4" customHeight="1">
      <c r="B43" s="18"/>
      <c r="I43" s="106"/>
      <c r="L43" s="18"/>
    </row>
    <row r="44" spans="2:12" s="1" customFormat="1" ht="14.4" customHeight="1">
      <c r="B44" s="18"/>
      <c r="I44" s="106"/>
      <c r="L44" s="18"/>
    </row>
    <row r="45" spans="2:12" s="1" customFormat="1" ht="14.4" customHeight="1">
      <c r="B45" s="18"/>
      <c r="I45" s="106"/>
      <c r="L45" s="18"/>
    </row>
    <row r="46" spans="2:12" s="1" customFormat="1" ht="14.4" customHeight="1">
      <c r="B46" s="18"/>
      <c r="I46" s="106"/>
      <c r="L46" s="18"/>
    </row>
    <row r="47" spans="2:12" s="1" customFormat="1" ht="14.4" customHeight="1">
      <c r="B47" s="18"/>
      <c r="I47" s="106"/>
      <c r="L47" s="18"/>
    </row>
    <row r="48" spans="2:12" s="1" customFormat="1" ht="14.4" customHeight="1">
      <c r="B48" s="18"/>
      <c r="I48" s="106"/>
      <c r="L48" s="18"/>
    </row>
    <row r="49" spans="2:12" s="1" customFormat="1" ht="14.4" customHeight="1">
      <c r="B49" s="18"/>
      <c r="I49" s="106"/>
      <c r="L49" s="18"/>
    </row>
    <row r="50" spans="2:12" s="2" customFormat="1" ht="14.4" customHeight="1">
      <c r="B50" s="49"/>
      <c r="D50" s="138" t="s">
        <v>46</v>
      </c>
      <c r="E50" s="139"/>
      <c r="F50" s="139"/>
      <c r="G50" s="138" t="s">
        <v>47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2"/>
      <c r="B61" s="37"/>
      <c r="C61" s="32"/>
      <c r="D61" s="141" t="s">
        <v>48</v>
      </c>
      <c r="E61" s="142"/>
      <c r="F61" s="143" t="s">
        <v>49</v>
      </c>
      <c r="G61" s="141" t="s">
        <v>48</v>
      </c>
      <c r="H61" s="142"/>
      <c r="I61" s="144"/>
      <c r="J61" s="145" t="s">
        <v>49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2"/>
      <c r="B65" s="37"/>
      <c r="C65" s="32"/>
      <c r="D65" s="138" t="s">
        <v>50</v>
      </c>
      <c r="E65" s="146"/>
      <c r="F65" s="146"/>
      <c r="G65" s="138" t="s">
        <v>51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2"/>
      <c r="B76" s="37"/>
      <c r="C76" s="32"/>
      <c r="D76" s="141" t="s">
        <v>48</v>
      </c>
      <c r="E76" s="142"/>
      <c r="F76" s="143" t="s">
        <v>49</v>
      </c>
      <c r="G76" s="141" t="s">
        <v>48</v>
      </c>
      <c r="H76" s="142"/>
      <c r="I76" s="144"/>
      <c r="J76" s="145" t="s">
        <v>49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4"/>
      <c r="D85" s="34"/>
      <c r="E85" s="288" t="str">
        <f>E7</f>
        <v>Ul. Roháčova, Sokolov - příjezdová komunikace a inženýrské sítě - slepý rozpočet</v>
      </c>
      <c r="F85" s="289"/>
      <c r="G85" s="289"/>
      <c r="H85" s="289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76" t="str">
        <f>E9</f>
        <v>SO 103 - Vodovod</v>
      </c>
      <c r="F87" s="287"/>
      <c r="G87" s="287"/>
      <c r="H87" s="287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13. 7. 2020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115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115" t="s">
        <v>31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103</v>
      </c>
      <c r="D94" s="155"/>
      <c r="E94" s="155"/>
      <c r="F94" s="155"/>
      <c r="G94" s="155"/>
      <c r="H94" s="155"/>
      <c r="I94" s="156"/>
      <c r="J94" s="157" t="s">
        <v>104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58" t="s">
        <v>105</v>
      </c>
      <c r="D96" s="34"/>
      <c r="E96" s="34"/>
      <c r="F96" s="34"/>
      <c r="G96" s="34"/>
      <c r="H96" s="34"/>
      <c r="I96" s="113"/>
      <c r="J96" s="82">
        <f>J122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106</v>
      </c>
    </row>
    <row r="97" spans="2:12" s="9" customFormat="1" ht="24.9" customHeight="1">
      <c r="B97" s="159"/>
      <c r="C97" s="160"/>
      <c r="D97" s="161" t="s">
        <v>107</v>
      </c>
      <c r="E97" s="162"/>
      <c r="F97" s="162"/>
      <c r="G97" s="162"/>
      <c r="H97" s="162"/>
      <c r="I97" s="163"/>
      <c r="J97" s="164">
        <f>J123</f>
        <v>0</v>
      </c>
      <c r="K97" s="160"/>
      <c r="L97" s="165"/>
    </row>
    <row r="98" spans="2:12" s="9" customFormat="1" ht="24.9" customHeight="1">
      <c r="B98" s="159"/>
      <c r="C98" s="160"/>
      <c r="D98" s="161" t="s">
        <v>409</v>
      </c>
      <c r="E98" s="162"/>
      <c r="F98" s="162"/>
      <c r="G98" s="162"/>
      <c r="H98" s="162"/>
      <c r="I98" s="163"/>
      <c r="J98" s="164">
        <f>J159</f>
        <v>0</v>
      </c>
      <c r="K98" s="160"/>
      <c r="L98" s="165"/>
    </row>
    <row r="99" spans="2:12" s="9" customFormat="1" ht="24.9" customHeight="1">
      <c r="B99" s="159"/>
      <c r="C99" s="160"/>
      <c r="D99" s="161" t="s">
        <v>109</v>
      </c>
      <c r="E99" s="162"/>
      <c r="F99" s="162"/>
      <c r="G99" s="162"/>
      <c r="H99" s="162"/>
      <c r="I99" s="163"/>
      <c r="J99" s="164">
        <f>J164</f>
        <v>0</v>
      </c>
      <c r="K99" s="160"/>
      <c r="L99" s="165"/>
    </row>
    <row r="100" spans="2:12" s="9" customFormat="1" ht="24.9" customHeight="1">
      <c r="B100" s="159"/>
      <c r="C100" s="160"/>
      <c r="D100" s="161" t="s">
        <v>410</v>
      </c>
      <c r="E100" s="162"/>
      <c r="F100" s="162"/>
      <c r="G100" s="162"/>
      <c r="H100" s="162"/>
      <c r="I100" s="163"/>
      <c r="J100" s="164">
        <f>J167</f>
        <v>0</v>
      </c>
      <c r="K100" s="160"/>
      <c r="L100" s="165"/>
    </row>
    <row r="101" spans="2:12" s="9" customFormat="1" ht="24.9" customHeight="1">
      <c r="B101" s="159"/>
      <c r="C101" s="160"/>
      <c r="D101" s="161" t="s">
        <v>110</v>
      </c>
      <c r="E101" s="162"/>
      <c r="F101" s="162"/>
      <c r="G101" s="162"/>
      <c r="H101" s="162"/>
      <c r="I101" s="163"/>
      <c r="J101" s="164">
        <f>J210</f>
        <v>0</v>
      </c>
      <c r="K101" s="160"/>
      <c r="L101" s="165"/>
    </row>
    <row r="102" spans="2:12" s="9" customFormat="1" ht="24.9" customHeight="1">
      <c r="B102" s="159"/>
      <c r="C102" s="160"/>
      <c r="D102" s="161" t="s">
        <v>112</v>
      </c>
      <c r="E102" s="162"/>
      <c r="F102" s="162"/>
      <c r="G102" s="162"/>
      <c r="H102" s="162"/>
      <c r="I102" s="163"/>
      <c r="J102" s="164">
        <f>J212</f>
        <v>0</v>
      </c>
      <c r="K102" s="160"/>
      <c r="L102" s="165"/>
    </row>
    <row r="103" spans="1:31" s="2" customFormat="1" ht="21.75" customHeight="1">
      <c r="A103" s="32"/>
      <c r="B103" s="33"/>
      <c r="C103" s="34"/>
      <c r="D103" s="34"/>
      <c r="E103" s="34"/>
      <c r="F103" s="34"/>
      <c r="G103" s="34"/>
      <c r="H103" s="34"/>
      <c r="I103" s="113"/>
      <c r="J103" s="34"/>
      <c r="K103" s="34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>
      <c r="A104" s="32"/>
      <c r="B104" s="52"/>
      <c r="C104" s="53"/>
      <c r="D104" s="53"/>
      <c r="E104" s="53"/>
      <c r="F104" s="53"/>
      <c r="G104" s="53"/>
      <c r="H104" s="53"/>
      <c r="I104" s="150"/>
      <c r="J104" s="53"/>
      <c r="K104" s="53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>
      <c r="A108" s="32"/>
      <c r="B108" s="54"/>
      <c r="C108" s="55"/>
      <c r="D108" s="55"/>
      <c r="E108" s="55"/>
      <c r="F108" s="55"/>
      <c r="G108" s="55"/>
      <c r="H108" s="55"/>
      <c r="I108" s="153"/>
      <c r="J108" s="55"/>
      <c r="K108" s="55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>
      <c r="A109" s="32"/>
      <c r="B109" s="33"/>
      <c r="C109" s="21" t="s">
        <v>113</v>
      </c>
      <c r="D109" s="34"/>
      <c r="E109" s="34"/>
      <c r="F109" s="34"/>
      <c r="G109" s="34"/>
      <c r="H109" s="34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4"/>
      <c r="D110" s="34"/>
      <c r="E110" s="34"/>
      <c r="F110" s="34"/>
      <c r="G110" s="34"/>
      <c r="H110" s="3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3.25" customHeight="1">
      <c r="A112" s="32"/>
      <c r="B112" s="33"/>
      <c r="C112" s="34"/>
      <c r="D112" s="34"/>
      <c r="E112" s="288" t="str">
        <f>E7</f>
        <v>Ul. Roháčova, Sokolov - příjezdová komunikace a inženýrské sítě - slepý rozpočet</v>
      </c>
      <c r="F112" s="289"/>
      <c r="G112" s="289"/>
      <c r="H112" s="289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100</v>
      </c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76" t="str">
        <f>E9</f>
        <v>SO 103 - Vodovod</v>
      </c>
      <c r="F114" s="287"/>
      <c r="G114" s="287"/>
      <c r="H114" s="287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4"/>
      <c r="E116" s="34"/>
      <c r="F116" s="25" t="str">
        <f>F12</f>
        <v xml:space="preserve"> </v>
      </c>
      <c r="G116" s="34"/>
      <c r="H116" s="34"/>
      <c r="I116" s="115" t="s">
        <v>22</v>
      </c>
      <c r="J116" s="64" t="str">
        <f>IF(J12="","",J12)</f>
        <v>13. 7. 2020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24</v>
      </c>
      <c r="D118" s="34"/>
      <c r="E118" s="34"/>
      <c r="F118" s="25" t="str">
        <f>E15</f>
        <v xml:space="preserve"> </v>
      </c>
      <c r="G118" s="34"/>
      <c r="H118" s="34"/>
      <c r="I118" s="115" t="s">
        <v>29</v>
      </c>
      <c r="J118" s="30" t="str">
        <f>E21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27</v>
      </c>
      <c r="D119" s="34"/>
      <c r="E119" s="34"/>
      <c r="F119" s="25" t="str">
        <f>IF(E18="","",E18)</f>
        <v>Vyplň údaj</v>
      </c>
      <c r="G119" s="34"/>
      <c r="H119" s="34"/>
      <c r="I119" s="115" t="s">
        <v>31</v>
      </c>
      <c r="J119" s="30" t="str">
        <f>E24</f>
        <v xml:space="preserve"> 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113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0" customFormat="1" ht="29.25" customHeight="1">
      <c r="A121" s="166"/>
      <c r="B121" s="167"/>
      <c r="C121" s="168" t="s">
        <v>114</v>
      </c>
      <c r="D121" s="169" t="s">
        <v>58</v>
      </c>
      <c r="E121" s="169" t="s">
        <v>54</v>
      </c>
      <c r="F121" s="169" t="s">
        <v>55</v>
      </c>
      <c r="G121" s="169" t="s">
        <v>115</v>
      </c>
      <c r="H121" s="169" t="s">
        <v>116</v>
      </c>
      <c r="I121" s="170" t="s">
        <v>117</v>
      </c>
      <c r="J121" s="171" t="s">
        <v>104</v>
      </c>
      <c r="K121" s="172" t="s">
        <v>118</v>
      </c>
      <c r="L121" s="173"/>
      <c r="M121" s="73" t="s">
        <v>1</v>
      </c>
      <c r="N121" s="74" t="s">
        <v>37</v>
      </c>
      <c r="O121" s="74" t="s">
        <v>119</v>
      </c>
      <c r="P121" s="74" t="s">
        <v>120</v>
      </c>
      <c r="Q121" s="74" t="s">
        <v>121</v>
      </c>
      <c r="R121" s="74" t="s">
        <v>122</v>
      </c>
      <c r="S121" s="74" t="s">
        <v>123</v>
      </c>
      <c r="T121" s="75" t="s">
        <v>124</v>
      </c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</row>
    <row r="122" spans="1:63" s="2" customFormat="1" ht="22.8" customHeight="1">
      <c r="A122" s="32"/>
      <c r="B122" s="33"/>
      <c r="C122" s="80" t="s">
        <v>125</v>
      </c>
      <c r="D122" s="34"/>
      <c r="E122" s="34"/>
      <c r="F122" s="34"/>
      <c r="G122" s="34"/>
      <c r="H122" s="34"/>
      <c r="I122" s="113"/>
      <c r="J122" s="174">
        <f>BK122</f>
        <v>0</v>
      </c>
      <c r="K122" s="34"/>
      <c r="L122" s="37"/>
      <c r="M122" s="76"/>
      <c r="N122" s="175"/>
      <c r="O122" s="77"/>
      <c r="P122" s="176">
        <f>P123+P159+P164+P167+P210+P212</f>
        <v>0</v>
      </c>
      <c r="Q122" s="77"/>
      <c r="R122" s="176">
        <f>R123+R159+R164+R167+R210+R212</f>
        <v>0</v>
      </c>
      <c r="S122" s="77"/>
      <c r="T122" s="177">
        <f>T123+T159+T164+T167+T210+T212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72</v>
      </c>
      <c r="AU122" s="15" t="s">
        <v>106</v>
      </c>
      <c r="BK122" s="178">
        <f>BK123+BK159+BK164+BK167+BK210+BK212</f>
        <v>0</v>
      </c>
    </row>
    <row r="123" spans="2:63" s="11" customFormat="1" ht="25.95" customHeight="1">
      <c r="B123" s="179"/>
      <c r="C123" s="180"/>
      <c r="D123" s="181" t="s">
        <v>72</v>
      </c>
      <c r="E123" s="182" t="s">
        <v>126</v>
      </c>
      <c r="F123" s="182" t="s">
        <v>127</v>
      </c>
      <c r="G123" s="180"/>
      <c r="H123" s="180"/>
      <c r="I123" s="183"/>
      <c r="J123" s="184">
        <f>BK123</f>
        <v>0</v>
      </c>
      <c r="K123" s="180"/>
      <c r="L123" s="185"/>
      <c r="M123" s="186"/>
      <c r="N123" s="187"/>
      <c r="O123" s="187"/>
      <c r="P123" s="188">
        <f>SUM(P124:P158)</f>
        <v>0</v>
      </c>
      <c r="Q123" s="187"/>
      <c r="R123" s="188">
        <f>SUM(R124:R158)</f>
        <v>0</v>
      </c>
      <c r="S123" s="187"/>
      <c r="T123" s="189">
        <f>SUM(T124:T158)</f>
        <v>0</v>
      </c>
      <c r="AR123" s="190" t="s">
        <v>81</v>
      </c>
      <c r="AT123" s="191" t="s">
        <v>72</v>
      </c>
      <c r="AU123" s="191" t="s">
        <v>73</v>
      </c>
      <c r="AY123" s="190" t="s">
        <v>128</v>
      </c>
      <c r="BK123" s="192">
        <f>SUM(BK124:BK158)</f>
        <v>0</v>
      </c>
    </row>
    <row r="124" spans="1:65" s="2" customFormat="1" ht="21.75" customHeight="1">
      <c r="A124" s="32"/>
      <c r="B124" s="33"/>
      <c r="C124" s="193" t="s">
        <v>81</v>
      </c>
      <c r="D124" s="193" t="s">
        <v>129</v>
      </c>
      <c r="E124" s="194" t="s">
        <v>411</v>
      </c>
      <c r="F124" s="195" t="s">
        <v>412</v>
      </c>
      <c r="G124" s="196" t="s">
        <v>172</v>
      </c>
      <c r="H124" s="197">
        <v>288.84</v>
      </c>
      <c r="I124" s="198"/>
      <c r="J124" s="199">
        <f>ROUND(I124*H124,2)</f>
        <v>0</v>
      </c>
      <c r="K124" s="200"/>
      <c r="L124" s="37"/>
      <c r="M124" s="201" t="s">
        <v>1</v>
      </c>
      <c r="N124" s="202" t="s">
        <v>38</v>
      </c>
      <c r="O124" s="69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05" t="s">
        <v>133</v>
      </c>
      <c r="AT124" s="205" t="s">
        <v>129</v>
      </c>
      <c r="AU124" s="205" t="s">
        <v>81</v>
      </c>
      <c r="AY124" s="15" t="s">
        <v>128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5" t="s">
        <v>81</v>
      </c>
      <c r="BK124" s="206">
        <f>ROUND(I124*H124,2)</f>
        <v>0</v>
      </c>
      <c r="BL124" s="15" t="s">
        <v>133</v>
      </c>
      <c r="BM124" s="205" t="s">
        <v>83</v>
      </c>
    </row>
    <row r="125" spans="2:51" s="12" customFormat="1" ht="12">
      <c r="B125" s="207"/>
      <c r="C125" s="208"/>
      <c r="D125" s="209" t="s">
        <v>149</v>
      </c>
      <c r="E125" s="210" t="s">
        <v>1</v>
      </c>
      <c r="F125" s="211" t="s">
        <v>545</v>
      </c>
      <c r="G125" s="208"/>
      <c r="H125" s="212">
        <v>235.8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149</v>
      </c>
      <c r="AU125" s="218" t="s">
        <v>81</v>
      </c>
      <c r="AV125" s="12" t="s">
        <v>83</v>
      </c>
      <c r="AW125" s="12" t="s">
        <v>30</v>
      </c>
      <c r="AX125" s="12" t="s">
        <v>73</v>
      </c>
      <c r="AY125" s="218" t="s">
        <v>128</v>
      </c>
    </row>
    <row r="126" spans="2:51" s="12" customFormat="1" ht="12">
      <c r="B126" s="207"/>
      <c r="C126" s="208"/>
      <c r="D126" s="209" t="s">
        <v>149</v>
      </c>
      <c r="E126" s="210" t="s">
        <v>1</v>
      </c>
      <c r="F126" s="211" t="s">
        <v>546</v>
      </c>
      <c r="G126" s="208"/>
      <c r="H126" s="212">
        <v>53.04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149</v>
      </c>
      <c r="AU126" s="218" t="s">
        <v>81</v>
      </c>
      <c r="AV126" s="12" t="s">
        <v>83</v>
      </c>
      <c r="AW126" s="12" t="s">
        <v>30</v>
      </c>
      <c r="AX126" s="12" t="s">
        <v>73</v>
      </c>
      <c r="AY126" s="218" t="s">
        <v>128</v>
      </c>
    </row>
    <row r="127" spans="2:51" s="13" customFormat="1" ht="12">
      <c r="B127" s="219"/>
      <c r="C127" s="220"/>
      <c r="D127" s="209" t="s">
        <v>149</v>
      </c>
      <c r="E127" s="221" t="s">
        <v>1</v>
      </c>
      <c r="F127" s="222" t="s">
        <v>153</v>
      </c>
      <c r="G127" s="220"/>
      <c r="H127" s="223">
        <v>288.84000000000003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149</v>
      </c>
      <c r="AU127" s="229" t="s">
        <v>81</v>
      </c>
      <c r="AV127" s="13" t="s">
        <v>133</v>
      </c>
      <c r="AW127" s="13" t="s">
        <v>30</v>
      </c>
      <c r="AX127" s="13" t="s">
        <v>81</v>
      </c>
      <c r="AY127" s="229" t="s">
        <v>128</v>
      </c>
    </row>
    <row r="128" spans="1:65" s="2" customFormat="1" ht="21.75" customHeight="1">
      <c r="A128" s="32"/>
      <c r="B128" s="33"/>
      <c r="C128" s="193" t="s">
        <v>83</v>
      </c>
      <c r="D128" s="193" t="s">
        <v>129</v>
      </c>
      <c r="E128" s="194" t="s">
        <v>413</v>
      </c>
      <c r="F128" s="195" t="s">
        <v>414</v>
      </c>
      <c r="G128" s="196" t="s">
        <v>172</v>
      </c>
      <c r="H128" s="197">
        <v>144.42</v>
      </c>
      <c r="I128" s="198"/>
      <c r="J128" s="199">
        <f>ROUND(I128*H128,2)</f>
        <v>0</v>
      </c>
      <c r="K128" s="200"/>
      <c r="L128" s="37"/>
      <c r="M128" s="201" t="s">
        <v>1</v>
      </c>
      <c r="N128" s="202" t="s">
        <v>38</v>
      </c>
      <c r="O128" s="69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5" t="s">
        <v>133</v>
      </c>
      <c r="AT128" s="205" t="s">
        <v>129</v>
      </c>
      <c r="AU128" s="205" t="s">
        <v>81</v>
      </c>
      <c r="AY128" s="15" t="s">
        <v>128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5" t="s">
        <v>81</v>
      </c>
      <c r="BK128" s="206">
        <f>ROUND(I128*H128,2)</f>
        <v>0</v>
      </c>
      <c r="BL128" s="15" t="s">
        <v>133</v>
      </c>
      <c r="BM128" s="205" t="s">
        <v>133</v>
      </c>
    </row>
    <row r="129" spans="2:51" s="12" customFormat="1" ht="12">
      <c r="B129" s="207"/>
      <c r="C129" s="208"/>
      <c r="D129" s="209" t="s">
        <v>149</v>
      </c>
      <c r="E129" s="210" t="s">
        <v>1</v>
      </c>
      <c r="F129" s="211" t="s">
        <v>547</v>
      </c>
      <c r="G129" s="208"/>
      <c r="H129" s="212">
        <v>144.42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149</v>
      </c>
      <c r="AU129" s="218" t="s">
        <v>81</v>
      </c>
      <c r="AV129" s="12" t="s">
        <v>83</v>
      </c>
      <c r="AW129" s="12" t="s">
        <v>30</v>
      </c>
      <c r="AX129" s="12" t="s">
        <v>73</v>
      </c>
      <c r="AY129" s="218" t="s">
        <v>128</v>
      </c>
    </row>
    <row r="130" spans="2:51" s="13" customFormat="1" ht="12">
      <c r="B130" s="219"/>
      <c r="C130" s="220"/>
      <c r="D130" s="209" t="s">
        <v>149</v>
      </c>
      <c r="E130" s="221" t="s">
        <v>1</v>
      </c>
      <c r="F130" s="222" t="s">
        <v>153</v>
      </c>
      <c r="G130" s="220"/>
      <c r="H130" s="223">
        <v>144.42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149</v>
      </c>
      <c r="AU130" s="229" t="s">
        <v>81</v>
      </c>
      <c r="AV130" s="13" t="s">
        <v>133</v>
      </c>
      <c r="AW130" s="13" t="s">
        <v>30</v>
      </c>
      <c r="AX130" s="13" t="s">
        <v>81</v>
      </c>
      <c r="AY130" s="229" t="s">
        <v>128</v>
      </c>
    </row>
    <row r="131" spans="1:65" s="2" customFormat="1" ht="16.5" customHeight="1">
      <c r="A131" s="32"/>
      <c r="B131" s="33"/>
      <c r="C131" s="193" t="s">
        <v>154</v>
      </c>
      <c r="D131" s="193" t="s">
        <v>129</v>
      </c>
      <c r="E131" s="194" t="s">
        <v>425</v>
      </c>
      <c r="F131" s="195" t="s">
        <v>426</v>
      </c>
      <c r="G131" s="196" t="s">
        <v>132</v>
      </c>
      <c r="H131" s="197">
        <v>471.6</v>
      </c>
      <c r="I131" s="198"/>
      <c r="J131" s="199">
        <f>ROUND(I131*H131,2)</f>
        <v>0</v>
      </c>
      <c r="K131" s="200"/>
      <c r="L131" s="37"/>
      <c r="M131" s="201" t="s">
        <v>1</v>
      </c>
      <c r="N131" s="202" t="s">
        <v>38</v>
      </c>
      <c r="O131" s="69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5" t="s">
        <v>133</v>
      </c>
      <c r="AT131" s="205" t="s">
        <v>129</v>
      </c>
      <c r="AU131" s="205" t="s">
        <v>81</v>
      </c>
      <c r="AY131" s="15" t="s">
        <v>128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5" t="s">
        <v>81</v>
      </c>
      <c r="BK131" s="206">
        <f>ROUND(I131*H131,2)</f>
        <v>0</v>
      </c>
      <c r="BL131" s="15" t="s">
        <v>133</v>
      </c>
      <c r="BM131" s="205" t="s">
        <v>157</v>
      </c>
    </row>
    <row r="132" spans="2:51" s="12" customFormat="1" ht="12">
      <c r="B132" s="207"/>
      <c r="C132" s="208"/>
      <c r="D132" s="209" t="s">
        <v>149</v>
      </c>
      <c r="E132" s="210" t="s">
        <v>1</v>
      </c>
      <c r="F132" s="211" t="s">
        <v>548</v>
      </c>
      <c r="G132" s="208"/>
      <c r="H132" s="212">
        <v>471.6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149</v>
      </c>
      <c r="AU132" s="218" t="s">
        <v>81</v>
      </c>
      <c r="AV132" s="12" t="s">
        <v>83</v>
      </c>
      <c r="AW132" s="12" t="s">
        <v>30</v>
      </c>
      <c r="AX132" s="12" t="s">
        <v>73</v>
      </c>
      <c r="AY132" s="218" t="s">
        <v>128</v>
      </c>
    </row>
    <row r="133" spans="2:51" s="13" customFormat="1" ht="12">
      <c r="B133" s="219"/>
      <c r="C133" s="220"/>
      <c r="D133" s="209" t="s">
        <v>149</v>
      </c>
      <c r="E133" s="221" t="s">
        <v>1</v>
      </c>
      <c r="F133" s="222" t="s">
        <v>153</v>
      </c>
      <c r="G133" s="220"/>
      <c r="H133" s="223">
        <v>471.6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149</v>
      </c>
      <c r="AU133" s="229" t="s">
        <v>81</v>
      </c>
      <c r="AV133" s="13" t="s">
        <v>133</v>
      </c>
      <c r="AW133" s="13" t="s">
        <v>30</v>
      </c>
      <c r="AX133" s="13" t="s">
        <v>81</v>
      </c>
      <c r="AY133" s="229" t="s">
        <v>128</v>
      </c>
    </row>
    <row r="134" spans="1:65" s="2" customFormat="1" ht="21.75" customHeight="1">
      <c r="A134" s="32"/>
      <c r="B134" s="33"/>
      <c r="C134" s="193" t="s">
        <v>133</v>
      </c>
      <c r="D134" s="193" t="s">
        <v>129</v>
      </c>
      <c r="E134" s="194" t="s">
        <v>427</v>
      </c>
      <c r="F134" s="195" t="s">
        <v>428</v>
      </c>
      <c r="G134" s="196" t="s">
        <v>132</v>
      </c>
      <c r="H134" s="197">
        <v>471.6</v>
      </c>
      <c r="I134" s="198"/>
      <c r="J134" s="199">
        <f>ROUND(I134*H134,2)</f>
        <v>0</v>
      </c>
      <c r="K134" s="200"/>
      <c r="L134" s="37"/>
      <c r="M134" s="201" t="s">
        <v>1</v>
      </c>
      <c r="N134" s="202" t="s">
        <v>38</v>
      </c>
      <c r="O134" s="69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5" t="s">
        <v>133</v>
      </c>
      <c r="AT134" s="205" t="s">
        <v>129</v>
      </c>
      <c r="AU134" s="205" t="s">
        <v>81</v>
      </c>
      <c r="AY134" s="15" t="s">
        <v>128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5" t="s">
        <v>81</v>
      </c>
      <c r="BK134" s="206">
        <f>ROUND(I134*H134,2)</f>
        <v>0</v>
      </c>
      <c r="BL134" s="15" t="s">
        <v>133</v>
      </c>
      <c r="BM134" s="205" t="s">
        <v>161</v>
      </c>
    </row>
    <row r="135" spans="1:65" s="2" customFormat="1" ht="21.75" customHeight="1">
      <c r="A135" s="32"/>
      <c r="B135" s="33"/>
      <c r="C135" s="193" t="s">
        <v>165</v>
      </c>
      <c r="D135" s="193" t="s">
        <v>129</v>
      </c>
      <c r="E135" s="194" t="s">
        <v>430</v>
      </c>
      <c r="F135" s="195" t="s">
        <v>431</v>
      </c>
      <c r="G135" s="196" t="s">
        <v>172</v>
      </c>
      <c r="H135" s="197">
        <v>144.42</v>
      </c>
      <c r="I135" s="198"/>
      <c r="J135" s="199">
        <f>ROUND(I135*H135,2)</f>
        <v>0</v>
      </c>
      <c r="K135" s="200"/>
      <c r="L135" s="37"/>
      <c r="M135" s="201" t="s">
        <v>1</v>
      </c>
      <c r="N135" s="202" t="s">
        <v>38</v>
      </c>
      <c r="O135" s="69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5" t="s">
        <v>133</v>
      </c>
      <c r="AT135" s="205" t="s">
        <v>129</v>
      </c>
      <c r="AU135" s="205" t="s">
        <v>81</v>
      </c>
      <c r="AY135" s="15" t="s">
        <v>128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5" t="s">
        <v>81</v>
      </c>
      <c r="BK135" s="206">
        <f>ROUND(I135*H135,2)</f>
        <v>0</v>
      </c>
      <c r="BL135" s="15" t="s">
        <v>133</v>
      </c>
      <c r="BM135" s="205" t="s">
        <v>168</v>
      </c>
    </row>
    <row r="136" spans="2:51" s="12" customFormat="1" ht="12">
      <c r="B136" s="207"/>
      <c r="C136" s="208"/>
      <c r="D136" s="209" t="s">
        <v>149</v>
      </c>
      <c r="E136" s="210" t="s">
        <v>1</v>
      </c>
      <c r="F136" s="211" t="s">
        <v>547</v>
      </c>
      <c r="G136" s="208"/>
      <c r="H136" s="212">
        <v>144.42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149</v>
      </c>
      <c r="AU136" s="218" t="s">
        <v>81</v>
      </c>
      <c r="AV136" s="12" t="s">
        <v>83</v>
      </c>
      <c r="AW136" s="12" t="s">
        <v>30</v>
      </c>
      <c r="AX136" s="12" t="s">
        <v>73</v>
      </c>
      <c r="AY136" s="218" t="s">
        <v>128</v>
      </c>
    </row>
    <row r="137" spans="2:51" s="13" customFormat="1" ht="12">
      <c r="B137" s="219"/>
      <c r="C137" s="220"/>
      <c r="D137" s="209" t="s">
        <v>149</v>
      </c>
      <c r="E137" s="221" t="s">
        <v>1</v>
      </c>
      <c r="F137" s="222" t="s">
        <v>153</v>
      </c>
      <c r="G137" s="220"/>
      <c r="H137" s="223">
        <v>144.42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149</v>
      </c>
      <c r="AU137" s="229" t="s">
        <v>81</v>
      </c>
      <c r="AV137" s="13" t="s">
        <v>133</v>
      </c>
      <c r="AW137" s="13" t="s">
        <v>30</v>
      </c>
      <c r="AX137" s="13" t="s">
        <v>81</v>
      </c>
      <c r="AY137" s="229" t="s">
        <v>128</v>
      </c>
    </row>
    <row r="138" spans="1:65" s="2" customFormat="1" ht="21.75" customHeight="1">
      <c r="A138" s="32"/>
      <c r="B138" s="33"/>
      <c r="C138" s="193" t="s">
        <v>157</v>
      </c>
      <c r="D138" s="193" t="s">
        <v>129</v>
      </c>
      <c r="E138" s="194" t="s">
        <v>196</v>
      </c>
      <c r="F138" s="195" t="s">
        <v>197</v>
      </c>
      <c r="G138" s="196" t="s">
        <v>172</v>
      </c>
      <c r="H138" s="197">
        <v>81.82</v>
      </c>
      <c r="I138" s="198"/>
      <c r="J138" s="199">
        <f>ROUND(I138*H138,2)</f>
        <v>0</v>
      </c>
      <c r="K138" s="200"/>
      <c r="L138" s="37"/>
      <c r="M138" s="201" t="s">
        <v>1</v>
      </c>
      <c r="N138" s="202" t="s">
        <v>38</v>
      </c>
      <c r="O138" s="69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5" t="s">
        <v>133</v>
      </c>
      <c r="AT138" s="205" t="s">
        <v>129</v>
      </c>
      <c r="AU138" s="205" t="s">
        <v>81</v>
      </c>
      <c r="AY138" s="15" t="s">
        <v>128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5" t="s">
        <v>81</v>
      </c>
      <c r="BK138" s="206">
        <f>ROUND(I138*H138,2)</f>
        <v>0</v>
      </c>
      <c r="BL138" s="15" t="s">
        <v>133</v>
      </c>
      <c r="BM138" s="205" t="s">
        <v>162</v>
      </c>
    </row>
    <row r="139" spans="2:51" s="12" customFormat="1" ht="12">
      <c r="B139" s="207"/>
      <c r="C139" s="208"/>
      <c r="D139" s="209" t="s">
        <v>149</v>
      </c>
      <c r="E139" s="210" t="s">
        <v>1</v>
      </c>
      <c r="F139" s="211" t="s">
        <v>549</v>
      </c>
      <c r="G139" s="208"/>
      <c r="H139" s="212">
        <v>81.82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149</v>
      </c>
      <c r="AU139" s="218" t="s">
        <v>81</v>
      </c>
      <c r="AV139" s="12" t="s">
        <v>83</v>
      </c>
      <c r="AW139" s="12" t="s">
        <v>30</v>
      </c>
      <c r="AX139" s="12" t="s">
        <v>73</v>
      </c>
      <c r="AY139" s="218" t="s">
        <v>128</v>
      </c>
    </row>
    <row r="140" spans="2:51" s="13" customFormat="1" ht="12">
      <c r="B140" s="219"/>
      <c r="C140" s="220"/>
      <c r="D140" s="209" t="s">
        <v>149</v>
      </c>
      <c r="E140" s="221" t="s">
        <v>1</v>
      </c>
      <c r="F140" s="222" t="s">
        <v>153</v>
      </c>
      <c r="G140" s="220"/>
      <c r="H140" s="223">
        <v>81.82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149</v>
      </c>
      <c r="AU140" s="229" t="s">
        <v>81</v>
      </c>
      <c r="AV140" s="13" t="s">
        <v>133</v>
      </c>
      <c r="AW140" s="13" t="s">
        <v>30</v>
      </c>
      <c r="AX140" s="13" t="s">
        <v>81</v>
      </c>
      <c r="AY140" s="229" t="s">
        <v>128</v>
      </c>
    </row>
    <row r="141" spans="1:65" s="2" customFormat="1" ht="16.5" customHeight="1">
      <c r="A141" s="32"/>
      <c r="B141" s="33"/>
      <c r="C141" s="193" t="s">
        <v>179</v>
      </c>
      <c r="D141" s="193" t="s">
        <v>129</v>
      </c>
      <c r="E141" s="194" t="s">
        <v>200</v>
      </c>
      <c r="F141" s="195" t="s">
        <v>201</v>
      </c>
      <c r="G141" s="196" t="s">
        <v>172</v>
      </c>
      <c r="H141" s="197">
        <v>81.82</v>
      </c>
      <c r="I141" s="198"/>
      <c r="J141" s="199">
        <f>ROUND(I141*H141,2)</f>
        <v>0</v>
      </c>
      <c r="K141" s="200"/>
      <c r="L141" s="37"/>
      <c r="M141" s="201" t="s">
        <v>1</v>
      </c>
      <c r="N141" s="202" t="s">
        <v>38</v>
      </c>
      <c r="O141" s="69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5" t="s">
        <v>133</v>
      </c>
      <c r="AT141" s="205" t="s">
        <v>129</v>
      </c>
      <c r="AU141" s="205" t="s">
        <v>81</v>
      </c>
      <c r="AY141" s="15" t="s">
        <v>128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5" t="s">
        <v>81</v>
      </c>
      <c r="BK141" s="206">
        <f>ROUND(I141*H141,2)</f>
        <v>0</v>
      </c>
      <c r="BL141" s="15" t="s">
        <v>133</v>
      </c>
      <c r="BM141" s="205" t="s">
        <v>182</v>
      </c>
    </row>
    <row r="142" spans="1:65" s="2" customFormat="1" ht="21.75" customHeight="1">
      <c r="A142" s="32"/>
      <c r="B142" s="33"/>
      <c r="C142" s="193" t="s">
        <v>161</v>
      </c>
      <c r="D142" s="193" t="s">
        <v>129</v>
      </c>
      <c r="E142" s="194" t="s">
        <v>204</v>
      </c>
      <c r="F142" s="195" t="s">
        <v>205</v>
      </c>
      <c r="G142" s="196" t="s">
        <v>206</v>
      </c>
      <c r="H142" s="197">
        <v>139.094</v>
      </c>
      <c r="I142" s="198"/>
      <c r="J142" s="199">
        <f>ROUND(I142*H142,2)</f>
        <v>0</v>
      </c>
      <c r="K142" s="200"/>
      <c r="L142" s="37"/>
      <c r="M142" s="201" t="s">
        <v>1</v>
      </c>
      <c r="N142" s="202" t="s">
        <v>38</v>
      </c>
      <c r="O142" s="69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5" t="s">
        <v>133</v>
      </c>
      <c r="AT142" s="205" t="s">
        <v>129</v>
      </c>
      <c r="AU142" s="205" t="s">
        <v>81</v>
      </c>
      <c r="AY142" s="15" t="s">
        <v>128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5" t="s">
        <v>81</v>
      </c>
      <c r="BK142" s="206">
        <f>ROUND(I142*H142,2)</f>
        <v>0</v>
      </c>
      <c r="BL142" s="15" t="s">
        <v>133</v>
      </c>
      <c r="BM142" s="205" t="s">
        <v>186</v>
      </c>
    </row>
    <row r="143" spans="2:51" s="12" customFormat="1" ht="12">
      <c r="B143" s="207"/>
      <c r="C143" s="208"/>
      <c r="D143" s="209" t="s">
        <v>149</v>
      </c>
      <c r="E143" s="210" t="s">
        <v>1</v>
      </c>
      <c r="F143" s="211" t="s">
        <v>550</v>
      </c>
      <c r="G143" s="208"/>
      <c r="H143" s="212">
        <v>139.094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149</v>
      </c>
      <c r="AU143" s="218" t="s">
        <v>81</v>
      </c>
      <c r="AV143" s="12" t="s">
        <v>83</v>
      </c>
      <c r="AW143" s="12" t="s">
        <v>30</v>
      </c>
      <c r="AX143" s="12" t="s">
        <v>73</v>
      </c>
      <c r="AY143" s="218" t="s">
        <v>128</v>
      </c>
    </row>
    <row r="144" spans="2:51" s="13" customFormat="1" ht="12">
      <c r="B144" s="219"/>
      <c r="C144" s="220"/>
      <c r="D144" s="209" t="s">
        <v>149</v>
      </c>
      <c r="E144" s="221" t="s">
        <v>1</v>
      </c>
      <c r="F144" s="222" t="s">
        <v>153</v>
      </c>
      <c r="G144" s="220"/>
      <c r="H144" s="223">
        <v>139.094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149</v>
      </c>
      <c r="AU144" s="229" t="s">
        <v>81</v>
      </c>
      <c r="AV144" s="13" t="s">
        <v>133</v>
      </c>
      <c r="AW144" s="13" t="s">
        <v>30</v>
      </c>
      <c r="AX144" s="13" t="s">
        <v>81</v>
      </c>
      <c r="AY144" s="229" t="s">
        <v>128</v>
      </c>
    </row>
    <row r="145" spans="1:65" s="2" customFormat="1" ht="21.75" customHeight="1">
      <c r="A145" s="32"/>
      <c r="B145" s="33"/>
      <c r="C145" s="193" t="s">
        <v>188</v>
      </c>
      <c r="D145" s="193" t="s">
        <v>129</v>
      </c>
      <c r="E145" s="194" t="s">
        <v>441</v>
      </c>
      <c r="F145" s="195" t="s">
        <v>442</v>
      </c>
      <c r="G145" s="196" t="s">
        <v>172</v>
      </c>
      <c r="H145" s="197">
        <v>207.02</v>
      </c>
      <c r="I145" s="198"/>
      <c r="J145" s="199">
        <f>ROUND(I145*H145,2)</f>
        <v>0</v>
      </c>
      <c r="K145" s="200"/>
      <c r="L145" s="37"/>
      <c r="M145" s="201" t="s">
        <v>1</v>
      </c>
      <c r="N145" s="202" t="s">
        <v>38</v>
      </c>
      <c r="O145" s="69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5" t="s">
        <v>133</v>
      </c>
      <c r="AT145" s="205" t="s">
        <v>129</v>
      </c>
      <c r="AU145" s="205" t="s">
        <v>81</v>
      </c>
      <c r="AY145" s="15" t="s">
        <v>128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5" t="s">
        <v>81</v>
      </c>
      <c r="BK145" s="206">
        <f>ROUND(I145*H145,2)</f>
        <v>0</v>
      </c>
      <c r="BL145" s="15" t="s">
        <v>133</v>
      </c>
      <c r="BM145" s="205" t="s">
        <v>191</v>
      </c>
    </row>
    <row r="146" spans="2:51" s="12" customFormat="1" ht="12">
      <c r="B146" s="207"/>
      <c r="C146" s="208"/>
      <c r="D146" s="209" t="s">
        <v>149</v>
      </c>
      <c r="E146" s="210" t="s">
        <v>1</v>
      </c>
      <c r="F146" s="211" t="s">
        <v>551</v>
      </c>
      <c r="G146" s="208"/>
      <c r="H146" s="212">
        <v>207.02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149</v>
      </c>
      <c r="AU146" s="218" t="s">
        <v>81</v>
      </c>
      <c r="AV146" s="12" t="s">
        <v>83</v>
      </c>
      <c r="AW146" s="12" t="s">
        <v>30</v>
      </c>
      <c r="AX146" s="12" t="s">
        <v>73</v>
      </c>
      <c r="AY146" s="218" t="s">
        <v>128</v>
      </c>
    </row>
    <row r="147" spans="2:51" s="13" customFormat="1" ht="12">
      <c r="B147" s="219"/>
      <c r="C147" s="220"/>
      <c r="D147" s="209" t="s">
        <v>149</v>
      </c>
      <c r="E147" s="221" t="s">
        <v>1</v>
      </c>
      <c r="F147" s="222" t="s">
        <v>153</v>
      </c>
      <c r="G147" s="220"/>
      <c r="H147" s="223">
        <v>207.02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149</v>
      </c>
      <c r="AU147" s="229" t="s">
        <v>81</v>
      </c>
      <c r="AV147" s="13" t="s">
        <v>133</v>
      </c>
      <c r="AW147" s="13" t="s">
        <v>30</v>
      </c>
      <c r="AX147" s="13" t="s">
        <v>81</v>
      </c>
      <c r="AY147" s="229" t="s">
        <v>128</v>
      </c>
    </row>
    <row r="148" spans="1:65" s="2" customFormat="1" ht="21.75" customHeight="1">
      <c r="A148" s="32"/>
      <c r="B148" s="33"/>
      <c r="C148" s="193" t="s">
        <v>168</v>
      </c>
      <c r="D148" s="193" t="s">
        <v>129</v>
      </c>
      <c r="E148" s="194" t="s">
        <v>445</v>
      </c>
      <c r="F148" s="195" t="s">
        <v>446</v>
      </c>
      <c r="G148" s="196" t="s">
        <v>172</v>
      </c>
      <c r="H148" s="197">
        <v>64.64</v>
      </c>
      <c r="I148" s="198"/>
      <c r="J148" s="199">
        <f>ROUND(I148*H148,2)</f>
        <v>0</v>
      </c>
      <c r="K148" s="200"/>
      <c r="L148" s="37"/>
      <c r="M148" s="201" t="s">
        <v>1</v>
      </c>
      <c r="N148" s="202" t="s">
        <v>38</v>
      </c>
      <c r="O148" s="69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5" t="s">
        <v>133</v>
      </c>
      <c r="AT148" s="205" t="s">
        <v>129</v>
      </c>
      <c r="AU148" s="205" t="s">
        <v>81</v>
      </c>
      <c r="AY148" s="15" t="s">
        <v>128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5" t="s">
        <v>81</v>
      </c>
      <c r="BK148" s="206">
        <f>ROUND(I148*H148,2)</f>
        <v>0</v>
      </c>
      <c r="BL148" s="15" t="s">
        <v>133</v>
      </c>
      <c r="BM148" s="205" t="s">
        <v>194</v>
      </c>
    </row>
    <row r="149" spans="2:51" s="12" customFormat="1" ht="12">
      <c r="B149" s="207"/>
      <c r="C149" s="208"/>
      <c r="D149" s="209" t="s">
        <v>149</v>
      </c>
      <c r="E149" s="210" t="s">
        <v>1</v>
      </c>
      <c r="F149" s="211" t="s">
        <v>552</v>
      </c>
      <c r="G149" s="208"/>
      <c r="H149" s="212">
        <v>52.4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149</v>
      </c>
      <c r="AU149" s="218" t="s">
        <v>81</v>
      </c>
      <c r="AV149" s="12" t="s">
        <v>83</v>
      </c>
      <c r="AW149" s="12" t="s">
        <v>30</v>
      </c>
      <c r="AX149" s="12" t="s">
        <v>73</v>
      </c>
      <c r="AY149" s="218" t="s">
        <v>128</v>
      </c>
    </row>
    <row r="150" spans="2:51" s="12" customFormat="1" ht="12">
      <c r="B150" s="207"/>
      <c r="C150" s="208"/>
      <c r="D150" s="209" t="s">
        <v>149</v>
      </c>
      <c r="E150" s="210" t="s">
        <v>1</v>
      </c>
      <c r="F150" s="211" t="s">
        <v>553</v>
      </c>
      <c r="G150" s="208"/>
      <c r="H150" s="212">
        <v>12.24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149</v>
      </c>
      <c r="AU150" s="218" t="s">
        <v>81</v>
      </c>
      <c r="AV150" s="12" t="s">
        <v>83</v>
      </c>
      <c r="AW150" s="12" t="s">
        <v>30</v>
      </c>
      <c r="AX150" s="12" t="s">
        <v>73</v>
      </c>
      <c r="AY150" s="218" t="s">
        <v>128</v>
      </c>
    </row>
    <row r="151" spans="2:51" s="13" customFormat="1" ht="12">
      <c r="B151" s="219"/>
      <c r="C151" s="220"/>
      <c r="D151" s="209" t="s">
        <v>149</v>
      </c>
      <c r="E151" s="221" t="s">
        <v>1</v>
      </c>
      <c r="F151" s="222" t="s">
        <v>153</v>
      </c>
      <c r="G151" s="220"/>
      <c r="H151" s="223">
        <v>64.64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149</v>
      </c>
      <c r="AU151" s="229" t="s">
        <v>81</v>
      </c>
      <c r="AV151" s="13" t="s">
        <v>133</v>
      </c>
      <c r="AW151" s="13" t="s">
        <v>30</v>
      </c>
      <c r="AX151" s="13" t="s">
        <v>81</v>
      </c>
      <c r="AY151" s="229" t="s">
        <v>128</v>
      </c>
    </row>
    <row r="152" spans="1:65" s="2" customFormat="1" ht="16.5" customHeight="1">
      <c r="A152" s="32"/>
      <c r="B152" s="33"/>
      <c r="C152" s="230" t="s">
        <v>195</v>
      </c>
      <c r="D152" s="230" t="s">
        <v>224</v>
      </c>
      <c r="E152" s="231" t="s">
        <v>447</v>
      </c>
      <c r="F152" s="232" t="s">
        <v>448</v>
      </c>
      <c r="G152" s="233" t="s">
        <v>206</v>
      </c>
      <c r="H152" s="234">
        <v>122.816</v>
      </c>
      <c r="I152" s="235"/>
      <c r="J152" s="236">
        <f>ROUND(I152*H152,2)</f>
        <v>0</v>
      </c>
      <c r="K152" s="237"/>
      <c r="L152" s="238"/>
      <c r="M152" s="239" t="s">
        <v>1</v>
      </c>
      <c r="N152" s="240" t="s">
        <v>38</v>
      </c>
      <c r="O152" s="69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5" t="s">
        <v>161</v>
      </c>
      <c r="AT152" s="205" t="s">
        <v>224</v>
      </c>
      <c r="AU152" s="205" t="s">
        <v>81</v>
      </c>
      <c r="AY152" s="15" t="s">
        <v>128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5" t="s">
        <v>81</v>
      </c>
      <c r="BK152" s="206">
        <f>ROUND(I152*H152,2)</f>
        <v>0</v>
      </c>
      <c r="BL152" s="15" t="s">
        <v>133</v>
      </c>
      <c r="BM152" s="205" t="s">
        <v>198</v>
      </c>
    </row>
    <row r="153" spans="2:51" s="12" customFormat="1" ht="12">
      <c r="B153" s="207"/>
      <c r="C153" s="208"/>
      <c r="D153" s="209" t="s">
        <v>149</v>
      </c>
      <c r="E153" s="210" t="s">
        <v>1</v>
      </c>
      <c r="F153" s="211" t="s">
        <v>554</v>
      </c>
      <c r="G153" s="208"/>
      <c r="H153" s="212">
        <v>122.816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149</v>
      </c>
      <c r="AU153" s="218" t="s">
        <v>81</v>
      </c>
      <c r="AV153" s="12" t="s">
        <v>83</v>
      </c>
      <c r="AW153" s="12" t="s">
        <v>30</v>
      </c>
      <c r="AX153" s="12" t="s">
        <v>73</v>
      </c>
      <c r="AY153" s="218" t="s">
        <v>128</v>
      </c>
    </row>
    <row r="154" spans="2:51" s="13" customFormat="1" ht="12">
      <c r="B154" s="219"/>
      <c r="C154" s="220"/>
      <c r="D154" s="209" t="s">
        <v>149</v>
      </c>
      <c r="E154" s="221" t="s">
        <v>1</v>
      </c>
      <c r="F154" s="222" t="s">
        <v>153</v>
      </c>
      <c r="G154" s="220"/>
      <c r="H154" s="223">
        <v>122.816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149</v>
      </c>
      <c r="AU154" s="229" t="s">
        <v>81</v>
      </c>
      <c r="AV154" s="13" t="s">
        <v>133</v>
      </c>
      <c r="AW154" s="13" t="s">
        <v>30</v>
      </c>
      <c r="AX154" s="13" t="s">
        <v>81</v>
      </c>
      <c r="AY154" s="229" t="s">
        <v>128</v>
      </c>
    </row>
    <row r="155" spans="1:65" s="2" customFormat="1" ht="21.75" customHeight="1">
      <c r="A155" s="32"/>
      <c r="B155" s="33"/>
      <c r="C155" s="193" t="s">
        <v>162</v>
      </c>
      <c r="D155" s="193" t="s">
        <v>129</v>
      </c>
      <c r="E155" s="194" t="s">
        <v>555</v>
      </c>
      <c r="F155" s="195" t="s">
        <v>556</v>
      </c>
      <c r="G155" s="196" t="s">
        <v>132</v>
      </c>
      <c r="H155" s="197">
        <v>3</v>
      </c>
      <c r="I155" s="198"/>
      <c r="J155" s="199">
        <f>ROUND(I155*H155,2)</f>
        <v>0</v>
      </c>
      <c r="K155" s="200"/>
      <c r="L155" s="37"/>
      <c r="M155" s="201" t="s">
        <v>1</v>
      </c>
      <c r="N155" s="202" t="s">
        <v>38</v>
      </c>
      <c r="O155" s="69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5" t="s">
        <v>133</v>
      </c>
      <c r="AT155" s="205" t="s">
        <v>129</v>
      </c>
      <c r="AU155" s="205" t="s">
        <v>81</v>
      </c>
      <c r="AY155" s="15" t="s">
        <v>128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5" t="s">
        <v>81</v>
      </c>
      <c r="BK155" s="206">
        <f>ROUND(I155*H155,2)</f>
        <v>0</v>
      </c>
      <c r="BL155" s="15" t="s">
        <v>133</v>
      </c>
      <c r="BM155" s="205" t="s">
        <v>202</v>
      </c>
    </row>
    <row r="156" spans="2:51" s="12" customFormat="1" ht="12">
      <c r="B156" s="207"/>
      <c r="C156" s="208"/>
      <c r="D156" s="209" t="s">
        <v>149</v>
      </c>
      <c r="E156" s="210" t="s">
        <v>1</v>
      </c>
      <c r="F156" s="211" t="s">
        <v>557</v>
      </c>
      <c r="G156" s="208"/>
      <c r="H156" s="212">
        <v>3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149</v>
      </c>
      <c r="AU156" s="218" t="s">
        <v>81</v>
      </c>
      <c r="AV156" s="12" t="s">
        <v>83</v>
      </c>
      <c r="AW156" s="12" t="s">
        <v>30</v>
      </c>
      <c r="AX156" s="12" t="s">
        <v>73</v>
      </c>
      <c r="AY156" s="218" t="s">
        <v>128</v>
      </c>
    </row>
    <row r="157" spans="2:51" s="13" customFormat="1" ht="12">
      <c r="B157" s="219"/>
      <c r="C157" s="220"/>
      <c r="D157" s="209" t="s">
        <v>149</v>
      </c>
      <c r="E157" s="221" t="s">
        <v>1</v>
      </c>
      <c r="F157" s="222" t="s">
        <v>153</v>
      </c>
      <c r="G157" s="220"/>
      <c r="H157" s="223">
        <v>3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149</v>
      </c>
      <c r="AU157" s="229" t="s">
        <v>81</v>
      </c>
      <c r="AV157" s="13" t="s">
        <v>133</v>
      </c>
      <c r="AW157" s="13" t="s">
        <v>30</v>
      </c>
      <c r="AX157" s="13" t="s">
        <v>81</v>
      </c>
      <c r="AY157" s="229" t="s">
        <v>128</v>
      </c>
    </row>
    <row r="158" spans="1:65" s="2" customFormat="1" ht="21.75" customHeight="1">
      <c r="A158" s="32"/>
      <c r="B158" s="33"/>
      <c r="C158" s="193" t="s">
        <v>203</v>
      </c>
      <c r="D158" s="193" t="s">
        <v>129</v>
      </c>
      <c r="E158" s="194" t="s">
        <v>558</v>
      </c>
      <c r="F158" s="195" t="s">
        <v>559</v>
      </c>
      <c r="G158" s="196" t="s">
        <v>132</v>
      </c>
      <c r="H158" s="197">
        <v>3</v>
      </c>
      <c r="I158" s="198"/>
      <c r="J158" s="199">
        <f>ROUND(I158*H158,2)</f>
        <v>0</v>
      </c>
      <c r="K158" s="200"/>
      <c r="L158" s="37"/>
      <c r="M158" s="201" t="s">
        <v>1</v>
      </c>
      <c r="N158" s="202" t="s">
        <v>38</v>
      </c>
      <c r="O158" s="69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5" t="s">
        <v>133</v>
      </c>
      <c r="AT158" s="205" t="s">
        <v>129</v>
      </c>
      <c r="AU158" s="205" t="s">
        <v>81</v>
      </c>
      <c r="AY158" s="15" t="s">
        <v>128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5" t="s">
        <v>81</v>
      </c>
      <c r="BK158" s="206">
        <f>ROUND(I158*H158,2)</f>
        <v>0</v>
      </c>
      <c r="BL158" s="15" t="s">
        <v>133</v>
      </c>
      <c r="BM158" s="205" t="s">
        <v>207</v>
      </c>
    </row>
    <row r="159" spans="2:63" s="11" customFormat="1" ht="25.95" customHeight="1">
      <c r="B159" s="179"/>
      <c r="C159" s="180"/>
      <c r="D159" s="181" t="s">
        <v>72</v>
      </c>
      <c r="E159" s="182" t="s">
        <v>450</v>
      </c>
      <c r="F159" s="182" t="s">
        <v>451</v>
      </c>
      <c r="G159" s="180"/>
      <c r="H159" s="180"/>
      <c r="I159" s="183"/>
      <c r="J159" s="184">
        <f>BK159</f>
        <v>0</v>
      </c>
      <c r="K159" s="180"/>
      <c r="L159" s="185"/>
      <c r="M159" s="186"/>
      <c r="N159" s="187"/>
      <c r="O159" s="187"/>
      <c r="P159" s="188">
        <f>SUM(P160:P163)</f>
        <v>0</v>
      </c>
      <c r="Q159" s="187"/>
      <c r="R159" s="188">
        <f>SUM(R160:R163)</f>
        <v>0</v>
      </c>
      <c r="S159" s="187"/>
      <c r="T159" s="189">
        <f>SUM(T160:T163)</f>
        <v>0</v>
      </c>
      <c r="AR159" s="190" t="s">
        <v>81</v>
      </c>
      <c r="AT159" s="191" t="s">
        <v>72</v>
      </c>
      <c r="AU159" s="191" t="s">
        <v>73</v>
      </c>
      <c r="AY159" s="190" t="s">
        <v>128</v>
      </c>
      <c r="BK159" s="192">
        <f>SUM(BK160:BK163)</f>
        <v>0</v>
      </c>
    </row>
    <row r="160" spans="1:65" s="2" customFormat="1" ht="16.5" customHeight="1">
      <c r="A160" s="32"/>
      <c r="B160" s="33"/>
      <c r="C160" s="193" t="s">
        <v>81</v>
      </c>
      <c r="D160" s="193" t="s">
        <v>129</v>
      </c>
      <c r="E160" s="194" t="s">
        <v>457</v>
      </c>
      <c r="F160" s="195" t="s">
        <v>458</v>
      </c>
      <c r="G160" s="196" t="s">
        <v>172</v>
      </c>
      <c r="H160" s="197">
        <v>17.18</v>
      </c>
      <c r="I160" s="198"/>
      <c r="J160" s="199">
        <f>ROUND(I160*H160,2)</f>
        <v>0</v>
      </c>
      <c r="K160" s="200"/>
      <c r="L160" s="37"/>
      <c r="M160" s="201" t="s">
        <v>1</v>
      </c>
      <c r="N160" s="202" t="s">
        <v>38</v>
      </c>
      <c r="O160" s="69"/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5" t="s">
        <v>133</v>
      </c>
      <c r="AT160" s="205" t="s">
        <v>129</v>
      </c>
      <c r="AU160" s="205" t="s">
        <v>81</v>
      </c>
      <c r="AY160" s="15" t="s">
        <v>128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5" t="s">
        <v>81</v>
      </c>
      <c r="BK160" s="206">
        <f>ROUND(I160*H160,2)</f>
        <v>0</v>
      </c>
      <c r="BL160" s="15" t="s">
        <v>133</v>
      </c>
      <c r="BM160" s="205" t="s">
        <v>211</v>
      </c>
    </row>
    <row r="161" spans="2:51" s="12" customFormat="1" ht="12">
      <c r="B161" s="207"/>
      <c r="C161" s="208"/>
      <c r="D161" s="209" t="s">
        <v>149</v>
      </c>
      <c r="E161" s="210" t="s">
        <v>1</v>
      </c>
      <c r="F161" s="211" t="s">
        <v>560</v>
      </c>
      <c r="G161" s="208"/>
      <c r="H161" s="212">
        <v>13.1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149</v>
      </c>
      <c r="AU161" s="218" t="s">
        <v>81</v>
      </c>
      <c r="AV161" s="12" t="s">
        <v>83</v>
      </c>
      <c r="AW161" s="12" t="s">
        <v>30</v>
      </c>
      <c r="AX161" s="12" t="s">
        <v>73</v>
      </c>
      <c r="AY161" s="218" t="s">
        <v>128</v>
      </c>
    </row>
    <row r="162" spans="2:51" s="12" customFormat="1" ht="12">
      <c r="B162" s="207"/>
      <c r="C162" s="208"/>
      <c r="D162" s="209" t="s">
        <v>149</v>
      </c>
      <c r="E162" s="210" t="s">
        <v>1</v>
      </c>
      <c r="F162" s="211" t="s">
        <v>561</v>
      </c>
      <c r="G162" s="208"/>
      <c r="H162" s="212">
        <v>4.08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149</v>
      </c>
      <c r="AU162" s="218" t="s">
        <v>81</v>
      </c>
      <c r="AV162" s="12" t="s">
        <v>83</v>
      </c>
      <c r="AW162" s="12" t="s">
        <v>30</v>
      </c>
      <c r="AX162" s="12" t="s">
        <v>73</v>
      </c>
      <c r="AY162" s="218" t="s">
        <v>128</v>
      </c>
    </row>
    <row r="163" spans="2:51" s="13" customFormat="1" ht="12">
      <c r="B163" s="219"/>
      <c r="C163" s="220"/>
      <c r="D163" s="209" t="s">
        <v>149</v>
      </c>
      <c r="E163" s="221" t="s">
        <v>1</v>
      </c>
      <c r="F163" s="222" t="s">
        <v>153</v>
      </c>
      <c r="G163" s="220"/>
      <c r="H163" s="223">
        <v>17.18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149</v>
      </c>
      <c r="AU163" s="229" t="s">
        <v>81</v>
      </c>
      <c r="AV163" s="13" t="s">
        <v>133</v>
      </c>
      <c r="AW163" s="13" t="s">
        <v>30</v>
      </c>
      <c r="AX163" s="13" t="s">
        <v>81</v>
      </c>
      <c r="AY163" s="229" t="s">
        <v>128</v>
      </c>
    </row>
    <row r="164" spans="2:63" s="11" customFormat="1" ht="25.95" customHeight="1">
      <c r="B164" s="179"/>
      <c r="C164" s="180"/>
      <c r="D164" s="181" t="s">
        <v>72</v>
      </c>
      <c r="E164" s="182" t="s">
        <v>241</v>
      </c>
      <c r="F164" s="182" t="s">
        <v>242</v>
      </c>
      <c r="G164" s="180"/>
      <c r="H164" s="180"/>
      <c r="I164" s="183"/>
      <c r="J164" s="184">
        <f>BK164</f>
        <v>0</v>
      </c>
      <c r="K164" s="180"/>
      <c r="L164" s="185"/>
      <c r="M164" s="186"/>
      <c r="N164" s="187"/>
      <c r="O164" s="187"/>
      <c r="P164" s="188">
        <f>SUM(P165:P166)</f>
        <v>0</v>
      </c>
      <c r="Q164" s="187"/>
      <c r="R164" s="188">
        <f>SUM(R165:R166)</f>
        <v>0</v>
      </c>
      <c r="S164" s="187"/>
      <c r="T164" s="189">
        <f>SUM(T165:T166)</f>
        <v>0</v>
      </c>
      <c r="AR164" s="190" t="s">
        <v>81</v>
      </c>
      <c r="AT164" s="191" t="s">
        <v>72</v>
      </c>
      <c r="AU164" s="191" t="s">
        <v>73</v>
      </c>
      <c r="AY164" s="190" t="s">
        <v>128</v>
      </c>
      <c r="BK164" s="192">
        <f>SUM(BK165:BK166)</f>
        <v>0</v>
      </c>
    </row>
    <row r="165" spans="1:65" s="2" customFormat="1" ht="21.75" customHeight="1">
      <c r="A165" s="32"/>
      <c r="B165" s="33"/>
      <c r="C165" s="193" t="s">
        <v>81</v>
      </c>
      <c r="D165" s="193" t="s">
        <v>129</v>
      </c>
      <c r="E165" s="194" t="s">
        <v>562</v>
      </c>
      <c r="F165" s="195" t="s">
        <v>563</v>
      </c>
      <c r="G165" s="196" t="s">
        <v>132</v>
      </c>
      <c r="H165" s="197">
        <v>3</v>
      </c>
      <c r="I165" s="198"/>
      <c r="J165" s="199">
        <f>ROUND(I165*H165,2)</f>
        <v>0</v>
      </c>
      <c r="K165" s="200"/>
      <c r="L165" s="37"/>
      <c r="M165" s="201" t="s">
        <v>1</v>
      </c>
      <c r="N165" s="202" t="s">
        <v>38</v>
      </c>
      <c r="O165" s="69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5" t="s">
        <v>133</v>
      </c>
      <c r="AT165" s="205" t="s">
        <v>129</v>
      </c>
      <c r="AU165" s="205" t="s">
        <v>81</v>
      </c>
      <c r="AY165" s="15" t="s">
        <v>128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5" t="s">
        <v>81</v>
      </c>
      <c r="BK165" s="206">
        <f>ROUND(I165*H165,2)</f>
        <v>0</v>
      </c>
      <c r="BL165" s="15" t="s">
        <v>133</v>
      </c>
      <c r="BM165" s="205" t="s">
        <v>215</v>
      </c>
    </row>
    <row r="166" spans="1:65" s="2" customFormat="1" ht="21.75" customHeight="1">
      <c r="A166" s="32"/>
      <c r="B166" s="33"/>
      <c r="C166" s="193" t="s">
        <v>83</v>
      </c>
      <c r="D166" s="193" t="s">
        <v>129</v>
      </c>
      <c r="E166" s="194" t="s">
        <v>564</v>
      </c>
      <c r="F166" s="195" t="s">
        <v>565</v>
      </c>
      <c r="G166" s="196" t="s">
        <v>132</v>
      </c>
      <c r="H166" s="197">
        <v>6</v>
      </c>
      <c r="I166" s="198"/>
      <c r="J166" s="199">
        <f>ROUND(I166*H166,2)</f>
        <v>0</v>
      </c>
      <c r="K166" s="200"/>
      <c r="L166" s="37"/>
      <c r="M166" s="201" t="s">
        <v>1</v>
      </c>
      <c r="N166" s="202" t="s">
        <v>38</v>
      </c>
      <c r="O166" s="69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5" t="s">
        <v>133</v>
      </c>
      <c r="AT166" s="205" t="s">
        <v>129</v>
      </c>
      <c r="AU166" s="205" t="s">
        <v>81</v>
      </c>
      <c r="AY166" s="15" t="s">
        <v>128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5" t="s">
        <v>81</v>
      </c>
      <c r="BK166" s="206">
        <f>ROUND(I166*H166,2)</f>
        <v>0</v>
      </c>
      <c r="BL166" s="15" t="s">
        <v>133</v>
      </c>
      <c r="BM166" s="205" t="s">
        <v>219</v>
      </c>
    </row>
    <row r="167" spans="2:63" s="11" customFormat="1" ht="25.95" customHeight="1">
      <c r="B167" s="179"/>
      <c r="C167" s="180"/>
      <c r="D167" s="181" t="s">
        <v>72</v>
      </c>
      <c r="E167" s="182" t="s">
        <v>459</v>
      </c>
      <c r="F167" s="182" t="s">
        <v>460</v>
      </c>
      <c r="G167" s="180"/>
      <c r="H167" s="180"/>
      <c r="I167" s="183"/>
      <c r="J167" s="184">
        <f>BK167</f>
        <v>0</v>
      </c>
      <c r="K167" s="180"/>
      <c r="L167" s="185"/>
      <c r="M167" s="186"/>
      <c r="N167" s="187"/>
      <c r="O167" s="187"/>
      <c r="P167" s="188">
        <f>SUM(P168:P209)</f>
        <v>0</v>
      </c>
      <c r="Q167" s="187"/>
      <c r="R167" s="188">
        <f>SUM(R168:R209)</f>
        <v>0</v>
      </c>
      <c r="S167" s="187"/>
      <c r="T167" s="189">
        <f>SUM(T168:T209)</f>
        <v>0</v>
      </c>
      <c r="AR167" s="190" t="s">
        <v>81</v>
      </c>
      <c r="AT167" s="191" t="s">
        <v>72</v>
      </c>
      <c r="AU167" s="191" t="s">
        <v>73</v>
      </c>
      <c r="AY167" s="190" t="s">
        <v>128</v>
      </c>
      <c r="BK167" s="192">
        <f>SUM(BK168:BK209)</f>
        <v>0</v>
      </c>
    </row>
    <row r="168" spans="1:65" s="2" customFormat="1" ht="21.75" customHeight="1">
      <c r="A168" s="32"/>
      <c r="B168" s="33"/>
      <c r="C168" s="193" t="s">
        <v>81</v>
      </c>
      <c r="D168" s="193" t="s">
        <v>129</v>
      </c>
      <c r="E168" s="194" t="s">
        <v>566</v>
      </c>
      <c r="F168" s="195" t="s">
        <v>567</v>
      </c>
      <c r="G168" s="196" t="s">
        <v>137</v>
      </c>
      <c r="H168" s="197">
        <v>4</v>
      </c>
      <c r="I168" s="198"/>
      <c r="J168" s="199">
        <f aca="true" t="shared" si="0" ref="J168:J209">ROUND(I168*H168,2)</f>
        <v>0</v>
      </c>
      <c r="K168" s="200"/>
      <c r="L168" s="37"/>
      <c r="M168" s="201" t="s">
        <v>1</v>
      </c>
      <c r="N168" s="202" t="s">
        <v>38</v>
      </c>
      <c r="O168" s="69"/>
      <c r="P168" s="203">
        <f aca="true" t="shared" si="1" ref="P168:P209">O168*H168</f>
        <v>0</v>
      </c>
      <c r="Q168" s="203">
        <v>0</v>
      </c>
      <c r="R168" s="203">
        <f aca="true" t="shared" si="2" ref="R168:R209">Q168*H168</f>
        <v>0</v>
      </c>
      <c r="S168" s="203">
        <v>0</v>
      </c>
      <c r="T168" s="204">
        <f aca="true" t="shared" si="3" ref="T168:T209"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5" t="s">
        <v>133</v>
      </c>
      <c r="AT168" s="205" t="s">
        <v>129</v>
      </c>
      <c r="AU168" s="205" t="s">
        <v>81</v>
      </c>
      <c r="AY168" s="15" t="s">
        <v>128</v>
      </c>
      <c r="BE168" s="206">
        <f aca="true" t="shared" si="4" ref="BE168:BE209">IF(N168="základní",J168,0)</f>
        <v>0</v>
      </c>
      <c r="BF168" s="206">
        <f aca="true" t="shared" si="5" ref="BF168:BF209">IF(N168="snížená",J168,0)</f>
        <v>0</v>
      </c>
      <c r="BG168" s="206">
        <f aca="true" t="shared" si="6" ref="BG168:BG209">IF(N168="zákl. přenesená",J168,0)</f>
        <v>0</v>
      </c>
      <c r="BH168" s="206">
        <f aca="true" t="shared" si="7" ref="BH168:BH209">IF(N168="sníž. přenesená",J168,0)</f>
        <v>0</v>
      </c>
      <c r="BI168" s="206">
        <f aca="true" t="shared" si="8" ref="BI168:BI209">IF(N168="nulová",J168,0)</f>
        <v>0</v>
      </c>
      <c r="BJ168" s="15" t="s">
        <v>81</v>
      </c>
      <c r="BK168" s="206">
        <f aca="true" t="shared" si="9" ref="BK168:BK209">ROUND(I168*H168,2)</f>
        <v>0</v>
      </c>
      <c r="BL168" s="15" t="s">
        <v>133</v>
      </c>
      <c r="BM168" s="205" t="s">
        <v>223</v>
      </c>
    </row>
    <row r="169" spans="1:65" s="2" customFormat="1" ht="21.75" customHeight="1">
      <c r="A169" s="32"/>
      <c r="B169" s="33"/>
      <c r="C169" s="193" t="s">
        <v>83</v>
      </c>
      <c r="D169" s="193" t="s">
        <v>129</v>
      </c>
      <c r="E169" s="194" t="s">
        <v>568</v>
      </c>
      <c r="F169" s="195" t="s">
        <v>569</v>
      </c>
      <c r="G169" s="196" t="s">
        <v>137</v>
      </c>
      <c r="H169" s="197">
        <v>1</v>
      </c>
      <c r="I169" s="198"/>
      <c r="J169" s="199">
        <f t="shared" si="0"/>
        <v>0</v>
      </c>
      <c r="K169" s="200"/>
      <c r="L169" s="37"/>
      <c r="M169" s="201" t="s">
        <v>1</v>
      </c>
      <c r="N169" s="202" t="s">
        <v>38</v>
      </c>
      <c r="O169" s="69"/>
      <c r="P169" s="203">
        <f t="shared" si="1"/>
        <v>0</v>
      </c>
      <c r="Q169" s="203">
        <v>0</v>
      </c>
      <c r="R169" s="203">
        <f t="shared" si="2"/>
        <v>0</v>
      </c>
      <c r="S169" s="203">
        <v>0</v>
      </c>
      <c r="T169" s="204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5" t="s">
        <v>133</v>
      </c>
      <c r="AT169" s="205" t="s">
        <v>129</v>
      </c>
      <c r="AU169" s="205" t="s">
        <v>81</v>
      </c>
      <c r="AY169" s="15" t="s">
        <v>128</v>
      </c>
      <c r="BE169" s="206">
        <f t="shared" si="4"/>
        <v>0</v>
      </c>
      <c r="BF169" s="206">
        <f t="shared" si="5"/>
        <v>0</v>
      </c>
      <c r="BG169" s="206">
        <f t="shared" si="6"/>
        <v>0</v>
      </c>
      <c r="BH169" s="206">
        <f t="shared" si="7"/>
        <v>0</v>
      </c>
      <c r="BI169" s="206">
        <f t="shared" si="8"/>
        <v>0</v>
      </c>
      <c r="BJ169" s="15" t="s">
        <v>81</v>
      </c>
      <c r="BK169" s="206">
        <f t="shared" si="9"/>
        <v>0</v>
      </c>
      <c r="BL169" s="15" t="s">
        <v>133</v>
      </c>
      <c r="BM169" s="205" t="s">
        <v>228</v>
      </c>
    </row>
    <row r="170" spans="1:65" s="2" customFormat="1" ht="21.75" customHeight="1">
      <c r="A170" s="32"/>
      <c r="B170" s="33"/>
      <c r="C170" s="193" t="s">
        <v>154</v>
      </c>
      <c r="D170" s="193" t="s">
        <v>129</v>
      </c>
      <c r="E170" s="194" t="s">
        <v>570</v>
      </c>
      <c r="F170" s="195" t="s">
        <v>571</v>
      </c>
      <c r="G170" s="196" t="s">
        <v>160</v>
      </c>
      <c r="H170" s="197">
        <v>51</v>
      </c>
      <c r="I170" s="198"/>
      <c r="J170" s="199">
        <f t="shared" si="0"/>
        <v>0</v>
      </c>
      <c r="K170" s="200"/>
      <c r="L170" s="37"/>
      <c r="M170" s="201" t="s">
        <v>1</v>
      </c>
      <c r="N170" s="202" t="s">
        <v>38</v>
      </c>
      <c r="O170" s="69"/>
      <c r="P170" s="203">
        <f t="shared" si="1"/>
        <v>0</v>
      </c>
      <c r="Q170" s="203">
        <v>0</v>
      </c>
      <c r="R170" s="203">
        <f t="shared" si="2"/>
        <v>0</v>
      </c>
      <c r="S170" s="203">
        <v>0</v>
      </c>
      <c r="T170" s="204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5" t="s">
        <v>133</v>
      </c>
      <c r="AT170" s="205" t="s">
        <v>129</v>
      </c>
      <c r="AU170" s="205" t="s">
        <v>81</v>
      </c>
      <c r="AY170" s="15" t="s">
        <v>128</v>
      </c>
      <c r="BE170" s="206">
        <f t="shared" si="4"/>
        <v>0</v>
      </c>
      <c r="BF170" s="206">
        <f t="shared" si="5"/>
        <v>0</v>
      </c>
      <c r="BG170" s="206">
        <f t="shared" si="6"/>
        <v>0</v>
      </c>
      <c r="BH170" s="206">
        <f t="shared" si="7"/>
        <v>0</v>
      </c>
      <c r="BI170" s="206">
        <f t="shared" si="8"/>
        <v>0</v>
      </c>
      <c r="BJ170" s="15" t="s">
        <v>81</v>
      </c>
      <c r="BK170" s="206">
        <f t="shared" si="9"/>
        <v>0</v>
      </c>
      <c r="BL170" s="15" t="s">
        <v>133</v>
      </c>
      <c r="BM170" s="205" t="s">
        <v>233</v>
      </c>
    </row>
    <row r="171" spans="1:65" s="2" customFormat="1" ht="16.5" customHeight="1">
      <c r="A171" s="32"/>
      <c r="B171" s="33"/>
      <c r="C171" s="193" t="s">
        <v>133</v>
      </c>
      <c r="D171" s="193" t="s">
        <v>129</v>
      </c>
      <c r="E171" s="194" t="s">
        <v>572</v>
      </c>
      <c r="F171" s="195" t="s">
        <v>573</v>
      </c>
      <c r="G171" s="196" t="s">
        <v>160</v>
      </c>
      <c r="H171" s="197">
        <v>51</v>
      </c>
      <c r="I171" s="198"/>
      <c r="J171" s="199">
        <f t="shared" si="0"/>
        <v>0</v>
      </c>
      <c r="K171" s="200"/>
      <c r="L171" s="37"/>
      <c r="M171" s="201" t="s">
        <v>1</v>
      </c>
      <c r="N171" s="202" t="s">
        <v>38</v>
      </c>
      <c r="O171" s="69"/>
      <c r="P171" s="203">
        <f t="shared" si="1"/>
        <v>0</v>
      </c>
      <c r="Q171" s="203">
        <v>0</v>
      </c>
      <c r="R171" s="203">
        <f t="shared" si="2"/>
        <v>0</v>
      </c>
      <c r="S171" s="203">
        <v>0</v>
      </c>
      <c r="T171" s="204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5" t="s">
        <v>133</v>
      </c>
      <c r="AT171" s="205" t="s">
        <v>129</v>
      </c>
      <c r="AU171" s="205" t="s">
        <v>81</v>
      </c>
      <c r="AY171" s="15" t="s">
        <v>128</v>
      </c>
      <c r="BE171" s="206">
        <f t="shared" si="4"/>
        <v>0</v>
      </c>
      <c r="BF171" s="206">
        <f t="shared" si="5"/>
        <v>0</v>
      </c>
      <c r="BG171" s="206">
        <f t="shared" si="6"/>
        <v>0</v>
      </c>
      <c r="BH171" s="206">
        <f t="shared" si="7"/>
        <v>0</v>
      </c>
      <c r="BI171" s="206">
        <f t="shared" si="8"/>
        <v>0</v>
      </c>
      <c r="BJ171" s="15" t="s">
        <v>81</v>
      </c>
      <c r="BK171" s="206">
        <f t="shared" si="9"/>
        <v>0</v>
      </c>
      <c r="BL171" s="15" t="s">
        <v>133</v>
      </c>
      <c r="BM171" s="205" t="s">
        <v>240</v>
      </c>
    </row>
    <row r="172" spans="1:65" s="2" customFormat="1" ht="21.75" customHeight="1">
      <c r="A172" s="32"/>
      <c r="B172" s="33"/>
      <c r="C172" s="193" t="s">
        <v>165</v>
      </c>
      <c r="D172" s="193" t="s">
        <v>129</v>
      </c>
      <c r="E172" s="194" t="s">
        <v>574</v>
      </c>
      <c r="F172" s="195" t="s">
        <v>575</v>
      </c>
      <c r="G172" s="196" t="s">
        <v>160</v>
      </c>
      <c r="H172" s="197">
        <v>31</v>
      </c>
      <c r="I172" s="198"/>
      <c r="J172" s="199">
        <f t="shared" si="0"/>
        <v>0</v>
      </c>
      <c r="K172" s="200"/>
      <c r="L172" s="37"/>
      <c r="M172" s="201" t="s">
        <v>1</v>
      </c>
      <c r="N172" s="202" t="s">
        <v>38</v>
      </c>
      <c r="O172" s="69"/>
      <c r="P172" s="203">
        <f t="shared" si="1"/>
        <v>0</v>
      </c>
      <c r="Q172" s="203">
        <v>0</v>
      </c>
      <c r="R172" s="203">
        <f t="shared" si="2"/>
        <v>0</v>
      </c>
      <c r="S172" s="203">
        <v>0</v>
      </c>
      <c r="T172" s="204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5" t="s">
        <v>133</v>
      </c>
      <c r="AT172" s="205" t="s">
        <v>129</v>
      </c>
      <c r="AU172" s="205" t="s">
        <v>81</v>
      </c>
      <c r="AY172" s="15" t="s">
        <v>128</v>
      </c>
      <c r="BE172" s="206">
        <f t="shared" si="4"/>
        <v>0</v>
      </c>
      <c r="BF172" s="206">
        <f t="shared" si="5"/>
        <v>0</v>
      </c>
      <c r="BG172" s="206">
        <f t="shared" si="6"/>
        <v>0</v>
      </c>
      <c r="BH172" s="206">
        <f t="shared" si="7"/>
        <v>0</v>
      </c>
      <c r="BI172" s="206">
        <f t="shared" si="8"/>
        <v>0</v>
      </c>
      <c r="BJ172" s="15" t="s">
        <v>81</v>
      </c>
      <c r="BK172" s="206">
        <f t="shared" si="9"/>
        <v>0</v>
      </c>
      <c r="BL172" s="15" t="s">
        <v>133</v>
      </c>
      <c r="BM172" s="205" t="s">
        <v>245</v>
      </c>
    </row>
    <row r="173" spans="1:65" s="2" customFormat="1" ht="16.5" customHeight="1">
      <c r="A173" s="32"/>
      <c r="B173" s="33"/>
      <c r="C173" s="193" t="s">
        <v>157</v>
      </c>
      <c r="D173" s="193" t="s">
        <v>129</v>
      </c>
      <c r="E173" s="194" t="s">
        <v>576</v>
      </c>
      <c r="F173" s="195" t="s">
        <v>577</v>
      </c>
      <c r="G173" s="196" t="s">
        <v>160</v>
      </c>
      <c r="H173" s="197">
        <v>31</v>
      </c>
      <c r="I173" s="198"/>
      <c r="J173" s="199">
        <f t="shared" si="0"/>
        <v>0</v>
      </c>
      <c r="K173" s="200"/>
      <c r="L173" s="37"/>
      <c r="M173" s="201" t="s">
        <v>1</v>
      </c>
      <c r="N173" s="202" t="s">
        <v>38</v>
      </c>
      <c r="O173" s="69"/>
      <c r="P173" s="203">
        <f t="shared" si="1"/>
        <v>0</v>
      </c>
      <c r="Q173" s="203">
        <v>0</v>
      </c>
      <c r="R173" s="203">
        <f t="shared" si="2"/>
        <v>0</v>
      </c>
      <c r="S173" s="203">
        <v>0</v>
      </c>
      <c r="T173" s="204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5" t="s">
        <v>133</v>
      </c>
      <c r="AT173" s="205" t="s">
        <v>129</v>
      </c>
      <c r="AU173" s="205" t="s">
        <v>81</v>
      </c>
      <c r="AY173" s="15" t="s">
        <v>128</v>
      </c>
      <c r="BE173" s="206">
        <f t="shared" si="4"/>
        <v>0</v>
      </c>
      <c r="BF173" s="206">
        <f t="shared" si="5"/>
        <v>0</v>
      </c>
      <c r="BG173" s="206">
        <f t="shared" si="6"/>
        <v>0</v>
      </c>
      <c r="BH173" s="206">
        <f t="shared" si="7"/>
        <v>0</v>
      </c>
      <c r="BI173" s="206">
        <f t="shared" si="8"/>
        <v>0</v>
      </c>
      <c r="BJ173" s="15" t="s">
        <v>81</v>
      </c>
      <c r="BK173" s="206">
        <f t="shared" si="9"/>
        <v>0</v>
      </c>
      <c r="BL173" s="15" t="s">
        <v>133</v>
      </c>
      <c r="BM173" s="205" t="s">
        <v>248</v>
      </c>
    </row>
    <row r="174" spans="1:65" s="2" customFormat="1" ht="21.75" customHeight="1">
      <c r="A174" s="32"/>
      <c r="B174" s="33"/>
      <c r="C174" s="193" t="s">
        <v>179</v>
      </c>
      <c r="D174" s="193" t="s">
        <v>129</v>
      </c>
      <c r="E174" s="194" t="s">
        <v>578</v>
      </c>
      <c r="F174" s="195" t="s">
        <v>579</v>
      </c>
      <c r="G174" s="196" t="s">
        <v>160</v>
      </c>
      <c r="H174" s="197">
        <v>100</v>
      </c>
      <c r="I174" s="198"/>
      <c r="J174" s="199">
        <f t="shared" si="0"/>
        <v>0</v>
      </c>
      <c r="K174" s="200"/>
      <c r="L174" s="37"/>
      <c r="M174" s="201" t="s">
        <v>1</v>
      </c>
      <c r="N174" s="202" t="s">
        <v>38</v>
      </c>
      <c r="O174" s="69"/>
      <c r="P174" s="203">
        <f t="shared" si="1"/>
        <v>0</v>
      </c>
      <c r="Q174" s="203">
        <v>0</v>
      </c>
      <c r="R174" s="203">
        <f t="shared" si="2"/>
        <v>0</v>
      </c>
      <c r="S174" s="203">
        <v>0</v>
      </c>
      <c r="T174" s="204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5" t="s">
        <v>133</v>
      </c>
      <c r="AT174" s="205" t="s">
        <v>129</v>
      </c>
      <c r="AU174" s="205" t="s">
        <v>81</v>
      </c>
      <c r="AY174" s="15" t="s">
        <v>128</v>
      </c>
      <c r="BE174" s="206">
        <f t="shared" si="4"/>
        <v>0</v>
      </c>
      <c r="BF174" s="206">
        <f t="shared" si="5"/>
        <v>0</v>
      </c>
      <c r="BG174" s="206">
        <f t="shared" si="6"/>
        <v>0</v>
      </c>
      <c r="BH174" s="206">
        <f t="shared" si="7"/>
        <v>0</v>
      </c>
      <c r="BI174" s="206">
        <f t="shared" si="8"/>
        <v>0</v>
      </c>
      <c r="BJ174" s="15" t="s">
        <v>81</v>
      </c>
      <c r="BK174" s="206">
        <f t="shared" si="9"/>
        <v>0</v>
      </c>
      <c r="BL174" s="15" t="s">
        <v>133</v>
      </c>
      <c r="BM174" s="205" t="s">
        <v>252</v>
      </c>
    </row>
    <row r="175" spans="1:65" s="2" customFormat="1" ht="16.5" customHeight="1">
      <c r="A175" s="32"/>
      <c r="B175" s="33"/>
      <c r="C175" s="193" t="s">
        <v>161</v>
      </c>
      <c r="D175" s="193" t="s">
        <v>129</v>
      </c>
      <c r="E175" s="194" t="s">
        <v>580</v>
      </c>
      <c r="F175" s="195" t="s">
        <v>581</v>
      </c>
      <c r="G175" s="196" t="s">
        <v>160</v>
      </c>
      <c r="H175" s="197">
        <v>100</v>
      </c>
      <c r="I175" s="198"/>
      <c r="J175" s="199">
        <f t="shared" si="0"/>
        <v>0</v>
      </c>
      <c r="K175" s="200"/>
      <c r="L175" s="37"/>
      <c r="M175" s="201" t="s">
        <v>1</v>
      </c>
      <c r="N175" s="202" t="s">
        <v>38</v>
      </c>
      <c r="O175" s="69"/>
      <c r="P175" s="203">
        <f t="shared" si="1"/>
        <v>0</v>
      </c>
      <c r="Q175" s="203">
        <v>0</v>
      </c>
      <c r="R175" s="203">
        <f t="shared" si="2"/>
        <v>0</v>
      </c>
      <c r="S175" s="203">
        <v>0</v>
      </c>
      <c r="T175" s="204">
        <f t="shared" si="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5" t="s">
        <v>133</v>
      </c>
      <c r="AT175" s="205" t="s">
        <v>129</v>
      </c>
      <c r="AU175" s="205" t="s">
        <v>81</v>
      </c>
      <c r="AY175" s="15" t="s">
        <v>128</v>
      </c>
      <c r="BE175" s="206">
        <f t="shared" si="4"/>
        <v>0</v>
      </c>
      <c r="BF175" s="206">
        <f t="shared" si="5"/>
        <v>0</v>
      </c>
      <c r="BG175" s="206">
        <f t="shared" si="6"/>
        <v>0</v>
      </c>
      <c r="BH175" s="206">
        <f t="shared" si="7"/>
        <v>0</v>
      </c>
      <c r="BI175" s="206">
        <f t="shared" si="8"/>
        <v>0</v>
      </c>
      <c r="BJ175" s="15" t="s">
        <v>81</v>
      </c>
      <c r="BK175" s="206">
        <f t="shared" si="9"/>
        <v>0</v>
      </c>
      <c r="BL175" s="15" t="s">
        <v>133</v>
      </c>
      <c r="BM175" s="205" t="s">
        <v>255</v>
      </c>
    </row>
    <row r="176" spans="1:65" s="2" customFormat="1" ht="21.75" customHeight="1">
      <c r="A176" s="32"/>
      <c r="B176" s="33"/>
      <c r="C176" s="193" t="s">
        <v>188</v>
      </c>
      <c r="D176" s="193" t="s">
        <v>129</v>
      </c>
      <c r="E176" s="194" t="s">
        <v>582</v>
      </c>
      <c r="F176" s="195" t="s">
        <v>583</v>
      </c>
      <c r="G176" s="196" t="s">
        <v>137</v>
      </c>
      <c r="H176" s="197">
        <v>10</v>
      </c>
      <c r="I176" s="198"/>
      <c r="J176" s="199">
        <f t="shared" si="0"/>
        <v>0</v>
      </c>
      <c r="K176" s="200"/>
      <c r="L176" s="37"/>
      <c r="M176" s="201" t="s">
        <v>1</v>
      </c>
      <c r="N176" s="202" t="s">
        <v>38</v>
      </c>
      <c r="O176" s="69"/>
      <c r="P176" s="203">
        <f t="shared" si="1"/>
        <v>0</v>
      </c>
      <c r="Q176" s="203">
        <v>0</v>
      </c>
      <c r="R176" s="203">
        <f t="shared" si="2"/>
        <v>0</v>
      </c>
      <c r="S176" s="203">
        <v>0</v>
      </c>
      <c r="T176" s="204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5" t="s">
        <v>133</v>
      </c>
      <c r="AT176" s="205" t="s">
        <v>129</v>
      </c>
      <c r="AU176" s="205" t="s">
        <v>81</v>
      </c>
      <c r="AY176" s="15" t="s">
        <v>128</v>
      </c>
      <c r="BE176" s="206">
        <f t="shared" si="4"/>
        <v>0</v>
      </c>
      <c r="BF176" s="206">
        <f t="shared" si="5"/>
        <v>0</v>
      </c>
      <c r="BG176" s="206">
        <f t="shared" si="6"/>
        <v>0</v>
      </c>
      <c r="BH176" s="206">
        <f t="shared" si="7"/>
        <v>0</v>
      </c>
      <c r="BI176" s="206">
        <f t="shared" si="8"/>
        <v>0</v>
      </c>
      <c r="BJ176" s="15" t="s">
        <v>81</v>
      </c>
      <c r="BK176" s="206">
        <f t="shared" si="9"/>
        <v>0</v>
      </c>
      <c r="BL176" s="15" t="s">
        <v>133</v>
      </c>
      <c r="BM176" s="205" t="s">
        <v>258</v>
      </c>
    </row>
    <row r="177" spans="1:65" s="2" customFormat="1" ht="16.5" customHeight="1">
      <c r="A177" s="32"/>
      <c r="B177" s="33"/>
      <c r="C177" s="193" t="s">
        <v>168</v>
      </c>
      <c r="D177" s="193" t="s">
        <v>129</v>
      </c>
      <c r="E177" s="194" t="s">
        <v>584</v>
      </c>
      <c r="F177" s="195" t="s">
        <v>585</v>
      </c>
      <c r="G177" s="196" t="s">
        <v>137</v>
      </c>
      <c r="H177" s="197">
        <v>10</v>
      </c>
      <c r="I177" s="198"/>
      <c r="J177" s="199">
        <f t="shared" si="0"/>
        <v>0</v>
      </c>
      <c r="K177" s="200"/>
      <c r="L177" s="37"/>
      <c r="M177" s="201" t="s">
        <v>1</v>
      </c>
      <c r="N177" s="202" t="s">
        <v>38</v>
      </c>
      <c r="O177" s="69"/>
      <c r="P177" s="203">
        <f t="shared" si="1"/>
        <v>0</v>
      </c>
      <c r="Q177" s="203">
        <v>0</v>
      </c>
      <c r="R177" s="203">
        <f t="shared" si="2"/>
        <v>0</v>
      </c>
      <c r="S177" s="203">
        <v>0</v>
      </c>
      <c r="T177" s="204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5" t="s">
        <v>133</v>
      </c>
      <c r="AT177" s="205" t="s">
        <v>129</v>
      </c>
      <c r="AU177" s="205" t="s">
        <v>81</v>
      </c>
      <c r="AY177" s="15" t="s">
        <v>128</v>
      </c>
      <c r="BE177" s="206">
        <f t="shared" si="4"/>
        <v>0</v>
      </c>
      <c r="BF177" s="206">
        <f t="shared" si="5"/>
        <v>0</v>
      </c>
      <c r="BG177" s="206">
        <f t="shared" si="6"/>
        <v>0</v>
      </c>
      <c r="BH177" s="206">
        <f t="shared" si="7"/>
        <v>0</v>
      </c>
      <c r="BI177" s="206">
        <f t="shared" si="8"/>
        <v>0</v>
      </c>
      <c r="BJ177" s="15" t="s">
        <v>81</v>
      </c>
      <c r="BK177" s="206">
        <f t="shared" si="9"/>
        <v>0</v>
      </c>
      <c r="BL177" s="15" t="s">
        <v>133</v>
      </c>
      <c r="BM177" s="205" t="s">
        <v>261</v>
      </c>
    </row>
    <row r="178" spans="1:65" s="2" customFormat="1" ht="21.75" customHeight="1">
      <c r="A178" s="32"/>
      <c r="B178" s="33"/>
      <c r="C178" s="193" t="s">
        <v>195</v>
      </c>
      <c r="D178" s="193" t="s">
        <v>129</v>
      </c>
      <c r="E178" s="194" t="s">
        <v>586</v>
      </c>
      <c r="F178" s="195" t="s">
        <v>587</v>
      </c>
      <c r="G178" s="196" t="s">
        <v>137</v>
      </c>
      <c r="H178" s="197">
        <v>3</v>
      </c>
      <c r="I178" s="198"/>
      <c r="J178" s="199">
        <f t="shared" si="0"/>
        <v>0</v>
      </c>
      <c r="K178" s="200"/>
      <c r="L178" s="37"/>
      <c r="M178" s="201" t="s">
        <v>1</v>
      </c>
      <c r="N178" s="202" t="s">
        <v>38</v>
      </c>
      <c r="O178" s="69"/>
      <c r="P178" s="203">
        <f t="shared" si="1"/>
        <v>0</v>
      </c>
      <c r="Q178" s="203">
        <v>0</v>
      </c>
      <c r="R178" s="203">
        <f t="shared" si="2"/>
        <v>0</v>
      </c>
      <c r="S178" s="203">
        <v>0</v>
      </c>
      <c r="T178" s="204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5" t="s">
        <v>133</v>
      </c>
      <c r="AT178" s="205" t="s">
        <v>129</v>
      </c>
      <c r="AU178" s="205" t="s">
        <v>81</v>
      </c>
      <c r="AY178" s="15" t="s">
        <v>128</v>
      </c>
      <c r="BE178" s="206">
        <f t="shared" si="4"/>
        <v>0</v>
      </c>
      <c r="BF178" s="206">
        <f t="shared" si="5"/>
        <v>0</v>
      </c>
      <c r="BG178" s="206">
        <f t="shared" si="6"/>
        <v>0</v>
      </c>
      <c r="BH178" s="206">
        <f t="shared" si="7"/>
        <v>0</v>
      </c>
      <c r="BI178" s="206">
        <f t="shared" si="8"/>
        <v>0</v>
      </c>
      <c r="BJ178" s="15" t="s">
        <v>81</v>
      </c>
      <c r="BK178" s="206">
        <f t="shared" si="9"/>
        <v>0</v>
      </c>
      <c r="BL178" s="15" t="s">
        <v>133</v>
      </c>
      <c r="BM178" s="205" t="s">
        <v>264</v>
      </c>
    </row>
    <row r="179" spans="1:65" s="2" customFormat="1" ht="16.5" customHeight="1">
      <c r="A179" s="32"/>
      <c r="B179" s="33"/>
      <c r="C179" s="193" t="s">
        <v>162</v>
      </c>
      <c r="D179" s="193" t="s">
        <v>129</v>
      </c>
      <c r="E179" s="194" t="s">
        <v>588</v>
      </c>
      <c r="F179" s="195" t="s">
        <v>589</v>
      </c>
      <c r="G179" s="196" t="s">
        <v>137</v>
      </c>
      <c r="H179" s="197">
        <v>3</v>
      </c>
      <c r="I179" s="198"/>
      <c r="J179" s="199">
        <f t="shared" si="0"/>
        <v>0</v>
      </c>
      <c r="K179" s="200"/>
      <c r="L179" s="37"/>
      <c r="M179" s="201" t="s">
        <v>1</v>
      </c>
      <c r="N179" s="202" t="s">
        <v>38</v>
      </c>
      <c r="O179" s="69"/>
      <c r="P179" s="203">
        <f t="shared" si="1"/>
        <v>0</v>
      </c>
      <c r="Q179" s="203">
        <v>0</v>
      </c>
      <c r="R179" s="203">
        <f t="shared" si="2"/>
        <v>0</v>
      </c>
      <c r="S179" s="203">
        <v>0</v>
      </c>
      <c r="T179" s="204">
        <f t="shared" si="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5" t="s">
        <v>133</v>
      </c>
      <c r="AT179" s="205" t="s">
        <v>129</v>
      </c>
      <c r="AU179" s="205" t="s">
        <v>81</v>
      </c>
      <c r="AY179" s="15" t="s">
        <v>128</v>
      </c>
      <c r="BE179" s="206">
        <f t="shared" si="4"/>
        <v>0</v>
      </c>
      <c r="BF179" s="206">
        <f t="shared" si="5"/>
        <v>0</v>
      </c>
      <c r="BG179" s="206">
        <f t="shared" si="6"/>
        <v>0</v>
      </c>
      <c r="BH179" s="206">
        <f t="shared" si="7"/>
        <v>0</v>
      </c>
      <c r="BI179" s="206">
        <f t="shared" si="8"/>
        <v>0</v>
      </c>
      <c r="BJ179" s="15" t="s">
        <v>81</v>
      </c>
      <c r="BK179" s="206">
        <f t="shared" si="9"/>
        <v>0</v>
      </c>
      <c r="BL179" s="15" t="s">
        <v>133</v>
      </c>
      <c r="BM179" s="205" t="s">
        <v>267</v>
      </c>
    </row>
    <row r="180" spans="1:65" s="2" customFormat="1" ht="21.75" customHeight="1">
      <c r="A180" s="32"/>
      <c r="B180" s="33"/>
      <c r="C180" s="193" t="s">
        <v>203</v>
      </c>
      <c r="D180" s="193" t="s">
        <v>129</v>
      </c>
      <c r="E180" s="194" t="s">
        <v>590</v>
      </c>
      <c r="F180" s="195" t="s">
        <v>591</v>
      </c>
      <c r="G180" s="196" t="s">
        <v>137</v>
      </c>
      <c r="H180" s="197">
        <v>18</v>
      </c>
      <c r="I180" s="198"/>
      <c r="J180" s="199">
        <f t="shared" si="0"/>
        <v>0</v>
      </c>
      <c r="K180" s="200"/>
      <c r="L180" s="37"/>
      <c r="M180" s="201" t="s">
        <v>1</v>
      </c>
      <c r="N180" s="202" t="s">
        <v>38</v>
      </c>
      <c r="O180" s="69"/>
      <c r="P180" s="203">
        <f t="shared" si="1"/>
        <v>0</v>
      </c>
      <c r="Q180" s="203">
        <v>0</v>
      </c>
      <c r="R180" s="203">
        <f t="shared" si="2"/>
        <v>0</v>
      </c>
      <c r="S180" s="203">
        <v>0</v>
      </c>
      <c r="T180" s="204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5" t="s">
        <v>133</v>
      </c>
      <c r="AT180" s="205" t="s">
        <v>129</v>
      </c>
      <c r="AU180" s="205" t="s">
        <v>81</v>
      </c>
      <c r="AY180" s="15" t="s">
        <v>128</v>
      </c>
      <c r="BE180" s="206">
        <f t="shared" si="4"/>
        <v>0</v>
      </c>
      <c r="BF180" s="206">
        <f t="shared" si="5"/>
        <v>0</v>
      </c>
      <c r="BG180" s="206">
        <f t="shared" si="6"/>
        <v>0</v>
      </c>
      <c r="BH180" s="206">
        <f t="shared" si="7"/>
        <v>0</v>
      </c>
      <c r="BI180" s="206">
        <f t="shared" si="8"/>
        <v>0</v>
      </c>
      <c r="BJ180" s="15" t="s">
        <v>81</v>
      </c>
      <c r="BK180" s="206">
        <f t="shared" si="9"/>
        <v>0</v>
      </c>
      <c r="BL180" s="15" t="s">
        <v>133</v>
      </c>
      <c r="BM180" s="205" t="s">
        <v>270</v>
      </c>
    </row>
    <row r="181" spans="1:65" s="2" customFormat="1" ht="16.5" customHeight="1">
      <c r="A181" s="32"/>
      <c r="B181" s="33"/>
      <c r="C181" s="193" t="s">
        <v>182</v>
      </c>
      <c r="D181" s="193" t="s">
        <v>129</v>
      </c>
      <c r="E181" s="194" t="s">
        <v>592</v>
      </c>
      <c r="F181" s="195" t="s">
        <v>593</v>
      </c>
      <c r="G181" s="196" t="s">
        <v>137</v>
      </c>
      <c r="H181" s="197">
        <v>18</v>
      </c>
      <c r="I181" s="198"/>
      <c r="J181" s="199">
        <f t="shared" si="0"/>
        <v>0</v>
      </c>
      <c r="K181" s="200"/>
      <c r="L181" s="37"/>
      <c r="M181" s="201" t="s">
        <v>1</v>
      </c>
      <c r="N181" s="202" t="s">
        <v>38</v>
      </c>
      <c r="O181" s="69"/>
      <c r="P181" s="203">
        <f t="shared" si="1"/>
        <v>0</v>
      </c>
      <c r="Q181" s="203">
        <v>0</v>
      </c>
      <c r="R181" s="203">
        <f t="shared" si="2"/>
        <v>0</v>
      </c>
      <c r="S181" s="203">
        <v>0</v>
      </c>
      <c r="T181" s="204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5" t="s">
        <v>133</v>
      </c>
      <c r="AT181" s="205" t="s">
        <v>129</v>
      </c>
      <c r="AU181" s="205" t="s">
        <v>81</v>
      </c>
      <c r="AY181" s="15" t="s">
        <v>128</v>
      </c>
      <c r="BE181" s="206">
        <f t="shared" si="4"/>
        <v>0</v>
      </c>
      <c r="BF181" s="206">
        <f t="shared" si="5"/>
        <v>0</v>
      </c>
      <c r="BG181" s="206">
        <f t="shared" si="6"/>
        <v>0</v>
      </c>
      <c r="BH181" s="206">
        <f t="shared" si="7"/>
        <v>0</v>
      </c>
      <c r="BI181" s="206">
        <f t="shared" si="8"/>
        <v>0</v>
      </c>
      <c r="BJ181" s="15" t="s">
        <v>81</v>
      </c>
      <c r="BK181" s="206">
        <f t="shared" si="9"/>
        <v>0</v>
      </c>
      <c r="BL181" s="15" t="s">
        <v>133</v>
      </c>
      <c r="BM181" s="205" t="s">
        <v>273</v>
      </c>
    </row>
    <row r="182" spans="1:65" s="2" customFormat="1" ht="16.5" customHeight="1">
      <c r="A182" s="32"/>
      <c r="B182" s="33"/>
      <c r="C182" s="193" t="s">
        <v>8</v>
      </c>
      <c r="D182" s="193" t="s">
        <v>129</v>
      </c>
      <c r="E182" s="194" t="s">
        <v>594</v>
      </c>
      <c r="F182" s="195" t="s">
        <v>595</v>
      </c>
      <c r="G182" s="196" t="s">
        <v>137</v>
      </c>
      <c r="H182" s="197">
        <v>1</v>
      </c>
      <c r="I182" s="198"/>
      <c r="J182" s="199">
        <f t="shared" si="0"/>
        <v>0</v>
      </c>
      <c r="K182" s="200"/>
      <c r="L182" s="37"/>
      <c r="M182" s="201" t="s">
        <v>1</v>
      </c>
      <c r="N182" s="202" t="s">
        <v>38</v>
      </c>
      <c r="O182" s="69"/>
      <c r="P182" s="203">
        <f t="shared" si="1"/>
        <v>0</v>
      </c>
      <c r="Q182" s="203">
        <v>0</v>
      </c>
      <c r="R182" s="203">
        <f t="shared" si="2"/>
        <v>0</v>
      </c>
      <c r="S182" s="203">
        <v>0</v>
      </c>
      <c r="T182" s="204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5" t="s">
        <v>133</v>
      </c>
      <c r="AT182" s="205" t="s">
        <v>129</v>
      </c>
      <c r="AU182" s="205" t="s">
        <v>81</v>
      </c>
      <c r="AY182" s="15" t="s">
        <v>128</v>
      </c>
      <c r="BE182" s="206">
        <f t="shared" si="4"/>
        <v>0</v>
      </c>
      <c r="BF182" s="206">
        <f t="shared" si="5"/>
        <v>0</v>
      </c>
      <c r="BG182" s="206">
        <f t="shared" si="6"/>
        <v>0</v>
      </c>
      <c r="BH182" s="206">
        <f t="shared" si="7"/>
        <v>0</v>
      </c>
      <c r="BI182" s="206">
        <f t="shared" si="8"/>
        <v>0</v>
      </c>
      <c r="BJ182" s="15" t="s">
        <v>81</v>
      </c>
      <c r="BK182" s="206">
        <f t="shared" si="9"/>
        <v>0</v>
      </c>
      <c r="BL182" s="15" t="s">
        <v>133</v>
      </c>
      <c r="BM182" s="205" t="s">
        <v>274</v>
      </c>
    </row>
    <row r="183" spans="1:65" s="2" customFormat="1" ht="21.75" customHeight="1">
      <c r="A183" s="32"/>
      <c r="B183" s="33"/>
      <c r="C183" s="193" t="s">
        <v>186</v>
      </c>
      <c r="D183" s="193" t="s">
        <v>129</v>
      </c>
      <c r="E183" s="194" t="s">
        <v>596</v>
      </c>
      <c r="F183" s="195" t="s">
        <v>597</v>
      </c>
      <c r="G183" s="196" t="s">
        <v>137</v>
      </c>
      <c r="H183" s="197">
        <v>1</v>
      </c>
      <c r="I183" s="198"/>
      <c r="J183" s="199">
        <f t="shared" si="0"/>
        <v>0</v>
      </c>
      <c r="K183" s="200"/>
      <c r="L183" s="37"/>
      <c r="M183" s="201" t="s">
        <v>1</v>
      </c>
      <c r="N183" s="202" t="s">
        <v>38</v>
      </c>
      <c r="O183" s="69"/>
      <c r="P183" s="203">
        <f t="shared" si="1"/>
        <v>0</v>
      </c>
      <c r="Q183" s="203">
        <v>0</v>
      </c>
      <c r="R183" s="203">
        <f t="shared" si="2"/>
        <v>0</v>
      </c>
      <c r="S183" s="203">
        <v>0</v>
      </c>
      <c r="T183" s="204">
        <f t="shared" si="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5" t="s">
        <v>133</v>
      </c>
      <c r="AT183" s="205" t="s">
        <v>129</v>
      </c>
      <c r="AU183" s="205" t="s">
        <v>81</v>
      </c>
      <c r="AY183" s="15" t="s">
        <v>128</v>
      </c>
      <c r="BE183" s="206">
        <f t="shared" si="4"/>
        <v>0</v>
      </c>
      <c r="BF183" s="206">
        <f t="shared" si="5"/>
        <v>0</v>
      </c>
      <c r="BG183" s="206">
        <f t="shared" si="6"/>
        <v>0</v>
      </c>
      <c r="BH183" s="206">
        <f t="shared" si="7"/>
        <v>0</v>
      </c>
      <c r="BI183" s="206">
        <f t="shared" si="8"/>
        <v>0</v>
      </c>
      <c r="BJ183" s="15" t="s">
        <v>81</v>
      </c>
      <c r="BK183" s="206">
        <f t="shared" si="9"/>
        <v>0</v>
      </c>
      <c r="BL183" s="15" t="s">
        <v>133</v>
      </c>
      <c r="BM183" s="205" t="s">
        <v>277</v>
      </c>
    </row>
    <row r="184" spans="1:65" s="2" customFormat="1" ht="16.5" customHeight="1">
      <c r="A184" s="32"/>
      <c r="B184" s="33"/>
      <c r="C184" s="193" t="s">
        <v>220</v>
      </c>
      <c r="D184" s="193" t="s">
        <v>129</v>
      </c>
      <c r="E184" s="194" t="s">
        <v>598</v>
      </c>
      <c r="F184" s="195" t="s">
        <v>599</v>
      </c>
      <c r="G184" s="196" t="s">
        <v>137</v>
      </c>
      <c r="H184" s="197">
        <v>1</v>
      </c>
      <c r="I184" s="198"/>
      <c r="J184" s="199">
        <f t="shared" si="0"/>
        <v>0</v>
      </c>
      <c r="K184" s="200"/>
      <c r="L184" s="37"/>
      <c r="M184" s="201" t="s">
        <v>1</v>
      </c>
      <c r="N184" s="202" t="s">
        <v>38</v>
      </c>
      <c r="O184" s="69"/>
      <c r="P184" s="203">
        <f t="shared" si="1"/>
        <v>0</v>
      </c>
      <c r="Q184" s="203">
        <v>0</v>
      </c>
      <c r="R184" s="203">
        <f t="shared" si="2"/>
        <v>0</v>
      </c>
      <c r="S184" s="203">
        <v>0</v>
      </c>
      <c r="T184" s="204">
        <f t="shared" si="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05" t="s">
        <v>133</v>
      </c>
      <c r="AT184" s="205" t="s">
        <v>129</v>
      </c>
      <c r="AU184" s="205" t="s">
        <v>81</v>
      </c>
      <c r="AY184" s="15" t="s">
        <v>128</v>
      </c>
      <c r="BE184" s="206">
        <f t="shared" si="4"/>
        <v>0</v>
      </c>
      <c r="BF184" s="206">
        <f t="shared" si="5"/>
        <v>0</v>
      </c>
      <c r="BG184" s="206">
        <f t="shared" si="6"/>
        <v>0</v>
      </c>
      <c r="BH184" s="206">
        <f t="shared" si="7"/>
        <v>0</v>
      </c>
      <c r="BI184" s="206">
        <f t="shared" si="8"/>
        <v>0</v>
      </c>
      <c r="BJ184" s="15" t="s">
        <v>81</v>
      </c>
      <c r="BK184" s="206">
        <f t="shared" si="9"/>
        <v>0</v>
      </c>
      <c r="BL184" s="15" t="s">
        <v>133</v>
      </c>
      <c r="BM184" s="205" t="s">
        <v>280</v>
      </c>
    </row>
    <row r="185" spans="1:65" s="2" customFormat="1" ht="21.75" customHeight="1">
      <c r="A185" s="32"/>
      <c r="B185" s="33"/>
      <c r="C185" s="193" t="s">
        <v>191</v>
      </c>
      <c r="D185" s="193" t="s">
        <v>129</v>
      </c>
      <c r="E185" s="194" t="s">
        <v>600</v>
      </c>
      <c r="F185" s="195" t="s">
        <v>601</v>
      </c>
      <c r="G185" s="196" t="s">
        <v>137</v>
      </c>
      <c r="H185" s="197">
        <v>1</v>
      </c>
      <c r="I185" s="198"/>
      <c r="J185" s="199">
        <f t="shared" si="0"/>
        <v>0</v>
      </c>
      <c r="K185" s="200"/>
      <c r="L185" s="37"/>
      <c r="M185" s="201" t="s">
        <v>1</v>
      </c>
      <c r="N185" s="202" t="s">
        <v>38</v>
      </c>
      <c r="O185" s="69"/>
      <c r="P185" s="203">
        <f t="shared" si="1"/>
        <v>0</v>
      </c>
      <c r="Q185" s="203">
        <v>0</v>
      </c>
      <c r="R185" s="203">
        <f t="shared" si="2"/>
        <v>0</v>
      </c>
      <c r="S185" s="203">
        <v>0</v>
      </c>
      <c r="T185" s="204">
        <f t="shared" si="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5" t="s">
        <v>133</v>
      </c>
      <c r="AT185" s="205" t="s">
        <v>129</v>
      </c>
      <c r="AU185" s="205" t="s">
        <v>81</v>
      </c>
      <c r="AY185" s="15" t="s">
        <v>128</v>
      </c>
      <c r="BE185" s="206">
        <f t="shared" si="4"/>
        <v>0</v>
      </c>
      <c r="BF185" s="206">
        <f t="shared" si="5"/>
        <v>0</v>
      </c>
      <c r="BG185" s="206">
        <f t="shared" si="6"/>
        <v>0</v>
      </c>
      <c r="BH185" s="206">
        <f t="shared" si="7"/>
        <v>0</v>
      </c>
      <c r="BI185" s="206">
        <f t="shared" si="8"/>
        <v>0</v>
      </c>
      <c r="BJ185" s="15" t="s">
        <v>81</v>
      </c>
      <c r="BK185" s="206">
        <f t="shared" si="9"/>
        <v>0</v>
      </c>
      <c r="BL185" s="15" t="s">
        <v>133</v>
      </c>
      <c r="BM185" s="205" t="s">
        <v>283</v>
      </c>
    </row>
    <row r="186" spans="1:65" s="2" customFormat="1" ht="16.5" customHeight="1">
      <c r="A186" s="32"/>
      <c r="B186" s="33"/>
      <c r="C186" s="193" t="s">
        <v>230</v>
      </c>
      <c r="D186" s="193" t="s">
        <v>129</v>
      </c>
      <c r="E186" s="194" t="s">
        <v>602</v>
      </c>
      <c r="F186" s="195" t="s">
        <v>603</v>
      </c>
      <c r="G186" s="196" t="s">
        <v>137</v>
      </c>
      <c r="H186" s="197">
        <v>1</v>
      </c>
      <c r="I186" s="198"/>
      <c r="J186" s="199">
        <f t="shared" si="0"/>
        <v>0</v>
      </c>
      <c r="K186" s="200"/>
      <c r="L186" s="37"/>
      <c r="M186" s="201" t="s">
        <v>1</v>
      </c>
      <c r="N186" s="202" t="s">
        <v>38</v>
      </c>
      <c r="O186" s="69"/>
      <c r="P186" s="203">
        <f t="shared" si="1"/>
        <v>0</v>
      </c>
      <c r="Q186" s="203">
        <v>0</v>
      </c>
      <c r="R186" s="203">
        <f t="shared" si="2"/>
        <v>0</v>
      </c>
      <c r="S186" s="203">
        <v>0</v>
      </c>
      <c r="T186" s="204">
        <f t="shared" si="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5" t="s">
        <v>133</v>
      </c>
      <c r="AT186" s="205" t="s">
        <v>129</v>
      </c>
      <c r="AU186" s="205" t="s">
        <v>81</v>
      </c>
      <c r="AY186" s="15" t="s">
        <v>128</v>
      </c>
      <c r="BE186" s="206">
        <f t="shared" si="4"/>
        <v>0</v>
      </c>
      <c r="BF186" s="206">
        <f t="shared" si="5"/>
        <v>0</v>
      </c>
      <c r="BG186" s="206">
        <f t="shared" si="6"/>
        <v>0</v>
      </c>
      <c r="BH186" s="206">
        <f t="shared" si="7"/>
        <v>0</v>
      </c>
      <c r="BI186" s="206">
        <f t="shared" si="8"/>
        <v>0</v>
      </c>
      <c r="BJ186" s="15" t="s">
        <v>81</v>
      </c>
      <c r="BK186" s="206">
        <f t="shared" si="9"/>
        <v>0</v>
      </c>
      <c r="BL186" s="15" t="s">
        <v>133</v>
      </c>
      <c r="BM186" s="205" t="s">
        <v>286</v>
      </c>
    </row>
    <row r="187" spans="1:65" s="2" customFormat="1" ht="21.75" customHeight="1">
      <c r="A187" s="32"/>
      <c r="B187" s="33"/>
      <c r="C187" s="193" t="s">
        <v>194</v>
      </c>
      <c r="D187" s="193" t="s">
        <v>129</v>
      </c>
      <c r="E187" s="194" t="s">
        <v>604</v>
      </c>
      <c r="F187" s="195" t="s">
        <v>605</v>
      </c>
      <c r="G187" s="196" t="s">
        <v>137</v>
      </c>
      <c r="H187" s="197">
        <v>1</v>
      </c>
      <c r="I187" s="198"/>
      <c r="J187" s="199">
        <f t="shared" si="0"/>
        <v>0</v>
      </c>
      <c r="K187" s="200"/>
      <c r="L187" s="37"/>
      <c r="M187" s="201" t="s">
        <v>1</v>
      </c>
      <c r="N187" s="202" t="s">
        <v>38</v>
      </c>
      <c r="O187" s="69"/>
      <c r="P187" s="203">
        <f t="shared" si="1"/>
        <v>0</v>
      </c>
      <c r="Q187" s="203">
        <v>0</v>
      </c>
      <c r="R187" s="203">
        <f t="shared" si="2"/>
        <v>0</v>
      </c>
      <c r="S187" s="203">
        <v>0</v>
      </c>
      <c r="T187" s="204">
        <f t="shared" si="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5" t="s">
        <v>133</v>
      </c>
      <c r="AT187" s="205" t="s">
        <v>129</v>
      </c>
      <c r="AU187" s="205" t="s">
        <v>81</v>
      </c>
      <c r="AY187" s="15" t="s">
        <v>128</v>
      </c>
      <c r="BE187" s="206">
        <f t="shared" si="4"/>
        <v>0</v>
      </c>
      <c r="BF187" s="206">
        <f t="shared" si="5"/>
        <v>0</v>
      </c>
      <c r="BG187" s="206">
        <f t="shared" si="6"/>
        <v>0</v>
      </c>
      <c r="BH187" s="206">
        <f t="shared" si="7"/>
        <v>0</v>
      </c>
      <c r="BI187" s="206">
        <f t="shared" si="8"/>
        <v>0</v>
      </c>
      <c r="BJ187" s="15" t="s">
        <v>81</v>
      </c>
      <c r="BK187" s="206">
        <f t="shared" si="9"/>
        <v>0</v>
      </c>
      <c r="BL187" s="15" t="s">
        <v>133</v>
      </c>
      <c r="BM187" s="205" t="s">
        <v>291</v>
      </c>
    </row>
    <row r="188" spans="1:65" s="2" customFormat="1" ht="16.5" customHeight="1">
      <c r="A188" s="32"/>
      <c r="B188" s="33"/>
      <c r="C188" s="193" t="s">
        <v>7</v>
      </c>
      <c r="D188" s="193" t="s">
        <v>129</v>
      </c>
      <c r="E188" s="194" t="s">
        <v>606</v>
      </c>
      <c r="F188" s="195" t="s">
        <v>607</v>
      </c>
      <c r="G188" s="196" t="s">
        <v>137</v>
      </c>
      <c r="H188" s="197">
        <v>1</v>
      </c>
      <c r="I188" s="198"/>
      <c r="J188" s="199">
        <f t="shared" si="0"/>
        <v>0</v>
      </c>
      <c r="K188" s="200"/>
      <c r="L188" s="37"/>
      <c r="M188" s="201" t="s">
        <v>1</v>
      </c>
      <c r="N188" s="202" t="s">
        <v>38</v>
      </c>
      <c r="O188" s="69"/>
      <c r="P188" s="203">
        <f t="shared" si="1"/>
        <v>0</v>
      </c>
      <c r="Q188" s="203">
        <v>0</v>
      </c>
      <c r="R188" s="203">
        <f t="shared" si="2"/>
        <v>0</v>
      </c>
      <c r="S188" s="203">
        <v>0</v>
      </c>
      <c r="T188" s="204">
        <f t="shared" si="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5" t="s">
        <v>133</v>
      </c>
      <c r="AT188" s="205" t="s">
        <v>129</v>
      </c>
      <c r="AU188" s="205" t="s">
        <v>81</v>
      </c>
      <c r="AY188" s="15" t="s">
        <v>128</v>
      </c>
      <c r="BE188" s="206">
        <f t="shared" si="4"/>
        <v>0</v>
      </c>
      <c r="BF188" s="206">
        <f t="shared" si="5"/>
        <v>0</v>
      </c>
      <c r="BG188" s="206">
        <f t="shared" si="6"/>
        <v>0</v>
      </c>
      <c r="BH188" s="206">
        <f t="shared" si="7"/>
        <v>0</v>
      </c>
      <c r="BI188" s="206">
        <f t="shared" si="8"/>
        <v>0</v>
      </c>
      <c r="BJ188" s="15" t="s">
        <v>81</v>
      </c>
      <c r="BK188" s="206">
        <f t="shared" si="9"/>
        <v>0</v>
      </c>
      <c r="BL188" s="15" t="s">
        <v>133</v>
      </c>
      <c r="BM188" s="205" t="s">
        <v>296</v>
      </c>
    </row>
    <row r="189" spans="1:65" s="2" customFormat="1" ht="21.75" customHeight="1">
      <c r="A189" s="32"/>
      <c r="B189" s="33"/>
      <c r="C189" s="193" t="s">
        <v>198</v>
      </c>
      <c r="D189" s="193" t="s">
        <v>129</v>
      </c>
      <c r="E189" s="194" t="s">
        <v>608</v>
      </c>
      <c r="F189" s="195" t="s">
        <v>609</v>
      </c>
      <c r="G189" s="196" t="s">
        <v>160</v>
      </c>
      <c r="H189" s="197">
        <v>82</v>
      </c>
      <c r="I189" s="198"/>
      <c r="J189" s="199">
        <f t="shared" si="0"/>
        <v>0</v>
      </c>
      <c r="K189" s="200"/>
      <c r="L189" s="37"/>
      <c r="M189" s="201" t="s">
        <v>1</v>
      </c>
      <c r="N189" s="202" t="s">
        <v>38</v>
      </c>
      <c r="O189" s="69"/>
      <c r="P189" s="203">
        <f t="shared" si="1"/>
        <v>0</v>
      </c>
      <c r="Q189" s="203">
        <v>0</v>
      </c>
      <c r="R189" s="203">
        <f t="shared" si="2"/>
        <v>0</v>
      </c>
      <c r="S189" s="203">
        <v>0</v>
      </c>
      <c r="T189" s="204">
        <f t="shared" si="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5" t="s">
        <v>133</v>
      </c>
      <c r="AT189" s="205" t="s">
        <v>129</v>
      </c>
      <c r="AU189" s="205" t="s">
        <v>81</v>
      </c>
      <c r="AY189" s="15" t="s">
        <v>128</v>
      </c>
      <c r="BE189" s="206">
        <f t="shared" si="4"/>
        <v>0</v>
      </c>
      <c r="BF189" s="206">
        <f t="shared" si="5"/>
        <v>0</v>
      </c>
      <c r="BG189" s="206">
        <f t="shared" si="6"/>
        <v>0</v>
      </c>
      <c r="BH189" s="206">
        <f t="shared" si="7"/>
        <v>0</v>
      </c>
      <c r="BI189" s="206">
        <f t="shared" si="8"/>
        <v>0</v>
      </c>
      <c r="BJ189" s="15" t="s">
        <v>81</v>
      </c>
      <c r="BK189" s="206">
        <f t="shared" si="9"/>
        <v>0</v>
      </c>
      <c r="BL189" s="15" t="s">
        <v>133</v>
      </c>
      <c r="BM189" s="205" t="s">
        <v>299</v>
      </c>
    </row>
    <row r="190" spans="1:65" s="2" customFormat="1" ht="16.5" customHeight="1">
      <c r="A190" s="32"/>
      <c r="B190" s="33"/>
      <c r="C190" s="193" t="s">
        <v>150</v>
      </c>
      <c r="D190" s="193" t="s">
        <v>129</v>
      </c>
      <c r="E190" s="194" t="s">
        <v>610</v>
      </c>
      <c r="F190" s="195" t="s">
        <v>611</v>
      </c>
      <c r="G190" s="196" t="s">
        <v>160</v>
      </c>
      <c r="H190" s="197">
        <v>82</v>
      </c>
      <c r="I190" s="198"/>
      <c r="J190" s="199">
        <f t="shared" si="0"/>
        <v>0</v>
      </c>
      <c r="K190" s="200"/>
      <c r="L190" s="37"/>
      <c r="M190" s="201" t="s">
        <v>1</v>
      </c>
      <c r="N190" s="202" t="s">
        <v>38</v>
      </c>
      <c r="O190" s="69"/>
      <c r="P190" s="203">
        <f t="shared" si="1"/>
        <v>0</v>
      </c>
      <c r="Q190" s="203">
        <v>0</v>
      </c>
      <c r="R190" s="203">
        <f t="shared" si="2"/>
        <v>0</v>
      </c>
      <c r="S190" s="203">
        <v>0</v>
      </c>
      <c r="T190" s="204">
        <f t="shared" si="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05" t="s">
        <v>133</v>
      </c>
      <c r="AT190" s="205" t="s">
        <v>129</v>
      </c>
      <c r="AU190" s="205" t="s">
        <v>81</v>
      </c>
      <c r="AY190" s="15" t="s">
        <v>128</v>
      </c>
      <c r="BE190" s="206">
        <f t="shared" si="4"/>
        <v>0</v>
      </c>
      <c r="BF190" s="206">
        <f t="shared" si="5"/>
        <v>0</v>
      </c>
      <c r="BG190" s="206">
        <f t="shared" si="6"/>
        <v>0</v>
      </c>
      <c r="BH190" s="206">
        <f t="shared" si="7"/>
        <v>0</v>
      </c>
      <c r="BI190" s="206">
        <f t="shared" si="8"/>
        <v>0</v>
      </c>
      <c r="BJ190" s="15" t="s">
        <v>81</v>
      </c>
      <c r="BK190" s="206">
        <f t="shared" si="9"/>
        <v>0</v>
      </c>
      <c r="BL190" s="15" t="s">
        <v>133</v>
      </c>
      <c r="BM190" s="205" t="s">
        <v>303</v>
      </c>
    </row>
    <row r="191" spans="1:65" s="2" customFormat="1" ht="16.5" customHeight="1">
      <c r="A191" s="32"/>
      <c r="B191" s="33"/>
      <c r="C191" s="193" t="s">
        <v>202</v>
      </c>
      <c r="D191" s="193" t="s">
        <v>129</v>
      </c>
      <c r="E191" s="194" t="s">
        <v>612</v>
      </c>
      <c r="F191" s="195" t="s">
        <v>613</v>
      </c>
      <c r="G191" s="196" t="s">
        <v>160</v>
      </c>
      <c r="H191" s="197">
        <v>100</v>
      </c>
      <c r="I191" s="198"/>
      <c r="J191" s="199">
        <f t="shared" si="0"/>
        <v>0</v>
      </c>
      <c r="K191" s="200"/>
      <c r="L191" s="37"/>
      <c r="M191" s="201" t="s">
        <v>1</v>
      </c>
      <c r="N191" s="202" t="s">
        <v>38</v>
      </c>
      <c r="O191" s="69"/>
      <c r="P191" s="203">
        <f t="shared" si="1"/>
        <v>0</v>
      </c>
      <c r="Q191" s="203">
        <v>0</v>
      </c>
      <c r="R191" s="203">
        <f t="shared" si="2"/>
        <v>0</v>
      </c>
      <c r="S191" s="203">
        <v>0</v>
      </c>
      <c r="T191" s="204">
        <f t="shared" si="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5" t="s">
        <v>133</v>
      </c>
      <c r="AT191" s="205" t="s">
        <v>129</v>
      </c>
      <c r="AU191" s="205" t="s">
        <v>81</v>
      </c>
      <c r="AY191" s="15" t="s">
        <v>128</v>
      </c>
      <c r="BE191" s="206">
        <f t="shared" si="4"/>
        <v>0</v>
      </c>
      <c r="BF191" s="206">
        <f t="shared" si="5"/>
        <v>0</v>
      </c>
      <c r="BG191" s="206">
        <f t="shared" si="6"/>
        <v>0</v>
      </c>
      <c r="BH191" s="206">
        <f t="shared" si="7"/>
        <v>0</v>
      </c>
      <c r="BI191" s="206">
        <f t="shared" si="8"/>
        <v>0</v>
      </c>
      <c r="BJ191" s="15" t="s">
        <v>81</v>
      </c>
      <c r="BK191" s="206">
        <f t="shared" si="9"/>
        <v>0</v>
      </c>
      <c r="BL191" s="15" t="s">
        <v>133</v>
      </c>
      <c r="BM191" s="205" t="s">
        <v>307</v>
      </c>
    </row>
    <row r="192" spans="1:65" s="2" customFormat="1" ht="21.75" customHeight="1">
      <c r="A192" s="32"/>
      <c r="B192" s="33"/>
      <c r="C192" s="193" t="s">
        <v>456</v>
      </c>
      <c r="D192" s="193" t="s">
        <v>129</v>
      </c>
      <c r="E192" s="194" t="s">
        <v>614</v>
      </c>
      <c r="F192" s="195" t="s">
        <v>615</v>
      </c>
      <c r="G192" s="196" t="s">
        <v>160</v>
      </c>
      <c r="H192" s="197">
        <v>100</v>
      </c>
      <c r="I192" s="198"/>
      <c r="J192" s="199">
        <f t="shared" si="0"/>
        <v>0</v>
      </c>
      <c r="K192" s="200"/>
      <c r="L192" s="37"/>
      <c r="M192" s="201" t="s">
        <v>1</v>
      </c>
      <c r="N192" s="202" t="s">
        <v>38</v>
      </c>
      <c r="O192" s="69"/>
      <c r="P192" s="203">
        <f t="shared" si="1"/>
        <v>0</v>
      </c>
      <c r="Q192" s="203">
        <v>0</v>
      </c>
      <c r="R192" s="203">
        <f t="shared" si="2"/>
        <v>0</v>
      </c>
      <c r="S192" s="203">
        <v>0</v>
      </c>
      <c r="T192" s="204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5" t="s">
        <v>133</v>
      </c>
      <c r="AT192" s="205" t="s">
        <v>129</v>
      </c>
      <c r="AU192" s="205" t="s">
        <v>81</v>
      </c>
      <c r="AY192" s="15" t="s">
        <v>128</v>
      </c>
      <c r="BE192" s="206">
        <f t="shared" si="4"/>
        <v>0</v>
      </c>
      <c r="BF192" s="206">
        <f t="shared" si="5"/>
        <v>0</v>
      </c>
      <c r="BG192" s="206">
        <f t="shared" si="6"/>
        <v>0</v>
      </c>
      <c r="BH192" s="206">
        <f t="shared" si="7"/>
        <v>0</v>
      </c>
      <c r="BI192" s="206">
        <f t="shared" si="8"/>
        <v>0</v>
      </c>
      <c r="BJ192" s="15" t="s">
        <v>81</v>
      </c>
      <c r="BK192" s="206">
        <f t="shared" si="9"/>
        <v>0</v>
      </c>
      <c r="BL192" s="15" t="s">
        <v>133</v>
      </c>
      <c r="BM192" s="205" t="s">
        <v>312</v>
      </c>
    </row>
    <row r="193" spans="1:65" s="2" customFormat="1" ht="21.75" customHeight="1">
      <c r="A193" s="32"/>
      <c r="B193" s="33"/>
      <c r="C193" s="193" t="s">
        <v>207</v>
      </c>
      <c r="D193" s="193" t="s">
        <v>129</v>
      </c>
      <c r="E193" s="194" t="s">
        <v>616</v>
      </c>
      <c r="F193" s="195" t="s">
        <v>617</v>
      </c>
      <c r="G193" s="196" t="s">
        <v>137</v>
      </c>
      <c r="H193" s="197">
        <v>10</v>
      </c>
      <c r="I193" s="198"/>
      <c r="J193" s="199">
        <f t="shared" si="0"/>
        <v>0</v>
      </c>
      <c r="K193" s="200"/>
      <c r="L193" s="37"/>
      <c r="M193" s="201" t="s">
        <v>1</v>
      </c>
      <c r="N193" s="202" t="s">
        <v>38</v>
      </c>
      <c r="O193" s="69"/>
      <c r="P193" s="203">
        <f t="shared" si="1"/>
        <v>0</v>
      </c>
      <c r="Q193" s="203">
        <v>0</v>
      </c>
      <c r="R193" s="203">
        <f t="shared" si="2"/>
        <v>0</v>
      </c>
      <c r="S193" s="203">
        <v>0</v>
      </c>
      <c r="T193" s="204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5" t="s">
        <v>133</v>
      </c>
      <c r="AT193" s="205" t="s">
        <v>129</v>
      </c>
      <c r="AU193" s="205" t="s">
        <v>81</v>
      </c>
      <c r="AY193" s="15" t="s">
        <v>128</v>
      </c>
      <c r="BE193" s="206">
        <f t="shared" si="4"/>
        <v>0</v>
      </c>
      <c r="BF193" s="206">
        <f t="shared" si="5"/>
        <v>0</v>
      </c>
      <c r="BG193" s="206">
        <f t="shared" si="6"/>
        <v>0</v>
      </c>
      <c r="BH193" s="206">
        <f t="shared" si="7"/>
        <v>0</v>
      </c>
      <c r="BI193" s="206">
        <f t="shared" si="8"/>
        <v>0</v>
      </c>
      <c r="BJ193" s="15" t="s">
        <v>81</v>
      </c>
      <c r="BK193" s="206">
        <f t="shared" si="9"/>
        <v>0</v>
      </c>
      <c r="BL193" s="15" t="s">
        <v>133</v>
      </c>
      <c r="BM193" s="205" t="s">
        <v>316</v>
      </c>
    </row>
    <row r="194" spans="1:65" s="2" customFormat="1" ht="16.5" customHeight="1">
      <c r="A194" s="32"/>
      <c r="B194" s="33"/>
      <c r="C194" s="193" t="s">
        <v>516</v>
      </c>
      <c r="D194" s="193" t="s">
        <v>129</v>
      </c>
      <c r="E194" s="194" t="s">
        <v>618</v>
      </c>
      <c r="F194" s="195" t="s">
        <v>619</v>
      </c>
      <c r="G194" s="196" t="s">
        <v>137</v>
      </c>
      <c r="H194" s="197">
        <v>10</v>
      </c>
      <c r="I194" s="198"/>
      <c r="J194" s="199">
        <f t="shared" si="0"/>
        <v>0</v>
      </c>
      <c r="K194" s="200"/>
      <c r="L194" s="37"/>
      <c r="M194" s="201" t="s">
        <v>1</v>
      </c>
      <c r="N194" s="202" t="s">
        <v>38</v>
      </c>
      <c r="O194" s="69"/>
      <c r="P194" s="203">
        <f t="shared" si="1"/>
        <v>0</v>
      </c>
      <c r="Q194" s="203">
        <v>0</v>
      </c>
      <c r="R194" s="203">
        <f t="shared" si="2"/>
        <v>0</v>
      </c>
      <c r="S194" s="203">
        <v>0</v>
      </c>
      <c r="T194" s="204">
        <f t="shared" si="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5" t="s">
        <v>133</v>
      </c>
      <c r="AT194" s="205" t="s">
        <v>129</v>
      </c>
      <c r="AU194" s="205" t="s">
        <v>81</v>
      </c>
      <c r="AY194" s="15" t="s">
        <v>128</v>
      </c>
      <c r="BE194" s="206">
        <f t="shared" si="4"/>
        <v>0</v>
      </c>
      <c r="BF194" s="206">
        <f t="shared" si="5"/>
        <v>0</v>
      </c>
      <c r="BG194" s="206">
        <f t="shared" si="6"/>
        <v>0</v>
      </c>
      <c r="BH194" s="206">
        <f t="shared" si="7"/>
        <v>0</v>
      </c>
      <c r="BI194" s="206">
        <f t="shared" si="8"/>
        <v>0</v>
      </c>
      <c r="BJ194" s="15" t="s">
        <v>81</v>
      </c>
      <c r="BK194" s="206">
        <f t="shared" si="9"/>
        <v>0</v>
      </c>
      <c r="BL194" s="15" t="s">
        <v>133</v>
      </c>
      <c r="BM194" s="205" t="s">
        <v>320</v>
      </c>
    </row>
    <row r="195" spans="1:65" s="2" customFormat="1" ht="16.5" customHeight="1">
      <c r="A195" s="32"/>
      <c r="B195" s="33"/>
      <c r="C195" s="193" t="s">
        <v>211</v>
      </c>
      <c r="D195" s="193" t="s">
        <v>129</v>
      </c>
      <c r="E195" s="194" t="s">
        <v>620</v>
      </c>
      <c r="F195" s="195" t="s">
        <v>621</v>
      </c>
      <c r="G195" s="196" t="s">
        <v>137</v>
      </c>
      <c r="H195" s="197">
        <v>10</v>
      </c>
      <c r="I195" s="198"/>
      <c r="J195" s="199">
        <f t="shared" si="0"/>
        <v>0</v>
      </c>
      <c r="K195" s="200"/>
      <c r="L195" s="37"/>
      <c r="M195" s="201" t="s">
        <v>1</v>
      </c>
      <c r="N195" s="202" t="s">
        <v>38</v>
      </c>
      <c r="O195" s="69"/>
      <c r="P195" s="203">
        <f t="shared" si="1"/>
        <v>0</v>
      </c>
      <c r="Q195" s="203">
        <v>0</v>
      </c>
      <c r="R195" s="203">
        <f t="shared" si="2"/>
        <v>0</v>
      </c>
      <c r="S195" s="203">
        <v>0</v>
      </c>
      <c r="T195" s="204">
        <f t="shared" si="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5" t="s">
        <v>133</v>
      </c>
      <c r="AT195" s="205" t="s">
        <v>129</v>
      </c>
      <c r="AU195" s="205" t="s">
        <v>81</v>
      </c>
      <c r="AY195" s="15" t="s">
        <v>128</v>
      </c>
      <c r="BE195" s="206">
        <f t="shared" si="4"/>
        <v>0</v>
      </c>
      <c r="BF195" s="206">
        <f t="shared" si="5"/>
        <v>0</v>
      </c>
      <c r="BG195" s="206">
        <f t="shared" si="6"/>
        <v>0</v>
      </c>
      <c r="BH195" s="206">
        <f t="shared" si="7"/>
        <v>0</v>
      </c>
      <c r="BI195" s="206">
        <f t="shared" si="8"/>
        <v>0</v>
      </c>
      <c r="BJ195" s="15" t="s">
        <v>81</v>
      </c>
      <c r="BK195" s="206">
        <f t="shared" si="9"/>
        <v>0</v>
      </c>
      <c r="BL195" s="15" t="s">
        <v>133</v>
      </c>
      <c r="BM195" s="205" t="s">
        <v>324</v>
      </c>
    </row>
    <row r="196" spans="1:65" s="2" customFormat="1" ht="21.75" customHeight="1">
      <c r="A196" s="32"/>
      <c r="B196" s="33"/>
      <c r="C196" s="193" t="s">
        <v>521</v>
      </c>
      <c r="D196" s="193" t="s">
        <v>129</v>
      </c>
      <c r="E196" s="194" t="s">
        <v>622</v>
      </c>
      <c r="F196" s="195" t="s">
        <v>623</v>
      </c>
      <c r="G196" s="196" t="s">
        <v>137</v>
      </c>
      <c r="H196" s="197">
        <v>10</v>
      </c>
      <c r="I196" s="198"/>
      <c r="J196" s="199">
        <f t="shared" si="0"/>
        <v>0</v>
      </c>
      <c r="K196" s="200"/>
      <c r="L196" s="37"/>
      <c r="M196" s="201" t="s">
        <v>1</v>
      </c>
      <c r="N196" s="202" t="s">
        <v>38</v>
      </c>
      <c r="O196" s="69"/>
      <c r="P196" s="203">
        <f t="shared" si="1"/>
        <v>0</v>
      </c>
      <c r="Q196" s="203">
        <v>0</v>
      </c>
      <c r="R196" s="203">
        <f t="shared" si="2"/>
        <v>0</v>
      </c>
      <c r="S196" s="203">
        <v>0</v>
      </c>
      <c r="T196" s="204">
        <f t="shared" si="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5" t="s">
        <v>133</v>
      </c>
      <c r="AT196" s="205" t="s">
        <v>129</v>
      </c>
      <c r="AU196" s="205" t="s">
        <v>81</v>
      </c>
      <c r="AY196" s="15" t="s">
        <v>128</v>
      </c>
      <c r="BE196" s="206">
        <f t="shared" si="4"/>
        <v>0</v>
      </c>
      <c r="BF196" s="206">
        <f t="shared" si="5"/>
        <v>0</v>
      </c>
      <c r="BG196" s="206">
        <f t="shared" si="6"/>
        <v>0</v>
      </c>
      <c r="BH196" s="206">
        <f t="shared" si="7"/>
        <v>0</v>
      </c>
      <c r="BI196" s="206">
        <f t="shared" si="8"/>
        <v>0</v>
      </c>
      <c r="BJ196" s="15" t="s">
        <v>81</v>
      </c>
      <c r="BK196" s="206">
        <f t="shared" si="9"/>
        <v>0</v>
      </c>
      <c r="BL196" s="15" t="s">
        <v>133</v>
      </c>
      <c r="BM196" s="205" t="s">
        <v>328</v>
      </c>
    </row>
    <row r="197" spans="1:65" s="2" customFormat="1" ht="21.75" customHeight="1">
      <c r="A197" s="32"/>
      <c r="B197" s="33"/>
      <c r="C197" s="193" t="s">
        <v>215</v>
      </c>
      <c r="D197" s="193" t="s">
        <v>129</v>
      </c>
      <c r="E197" s="194" t="s">
        <v>624</v>
      </c>
      <c r="F197" s="195" t="s">
        <v>625</v>
      </c>
      <c r="G197" s="196" t="s">
        <v>137</v>
      </c>
      <c r="H197" s="197">
        <v>10</v>
      </c>
      <c r="I197" s="198"/>
      <c r="J197" s="199">
        <f t="shared" si="0"/>
        <v>0</v>
      </c>
      <c r="K197" s="200"/>
      <c r="L197" s="37"/>
      <c r="M197" s="201" t="s">
        <v>1</v>
      </c>
      <c r="N197" s="202" t="s">
        <v>38</v>
      </c>
      <c r="O197" s="69"/>
      <c r="P197" s="203">
        <f t="shared" si="1"/>
        <v>0</v>
      </c>
      <c r="Q197" s="203">
        <v>0</v>
      </c>
      <c r="R197" s="203">
        <f t="shared" si="2"/>
        <v>0</v>
      </c>
      <c r="S197" s="203">
        <v>0</v>
      </c>
      <c r="T197" s="204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5" t="s">
        <v>133</v>
      </c>
      <c r="AT197" s="205" t="s">
        <v>129</v>
      </c>
      <c r="AU197" s="205" t="s">
        <v>81</v>
      </c>
      <c r="AY197" s="15" t="s">
        <v>128</v>
      </c>
      <c r="BE197" s="206">
        <f t="shared" si="4"/>
        <v>0</v>
      </c>
      <c r="BF197" s="206">
        <f t="shared" si="5"/>
        <v>0</v>
      </c>
      <c r="BG197" s="206">
        <f t="shared" si="6"/>
        <v>0</v>
      </c>
      <c r="BH197" s="206">
        <f t="shared" si="7"/>
        <v>0</v>
      </c>
      <c r="BI197" s="206">
        <f t="shared" si="8"/>
        <v>0</v>
      </c>
      <c r="BJ197" s="15" t="s">
        <v>81</v>
      </c>
      <c r="BK197" s="206">
        <f t="shared" si="9"/>
        <v>0</v>
      </c>
      <c r="BL197" s="15" t="s">
        <v>133</v>
      </c>
      <c r="BM197" s="205" t="s">
        <v>332</v>
      </c>
    </row>
    <row r="198" spans="1:65" s="2" customFormat="1" ht="16.5" customHeight="1">
      <c r="A198" s="32"/>
      <c r="B198" s="33"/>
      <c r="C198" s="193" t="s">
        <v>526</v>
      </c>
      <c r="D198" s="193" t="s">
        <v>129</v>
      </c>
      <c r="E198" s="194" t="s">
        <v>626</v>
      </c>
      <c r="F198" s="195" t="s">
        <v>627</v>
      </c>
      <c r="G198" s="196" t="s">
        <v>137</v>
      </c>
      <c r="H198" s="197">
        <v>1</v>
      </c>
      <c r="I198" s="198"/>
      <c r="J198" s="199">
        <f t="shared" si="0"/>
        <v>0</v>
      </c>
      <c r="K198" s="200"/>
      <c r="L198" s="37"/>
      <c r="M198" s="201" t="s">
        <v>1</v>
      </c>
      <c r="N198" s="202" t="s">
        <v>38</v>
      </c>
      <c r="O198" s="69"/>
      <c r="P198" s="203">
        <f t="shared" si="1"/>
        <v>0</v>
      </c>
      <c r="Q198" s="203">
        <v>0</v>
      </c>
      <c r="R198" s="203">
        <f t="shared" si="2"/>
        <v>0</v>
      </c>
      <c r="S198" s="203">
        <v>0</v>
      </c>
      <c r="T198" s="204">
        <f t="shared" si="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5" t="s">
        <v>133</v>
      </c>
      <c r="AT198" s="205" t="s">
        <v>129</v>
      </c>
      <c r="AU198" s="205" t="s">
        <v>81</v>
      </c>
      <c r="AY198" s="15" t="s">
        <v>128</v>
      </c>
      <c r="BE198" s="206">
        <f t="shared" si="4"/>
        <v>0</v>
      </c>
      <c r="BF198" s="206">
        <f t="shared" si="5"/>
        <v>0</v>
      </c>
      <c r="BG198" s="206">
        <f t="shared" si="6"/>
        <v>0</v>
      </c>
      <c r="BH198" s="206">
        <f t="shared" si="7"/>
        <v>0</v>
      </c>
      <c r="BI198" s="206">
        <f t="shared" si="8"/>
        <v>0</v>
      </c>
      <c r="BJ198" s="15" t="s">
        <v>81</v>
      </c>
      <c r="BK198" s="206">
        <f t="shared" si="9"/>
        <v>0</v>
      </c>
      <c r="BL198" s="15" t="s">
        <v>133</v>
      </c>
      <c r="BM198" s="205" t="s">
        <v>335</v>
      </c>
    </row>
    <row r="199" spans="1:65" s="2" customFormat="1" ht="21.75" customHeight="1">
      <c r="A199" s="32"/>
      <c r="B199" s="33"/>
      <c r="C199" s="193" t="s">
        <v>219</v>
      </c>
      <c r="D199" s="193" t="s">
        <v>129</v>
      </c>
      <c r="E199" s="194" t="s">
        <v>628</v>
      </c>
      <c r="F199" s="195" t="s">
        <v>629</v>
      </c>
      <c r="G199" s="196" t="s">
        <v>137</v>
      </c>
      <c r="H199" s="197">
        <v>1</v>
      </c>
      <c r="I199" s="198"/>
      <c r="J199" s="199">
        <f t="shared" si="0"/>
        <v>0</v>
      </c>
      <c r="K199" s="200"/>
      <c r="L199" s="37"/>
      <c r="M199" s="201" t="s">
        <v>1</v>
      </c>
      <c r="N199" s="202" t="s">
        <v>38</v>
      </c>
      <c r="O199" s="69"/>
      <c r="P199" s="203">
        <f t="shared" si="1"/>
        <v>0</v>
      </c>
      <c r="Q199" s="203">
        <v>0</v>
      </c>
      <c r="R199" s="203">
        <f t="shared" si="2"/>
        <v>0</v>
      </c>
      <c r="S199" s="203">
        <v>0</v>
      </c>
      <c r="T199" s="204">
        <f t="shared" si="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5" t="s">
        <v>133</v>
      </c>
      <c r="AT199" s="205" t="s">
        <v>129</v>
      </c>
      <c r="AU199" s="205" t="s">
        <v>81</v>
      </c>
      <c r="AY199" s="15" t="s">
        <v>128</v>
      </c>
      <c r="BE199" s="206">
        <f t="shared" si="4"/>
        <v>0</v>
      </c>
      <c r="BF199" s="206">
        <f t="shared" si="5"/>
        <v>0</v>
      </c>
      <c r="BG199" s="206">
        <f t="shared" si="6"/>
        <v>0</v>
      </c>
      <c r="BH199" s="206">
        <f t="shared" si="7"/>
        <v>0</v>
      </c>
      <c r="BI199" s="206">
        <f t="shared" si="8"/>
        <v>0</v>
      </c>
      <c r="BJ199" s="15" t="s">
        <v>81</v>
      </c>
      <c r="BK199" s="206">
        <f t="shared" si="9"/>
        <v>0</v>
      </c>
      <c r="BL199" s="15" t="s">
        <v>133</v>
      </c>
      <c r="BM199" s="205" t="s">
        <v>338</v>
      </c>
    </row>
    <row r="200" spans="1:65" s="2" customFormat="1" ht="21.75" customHeight="1">
      <c r="A200" s="32"/>
      <c r="B200" s="33"/>
      <c r="C200" s="193" t="s">
        <v>531</v>
      </c>
      <c r="D200" s="193" t="s">
        <v>129</v>
      </c>
      <c r="E200" s="194" t="s">
        <v>630</v>
      </c>
      <c r="F200" s="195" t="s">
        <v>631</v>
      </c>
      <c r="G200" s="196" t="s">
        <v>137</v>
      </c>
      <c r="H200" s="197">
        <v>1</v>
      </c>
      <c r="I200" s="198"/>
      <c r="J200" s="199">
        <f t="shared" si="0"/>
        <v>0</v>
      </c>
      <c r="K200" s="200"/>
      <c r="L200" s="37"/>
      <c r="M200" s="201" t="s">
        <v>1</v>
      </c>
      <c r="N200" s="202" t="s">
        <v>38</v>
      </c>
      <c r="O200" s="69"/>
      <c r="P200" s="203">
        <f t="shared" si="1"/>
        <v>0</v>
      </c>
      <c r="Q200" s="203">
        <v>0</v>
      </c>
      <c r="R200" s="203">
        <f t="shared" si="2"/>
        <v>0</v>
      </c>
      <c r="S200" s="203">
        <v>0</v>
      </c>
      <c r="T200" s="204">
        <f t="shared" si="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5" t="s">
        <v>133</v>
      </c>
      <c r="AT200" s="205" t="s">
        <v>129</v>
      </c>
      <c r="AU200" s="205" t="s">
        <v>81</v>
      </c>
      <c r="AY200" s="15" t="s">
        <v>128</v>
      </c>
      <c r="BE200" s="206">
        <f t="shared" si="4"/>
        <v>0</v>
      </c>
      <c r="BF200" s="206">
        <f t="shared" si="5"/>
        <v>0</v>
      </c>
      <c r="BG200" s="206">
        <f t="shared" si="6"/>
        <v>0</v>
      </c>
      <c r="BH200" s="206">
        <f t="shared" si="7"/>
        <v>0</v>
      </c>
      <c r="BI200" s="206">
        <f t="shared" si="8"/>
        <v>0</v>
      </c>
      <c r="BJ200" s="15" t="s">
        <v>81</v>
      </c>
      <c r="BK200" s="206">
        <f t="shared" si="9"/>
        <v>0</v>
      </c>
      <c r="BL200" s="15" t="s">
        <v>133</v>
      </c>
      <c r="BM200" s="205" t="s">
        <v>341</v>
      </c>
    </row>
    <row r="201" spans="1:65" s="2" customFormat="1" ht="21.75" customHeight="1">
      <c r="A201" s="32"/>
      <c r="B201" s="33"/>
      <c r="C201" s="193" t="s">
        <v>223</v>
      </c>
      <c r="D201" s="193" t="s">
        <v>129</v>
      </c>
      <c r="E201" s="194" t="s">
        <v>632</v>
      </c>
      <c r="F201" s="195" t="s">
        <v>633</v>
      </c>
      <c r="G201" s="196" t="s">
        <v>137</v>
      </c>
      <c r="H201" s="197">
        <v>10</v>
      </c>
      <c r="I201" s="198"/>
      <c r="J201" s="199">
        <f t="shared" si="0"/>
        <v>0</v>
      </c>
      <c r="K201" s="200"/>
      <c r="L201" s="37"/>
      <c r="M201" s="201" t="s">
        <v>1</v>
      </c>
      <c r="N201" s="202" t="s">
        <v>38</v>
      </c>
      <c r="O201" s="69"/>
      <c r="P201" s="203">
        <f t="shared" si="1"/>
        <v>0</v>
      </c>
      <c r="Q201" s="203">
        <v>0</v>
      </c>
      <c r="R201" s="203">
        <f t="shared" si="2"/>
        <v>0</v>
      </c>
      <c r="S201" s="203">
        <v>0</v>
      </c>
      <c r="T201" s="204">
        <f t="shared" si="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05" t="s">
        <v>133</v>
      </c>
      <c r="AT201" s="205" t="s">
        <v>129</v>
      </c>
      <c r="AU201" s="205" t="s">
        <v>81</v>
      </c>
      <c r="AY201" s="15" t="s">
        <v>128</v>
      </c>
      <c r="BE201" s="206">
        <f t="shared" si="4"/>
        <v>0</v>
      </c>
      <c r="BF201" s="206">
        <f t="shared" si="5"/>
        <v>0</v>
      </c>
      <c r="BG201" s="206">
        <f t="shared" si="6"/>
        <v>0</v>
      </c>
      <c r="BH201" s="206">
        <f t="shared" si="7"/>
        <v>0</v>
      </c>
      <c r="BI201" s="206">
        <f t="shared" si="8"/>
        <v>0</v>
      </c>
      <c r="BJ201" s="15" t="s">
        <v>81</v>
      </c>
      <c r="BK201" s="206">
        <f t="shared" si="9"/>
        <v>0</v>
      </c>
      <c r="BL201" s="15" t="s">
        <v>133</v>
      </c>
      <c r="BM201" s="205" t="s">
        <v>344</v>
      </c>
    </row>
    <row r="202" spans="1:65" s="2" customFormat="1" ht="21.75" customHeight="1">
      <c r="A202" s="32"/>
      <c r="B202" s="33"/>
      <c r="C202" s="193" t="s">
        <v>536</v>
      </c>
      <c r="D202" s="193" t="s">
        <v>129</v>
      </c>
      <c r="E202" s="194" t="s">
        <v>634</v>
      </c>
      <c r="F202" s="195" t="s">
        <v>635</v>
      </c>
      <c r="G202" s="196" t="s">
        <v>137</v>
      </c>
      <c r="H202" s="197">
        <v>10</v>
      </c>
      <c r="I202" s="198"/>
      <c r="J202" s="199">
        <f t="shared" si="0"/>
        <v>0</v>
      </c>
      <c r="K202" s="200"/>
      <c r="L202" s="37"/>
      <c r="M202" s="201" t="s">
        <v>1</v>
      </c>
      <c r="N202" s="202" t="s">
        <v>38</v>
      </c>
      <c r="O202" s="69"/>
      <c r="P202" s="203">
        <f t="shared" si="1"/>
        <v>0</v>
      </c>
      <c r="Q202" s="203">
        <v>0</v>
      </c>
      <c r="R202" s="203">
        <f t="shared" si="2"/>
        <v>0</v>
      </c>
      <c r="S202" s="203">
        <v>0</v>
      </c>
      <c r="T202" s="204">
        <f t="shared" si="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5" t="s">
        <v>133</v>
      </c>
      <c r="AT202" s="205" t="s">
        <v>129</v>
      </c>
      <c r="AU202" s="205" t="s">
        <v>81</v>
      </c>
      <c r="AY202" s="15" t="s">
        <v>128</v>
      </c>
      <c r="BE202" s="206">
        <f t="shared" si="4"/>
        <v>0</v>
      </c>
      <c r="BF202" s="206">
        <f t="shared" si="5"/>
        <v>0</v>
      </c>
      <c r="BG202" s="206">
        <f t="shared" si="6"/>
        <v>0</v>
      </c>
      <c r="BH202" s="206">
        <f t="shared" si="7"/>
        <v>0</v>
      </c>
      <c r="BI202" s="206">
        <f t="shared" si="8"/>
        <v>0</v>
      </c>
      <c r="BJ202" s="15" t="s">
        <v>81</v>
      </c>
      <c r="BK202" s="206">
        <f t="shared" si="9"/>
        <v>0</v>
      </c>
      <c r="BL202" s="15" t="s">
        <v>133</v>
      </c>
      <c r="BM202" s="205" t="s">
        <v>347</v>
      </c>
    </row>
    <row r="203" spans="1:65" s="2" customFormat="1" ht="16.5" customHeight="1">
      <c r="A203" s="32"/>
      <c r="B203" s="33"/>
      <c r="C203" s="193" t="s">
        <v>228</v>
      </c>
      <c r="D203" s="193" t="s">
        <v>129</v>
      </c>
      <c r="E203" s="194" t="s">
        <v>636</v>
      </c>
      <c r="F203" s="195" t="s">
        <v>637</v>
      </c>
      <c r="G203" s="196" t="s">
        <v>137</v>
      </c>
      <c r="H203" s="197">
        <v>10</v>
      </c>
      <c r="I203" s="198"/>
      <c r="J203" s="199">
        <f t="shared" si="0"/>
        <v>0</v>
      </c>
      <c r="K203" s="200"/>
      <c r="L203" s="37"/>
      <c r="M203" s="201" t="s">
        <v>1</v>
      </c>
      <c r="N203" s="202" t="s">
        <v>38</v>
      </c>
      <c r="O203" s="69"/>
      <c r="P203" s="203">
        <f t="shared" si="1"/>
        <v>0</v>
      </c>
      <c r="Q203" s="203">
        <v>0</v>
      </c>
      <c r="R203" s="203">
        <f t="shared" si="2"/>
        <v>0</v>
      </c>
      <c r="S203" s="203">
        <v>0</v>
      </c>
      <c r="T203" s="204">
        <f t="shared" si="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5" t="s">
        <v>133</v>
      </c>
      <c r="AT203" s="205" t="s">
        <v>129</v>
      </c>
      <c r="AU203" s="205" t="s">
        <v>81</v>
      </c>
      <c r="AY203" s="15" t="s">
        <v>128</v>
      </c>
      <c r="BE203" s="206">
        <f t="shared" si="4"/>
        <v>0</v>
      </c>
      <c r="BF203" s="206">
        <f t="shared" si="5"/>
        <v>0</v>
      </c>
      <c r="BG203" s="206">
        <f t="shared" si="6"/>
        <v>0</v>
      </c>
      <c r="BH203" s="206">
        <f t="shared" si="7"/>
        <v>0</v>
      </c>
      <c r="BI203" s="206">
        <f t="shared" si="8"/>
        <v>0</v>
      </c>
      <c r="BJ203" s="15" t="s">
        <v>81</v>
      </c>
      <c r="BK203" s="206">
        <f t="shared" si="9"/>
        <v>0</v>
      </c>
      <c r="BL203" s="15" t="s">
        <v>133</v>
      </c>
      <c r="BM203" s="205" t="s">
        <v>350</v>
      </c>
    </row>
    <row r="204" spans="1:65" s="2" customFormat="1" ht="21.75" customHeight="1">
      <c r="A204" s="32"/>
      <c r="B204" s="33"/>
      <c r="C204" s="193" t="s">
        <v>638</v>
      </c>
      <c r="D204" s="193" t="s">
        <v>129</v>
      </c>
      <c r="E204" s="194" t="s">
        <v>639</v>
      </c>
      <c r="F204" s="195" t="s">
        <v>640</v>
      </c>
      <c r="G204" s="196" t="s">
        <v>137</v>
      </c>
      <c r="H204" s="197">
        <v>1</v>
      </c>
      <c r="I204" s="198"/>
      <c r="J204" s="199">
        <f t="shared" si="0"/>
        <v>0</v>
      </c>
      <c r="K204" s="200"/>
      <c r="L204" s="37"/>
      <c r="M204" s="201" t="s">
        <v>1</v>
      </c>
      <c r="N204" s="202" t="s">
        <v>38</v>
      </c>
      <c r="O204" s="69"/>
      <c r="P204" s="203">
        <f t="shared" si="1"/>
        <v>0</v>
      </c>
      <c r="Q204" s="203">
        <v>0</v>
      </c>
      <c r="R204" s="203">
        <f t="shared" si="2"/>
        <v>0</v>
      </c>
      <c r="S204" s="203">
        <v>0</v>
      </c>
      <c r="T204" s="204">
        <f t="shared" si="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5" t="s">
        <v>133</v>
      </c>
      <c r="AT204" s="205" t="s">
        <v>129</v>
      </c>
      <c r="AU204" s="205" t="s">
        <v>81</v>
      </c>
      <c r="AY204" s="15" t="s">
        <v>128</v>
      </c>
      <c r="BE204" s="206">
        <f t="shared" si="4"/>
        <v>0</v>
      </c>
      <c r="BF204" s="206">
        <f t="shared" si="5"/>
        <v>0</v>
      </c>
      <c r="BG204" s="206">
        <f t="shared" si="6"/>
        <v>0</v>
      </c>
      <c r="BH204" s="206">
        <f t="shared" si="7"/>
        <v>0</v>
      </c>
      <c r="BI204" s="206">
        <f t="shared" si="8"/>
        <v>0</v>
      </c>
      <c r="BJ204" s="15" t="s">
        <v>81</v>
      </c>
      <c r="BK204" s="206">
        <f t="shared" si="9"/>
        <v>0</v>
      </c>
      <c r="BL204" s="15" t="s">
        <v>133</v>
      </c>
      <c r="BM204" s="205" t="s">
        <v>353</v>
      </c>
    </row>
    <row r="205" spans="1:65" s="2" customFormat="1" ht="21.75" customHeight="1">
      <c r="A205" s="32"/>
      <c r="B205" s="33"/>
      <c r="C205" s="193" t="s">
        <v>233</v>
      </c>
      <c r="D205" s="193" t="s">
        <v>129</v>
      </c>
      <c r="E205" s="194" t="s">
        <v>641</v>
      </c>
      <c r="F205" s="195" t="s">
        <v>642</v>
      </c>
      <c r="G205" s="196" t="s">
        <v>137</v>
      </c>
      <c r="H205" s="197">
        <v>1</v>
      </c>
      <c r="I205" s="198"/>
      <c r="J205" s="199">
        <f t="shared" si="0"/>
        <v>0</v>
      </c>
      <c r="K205" s="200"/>
      <c r="L205" s="37"/>
      <c r="M205" s="201" t="s">
        <v>1</v>
      </c>
      <c r="N205" s="202" t="s">
        <v>38</v>
      </c>
      <c r="O205" s="69"/>
      <c r="P205" s="203">
        <f t="shared" si="1"/>
        <v>0</v>
      </c>
      <c r="Q205" s="203">
        <v>0</v>
      </c>
      <c r="R205" s="203">
        <f t="shared" si="2"/>
        <v>0</v>
      </c>
      <c r="S205" s="203">
        <v>0</v>
      </c>
      <c r="T205" s="204">
        <f t="shared" si="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5" t="s">
        <v>133</v>
      </c>
      <c r="AT205" s="205" t="s">
        <v>129</v>
      </c>
      <c r="AU205" s="205" t="s">
        <v>81</v>
      </c>
      <c r="AY205" s="15" t="s">
        <v>128</v>
      </c>
      <c r="BE205" s="206">
        <f t="shared" si="4"/>
        <v>0</v>
      </c>
      <c r="BF205" s="206">
        <f t="shared" si="5"/>
        <v>0</v>
      </c>
      <c r="BG205" s="206">
        <f t="shared" si="6"/>
        <v>0</v>
      </c>
      <c r="BH205" s="206">
        <f t="shared" si="7"/>
        <v>0</v>
      </c>
      <c r="BI205" s="206">
        <f t="shared" si="8"/>
        <v>0</v>
      </c>
      <c r="BJ205" s="15" t="s">
        <v>81</v>
      </c>
      <c r="BK205" s="206">
        <f t="shared" si="9"/>
        <v>0</v>
      </c>
      <c r="BL205" s="15" t="s">
        <v>133</v>
      </c>
      <c r="BM205" s="205" t="s">
        <v>356</v>
      </c>
    </row>
    <row r="206" spans="1:65" s="2" customFormat="1" ht="16.5" customHeight="1">
      <c r="A206" s="32"/>
      <c r="B206" s="33"/>
      <c r="C206" s="193" t="s">
        <v>643</v>
      </c>
      <c r="D206" s="193" t="s">
        <v>129</v>
      </c>
      <c r="E206" s="194" t="s">
        <v>644</v>
      </c>
      <c r="F206" s="195" t="s">
        <v>645</v>
      </c>
      <c r="G206" s="196" t="s">
        <v>137</v>
      </c>
      <c r="H206" s="197">
        <v>2</v>
      </c>
      <c r="I206" s="198"/>
      <c r="J206" s="199">
        <f t="shared" si="0"/>
        <v>0</v>
      </c>
      <c r="K206" s="200"/>
      <c r="L206" s="37"/>
      <c r="M206" s="201" t="s">
        <v>1</v>
      </c>
      <c r="N206" s="202" t="s">
        <v>38</v>
      </c>
      <c r="O206" s="69"/>
      <c r="P206" s="203">
        <f t="shared" si="1"/>
        <v>0</v>
      </c>
      <c r="Q206" s="203">
        <v>0</v>
      </c>
      <c r="R206" s="203">
        <f t="shared" si="2"/>
        <v>0</v>
      </c>
      <c r="S206" s="203">
        <v>0</v>
      </c>
      <c r="T206" s="204">
        <f t="shared" si="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5" t="s">
        <v>133</v>
      </c>
      <c r="AT206" s="205" t="s">
        <v>129</v>
      </c>
      <c r="AU206" s="205" t="s">
        <v>81</v>
      </c>
      <c r="AY206" s="15" t="s">
        <v>128</v>
      </c>
      <c r="BE206" s="206">
        <f t="shared" si="4"/>
        <v>0</v>
      </c>
      <c r="BF206" s="206">
        <f t="shared" si="5"/>
        <v>0</v>
      </c>
      <c r="BG206" s="206">
        <f t="shared" si="6"/>
        <v>0</v>
      </c>
      <c r="BH206" s="206">
        <f t="shared" si="7"/>
        <v>0</v>
      </c>
      <c r="BI206" s="206">
        <f t="shared" si="8"/>
        <v>0</v>
      </c>
      <c r="BJ206" s="15" t="s">
        <v>81</v>
      </c>
      <c r="BK206" s="206">
        <f t="shared" si="9"/>
        <v>0</v>
      </c>
      <c r="BL206" s="15" t="s">
        <v>133</v>
      </c>
      <c r="BM206" s="205" t="s">
        <v>359</v>
      </c>
    </row>
    <row r="207" spans="1:65" s="2" customFormat="1" ht="16.5" customHeight="1">
      <c r="A207" s="32"/>
      <c r="B207" s="33"/>
      <c r="C207" s="193" t="s">
        <v>240</v>
      </c>
      <c r="D207" s="193" t="s">
        <v>129</v>
      </c>
      <c r="E207" s="194" t="s">
        <v>646</v>
      </c>
      <c r="F207" s="195" t="s">
        <v>647</v>
      </c>
      <c r="G207" s="196" t="s">
        <v>137</v>
      </c>
      <c r="H207" s="197">
        <v>1</v>
      </c>
      <c r="I207" s="198"/>
      <c r="J207" s="199">
        <f t="shared" si="0"/>
        <v>0</v>
      </c>
      <c r="K207" s="200"/>
      <c r="L207" s="37"/>
      <c r="M207" s="201" t="s">
        <v>1</v>
      </c>
      <c r="N207" s="202" t="s">
        <v>38</v>
      </c>
      <c r="O207" s="69"/>
      <c r="P207" s="203">
        <f t="shared" si="1"/>
        <v>0</v>
      </c>
      <c r="Q207" s="203">
        <v>0</v>
      </c>
      <c r="R207" s="203">
        <f t="shared" si="2"/>
        <v>0</v>
      </c>
      <c r="S207" s="203">
        <v>0</v>
      </c>
      <c r="T207" s="204">
        <f t="shared" si="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5" t="s">
        <v>133</v>
      </c>
      <c r="AT207" s="205" t="s">
        <v>129</v>
      </c>
      <c r="AU207" s="205" t="s">
        <v>81</v>
      </c>
      <c r="AY207" s="15" t="s">
        <v>128</v>
      </c>
      <c r="BE207" s="206">
        <f t="shared" si="4"/>
        <v>0</v>
      </c>
      <c r="BF207" s="206">
        <f t="shared" si="5"/>
        <v>0</v>
      </c>
      <c r="BG207" s="206">
        <f t="shared" si="6"/>
        <v>0</v>
      </c>
      <c r="BH207" s="206">
        <f t="shared" si="7"/>
        <v>0</v>
      </c>
      <c r="BI207" s="206">
        <f t="shared" si="8"/>
        <v>0</v>
      </c>
      <c r="BJ207" s="15" t="s">
        <v>81</v>
      </c>
      <c r="BK207" s="206">
        <f t="shared" si="9"/>
        <v>0</v>
      </c>
      <c r="BL207" s="15" t="s">
        <v>133</v>
      </c>
      <c r="BM207" s="205" t="s">
        <v>363</v>
      </c>
    </row>
    <row r="208" spans="1:65" s="2" customFormat="1" ht="16.5" customHeight="1">
      <c r="A208" s="32"/>
      <c r="B208" s="33"/>
      <c r="C208" s="193" t="s">
        <v>648</v>
      </c>
      <c r="D208" s="193" t="s">
        <v>129</v>
      </c>
      <c r="E208" s="194" t="s">
        <v>649</v>
      </c>
      <c r="F208" s="195" t="s">
        <v>650</v>
      </c>
      <c r="G208" s="196" t="s">
        <v>160</v>
      </c>
      <c r="H208" s="197">
        <v>182</v>
      </c>
      <c r="I208" s="198"/>
      <c r="J208" s="199">
        <f t="shared" si="0"/>
        <v>0</v>
      </c>
      <c r="K208" s="200"/>
      <c r="L208" s="37"/>
      <c r="M208" s="201" t="s">
        <v>1</v>
      </c>
      <c r="N208" s="202" t="s">
        <v>38</v>
      </c>
      <c r="O208" s="69"/>
      <c r="P208" s="203">
        <f t="shared" si="1"/>
        <v>0</v>
      </c>
      <c r="Q208" s="203">
        <v>0</v>
      </c>
      <c r="R208" s="203">
        <f t="shared" si="2"/>
        <v>0</v>
      </c>
      <c r="S208" s="203">
        <v>0</v>
      </c>
      <c r="T208" s="204">
        <f t="shared" si="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5" t="s">
        <v>133</v>
      </c>
      <c r="AT208" s="205" t="s">
        <v>129</v>
      </c>
      <c r="AU208" s="205" t="s">
        <v>81</v>
      </c>
      <c r="AY208" s="15" t="s">
        <v>128</v>
      </c>
      <c r="BE208" s="206">
        <f t="shared" si="4"/>
        <v>0</v>
      </c>
      <c r="BF208" s="206">
        <f t="shared" si="5"/>
        <v>0</v>
      </c>
      <c r="BG208" s="206">
        <f t="shared" si="6"/>
        <v>0</v>
      </c>
      <c r="BH208" s="206">
        <f t="shared" si="7"/>
        <v>0</v>
      </c>
      <c r="BI208" s="206">
        <f t="shared" si="8"/>
        <v>0</v>
      </c>
      <c r="BJ208" s="15" t="s">
        <v>81</v>
      </c>
      <c r="BK208" s="206">
        <f t="shared" si="9"/>
        <v>0</v>
      </c>
      <c r="BL208" s="15" t="s">
        <v>133</v>
      </c>
      <c r="BM208" s="205" t="s">
        <v>366</v>
      </c>
    </row>
    <row r="209" spans="1:65" s="2" customFormat="1" ht="16.5" customHeight="1">
      <c r="A209" s="32"/>
      <c r="B209" s="33"/>
      <c r="C209" s="193" t="s">
        <v>245</v>
      </c>
      <c r="D209" s="193" t="s">
        <v>129</v>
      </c>
      <c r="E209" s="194" t="s">
        <v>651</v>
      </c>
      <c r="F209" s="195" t="s">
        <v>652</v>
      </c>
      <c r="G209" s="196" t="s">
        <v>160</v>
      </c>
      <c r="H209" s="197">
        <v>182</v>
      </c>
      <c r="I209" s="198"/>
      <c r="J209" s="199">
        <f t="shared" si="0"/>
        <v>0</v>
      </c>
      <c r="K209" s="200"/>
      <c r="L209" s="37"/>
      <c r="M209" s="201" t="s">
        <v>1</v>
      </c>
      <c r="N209" s="202" t="s">
        <v>38</v>
      </c>
      <c r="O209" s="69"/>
      <c r="P209" s="203">
        <f t="shared" si="1"/>
        <v>0</v>
      </c>
      <c r="Q209" s="203">
        <v>0</v>
      </c>
      <c r="R209" s="203">
        <f t="shared" si="2"/>
        <v>0</v>
      </c>
      <c r="S209" s="203">
        <v>0</v>
      </c>
      <c r="T209" s="204">
        <f t="shared" si="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5" t="s">
        <v>133</v>
      </c>
      <c r="AT209" s="205" t="s">
        <v>129</v>
      </c>
      <c r="AU209" s="205" t="s">
        <v>81</v>
      </c>
      <c r="AY209" s="15" t="s">
        <v>128</v>
      </c>
      <c r="BE209" s="206">
        <f t="shared" si="4"/>
        <v>0</v>
      </c>
      <c r="BF209" s="206">
        <f t="shared" si="5"/>
        <v>0</v>
      </c>
      <c r="BG209" s="206">
        <f t="shared" si="6"/>
        <v>0</v>
      </c>
      <c r="BH209" s="206">
        <f t="shared" si="7"/>
        <v>0</v>
      </c>
      <c r="BI209" s="206">
        <f t="shared" si="8"/>
        <v>0</v>
      </c>
      <c r="BJ209" s="15" t="s">
        <v>81</v>
      </c>
      <c r="BK209" s="206">
        <f t="shared" si="9"/>
        <v>0</v>
      </c>
      <c r="BL209" s="15" t="s">
        <v>133</v>
      </c>
      <c r="BM209" s="205" t="s">
        <v>368</v>
      </c>
    </row>
    <row r="210" spans="2:63" s="11" customFormat="1" ht="25.95" customHeight="1">
      <c r="B210" s="179"/>
      <c r="C210" s="180"/>
      <c r="D210" s="181" t="s">
        <v>72</v>
      </c>
      <c r="E210" s="182" t="s">
        <v>287</v>
      </c>
      <c r="F210" s="182" t="s">
        <v>288</v>
      </c>
      <c r="G210" s="180"/>
      <c r="H210" s="180"/>
      <c r="I210" s="183"/>
      <c r="J210" s="184">
        <f>BK210</f>
        <v>0</v>
      </c>
      <c r="K210" s="180"/>
      <c r="L210" s="185"/>
      <c r="M210" s="186"/>
      <c r="N210" s="187"/>
      <c r="O210" s="187"/>
      <c r="P210" s="188">
        <f>P211</f>
        <v>0</v>
      </c>
      <c r="Q210" s="187"/>
      <c r="R210" s="188">
        <f>R211</f>
        <v>0</v>
      </c>
      <c r="S210" s="187"/>
      <c r="T210" s="189">
        <f>T211</f>
        <v>0</v>
      </c>
      <c r="AR210" s="190" t="s">
        <v>81</v>
      </c>
      <c r="AT210" s="191" t="s">
        <v>72</v>
      </c>
      <c r="AU210" s="191" t="s">
        <v>73</v>
      </c>
      <c r="AY210" s="190" t="s">
        <v>128</v>
      </c>
      <c r="BK210" s="192">
        <f>BK211</f>
        <v>0</v>
      </c>
    </row>
    <row r="211" spans="1:65" s="2" customFormat="1" ht="16.5" customHeight="1">
      <c r="A211" s="32"/>
      <c r="B211" s="33"/>
      <c r="C211" s="193" t="s">
        <v>81</v>
      </c>
      <c r="D211" s="193" t="s">
        <v>129</v>
      </c>
      <c r="E211" s="194" t="s">
        <v>289</v>
      </c>
      <c r="F211" s="195" t="s">
        <v>290</v>
      </c>
      <c r="G211" s="196" t="s">
        <v>160</v>
      </c>
      <c r="H211" s="197">
        <v>7</v>
      </c>
      <c r="I211" s="198"/>
      <c r="J211" s="199">
        <f>ROUND(I211*H211,2)</f>
        <v>0</v>
      </c>
      <c r="K211" s="200"/>
      <c r="L211" s="37"/>
      <c r="M211" s="201" t="s">
        <v>1</v>
      </c>
      <c r="N211" s="202" t="s">
        <v>38</v>
      </c>
      <c r="O211" s="69"/>
      <c r="P211" s="203">
        <f>O211*H211</f>
        <v>0</v>
      </c>
      <c r="Q211" s="203">
        <v>0</v>
      </c>
      <c r="R211" s="203">
        <f>Q211*H211</f>
        <v>0</v>
      </c>
      <c r="S211" s="203">
        <v>0</v>
      </c>
      <c r="T211" s="204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5" t="s">
        <v>133</v>
      </c>
      <c r="AT211" s="205" t="s">
        <v>129</v>
      </c>
      <c r="AU211" s="205" t="s">
        <v>81</v>
      </c>
      <c r="AY211" s="15" t="s">
        <v>128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5" t="s">
        <v>81</v>
      </c>
      <c r="BK211" s="206">
        <f>ROUND(I211*H211,2)</f>
        <v>0</v>
      </c>
      <c r="BL211" s="15" t="s">
        <v>133</v>
      </c>
      <c r="BM211" s="205" t="s">
        <v>370</v>
      </c>
    </row>
    <row r="212" spans="2:63" s="11" customFormat="1" ht="25.95" customHeight="1">
      <c r="B212" s="179"/>
      <c r="C212" s="180"/>
      <c r="D212" s="181" t="s">
        <v>72</v>
      </c>
      <c r="E212" s="182" t="s">
        <v>384</v>
      </c>
      <c r="F212" s="182" t="s">
        <v>385</v>
      </c>
      <c r="G212" s="180"/>
      <c r="H212" s="180"/>
      <c r="I212" s="183"/>
      <c r="J212" s="184">
        <f>BK212</f>
        <v>0</v>
      </c>
      <c r="K212" s="180"/>
      <c r="L212" s="185"/>
      <c r="M212" s="186"/>
      <c r="N212" s="187"/>
      <c r="O212" s="187"/>
      <c r="P212" s="188">
        <f>SUM(P213:P219)</f>
        <v>0</v>
      </c>
      <c r="Q212" s="187"/>
      <c r="R212" s="188">
        <f>SUM(R213:R219)</f>
        <v>0</v>
      </c>
      <c r="S212" s="187"/>
      <c r="T212" s="189">
        <f>SUM(T213:T219)</f>
        <v>0</v>
      </c>
      <c r="AR212" s="190" t="s">
        <v>81</v>
      </c>
      <c r="AT212" s="191" t="s">
        <v>72</v>
      </c>
      <c r="AU212" s="191" t="s">
        <v>73</v>
      </c>
      <c r="AY212" s="190" t="s">
        <v>128</v>
      </c>
      <c r="BK212" s="192">
        <f>SUM(BK213:BK219)</f>
        <v>0</v>
      </c>
    </row>
    <row r="213" spans="1:65" s="2" customFormat="1" ht="16.5" customHeight="1">
      <c r="A213" s="32"/>
      <c r="B213" s="33"/>
      <c r="C213" s="193" t="s">
        <v>81</v>
      </c>
      <c r="D213" s="193" t="s">
        <v>129</v>
      </c>
      <c r="E213" s="194" t="s">
        <v>395</v>
      </c>
      <c r="F213" s="195" t="s">
        <v>396</v>
      </c>
      <c r="G213" s="196" t="s">
        <v>206</v>
      </c>
      <c r="H213" s="197">
        <v>1.248</v>
      </c>
      <c r="I213" s="198"/>
      <c r="J213" s="199">
        <f>ROUND(I213*H213,2)</f>
        <v>0</v>
      </c>
      <c r="K213" s="200"/>
      <c r="L213" s="37"/>
      <c r="M213" s="201" t="s">
        <v>1</v>
      </c>
      <c r="N213" s="202" t="s">
        <v>38</v>
      </c>
      <c r="O213" s="69"/>
      <c r="P213" s="203">
        <f>O213*H213</f>
        <v>0</v>
      </c>
      <c r="Q213" s="203">
        <v>0</v>
      </c>
      <c r="R213" s="203">
        <f>Q213*H213</f>
        <v>0</v>
      </c>
      <c r="S213" s="203">
        <v>0</v>
      </c>
      <c r="T213" s="204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5" t="s">
        <v>133</v>
      </c>
      <c r="AT213" s="205" t="s">
        <v>129</v>
      </c>
      <c r="AU213" s="205" t="s">
        <v>81</v>
      </c>
      <c r="AY213" s="15" t="s">
        <v>128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15" t="s">
        <v>81</v>
      </c>
      <c r="BK213" s="206">
        <f>ROUND(I213*H213,2)</f>
        <v>0</v>
      </c>
      <c r="BL213" s="15" t="s">
        <v>133</v>
      </c>
      <c r="BM213" s="205" t="s">
        <v>372</v>
      </c>
    </row>
    <row r="214" spans="1:65" s="2" customFormat="1" ht="21.75" customHeight="1">
      <c r="A214" s="32"/>
      <c r="B214" s="33"/>
      <c r="C214" s="193" t="s">
        <v>83</v>
      </c>
      <c r="D214" s="193" t="s">
        <v>129</v>
      </c>
      <c r="E214" s="194" t="s">
        <v>398</v>
      </c>
      <c r="F214" s="195" t="s">
        <v>399</v>
      </c>
      <c r="G214" s="196" t="s">
        <v>206</v>
      </c>
      <c r="H214" s="197">
        <v>11.232</v>
      </c>
      <c r="I214" s="198"/>
      <c r="J214" s="199">
        <f>ROUND(I214*H214,2)</f>
        <v>0</v>
      </c>
      <c r="K214" s="200"/>
      <c r="L214" s="37"/>
      <c r="M214" s="201" t="s">
        <v>1</v>
      </c>
      <c r="N214" s="202" t="s">
        <v>38</v>
      </c>
      <c r="O214" s="69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5" t="s">
        <v>133</v>
      </c>
      <c r="AT214" s="205" t="s">
        <v>129</v>
      </c>
      <c r="AU214" s="205" t="s">
        <v>81</v>
      </c>
      <c r="AY214" s="15" t="s">
        <v>128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5" t="s">
        <v>81</v>
      </c>
      <c r="BK214" s="206">
        <f>ROUND(I214*H214,2)</f>
        <v>0</v>
      </c>
      <c r="BL214" s="15" t="s">
        <v>133</v>
      </c>
      <c r="BM214" s="205" t="s">
        <v>376</v>
      </c>
    </row>
    <row r="215" spans="2:51" s="12" customFormat="1" ht="12">
      <c r="B215" s="207"/>
      <c r="C215" s="208"/>
      <c r="D215" s="209" t="s">
        <v>149</v>
      </c>
      <c r="E215" s="210" t="s">
        <v>1</v>
      </c>
      <c r="F215" s="211" t="s">
        <v>653</v>
      </c>
      <c r="G215" s="208"/>
      <c r="H215" s="212">
        <v>11.232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149</v>
      </c>
      <c r="AU215" s="218" t="s">
        <v>81</v>
      </c>
      <c r="AV215" s="12" t="s">
        <v>83</v>
      </c>
      <c r="AW215" s="12" t="s">
        <v>30</v>
      </c>
      <c r="AX215" s="12" t="s">
        <v>73</v>
      </c>
      <c r="AY215" s="218" t="s">
        <v>128</v>
      </c>
    </row>
    <row r="216" spans="2:51" s="13" customFormat="1" ht="12">
      <c r="B216" s="219"/>
      <c r="C216" s="220"/>
      <c r="D216" s="209" t="s">
        <v>149</v>
      </c>
      <c r="E216" s="221" t="s">
        <v>1</v>
      </c>
      <c r="F216" s="222" t="s">
        <v>153</v>
      </c>
      <c r="G216" s="220"/>
      <c r="H216" s="223">
        <v>11.232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149</v>
      </c>
      <c r="AU216" s="229" t="s">
        <v>81</v>
      </c>
      <c r="AV216" s="13" t="s">
        <v>133</v>
      </c>
      <c r="AW216" s="13" t="s">
        <v>30</v>
      </c>
      <c r="AX216" s="13" t="s">
        <v>81</v>
      </c>
      <c r="AY216" s="229" t="s">
        <v>128</v>
      </c>
    </row>
    <row r="217" spans="1:65" s="2" customFormat="1" ht="21.75" customHeight="1">
      <c r="A217" s="32"/>
      <c r="B217" s="33"/>
      <c r="C217" s="193" t="s">
        <v>154</v>
      </c>
      <c r="D217" s="193" t="s">
        <v>129</v>
      </c>
      <c r="E217" s="194" t="s">
        <v>654</v>
      </c>
      <c r="F217" s="195" t="s">
        <v>655</v>
      </c>
      <c r="G217" s="196" t="s">
        <v>206</v>
      </c>
      <c r="H217" s="197">
        <v>0.543</v>
      </c>
      <c r="I217" s="198"/>
      <c r="J217" s="199">
        <f>ROUND(I217*H217,2)</f>
        <v>0</v>
      </c>
      <c r="K217" s="200"/>
      <c r="L217" s="37"/>
      <c r="M217" s="201" t="s">
        <v>1</v>
      </c>
      <c r="N217" s="202" t="s">
        <v>38</v>
      </c>
      <c r="O217" s="69"/>
      <c r="P217" s="203">
        <f>O217*H217</f>
        <v>0</v>
      </c>
      <c r="Q217" s="203">
        <v>0</v>
      </c>
      <c r="R217" s="203">
        <f>Q217*H217</f>
        <v>0</v>
      </c>
      <c r="S217" s="203">
        <v>0</v>
      </c>
      <c r="T217" s="20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5" t="s">
        <v>133</v>
      </c>
      <c r="AT217" s="205" t="s">
        <v>129</v>
      </c>
      <c r="AU217" s="205" t="s">
        <v>81</v>
      </c>
      <c r="AY217" s="15" t="s">
        <v>128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5" t="s">
        <v>81</v>
      </c>
      <c r="BK217" s="206">
        <f>ROUND(I217*H217,2)</f>
        <v>0</v>
      </c>
      <c r="BL217" s="15" t="s">
        <v>133</v>
      </c>
      <c r="BM217" s="205" t="s">
        <v>379</v>
      </c>
    </row>
    <row r="218" spans="1:65" s="2" customFormat="1" ht="21.75" customHeight="1">
      <c r="A218" s="32"/>
      <c r="B218" s="33"/>
      <c r="C218" s="193" t="s">
        <v>133</v>
      </c>
      <c r="D218" s="193" t="s">
        <v>129</v>
      </c>
      <c r="E218" s="194" t="s">
        <v>402</v>
      </c>
      <c r="F218" s="195" t="s">
        <v>403</v>
      </c>
      <c r="G218" s="196" t="s">
        <v>206</v>
      </c>
      <c r="H218" s="197">
        <v>0.705</v>
      </c>
      <c r="I218" s="198"/>
      <c r="J218" s="199">
        <f>ROUND(I218*H218,2)</f>
        <v>0</v>
      </c>
      <c r="K218" s="200"/>
      <c r="L218" s="37"/>
      <c r="M218" s="201" t="s">
        <v>1</v>
      </c>
      <c r="N218" s="202" t="s">
        <v>38</v>
      </c>
      <c r="O218" s="69"/>
      <c r="P218" s="203">
        <f>O218*H218</f>
        <v>0</v>
      </c>
      <c r="Q218" s="203">
        <v>0</v>
      </c>
      <c r="R218" s="203">
        <f>Q218*H218</f>
        <v>0</v>
      </c>
      <c r="S218" s="203">
        <v>0</v>
      </c>
      <c r="T218" s="204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5" t="s">
        <v>133</v>
      </c>
      <c r="AT218" s="205" t="s">
        <v>129</v>
      </c>
      <c r="AU218" s="205" t="s">
        <v>81</v>
      </c>
      <c r="AY218" s="15" t="s">
        <v>128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5" t="s">
        <v>81</v>
      </c>
      <c r="BK218" s="206">
        <f>ROUND(I218*H218,2)</f>
        <v>0</v>
      </c>
      <c r="BL218" s="15" t="s">
        <v>133</v>
      </c>
      <c r="BM218" s="205" t="s">
        <v>380</v>
      </c>
    </row>
    <row r="219" spans="1:65" s="2" customFormat="1" ht="21.75" customHeight="1">
      <c r="A219" s="32"/>
      <c r="B219" s="33"/>
      <c r="C219" s="193" t="s">
        <v>165</v>
      </c>
      <c r="D219" s="193" t="s">
        <v>129</v>
      </c>
      <c r="E219" s="194" t="s">
        <v>656</v>
      </c>
      <c r="F219" s="195" t="s">
        <v>657</v>
      </c>
      <c r="G219" s="196" t="s">
        <v>206</v>
      </c>
      <c r="H219" s="197">
        <v>157.516</v>
      </c>
      <c r="I219" s="198"/>
      <c r="J219" s="199">
        <f>ROUND(I219*H219,2)</f>
        <v>0</v>
      </c>
      <c r="K219" s="200"/>
      <c r="L219" s="37"/>
      <c r="M219" s="241" t="s">
        <v>1</v>
      </c>
      <c r="N219" s="242" t="s">
        <v>38</v>
      </c>
      <c r="O219" s="243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05" t="s">
        <v>133</v>
      </c>
      <c r="AT219" s="205" t="s">
        <v>129</v>
      </c>
      <c r="AU219" s="205" t="s">
        <v>81</v>
      </c>
      <c r="AY219" s="15" t="s">
        <v>128</v>
      </c>
      <c r="BE219" s="206">
        <f>IF(N219="základní",J219,0)</f>
        <v>0</v>
      </c>
      <c r="BF219" s="206">
        <f>IF(N219="snížená",J219,0)</f>
        <v>0</v>
      </c>
      <c r="BG219" s="206">
        <f>IF(N219="zákl. přenesená",J219,0)</f>
        <v>0</v>
      </c>
      <c r="BH219" s="206">
        <f>IF(N219="sníž. přenesená",J219,0)</f>
        <v>0</v>
      </c>
      <c r="BI219" s="206">
        <f>IF(N219="nulová",J219,0)</f>
        <v>0</v>
      </c>
      <c r="BJ219" s="15" t="s">
        <v>81</v>
      </c>
      <c r="BK219" s="206">
        <f>ROUND(I219*H219,2)</f>
        <v>0</v>
      </c>
      <c r="BL219" s="15" t="s">
        <v>133</v>
      </c>
      <c r="BM219" s="205" t="s">
        <v>382</v>
      </c>
    </row>
    <row r="220" spans="1:31" s="2" customFormat="1" ht="6.9" customHeight="1">
      <c r="A220" s="32"/>
      <c r="B220" s="52"/>
      <c r="C220" s="53"/>
      <c r="D220" s="53"/>
      <c r="E220" s="53"/>
      <c r="F220" s="53"/>
      <c r="G220" s="53"/>
      <c r="H220" s="53"/>
      <c r="I220" s="150"/>
      <c r="J220" s="53"/>
      <c r="K220" s="53"/>
      <c r="L220" s="37"/>
      <c r="M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</row>
  </sheetData>
  <sheetProtection algorithmName="SHA-512" hashValue="Xri8+bz8UZaLcdNrHHW/77TicnoJqabm08WQkHLgFW7h0ijxveZnRWEBXmGrruhYGMXc2KUaai9MDk7ITFA3Nw==" saltValue="xy8uwFr0occVsSxfJgfecRRnm9fPl3v7DGZ5kIBNL+vm4kDOitRowUxP26ZtQ+0tPJw2nr+QitwLA9xKwpebKA==" spinCount="100000" sheet="1" objects="1" scenarios="1" formatColumns="0" formatRows="0" autoFilter="0"/>
  <autoFilter ref="C121:K21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92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83</v>
      </c>
    </row>
    <row r="4" spans="2:46" s="1" customFormat="1" ht="24.9" customHeight="1">
      <c r="B4" s="18"/>
      <c r="D4" s="110" t="s">
        <v>99</v>
      </c>
      <c r="I4" s="106"/>
      <c r="L4" s="18"/>
      <c r="M4" s="111" t="s">
        <v>10</v>
      </c>
      <c r="AT4" s="15" t="s">
        <v>4</v>
      </c>
    </row>
    <row r="5" spans="2:12" s="1" customFormat="1" ht="6.9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23.25" customHeight="1">
      <c r="B7" s="18"/>
      <c r="E7" s="290" t="str">
        <f>'Rekapitulace stavby'!K6</f>
        <v>Ul. Roháčova, Sokolov - příjezdová komunikace a inženýrské sítě - slepý rozpočet</v>
      </c>
      <c r="F7" s="291"/>
      <c r="G7" s="291"/>
      <c r="H7" s="291"/>
      <c r="I7" s="106"/>
      <c r="L7" s="18"/>
    </row>
    <row r="8" spans="1:31" s="2" customFormat="1" ht="12" customHeight="1">
      <c r="A8" s="32"/>
      <c r="B8" s="37"/>
      <c r="C8" s="32"/>
      <c r="D8" s="112" t="s">
        <v>100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92" t="s">
        <v>658</v>
      </c>
      <c r="F9" s="293"/>
      <c r="G9" s="293"/>
      <c r="H9" s="293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13. 7. 2020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tr">
        <f>IF('Rekapitulace stavby'!E11="","",'Rekapitulace stavby'!E11)</f>
        <v xml:space="preserve"> </v>
      </c>
      <c r="F15" s="32"/>
      <c r="G15" s="32"/>
      <c r="H15" s="32"/>
      <c r="I15" s="115" t="s">
        <v>26</v>
      </c>
      <c r="J15" s="114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27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4" t="str">
        <f>'Rekapitulace stavby'!E14</f>
        <v>Vyplň údaj</v>
      </c>
      <c r="F18" s="295"/>
      <c r="G18" s="295"/>
      <c r="H18" s="295"/>
      <c r="I18" s="115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29</v>
      </c>
      <c r="E20" s="32"/>
      <c r="F20" s="32"/>
      <c r="G20" s="32"/>
      <c r="H20" s="32"/>
      <c r="I20" s="115" t="s">
        <v>25</v>
      </c>
      <c r="J20" s="114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26</v>
      </c>
      <c r="J21" s="114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31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26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32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96" t="s">
        <v>1</v>
      </c>
      <c r="F27" s="296"/>
      <c r="G27" s="296"/>
      <c r="H27" s="296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33</v>
      </c>
      <c r="E30" s="32"/>
      <c r="F30" s="32"/>
      <c r="G30" s="32"/>
      <c r="H30" s="32"/>
      <c r="I30" s="113"/>
      <c r="J30" s="124">
        <f>ROUND(J122,2)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25" t="s">
        <v>35</v>
      </c>
      <c r="G32" s="32"/>
      <c r="H32" s="32"/>
      <c r="I32" s="126" t="s">
        <v>34</v>
      </c>
      <c r="J32" s="125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7" t="s">
        <v>37</v>
      </c>
      <c r="E33" s="112" t="s">
        <v>38</v>
      </c>
      <c r="F33" s="128">
        <f>ROUND((SUM(BE122:BE214)),2)</f>
        <v>0</v>
      </c>
      <c r="G33" s="32"/>
      <c r="H33" s="32"/>
      <c r="I33" s="129">
        <v>0.21</v>
      </c>
      <c r="J33" s="128">
        <f>ROUND(((SUM(BE122:BE214))*I33),2)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2" t="s">
        <v>39</v>
      </c>
      <c r="F34" s="128">
        <f>ROUND((SUM(BF122:BF214)),2)</f>
        <v>0</v>
      </c>
      <c r="G34" s="32"/>
      <c r="H34" s="32"/>
      <c r="I34" s="129">
        <v>0.15</v>
      </c>
      <c r="J34" s="128">
        <f>ROUND(((SUM(BF122:BF214))*I34),2)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2" t="s">
        <v>40</v>
      </c>
      <c r="F35" s="128">
        <f>ROUND((SUM(BG122:BG214)),2)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2" t="s">
        <v>41</v>
      </c>
      <c r="F36" s="128">
        <f>ROUND((SUM(BH122:BH214)),2)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2" t="s">
        <v>42</v>
      </c>
      <c r="F37" s="128">
        <f>ROUND((SUM(BI122:BI214)),2)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I41" s="106"/>
      <c r="L41" s="18"/>
    </row>
    <row r="42" spans="2:12" s="1" customFormat="1" ht="14.4" customHeight="1">
      <c r="B42" s="18"/>
      <c r="I42" s="106"/>
      <c r="L42" s="18"/>
    </row>
    <row r="43" spans="2:12" s="1" customFormat="1" ht="14.4" customHeight="1">
      <c r="B43" s="18"/>
      <c r="I43" s="106"/>
      <c r="L43" s="18"/>
    </row>
    <row r="44" spans="2:12" s="1" customFormat="1" ht="14.4" customHeight="1">
      <c r="B44" s="18"/>
      <c r="I44" s="106"/>
      <c r="L44" s="18"/>
    </row>
    <row r="45" spans="2:12" s="1" customFormat="1" ht="14.4" customHeight="1">
      <c r="B45" s="18"/>
      <c r="I45" s="106"/>
      <c r="L45" s="18"/>
    </row>
    <row r="46" spans="2:12" s="1" customFormat="1" ht="14.4" customHeight="1">
      <c r="B46" s="18"/>
      <c r="I46" s="106"/>
      <c r="L46" s="18"/>
    </row>
    <row r="47" spans="2:12" s="1" customFormat="1" ht="14.4" customHeight="1">
      <c r="B47" s="18"/>
      <c r="I47" s="106"/>
      <c r="L47" s="18"/>
    </row>
    <row r="48" spans="2:12" s="1" customFormat="1" ht="14.4" customHeight="1">
      <c r="B48" s="18"/>
      <c r="I48" s="106"/>
      <c r="L48" s="18"/>
    </row>
    <row r="49" spans="2:12" s="1" customFormat="1" ht="14.4" customHeight="1">
      <c r="B49" s="18"/>
      <c r="I49" s="106"/>
      <c r="L49" s="18"/>
    </row>
    <row r="50" spans="2:12" s="2" customFormat="1" ht="14.4" customHeight="1">
      <c r="B50" s="49"/>
      <c r="D50" s="138" t="s">
        <v>46</v>
      </c>
      <c r="E50" s="139"/>
      <c r="F50" s="139"/>
      <c r="G50" s="138" t="s">
        <v>47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2"/>
      <c r="B61" s="37"/>
      <c r="C61" s="32"/>
      <c r="D61" s="141" t="s">
        <v>48</v>
      </c>
      <c r="E61" s="142"/>
      <c r="F61" s="143" t="s">
        <v>49</v>
      </c>
      <c r="G61" s="141" t="s">
        <v>48</v>
      </c>
      <c r="H61" s="142"/>
      <c r="I61" s="144"/>
      <c r="J61" s="145" t="s">
        <v>49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2"/>
      <c r="B65" s="37"/>
      <c r="C65" s="32"/>
      <c r="D65" s="138" t="s">
        <v>50</v>
      </c>
      <c r="E65" s="146"/>
      <c r="F65" s="146"/>
      <c r="G65" s="138" t="s">
        <v>51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2"/>
      <c r="B76" s="37"/>
      <c r="C76" s="32"/>
      <c r="D76" s="141" t="s">
        <v>48</v>
      </c>
      <c r="E76" s="142"/>
      <c r="F76" s="143" t="s">
        <v>49</v>
      </c>
      <c r="G76" s="141" t="s">
        <v>48</v>
      </c>
      <c r="H76" s="142"/>
      <c r="I76" s="144"/>
      <c r="J76" s="145" t="s">
        <v>49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4"/>
      <c r="D85" s="34"/>
      <c r="E85" s="288" t="str">
        <f>E7</f>
        <v>Ul. Roháčova, Sokolov - příjezdová komunikace a inženýrské sítě - slepý rozpočet</v>
      </c>
      <c r="F85" s="289"/>
      <c r="G85" s="289"/>
      <c r="H85" s="289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76" t="str">
        <f>E9</f>
        <v>SO 104 - Plynovod</v>
      </c>
      <c r="F87" s="287"/>
      <c r="G87" s="287"/>
      <c r="H87" s="287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13. 7. 2020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115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115" t="s">
        <v>31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103</v>
      </c>
      <c r="D94" s="155"/>
      <c r="E94" s="155"/>
      <c r="F94" s="155"/>
      <c r="G94" s="155"/>
      <c r="H94" s="155"/>
      <c r="I94" s="156"/>
      <c r="J94" s="157" t="s">
        <v>104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58" t="s">
        <v>105</v>
      </c>
      <c r="D96" s="34"/>
      <c r="E96" s="34"/>
      <c r="F96" s="34"/>
      <c r="G96" s="34"/>
      <c r="H96" s="34"/>
      <c r="I96" s="113"/>
      <c r="J96" s="82">
        <f>J122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106</v>
      </c>
    </row>
    <row r="97" spans="2:12" s="9" customFormat="1" ht="24.9" customHeight="1">
      <c r="B97" s="159"/>
      <c r="C97" s="160"/>
      <c r="D97" s="161" t="s">
        <v>107</v>
      </c>
      <c r="E97" s="162"/>
      <c r="F97" s="162"/>
      <c r="G97" s="162"/>
      <c r="H97" s="162"/>
      <c r="I97" s="163"/>
      <c r="J97" s="164">
        <f>J123</f>
        <v>0</v>
      </c>
      <c r="K97" s="160"/>
      <c r="L97" s="165"/>
    </row>
    <row r="98" spans="2:12" s="9" customFormat="1" ht="24.9" customHeight="1">
      <c r="B98" s="159"/>
      <c r="C98" s="160"/>
      <c r="D98" s="161" t="s">
        <v>409</v>
      </c>
      <c r="E98" s="162"/>
      <c r="F98" s="162"/>
      <c r="G98" s="162"/>
      <c r="H98" s="162"/>
      <c r="I98" s="163"/>
      <c r="J98" s="164">
        <f>J157</f>
        <v>0</v>
      </c>
      <c r="K98" s="160"/>
      <c r="L98" s="165"/>
    </row>
    <row r="99" spans="2:12" s="9" customFormat="1" ht="24.9" customHeight="1">
      <c r="B99" s="159"/>
      <c r="C99" s="160"/>
      <c r="D99" s="161" t="s">
        <v>109</v>
      </c>
      <c r="E99" s="162"/>
      <c r="F99" s="162"/>
      <c r="G99" s="162"/>
      <c r="H99" s="162"/>
      <c r="I99" s="163"/>
      <c r="J99" s="164">
        <f>J161</f>
        <v>0</v>
      </c>
      <c r="K99" s="160"/>
      <c r="L99" s="165"/>
    </row>
    <row r="100" spans="2:12" s="9" customFormat="1" ht="24.9" customHeight="1">
      <c r="B100" s="159"/>
      <c r="C100" s="160"/>
      <c r="D100" s="161" t="s">
        <v>110</v>
      </c>
      <c r="E100" s="162"/>
      <c r="F100" s="162"/>
      <c r="G100" s="162"/>
      <c r="H100" s="162"/>
      <c r="I100" s="163"/>
      <c r="J100" s="164">
        <f>J168</f>
        <v>0</v>
      </c>
      <c r="K100" s="160"/>
      <c r="L100" s="165"/>
    </row>
    <row r="101" spans="2:12" s="9" customFormat="1" ht="24.9" customHeight="1">
      <c r="B101" s="159"/>
      <c r="C101" s="160"/>
      <c r="D101" s="161" t="s">
        <v>659</v>
      </c>
      <c r="E101" s="162"/>
      <c r="F101" s="162"/>
      <c r="G101" s="162"/>
      <c r="H101" s="162"/>
      <c r="I101" s="163"/>
      <c r="J101" s="164">
        <f>J174</f>
        <v>0</v>
      </c>
      <c r="K101" s="160"/>
      <c r="L101" s="165"/>
    </row>
    <row r="102" spans="2:12" s="9" customFormat="1" ht="24.9" customHeight="1">
      <c r="B102" s="159"/>
      <c r="C102" s="160"/>
      <c r="D102" s="161" t="s">
        <v>112</v>
      </c>
      <c r="E102" s="162"/>
      <c r="F102" s="162"/>
      <c r="G102" s="162"/>
      <c r="H102" s="162"/>
      <c r="I102" s="163"/>
      <c r="J102" s="164">
        <f>J207</f>
        <v>0</v>
      </c>
      <c r="K102" s="160"/>
      <c r="L102" s="165"/>
    </row>
    <row r="103" spans="1:31" s="2" customFormat="1" ht="21.75" customHeight="1">
      <c r="A103" s="32"/>
      <c r="B103" s="33"/>
      <c r="C103" s="34"/>
      <c r="D103" s="34"/>
      <c r="E103" s="34"/>
      <c r="F103" s="34"/>
      <c r="G103" s="34"/>
      <c r="H103" s="34"/>
      <c r="I103" s="113"/>
      <c r="J103" s="34"/>
      <c r="K103" s="34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>
      <c r="A104" s="32"/>
      <c r="B104" s="52"/>
      <c r="C104" s="53"/>
      <c r="D104" s="53"/>
      <c r="E104" s="53"/>
      <c r="F104" s="53"/>
      <c r="G104" s="53"/>
      <c r="H104" s="53"/>
      <c r="I104" s="150"/>
      <c r="J104" s="53"/>
      <c r="K104" s="53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>
      <c r="A108" s="32"/>
      <c r="B108" s="54"/>
      <c r="C108" s="55"/>
      <c r="D108" s="55"/>
      <c r="E108" s="55"/>
      <c r="F108" s="55"/>
      <c r="G108" s="55"/>
      <c r="H108" s="55"/>
      <c r="I108" s="153"/>
      <c r="J108" s="55"/>
      <c r="K108" s="55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>
      <c r="A109" s="32"/>
      <c r="B109" s="33"/>
      <c r="C109" s="21" t="s">
        <v>113</v>
      </c>
      <c r="D109" s="34"/>
      <c r="E109" s="34"/>
      <c r="F109" s="34"/>
      <c r="G109" s="34"/>
      <c r="H109" s="34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4"/>
      <c r="D110" s="34"/>
      <c r="E110" s="34"/>
      <c r="F110" s="34"/>
      <c r="G110" s="34"/>
      <c r="H110" s="3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3.25" customHeight="1">
      <c r="A112" s="32"/>
      <c r="B112" s="33"/>
      <c r="C112" s="34"/>
      <c r="D112" s="34"/>
      <c r="E112" s="288" t="str">
        <f>E7</f>
        <v>Ul. Roháčova, Sokolov - příjezdová komunikace a inženýrské sítě - slepý rozpočet</v>
      </c>
      <c r="F112" s="289"/>
      <c r="G112" s="289"/>
      <c r="H112" s="289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100</v>
      </c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76" t="str">
        <f>E9</f>
        <v>SO 104 - Plynovod</v>
      </c>
      <c r="F114" s="287"/>
      <c r="G114" s="287"/>
      <c r="H114" s="287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4"/>
      <c r="E116" s="34"/>
      <c r="F116" s="25" t="str">
        <f>F12</f>
        <v xml:space="preserve"> </v>
      </c>
      <c r="G116" s="34"/>
      <c r="H116" s="34"/>
      <c r="I116" s="115" t="s">
        <v>22</v>
      </c>
      <c r="J116" s="64" t="str">
        <f>IF(J12="","",J12)</f>
        <v>13. 7. 2020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24</v>
      </c>
      <c r="D118" s="34"/>
      <c r="E118" s="34"/>
      <c r="F118" s="25" t="str">
        <f>E15</f>
        <v xml:space="preserve"> </v>
      </c>
      <c r="G118" s="34"/>
      <c r="H118" s="34"/>
      <c r="I118" s="115" t="s">
        <v>29</v>
      </c>
      <c r="J118" s="30" t="str">
        <f>E21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27</v>
      </c>
      <c r="D119" s="34"/>
      <c r="E119" s="34"/>
      <c r="F119" s="25" t="str">
        <f>IF(E18="","",E18)</f>
        <v>Vyplň údaj</v>
      </c>
      <c r="G119" s="34"/>
      <c r="H119" s="34"/>
      <c r="I119" s="115" t="s">
        <v>31</v>
      </c>
      <c r="J119" s="30" t="str">
        <f>E24</f>
        <v xml:space="preserve"> 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113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0" customFormat="1" ht="29.25" customHeight="1">
      <c r="A121" s="166"/>
      <c r="B121" s="167"/>
      <c r="C121" s="168" t="s">
        <v>114</v>
      </c>
      <c r="D121" s="169" t="s">
        <v>58</v>
      </c>
      <c r="E121" s="169" t="s">
        <v>54</v>
      </c>
      <c r="F121" s="169" t="s">
        <v>55</v>
      </c>
      <c r="G121" s="169" t="s">
        <v>115</v>
      </c>
      <c r="H121" s="169" t="s">
        <v>116</v>
      </c>
      <c r="I121" s="170" t="s">
        <v>117</v>
      </c>
      <c r="J121" s="171" t="s">
        <v>104</v>
      </c>
      <c r="K121" s="172" t="s">
        <v>118</v>
      </c>
      <c r="L121" s="173"/>
      <c r="M121" s="73" t="s">
        <v>1</v>
      </c>
      <c r="N121" s="74" t="s">
        <v>37</v>
      </c>
      <c r="O121" s="74" t="s">
        <v>119</v>
      </c>
      <c r="P121" s="74" t="s">
        <v>120</v>
      </c>
      <c r="Q121" s="74" t="s">
        <v>121</v>
      </c>
      <c r="R121" s="74" t="s">
        <v>122</v>
      </c>
      <c r="S121" s="74" t="s">
        <v>123</v>
      </c>
      <c r="T121" s="75" t="s">
        <v>124</v>
      </c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</row>
    <row r="122" spans="1:63" s="2" customFormat="1" ht="22.8" customHeight="1">
      <c r="A122" s="32"/>
      <c r="B122" s="33"/>
      <c r="C122" s="80" t="s">
        <v>125</v>
      </c>
      <c r="D122" s="34"/>
      <c r="E122" s="34"/>
      <c r="F122" s="34"/>
      <c r="G122" s="34"/>
      <c r="H122" s="34"/>
      <c r="I122" s="113"/>
      <c r="J122" s="174">
        <f>BK122</f>
        <v>0</v>
      </c>
      <c r="K122" s="34"/>
      <c r="L122" s="37"/>
      <c r="M122" s="76"/>
      <c r="N122" s="175"/>
      <c r="O122" s="77"/>
      <c r="P122" s="176">
        <f>P123+P157+P161+P168+P174+P207</f>
        <v>0</v>
      </c>
      <c r="Q122" s="77"/>
      <c r="R122" s="176">
        <f>R123+R157+R161+R168+R174+R207</f>
        <v>0</v>
      </c>
      <c r="S122" s="77"/>
      <c r="T122" s="177">
        <f>T123+T157+T161+T168+T174+T207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72</v>
      </c>
      <c r="AU122" s="15" t="s">
        <v>106</v>
      </c>
      <c r="BK122" s="178">
        <f>BK123+BK157+BK161+BK168+BK174+BK207</f>
        <v>0</v>
      </c>
    </row>
    <row r="123" spans="2:63" s="11" customFormat="1" ht="25.95" customHeight="1">
      <c r="B123" s="179"/>
      <c r="C123" s="180"/>
      <c r="D123" s="181" t="s">
        <v>72</v>
      </c>
      <c r="E123" s="182" t="s">
        <v>126</v>
      </c>
      <c r="F123" s="182" t="s">
        <v>127</v>
      </c>
      <c r="G123" s="180"/>
      <c r="H123" s="180"/>
      <c r="I123" s="183"/>
      <c r="J123" s="184">
        <f>BK123</f>
        <v>0</v>
      </c>
      <c r="K123" s="180"/>
      <c r="L123" s="185"/>
      <c r="M123" s="186"/>
      <c r="N123" s="187"/>
      <c r="O123" s="187"/>
      <c r="P123" s="188">
        <f>SUM(P124:P156)</f>
        <v>0</v>
      </c>
      <c r="Q123" s="187"/>
      <c r="R123" s="188">
        <f>SUM(R124:R156)</f>
        <v>0</v>
      </c>
      <c r="S123" s="187"/>
      <c r="T123" s="189">
        <f>SUM(T124:T156)</f>
        <v>0</v>
      </c>
      <c r="AR123" s="190" t="s">
        <v>81</v>
      </c>
      <c r="AT123" s="191" t="s">
        <v>72</v>
      </c>
      <c r="AU123" s="191" t="s">
        <v>73</v>
      </c>
      <c r="AY123" s="190" t="s">
        <v>128</v>
      </c>
      <c r="BK123" s="192">
        <f>SUM(BK124:BK156)</f>
        <v>0</v>
      </c>
    </row>
    <row r="124" spans="1:65" s="2" customFormat="1" ht="21.75" customHeight="1">
      <c r="A124" s="32"/>
      <c r="B124" s="33"/>
      <c r="C124" s="193" t="s">
        <v>81</v>
      </c>
      <c r="D124" s="193" t="s">
        <v>129</v>
      </c>
      <c r="E124" s="194" t="s">
        <v>411</v>
      </c>
      <c r="F124" s="195" t="s">
        <v>412</v>
      </c>
      <c r="G124" s="196" t="s">
        <v>172</v>
      </c>
      <c r="H124" s="197">
        <v>206.888</v>
      </c>
      <c r="I124" s="198"/>
      <c r="J124" s="199">
        <f>ROUND(I124*H124,2)</f>
        <v>0</v>
      </c>
      <c r="K124" s="200"/>
      <c r="L124" s="37"/>
      <c r="M124" s="201" t="s">
        <v>1</v>
      </c>
      <c r="N124" s="202" t="s">
        <v>38</v>
      </c>
      <c r="O124" s="69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05" t="s">
        <v>133</v>
      </c>
      <c r="AT124" s="205" t="s">
        <v>129</v>
      </c>
      <c r="AU124" s="205" t="s">
        <v>81</v>
      </c>
      <c r="AY124" s="15" t="s">
        <v>128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5" t="s">
        <v>81</v>
      </c>
      <c r="BK124" s="206">
        <f>ROUND(I124*H124,2)</f>
        <v>0</v>
      </c>
      <c r="BL124" s="15" t="s">
        <v>133</v>
      </c>
      <c r="BM124" s="205" t="s">
        <v>83</v>
      </c>
    </row>
    <row r="125" spans="2:51" s="12" customFormat="1" ht="12">
      <c r="B125" s="207"/>
      <c r="C125" s="208"/>
      <c r="D125" s="209" t="s">
        <v>149</v>
      </c>
      <c r="E125" s="210" t="s">
        <v>1</v>
      </c>
      <c r="F125" s="211" t="s">
        <v>660</v>
      </c>
      <c r="G125" s="208"/>
      <c r="H125" s="212">
        <v>206.888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149</v>
      </c>
      <c r="AU125" s="218" t="s">
        <v>81</v>
      </c>
      <c r="AV125" s="12" t="s">
        <v>83</v>
      </c>
      <c r="AW125" s="12" t="s">
        <v>30</v>
      </c>
      <c r="AX125" s="12" t="s">
        <v>73</v>
      </c>
      <c r="AY125" s="218" t="s">
        <v>128</v>
      </c>
    </row>
    <row r="126" spans="2:51" s="13" customFormat="1" ht="12">
      <c r="B126" s="219"/>
      <c r="C126" s="220"/>
      <c r="D126" s="209" t="s">
        <v>149</v>
      </c>
      <c r="E126" s="221" t="s">
        <v>1</v>
      </c>
      <c r="F126" s="222" t="s">
        <v>153</v>
      </c>
      <c r="G126" s="220"/>
      <c r="H126" s="223">
        <v>206.888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149</v>
      </c>
      <c r="AU126" s="229" t="s">
        <v>81</v>
      </c>
      <c r="AV126" s="13" t="s">
        <v>133</v>
      </c>
      <c r="AW126" s="13" t="s">
        <v>30</v>
      </c>
      <c r="AX126" s="13" t="s">
        <v>81</v>
      </c>
      <c r="AY126" s="229" t="s">
        <v>128</v>
      </c>
    </row>
    <row r="127" spans="1:65" s="2" customFormat="1" ht="21.75" customHeight="1">
      <c r="A127" s="32"/>
      <c r="B127" s="33"/>
      <c r="C127" s="193" t="s">
        <v>83</v>
      </c>
      <c r="D127" s="193" t="s">
        <v>129</v>
      </c>
      <c r="E127" s="194" t="s">
        <v>413</v>
      </c>
      <c r="F127" s="195" t="s">
        <v>414</v>
      </c>
      <c r="G127" s="196" t="s">
        <v>172</v>
      </c>
      <c r="H127" s="197">
        <v>103.444</v>
      </c>
      <c r="I127" s="198"/>
      <c r="J127" s="199">
        <f>ROUND(I127*H127,2)</f>
        <v>0</v>
      </c>
      <c r="K127" s="200"/>
      <c r="L127" s="37"/>
      <c r="M127" s="201" t="s">
        <v>1</v>
      </c>
      <c r="N127" s="202" t="s">
        <v>38</v>
      </c>
      <c r="O127" s="69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5" t="s">
        <v>133</v>
      </c>
      <c r="AT127" s="205" t="s">
        <v>129</v>
      </c>
      <c r="AU127" s="205" t="s">
        <v>81</v>
      </c>
      <c r="AY127" s="15" t="s">
        <v>128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5" t="s">
        <v>81</v>
      </c>
      <c r="BK127" s="206">
        <f>ROUND(I127*H127,2)</f>
        <v>0</v>
      </c>
      <c r="BL127" s="15" t="s">
        <v>133</v>
      </c>
      <c r="BM127" s="205" t="s">
        <v>133</v>
      </c>
    </row>
    <row r="128" spans="2:51" s="12" customFormat="1" ht="12">
      <c r="B128" s="207"/>
      <c r="C128" s="208"/>
      <c r="D128" s="209" t="s">
        <v>149</v>
      </c>
      <c r="E128" s="210" t="s">
        <v>1</v>
      </c>
      <c r="F128" s="211" t="s">
        <v>661</v>
      </c>
      <c r="G128" s="208"/>
      <c r="H128" s="212">
        <v>103.444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149</v>
      </c>
      <c r="AU128" s="218" t="s">
        <v>81</v>
      </c>
      <c r="AV128" s="12" t="s">
        <v>83</v>
      </c>
      <c r="AW128" s="12" t="s">
        <v>30</v>
      </c>
      <c r="AX128" s="12" t="s">
        <v>73</v>
      </c>
      <c r="AY128" s="218" t="s">
        <v>128</v>
      </c>
    </row>
    <row r="129" spans="2:51" s="13" customFormat="1" ht="12">
      <c r="B129" s="219"/>
      <c r="C129" s="220"/>
      <c r="D129" s="209" t="s">
        <v>149</v>
      </c>
      <c r="E129" s="221" t="s">
        <v>1</v>
      </c>
      <c r="F129" s="222" t="s">
        <v>153</v>
      </c>
      <c r="G129" s="220"/>
      <c r="H129" s="223">
        <v>103.444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149</v>
      </c>
      <c r="AU129" s="229" t="s">
        <v>81</v>
      </c>
      <c r="AV129" s="13" t="s">
        <v>133</v>
      </c>
      <c r="AW129" s="13" t="s">
        <v>30</v>
      </c>
      <c r="AX129" s="13" t="s">
        <v>81</v>
      </c>
      <c r="AY129" s="229" t="s">
        <v>128</v>
      </c>
    </row>
    <row r="130" spans="1:65" s="2" customFormat="1" ht="21.75" customHeight="1">
      <c r="A130" s="32"/>
      <c r="B130" s="33"/>
      <c r="C130" s="193" t="s">
        <v>154</v>
      </c>
      <c r="D130" s="193" t="s">
        <v>129</v>
      </c>
      <c r="E130" s="194" t="s">
        <v>430</v>
      </c>
      <c r="F130" s="195" t="s">
        <v>431</v>
      </c>
      <c r="G130" s="196" t="s">
        <v>172</v>
      </c>
      <c r="H130" s="197">
        <v>103.444</v>
      </c>
      <c r="I130" s="198"/>
      <c r="J130" s="199">
        <f>ROUND(I130*H130,2)</f>
        <v>0</v>
      </c>
      <c r="K130" s="200"/>
      <c r="L130" s="37"/>
      <c r="M130" s="201" t="s">
        <v>1</v>
      </c>
      <c r="N130" s="202" t="s">
        <v>38</v>
      </c>
      <c r="O130" s="69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5" t="s">
        <v>133</v>
      </c>
      <c r="AT130" s="205" t="s">
        <v>129</v>
      </c>
      <c r="AU130" s="205" t="s">
        <v>81</v>
      </c>
      <c r="AY130" s="15" t="s">
        <v>128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5" t="s">
        <v>81</v>
      </c>
      <c r="BK130" s="206">
        <f>ROUND(I130*H130,2)</f>
        <v>0</v>
      </c>
      <c r="BL130" s="15" t="s">
        <v>133</v>
      </c>
      <c r="BM130" s="205" t="s">
        <v>157</v>
      </c>
    </row>
    <row r="131" spans="1:65" s="2" customFormat="1" ht="21.75" customHeight="1">
      <c r="A131" s="32"/>
      <c r="B131" s="33"/>
      <c r="C131" s="193" t="s">
        <v>133</v>
      </c>
      <c r="D131" s="193" t="s">
        <v>129</v>
      </c>
      <c r="E131" s="194" t="s">
        <v>196</v>
      </c>
      <c r="F131" s="195" t="s">
        <v>197</v>
      </c>
      <c r="G131" s="196" t="s">
        <v>172</v>
      </c>
      <c r="H131" s="197">
        <v>82.816</v>
      </c>
      <c r="I131" s="198"/>
      <c r="J131" s="199">
        <f>ROUND(I131*H131,2)</f>
        <v>0</v>
      </c>
      <c r="K131" s="200"/>
      <c r="L131" s="37"/>
      <c r="M131" s="201" t="s">
        <v>1</v>
      </c>
      <c r="N131" s="202" t="s">
        <v>38</v>
      </c>
      <c r="O131" s="69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5" t="s">
        <v>133</v>
      </c>
      <c r="AT131" s="205" t="s">
        <v>129</v>
      </c>
      <c r="AU131" s="205" t="s">
        <v>81</v>
      </c>
      <c r="AY131" s="15" t="s">
        <v>128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5" t="s">
        <v>81</v>
      </c>
      <c r="BK131" s="206">
        <f>ROUND(I131*H131,2)</f>
        <v>0</v>
      </c>
      <c r="BL131" s="15" t="s">
        <v>133</v>
      </c>
      <c r="BM131" s="205" t="s">
        <v>161</v>
      </c>
    </row>
    <row r="132" spans="2:51" s="12" customFormat="1" ht="12">
      <c r="B132" s="207"/>
      <c r="C132" s="208"/>
      <c r="D132" s="209" t="s">
        <v>149</v>
      </c>
      <c r="E132" s="210" t="s">
        <v>1</v>
      </c>
      <c r="F132" s="211" t="s">
        <v>662</v>
      </c>
      <c r="G132" s="208"/>
      <c r="H132" s="212">
        <v>82.816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149</v>
      </c>
      <c r="AU132" s="218" t="s">
        <v>81</v>
      </c>
      <c r="AV132" s="12" t="s">
        <v>83</v>
      </c>
      <c r="AW132" s="12" t="s">
        <v>30</v>
      </c>
      <c r="AX132" s="12" t="s">
        <v>73</v>
      </c>
      <c r="AY132" s="218" t="s">
        <v>128</v>
      </c>
    </row>
    <row r="133" spans="2:51" s="13" customFormat="1" ht="12">
      <c r="B133" s="219"/>
      <c r="C133" s="220"/>
      <c r="D133" s="209" t="s">
        <v>149</v>
      </c>
      <c r="E133" s="221" t="s">
        <v>1</v>
      </c>
      <c r="F133" s="222" t="s">
        <v>153</v>
      </c>
      <c r="G133" s="220"/>
      <c r="H133" s="223">
        <v>82.816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149</v>
      </c>
      <c r="AU133" s="229" t="s">
        <v>81</v>
      </c>
      <c r="AV133" s="13" t="s">
        <v>133</v>
      </c>
      <c r="AW133" s="13" t="s">
        <v>30</v>
      </c>
      <c r="AX133" s="13" t="s">
        <v>81</v>
      </c>
      <c r="AY133" s="229" t="s">
        <v>128</v>
      </c>
    </row>
    <row r="134" spans="1:65" s="2" customFormat="1" ht="16.5" customHeight="1">
      <c r="A134" s="32"/>
      <c r="B134" s="33"/>
      <c r="C134" s="193" t="s">
        <v>165</v>
      </c>
      <c r="D134" s="193" t="s">
        <v>129</v>
      </c>
      <c r="E134" s="194" t="s">
        <v>200</v>
      </c>
      <c r="F134" s="195" t="s">
        <v>201</v>
      </c>
      <c r="G134" s="196" t="s">
        <v>172</v>
      </c>
      <c r="H134" s="197">
        <v>82.816</v>
      </c>
      <c r="I134" s="198"/>
      <c r="J134" s="199">
        <f>ROUND(I134*H134,2)</f>
        <v>0</v>
      </c>
      <c r="K134" s="200"/>
      <c r="L134" s="37"/>
      <c r="M134" s="201" t="s">
        <v>1</v>
      </c>
      <c r="N134" s="202" t="s">
        <v>38</v>
      </c>
      <c r="O134" s="69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5" t="s">
        <v>133</v>
      </c>
      <c r="AT134" s="205" t="s">
        <v>129</v>
      </c>
      <c r="AU134" s="205" t="s">
        <v>81</v>
      </c>
      <c r="AY134" s="15" t="s">
        <v>128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5" t="s">
        <v>81</v>
      </c>
      <c r="BK134" s="206">
        <f>ROUND(I134*H134,2)</f>
        <v>0</v>
      </c>
      <c r="BL134" s="15" t="s">
        <v>133</v>
      </c>
      <c r="BM134" s="205" t="s">
        <v>168</v>
      </c>
    </row>
    <row r="135" spans="1:65" s="2" customFormat="1" ht="21.75" customHeight="1">
      <c r="A135" s="32"/>
      <c r="B135" s="33"/>
      <c r="C135" s="193" t="s">
        <v>157</v>
      </c>
      <c r="D135" s="193" t="s">
        <v>129</v>
      </c>
      <c r="E135" s="194" t="s">
        <v>204</v>
      </c>
      <c r="F135" s="195" t="s">
        <v>205</v>
      </c>
      <c r="G135" s="196" t="s">
        <v>206</v>
      </c>
      <c r="H135" s="197">
        <v>140.787</v>
      </c>
      <c r="I135" s="198"/>
      <c r="J135" s="199">
        <f>ROUND(I135*H135,2)</f>
        <v>0</v>
      </c>
      <c r="K135" s="200"/>
      <c r="L135" s="37"/>
      <c r="M135" s="201" t="s">
        <v>1</v>
      </c>
      <c r="N135" s="202" t="s">
        <v>38</v>
      </c>
      <c r="O135" s="69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5" t="s">
        <v>133</v>
      </c>
      <c r="AT135" s="205" t="s">
        <v>129</v>
      </c>
      <c r="AU135" s="205" t="s">
        <v>81</v>
      </c>
      <c r="AY135" s="15" t="s">
        <v>128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5" t="s">
        <v>81</v>
      </c>
      <c r="BK135" s="206">
        <f>ROUND(I135*H135,2)</f>
        <v>0</v>
      </c>
      <c r="BL135" s="15" t="s">
        <v>133</v>
      </c>
      <c r="BM135" s="205" t="s">
        <v>162</v>
      </c>
    </row>
    <row r="136" spans="2:51" s="12" customFormat="1" ht="12">
      <c r="B136" s="207"/>
      <c r="C136" s="208"/>
      <c r="D136" s="209" t="s">
        <v>149</v>
      </c>
      <c r="E136" s="210" t="s">
        <v>1</v>
      </c>
      <c r="F136" s="211" t="s">
        <v>663</v>
      </c>
      <c r="G136" s="208"/>
      <c r="H136" s="212">
        <v>140.787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149</v>
      </c>
      <c r="AU136" s="218" t="s">
        <v>81</v>
      </c>
      <c r="AV136" s="12" t="s">
        <v>83</v>
      </c>
      <c r="AW136" s="12" t="s">
        <v>30</v>
      </c>
      <c r="AX136" s="12" t="s">
        <v>73</v>
      </c>
      <c r="AY136" s="218" t="s">
        <v>128</v>
      </c>
    </row>
    <row r="137" spans="2:51" s="13" customFormat="1" ht="12">
      <c r="B137" s="219"/>
      <c r="C137" s="220"/>
      <c r="D137" s="209" t="s">
        <v>149</v>
      </c>
      <c r="E137" s="221" t="s">
        <v>1</v>
      </c>
      <c r="F137" s="222" t="s">
        <v>153</v>
      </c>
      <c r="G137" s="220"/>
      <c r="H137" s="223">
        <v>140.787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149</v>
      </c>
      <c r="AU137" s="229" t="s">
        <v>81</v>
      </c>
      <c r="AV137" s="13" t="s">
        <v>133</v>
      </c>
      <c r="AW137" s="13" t="s">
        <v>30</v>
      </c>
      <c r="AX137" s="13" t="s">
        <v>81</v>
      </c>
      <c r="AY137" s="229" t="s">
        <v>128</v>
      </c>
    </row>
    <row r="138" spans="1:65" s="2" customFormat="1" ht="21.75" customHeight="1">
      <c r="A138" s="32"/>
      <c r="B138" s="33"/>
      <c r="C138" s="193" t="s">
        <v>179</v>
      </c>
      <c r="D138" s="193" t="s">
        <v>129</v>
      </c>
      <c r="E138" s="194" t="s">
        <v>441</v>
      </c>
      <c r="F138" s="195" t="s">
        <v>442</v>
      </c>
      <c r="G138" s="196" t="s">
        <v>172</v>
      </c>
      <c r="H138" s="197">
        <v>124.072</v>
      </c>
      <c r="I138" s="198"/>
      <c r="J138" s="199">
        <f>ROUND(I138*H138,2)</f>
        <v>0</v>
      </c>
      <c r="K138" s="200"/>
      <c r="L138" s="37"/>
      <c r="M138" s="201" t="s">
        <v>1</v>
      </c>
      <c r="N138" s="202" t="s">
        <v>38</v>
      </c>
      <c r="O138" s="69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5" t="s">
        <v>133</v>
      </c>
      <c r="AT138" s="205" t="s">
        <v>129</v>
      </c>
      <c r="AU138" s="205" t="s">
        <v>81</v>
      </c>
      <c r="AY138" s="15" t="s">
        <v>128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5" t="s">
        <v>81</v>
      </c>
      <c r="BK138" s="206">
        <f>ROUND(I138*H138,2)</f>
        <v>0</v>
      </c>
      <c r="BL138" s="15" t="s">
        <v>133</v>
      </c>
      <c r="BM138" s="205" t="s">
        <v>182</v>
      </c>
    </row>
    <row r="139" spans="2:51" s="12" customFormat="1" ht="12">
      <c r="B139" s="207"/>
      <c r="C139" s="208"/>
      <c r="D139" s="209" t="s">
        <v>149</v>
      </c>
      <c r="E139" s="210" t="s">
        <v>1</v>
      </c>
      <c r="F139" s="211" t="s">
        <v>664</v>
      </c>
      <c r="G139" s="208"/>
      <c r="H139" s="212">
        <v>124.072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149</v>
      </c>
      <c r="AU139" s="218" t="s">
        <v>81</v>
      </c>
      <c r="AV139" s="12" t="s">
        <v>83</v>
      </c>
      <c r="AW139" s="12" t="s">
        <v>30</v>
      </c>
      <c r="AX139" s="12" t="s">
        <v>73</v>
      </c>
      <c r="AY139" s="218" t="s">
        <v>128</v>
      </c>
    </row>
    <row r="140" spans="2:51" s="13" customFormat="1" ht="12">
      <c r="B140" s="219"/>
      <c r="C140" s="220"/>
      <c r="D140" s="209" t="s">
        <v>149</v>
      </c>
      <c r="E140" s="221" t="s">
        <v>1</v>
      </c>
      <c r="F140" s="222" t="s">
        <v>153</v>
      </c>
      <c r="G140" s="220"/>
      <c r="H140" s="223">
        <v>124.072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149</v>
      </c>
      <c r="AU140" s="229" t="s">
        <v>81</v>
      </c>
      <c r="AV140" s="13" t="s">
        <v>133</v>
      </c>
      <c r="AW140" s="13" t="s">
        <v>30</v>
      </c>
      <c r="AX140" s="13" t="s">
        <v>81</v>
      </c>
      <c r="AY140" s="229" t="s">
        <v>128</v>
      </c>
    </row>
    <row r="141" spans="1:65" s="2" customFormat="1" ht="21.75" customHeight="1">
      <c r="A141" s="32"/>
      <c r="B141" s="33"/>
      <c r="C141" s="193" t="s">
        <v>161</v>
      </c>
      <c r="D141" s="193" t="s">
        <v>129</v>
      </c>
      <c r="E141" s="194" t="s">
        <v>445</v>
      </c>
      <c r="F141" s="195" t="s">
        <v>446</v>
      </c>
      <c r="G141" s="196" t="s">
        <v>172</v>
      </c>
      <c r="H141" s="197">
        <v>64.008</v>
      </c>
      <c r="I141" s="198"/>
      <c r="J141" s="199">
        <f>ROUND(I141*H141,2)</f>
        <v>0</v>
      </c>
      <c r="K141" s="200"/>
      <c r="L141" s="37"/>
      <c r="M141" s="201" t="s">
        <v>1</v>
      </c>
      <c r="N141" s="202" t="s">
        <v>38</v>
      </c>
      <c r="O141" s="69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5" t="s">
        <v>133</v>
      </c>
      <c r="AT141" s="205" t="s">
        <v>129</v>
      </c>
      <c r="AU141" s="205" t="s">
        <v>81</v>
      </c>
      <c r="AY141" s="15" t="s">
        <v>128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5" t="s">
        <v>81</v>
      </c>
      <c r="BK141" s="206">
        <f>ROUND(I141*H141,2)</f>
        <v>0</v>
      </c>
      <c r="BL141" s="15" t="s">
        <v>133</v>
      </c>
      <c r="BM141" s="205" t="s">
        <v>186</v>
      </c>
    </row>
    <row r="142" spans="2:51" s="12" customFormat="1" ht="12">
      <c r="B142" s="207"/>
      <c r="C142" s="208"/>
      <c r="D142" s="209" t="s">
        <v>149</v>
      </c>
      <c r="E142" s="210" t="s">
        <v>1</v>
      </c>
      <c r="F142" s="211" t="s">
        <v>665</v>
      </c>
      <c r="G142" s="208"/>
      <c r="H142" s="212">
        <v>30.336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149</v>
      </c>
      <c r="AU142" s="218" t="s">
        <v>81</v>
      </c>
      <c r="AV142" s="12" t="s">
        <v>83</v>
      </c>
      <c r="AW142" s="12" t="s">
        <v>30</v>
      </c>
      <c r="AX142" s="12" t="s">
        <v>73</v>
      </c>
      <c r="AY142" s="218" t="s">
        <v>128</v>
      </c>
    </row>
    <row r="143" spans="2:51" s="12" customFormat="1" ht="12">
      <c r="B143" s="207"/>
      <c r="C143" s="208"/>
      <c r="D143" s="209" t="s">
        <v>149</v>
      </c>
      <c r="E143" s="210" t="s">
        <v>1</v>
      </c>
      <c r="F143" s="211" t="s">
        <v>666</v>
      </c>
      <c r="G143" s="208"/>
      <c r="H143" s="212">
        <v>33.672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149</v>
      </c>
      <c r="AU143" s="218" t="s">
        <v>81</v>
      </c>
      <c r="AV143" s="12" t="s">
        <v>83</v>
      </c>
      <c r="AW143" s="12" t="s">
        <v>30</v>
      </c>
      <c r="AX143" s="12" t="s">
        <v>73</v>
      </c>
      <c r="AY143" s="218" t="s">
        <v>128</v>
      </c>
    </row>
    <row r="144" spans="2:51" s="13" customFormat="1" ht="12">
      <c r="B144" s="219"/>
      <c r="C144" s="220"/>
      <c r="D144" s="209" t="s">
        <v>149</v>
      </c>
      <c r="E144" s="221" t="s">
        <v>1</v>
      </c>
      <c r="F144" s="222" t="s">
        <v>153</v>
      </c>
      <c r="G144" s="220"/>
      <c r="H144" s="223">
        <v>64.008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149</v>
      </c>
      <c r="AU144" s="229" t="s">
        <v>81</v>
      </c>
      <c r="AV144" s="13" t="s">
        <v>133</v>
      </c>
      <c r="AW144" s="13" t="s">
        <v>30</v>
      </c>
      <c r="AX144" s="13" t="s">
        <v>81</v>
      </c>
      <c r="AY144" s="229" t="s">
        <v>128</v>
      </c>
    </row>
    <row r="145" spans="1:65" s="2" customFormat="1" ht="16.5" customHeight="1">
      <c r="A145" s="32"/>
      <c r="B145" s="33"/>
      <c r="C145" s="230" t="s">
        <v>188</v>
      </c>
      <c r="D145" s="230" t="s">
        <v>224</v>
      </c>
      <c r="E145" s="231" t="s">
        <v>447</v>
      </c>
      <c r="F145" s="232" t="s">
        <v>448</v>
      </c>
      <c r="G145" s="233" t="s">
        <v>206</v>
      </c>
      <c r="H145" s="234">
        <v>121.615</v>
      </c>
      <c r="I145" s="235"/>
      <c r="J145" s="236">
        <f>ROUND(I145*H145,2)</f>
        <v>0</v>
      </c>
      <c r="K145" s="237"/>
      <c r="L145" s="238"/>
      <c r="M145" s="239" t="s">
        <v>1</v>
      </c>
      <c r="N145" s="240" t="s">
        <v>38</v>
      </c>
      <c r="O145" s="69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5" t="s">
        <v>161</v>
      </c>
      <c r="AT145" s="205" t="s">
        <v>224</v>
      </c>
      <c r="AU145" s="205" t="s">
        <v>81</v>
      </c>
      <c r="AY145" s="15" t="s">
        <v>128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5" t="s">
        <v>81</v>
      </c>
      <c r="BK145" s="206">
        <f>ROUND(I145*H145,2)</f>
        <v>0</v>
      </c>
      <c r="BL145" s="15" t="s">
        <v>133</v>
      </c>
      <c r="BM145" s="205" t="s">
        <v>191</v>
      </c>
    </row>
    <row r="146" spans="2:51" s="12" customFormat="1" ht="12">
      <c r="B146" s="207"/>
      <c r="C146" s="208"/>
      <c r="D146" s="209" t="s">
        <v>149</v>
      </c>
      <c r="E146" s="210" t="s">
        <v>1</v>
      </c>
      <c r="F146" s="211" t="s">
        <v>667</v>
      </c>
      <c r="G146" s="208"/>
      <c r="H146" s="212">
        <v>121.615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149</v>
      </c>
      <c r="AU146" s="218" t="s">
        <v>81</v>
      </c>
      <c r="AV146" s="12" t="s">
        <v>83</v>
      </c>
      <c r="AW146" s="12" t="s">
        <v>30</v>
      </c>
      <c r="AX146" s="12" t="s">
        <v>73</v>
      </c>
      <c r="AY146" s="218" t="s">
        <v>128</v>
      </c>
    </row>
    <row r="147" spans="2:51" s="13" customFormat="1" ht="12">
      <c r="B147" s="219"/>
      <c r="C147" s="220"/>
      <c r="D147" s="209" t="s">
        <v>149</v>
      </c>
      <c r="E147" s="221" t="s">
        <v>1</v>
      </c>
      <c r="F147" s="222" t="s">
        <v>153</v>
      </c>
      <c r="G147" s="220"/>
      <c r="H147" s="223">
        <v>121.615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149</v>
      </c>
      <c r="AU147" s="229" t="s">
        <v>81</v>
      </c>
      <c r="AV147" s="13" t="s">
        <v>133</v>
      </c>
      <c r="AW147" s="13" t="s">
        <v>30</v>
      </c>
      <c r="AX147" s="13" t="s">
        <v>81</v>
      </c>
      <c r="AY147" s="229" t="s">
        <v>128</v>
      </c>
    </row>
    <row r="148" spans="1:65" s="2" customFormat="1" ht="21.75" customHeight="1">
      <c r="A148" s="32"/>
      <c r="B148" s="33"/>
      <c r="C148" s="193" t="s">
        <v>168</v>
      </c>
      <c r="D148" s="193" t="s">
        <v>129</v>
      </c>
      <c r="E148" s="194" t="s">
        <v>147</v>
      </c>
      <c r="F148" s="195" t="s">
        <v>148</v>
      </c>
      <c r="G148" s="196" t="s">
        <v>132</v>
      </c>
      <c r="H148" s="197">
        <v>68</v>
      </c>
      <c r="I148" s="198"/>
      <c r="J148" s="199">
        <f>ROUND(I148*H148,2)</f>
        <v>0</v>
      </c>
      <c r="K148" s="200"/>
      <c r="L148" s="37"/>
      <c r="M148" s="201" t="s">
        <v>1</v>
      </c>
      <c r="N148" s="202" t="s">
        <v>38</v>
      </c>
      <c r="O148" s="69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5" t="s">
        <v>133</v>
      </c>
      <c r="AT148" s="205" t="s">
        <v>129</v>
      </c>
      <c r="AU148" s="205" t="s">
        <v>81</v>
      </c>
      <c r="AY148" s="15" t="s">
        <v>128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5" t="s">
        <v>81</v>
      </c>
      <c r="BK148" s="206">
        <f>ROUND(I148*H148,2)</f>
        <v>0</v>
      </c>
      <c r="BL148" s="15" t="s">
        <v>133</v>
      </c>
      <c r="BM148" s="205" t="s">
        <v>194</v>
      </c>
    </row>
    <row r="149" spans="2:51" s="12" customFormat="1" ht="12">
      <c r="B149" s="207"/>
      <c r="C149" s="208"/>
      <c r="D149" s="209" t="s">
        <v>149</v>
      </c>
      <c r="E149" s="210" t="s">
        <v>1</v>
      </c>
      <c r="F149" s="211" t="s">
        <v>668</v>
      </c>
      <c r="G149" s="208"/>
      <c r="H149" s="212">
        <v>66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149</v>
      </c>
      <c r="AU149" s="218" t="s">
        <v>81</v>
      </c>
      <c r="AV149" s="12" t="s">
        <v>83</v>
      </c>
      <c r="AW149" s="12" t="s">
        <v>30</v>
      </c>
      <c r="AX149" s="12" t="s">
        <v>73</v>
      </c>
      <c r="AY149" s="218" t="s">
        <v>128</v>
      </c>
    </row>
    <row r="150" spans="2:51" s="12" customFormat="1" ht="12">
      <c r="B150" s="207"/>
      <c r="C150" s="208"/>
      <c r="D150" s="209" t="s">
        <v>149</v>
      </c>
      <c r="E150" s="210" t="s">
        <v>1</v>
      </c>
      <c r="F150" s="211" t="s">
        <v>669</v>
      </c>
      <c r="G150" s="208"/>
      <c r="H150" s="212">
        <v>2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149</v>
      </c>
      <c r="AU150" s="218" t="s">
        <v>81</v>
      </c>
      <c r="AV150" s="12" t="s">
        <v>83</v>
      </c>
      <c r="AW150" s="12" t="s">
        <v>30</v>
      </c>
      <c r="AX150" s="12" t="s">
        <v>73</v>
      </c>
      <c r="AY150" s="218" t="s">
        <v>128</v>
      </c>
    </row>
    <row r="151" spans="2:51" s="13" customFormat="1" ht="12">
      <c r="B151" s="219"/>
      <c r="C151" s="220"/>
      <c r="D151" s="209" t="s">
        <v>149</v>
      </c>
      <c r="E151" s="221" t="s">
        <v>1</v>
      </c>
      <c r="F151" s="222" t="s">
        <v>153</v>
      </c>
      <c r="G151" s="220"/>
      <c r="H151" s="223">
        <v>68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149</v>
      </c>
      <c r="AU151" s="229" t="s">
        <v>81</v>
      </c>
      <c r="AV151" s="13" t="s">
        <v>133</v>
      </c>
      <c r="AW151" s="13" t="s">
        <v>30</v>
      </c>
      <c r="AX151" s="13" t="s">
        <v>81</v>
      </c>
      <c r="AY151" s="229" t="s">
        <v>128</v>
      </c>
    </row>
    <row r="152" spans="1:65" s="2" customFormat="1" ht="21.75" customHeight="1">
      <c r="A152" s="32"/>
      <c r="B152" s="33"/>
      <c r="C152" s="193" t="s">
        <v>195</v>
      </c>
      <c r="D152" s="193" t="s">
        <v>129</v>
      </c>
      <c r="E152" s="194" t="s">
        <v>155</v>
      </c>
      <c r="F152" s="195" t="s">
        <v>156</v>
      </c>
      <c r="G152" s="196" t="s">
        <v>132</v>
      </c>
      <c r="H152" s="197">
        <v>68</v>
      </c>
      <c r="I152" s="198"/>
      <c r="J152" s="199">
        <f>ROUND(I152*H152,2)</f>
        <v>0</v>
      </c>
      <c r="K152" s="200"/>
      <c r="L152" s="37"/>
      <c r="M152" s="201" t="s">
        <v>1</v>
      </c>
      <c r="N152" s="202" t="s">
        <v>38</v>
      </c>
      <c r="O152" s="69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5" t="s">
        <v>133</v>
      </c>
      <c r="AT152" s="205" t="s">
        <v>129</v>
      </c>
      <c r="AU152" s="205" t="s">
        <v>81</v>
      </c>
      <c r="AY152" s="15" t="s">
        <v>128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5" t="s">
        <v>81</v>
      </c>
      <c r="BK152" s="206">
        <f>ROUND(I152*H152,2)</f>
        <v>0</v>
      </c>
      <c r="BL152" s="15" t="s">
        <v>133</v>
      </c>
      <c r="BM152" s="205" t="s">
        <v>198</v>
      </c>
    </row>
    <row r="153" spans="1:65" s="2" customFormat="1" ht="21.75" customHeight="1">
      <c r="A153" s="32"/>
      <c r="B153" s="33"/>
      <c r="C153" s="193" t="s">
        <v>162</v>
      </c>
      <c r="D153" s="193" t="s">
        <v>129</v>
      </c>
      <c r="E153" s="194" t="s">
        <v>555</v>
      </c>
      <c r="F153" s="195" t="s">
        <v>556</v>
      </c>
      <c r="G153" s="196" t="s">
        <v>132</v>
      </c>
      <c r="H153" s="197">
        <v>7</v>
      </c>
      <c r="I153" s="198"/>
      <c r="J153" s="199">
        <f>ROUND(I153*H153,2)</f>
        <v>0</v>
      </c>
      <c r="K153" s="200"/>
      <c r="L153" s="37"/>
      <c r="M153" s="201" t="s">
        <v>1</v>
      </c>
      <c r="N153" s="202" t="s">
        <v>38</v>
      </c>
      <c r="O153" s="69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5" t="s">
        <v>133</v>
      </c>
      <c r="AT153" s="205" t="s">
        <v>129</v>
      </c>
      <c r="AU153" s="205" t="s">
        <v>81</v>
      </c>
      <c r="AY153" s="15" t="s">
        <v>128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5" t="s">
        <v>81</v>
      </c>
      <c r="BK153" s="206">
        <f>ROUND(I153*H153,2)</f>
        <v>0</v>
      </c>
      <c r="BL153" s="15" t="s">
        <v>133</v>
      </c>
      <c r="BM153" s="205" t="s">
        <v>202</v>
      </c>
    </row>
    <row r="154" spans="2:51" s="12" customFormat="1" ht="12">
      <c r="B154" s="207"/>
      <c r="C154" s="208"/>
      <c r="D154" s="209" t="s">
        <v>149</v>
      </c>
      <c r="E154" s="210" t="s">
        <v>1</v>
      </c>
      <c r="F154" s="211" t="s">
        <v>670</v>
      </c>
      <c r="G154" s="208"/>
      <c r="H154" s="212">
        <v>7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149</v>
      </c>
      <c r="AU154" s="218" t="s">
        <v>81</v>
      </c>
      <c r="AV154" s="12" t="s">
        <v>83</v>
      </c>
      <c r="AW154" s="12" t="s">
        <v>30</v>
      </c>
      <c r="AX154" s="12" t="s">
        <v>73</v>
      </c>
      <c r="AY154" s="218" t="s">
        <v>128</v>
      </c>
    </row>
    <row r="155" spans="2:51" s="13" customFormat="1" ht="12">
      <c r="B155" s="219"/>
      <c r="C155" s="220"/>
      <c r="D155" s="209" t="s">
        <v>149</v>
      </c>
      <c r="E155" s="221" t="s">
        <v>1</v>
      </c>
      <c r="F155" s="222" t="s">
        <v>153</v>
      </c>
      <c r="G155" s="220"/>
      <c r="H155" s="223">
        <v>7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149</v>
      </c>
      <c r="AU155" s="229" t="s">
        <v>81</v>
      </c>
      <c r="AV155" s="13" t="s">
        <v>133</v>
      </c>
      <c r="AW155" s="13" t="s">
        <v>30</v>
      </c>
      <c r="AX155" s="13" t="s">
        <v>81</v>
      </c>
      <c r="AY155" s="229" t="s">
        <v>128</v>
      </c>
    </row>
    <row r="156" spans="1:65" s="2" customFormat="1" ht="21.75" customHeight="1">
      <c r="A156" s="32"/>
      <c r="B156" s="33"/>
      <c r="C156" s="193" t="s">
        <v>203</v>
      </c>
      <c r="D156" s="193" t="s">
        <v>129</v>
      </c>
      <c r="E156" s="194" t="s">
        <v>558</v>
      </c>
      <c r="F156" s="195" t="s">
        <v>559</v>
      </c>
      <c r="G156" s="196" t="s">
        <v>132</v>
      </c>
      <c r="H156" s="197">
        <v>7</v>
      </c>
      <c r="I156" s="198"/>
      <c r="J156" s="199">
        <f>ROUND(I156*H156,2)</f>
        <v>0</v>
      </c>
      <c r="K156" s="200"/>
      <c r="L156" s="37"/>
      <c r="M156" s="201" t="s">
        <v>1</v>
      </c>
      <c r="N156" s="202" t="s">
        <v>38</v>
      </c>
      <c r="O156" s="69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5" t="s">
        <v>133</v>
      </c>
      <c r="AT156" s="205" t="s">
        <v>129</v>
      </c>
      <c r="AU156" s="205" t="s">
        <v>81</v>
      </c>
      <c r="AY156" s="15" t="s">
        <v>128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5" t="s">
        <v>81</v>
      </c>
      <c r="BK156" s="206">
        <f>ROUND(I156*H156,2)</f>
        <v>0</v>
      </c>
      <c r="BL156" s="15" t="s">
        <v>133</v>
      </c>
      <c r="BM156" s="205" t="s">
        <v>207</v>
      </c>
    </row>
    <row r="157" spans="2:63" s="11" customFormat="1" ht="25.95" customHeight="1">
      <c r="B157" s="179"/>
      <c r="C157" s="180"/>
      <c r="D157" s="181" t="s">
        <v>72</v>
      </c>
      <c r="E157" s="182" t="s">
        <v>450</v>
      </c>
      <c r="F157" s="182" t="s">
        <v>451</v>
      </c>
      <c r="G157" s="180"/>
      <c r="H157" s="180"/>
      <c r="I157" s="183"/>
      <c r="J157" s="184">
        <f>BK157</f>
        <v>0</v>
      </c>
      <c r="K157" s="180"/>
      <c r="L157" s="185"/>
      <c r="M157" s="186"/>
      <c r="N157" s="187"/>
      <c r="O157" s="187"/>
      <c r="P157" s="188">
        <f>SUM(P158:P160)</f>
        <v>0</v>
      </c>
      <c r="Q157" s="187"/>
      <c r="R157" s="188">
        <f>SUM(R158:R160)</f>
        <v>0</v>
      </c>
      <c r="S157" s="187"/>
      <c r="T157" s="189">
        <f>SUM(T158:T160)</f>
        <v>0</v>
      </c>
      <c r="AR157" s="190" t="s">
        <v>81</v>
      </c>
      <c r="AT157" s="191" t="s">
        <v>72</v>
      </c>
      <c r="AU157" s="191" t="s">
        <v>73</v>
      </c>
      <c r="AY157" s="190" t="s">
        <v>128</v>
      </c>
      <c r="BK157" s="192">
        <f>SUM(BK158:BK160)</f>
        <v>0</v>
      </c>
    </row>
    <row r="158" spans="1:65" s="2" customFormat="1" ht="16.5" customHeight="1">
      <c r="A158" s="32"/>
      <c r="B158" s="33"/>
      <c r="C158" s="193" t="s">
        <v>81</v>
      </c>
      <c r="D158" s="193" t="s">
        <v>129</v>
      </c>
      <c r="E158" s="194" t="s">
        <v>457</v>
      </c>
      <c r="F158" s="195" t="s">
        <v>458</v>
      </c>
      <c r="G158" s="196" t="s">
        <v>172</v>
      </c>
      <c r="H158" s="197">
        <v>18.808</v>
      </c>
      <c r="I158" s="198"/>
      <c r="J158" s="199">
        <f>ROUND(I158*H158,2)</f>
        <v>0</v>
      </c>
      <c r="K158" s="200"/>
      <c r="L158" s="37"/>
      <c r="M158" s="201" t="s">
        <v>1</v>
      </c>
      <c r="N158" s="202" t="s">
        <v>38</v>
      </c>
      <c r="O158" s="69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5" t="s">
        <v>133</v>
      </c>
      <c r="AT158" s="205" t="s">
        <v>129</v>
      </c>
      <c r="AU158" s="205" t="s">
        <v>81</v>
      </c>
      <c r="AY158" s="15" t="s">
        <v>128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5" t="s">
        <v>81</v>
      </c>
      <c r="BK158" s="206">
        <f>ROUND(I158*H158,2)</f>
        <v>0</v>
      </c>
      <c r="BL158" s="15" t="s">
        <v>133</v>
      </c>
      <c r="BM158" s="205" t="s">
        <v>211</v>
      </c>
    </row>
    <row r="159" spans="2:51" s="12" customFormat="1" ht="12">
      <c r="B159" s="207"/>
      <c r="C159" s="208"/>
      <c r="D159" s="209" t="s">
        <v>149</v>
      </c>
      <c r="E159" s="210" t="s">
        <v>1</v>
      </c>
      <c r="F159" s="211" t="s">
        <v>671</v>
      </c>
      <c r="G159" s="208"/>
      <c r="H159" s="212">
        <v>18.808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149</v>
      </c>
      <c r="AU159" s="218" t="s">
        <v>81</v>
      </c>
      <c r="AV159" s="12" t="s">
        <v>83</v>
      </c>
      <c r="AW159" s="12" t="s">
        <v>30</v>
      </c>
      <c r="AX159" s="12" t="s">
        <v>73</v>
      </c>
      <c r="AY159" s="218" t="s">
        <v>128</v>
      </c>
    </row>
    <row r="160" spans="2:51" s="13" customFormat="1" ht="12">
      <c r="B160" s="219"/>
      <c r="C160" s="220"/>
      <c r="D160" s="209" t="s">
        <v>149</v>
      </c>
      <c r="E160" s="221" t="s">
        <v>1</v>
      </c>
      <c r="F160" s="222" t="s">
        <v>153</v>
      </c>
      <c r="G160" s="220"/>
      <c r="H160" s="223">
        <v>18.808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149</v>
      </c>
      <c r="AU160" s="229" t="s">
        <v>81</v>
      </c>
      <c r="AV160" s="13" t="s">
        <v>133</v>
      </c>
      <c r="AW160" s="13" t="s">
        <v>30</v>
      </c>
      <c r="AX160" s="13" t="s">
        <v>81</v>
      </c>
      <c r="AY160" s="229" t="s">
        <v>128</v>
      </c>
    </row>
    <row r="161" spans="2:63" s="11" customFormat="1" ht="25.95" customHeight="1">
      <c r="B161" s="179"/>
      <c r="C161" s="180"/>
      <c r="D161" s="181" t="s">
        <v>72</v>
      </c>
      <c r="E161" s="182" t="s">
        <v>241</v>
      </c>
      <c r="F161" s="182" t="s">
        <v>242</v>
      </c>
      <c r="G161" s="180"/>
      <c r="H161" s="180"/>
      <c r="I161" s="183"/>
      <c r="J161" s="184">
        <f>BK161</f>
        <v>0</v>
      </c>
      <c r="K161" s="180"/>
      <c r="L161" s="185"/>
      <c r="M161" s="186"/>
      <c r="N161" s="187"/>
      <c r="O161" s="187"/>
      <c r="P161" s="188">
        <f>SUM(P162:P167)</f>
        <v>0</v>
      </c>
      <c r="Q161" s="187"/>
      <c r="R161" s="188">
        <f>SUM(R162:R167)</f>
        <v>0</v>
      </c>
      <c r="S161" s="187"/>
      <c r="T161" s="189">
        <f>SUM(T162:T167)</f>
        <v>0</v>
      </c>
      <c r="AR161" s="190" t="s">
        <v>81</v>
      </c>
      <c r="AT161" s="191" t="s">
        <v>72</v>
      </c>
      <c r="AU161" s="191" t="s">
        <v>73</v>
      </c>
      <c r="AY161" s="190" t="s">
        <v>128</v>
      </c>
      <c r="BK161" s="192">
        <f>SUM(BK162:BK167)</f>
        <v>0</v>
      </c>
    </row>
    <row r="162" spans="1:65" s="2" customFormat="1" ht="21.75" customHeight="1">
      <c r="A162" s="32"/>
      <c r="B162" s="33"/>
      <c r="C162" s="193" t="s">
        <v>81</v>
      </c>
      <c r="D162" s="193" t="s">
        <v>129</v>
      </c>
      <c r="E162" s="194" t="s">
        <v>562</v>
      </c>
      <c r="F162" s="195" t="s">
        <v>563</v>
      </c>
      <c r="G162" s="196" t="s">
        <v>132</v>
      </c>
      <c r="H162" s="197">
        <v>7</v>
      </c>
      <c r="I162" s="198"/>
      <c r="J162" s="199">
        <f>ROUND(I162*H162,2)</f>
        <v>0</v>
      </c>
      <c r="K162" s="200"/>
      <c r="L162" s="37"/>
      <c r="M162" s="201" t="s">
        <v>1</v>
      </c>
      <c r="N162" s="202" t="s">
        <v>38</v>
      </c>
      <c r="O162" s="69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5" t="s">
        <v>133</v>
      </c>
      <c r="AT162" s="205" t="s">
        <v>129</v>
      </c>
      <c r="AU162" s="205" t="s">
        <v>81</v>
      </c>
      <c r="AY162" s="15" t="s">
        <v>128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5" t="s">
        <v>81</v>
      </c>
      <c r="BK162" s="206">
        <f>ROUND(I162*H162,2)</f>
        <v>0</v>
      </c>
      <c r="BL162" s="15" t="s">
        <v>133</v>
      </c>
      <c r="BM162" s="205" t="s">
        <v>215</v>
      </c>
    </row>
    <row r="163" spans="1:65" s="2" customFormat="1" ht="21.75" customHeight="1">
      <c r="A163" s="32"/>
      <c r="B163" s="33"/>
      <c r="C163" s="193" t="s">
        <v>83</v>
      </c>
      <c r="D163" s="193" t="s">
        <v>129</v>
      </c>
      <c r="E163" s="194" t="s">
        <v>564</v>
      </c>
      <c r="F163" s="195" t="s">
        <v>565</v>
      </c>
      <c r="G163" s="196" t="s">
        <v>132</v>
      </c>
      <c r="H163" s="197">
        <v>14</v>
      </c>
      <c r="I163" s="198"/>
      <c r="J163" s="199">
        <f>ROUND(I163*H163,2)</f>
        <v>0</v>
      </c>
      <c r="K163" s="200"/>
      <c r="L163" s="37"/>
      <c r="M163" s="201" t="s">
        <v>1</v>
      </c>
      <c r="N163" s="202" t="s">
        <v>38</v>
      </c>
      <c r="O163" s="69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5" t="s">
        <v>133</v>
      </c>
      <c r="AT163" s="205" t="s">
        <v>129</v>
      </c>
      <c r="AU163" s="205" t="s">
        <v>81</v>
      </c>
      <c r="AY163" s="15" t="s">
        <v>128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5" t="s">
        <v>81</v>
      </c>
      <c r="BK163" s="206">
        <f>ROUND(I163*H163,2)</f>
        <v>0</v>
      </c>
      <c r="BL163" s="15" t="s">
        <v>133</v>
      </c>
      <c r="BM163" s="205" t="s">
        <v>219</v>
      </c>
    </row>
    <row r="164" spans="1:65" s="2" customFormat="1" ht="21.75" customHeight="1">
      <c r="A164" s="32"/>
      <c r="B164" s="33"/>
      <c r="C164" s="193" t="s">
        <v>154</v>
      </c>
      <c r="D164" s="193" t="s">
        <v>129</v>
      </c>
      <c r="E164" s="194" t="s">
        <v>672</v>
      </c>
      <c r="F164" s="195" t="s">
        <v>673</v>
      </c>
      <c r="G164" s="196" t="s">
        <v>132</v>
      </c>
      <c r="H164" s="197">
        <v>68</v>
      </c>
      <c r="I164" s="198"/>
      <c r="J164" s="199">
        <f>ROUND(I164*H164,2)</f>
        <v>0</v>
      </c>
      <c r="K164" s="200"/>
      <c r="L164" s="37"/>
      <c r="M164" s="201" t="s">
        <v>1</v>
      </c>
      <c r="N164" s="202" t="s">
        <v>38</v>
      </c>
      <c r="O164" s="69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5" t="s">
        <v>133</v>
      </c>
      <c r="AT164" s="205" t="s">
        <v>129</v>
      </c>
      <c r="AU164" s="205" t="s">
        <v>81</v>
      </c>
      <c r="AY164" s="15" t="s">
        <v>128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5" t="s">
        <v>81</v>
      </c>
      <c r="BK164" s="206">
        <f>ROUND(I164*H164,2)</f>
        <v>0</v>
      </c>
      <c r="BL164" s="15" t="s">
        <v>133</v>
      </c>
      <c r="BM164" s="205" t="s">
        <v>223</v>
      </c>
    </row>
    <row r="165" spans="2:51" s="12" customFormat="1" ht="12">
      <c r="B165" s="207"/>
      <c r="C165" s="208"/>
      <c r="D165" s="209" t="s">
        <v>149</v>
      </c>
      <c r="E165" s="210" t="s">
        <v>1</v>
      </c>
      <c r="F165" s="211" t="s">
        <v>668</v>
      </c>
      <c r="G165" s="208"/>
      <c r="H165" s="212">
        <v>66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149</v>
      </c>
      <c r="AU165" s="218" t="s">
        <v>81</v>
      </c>
      <c r="AV165" s="12" t="s">
        <v>83</v>
      </c>
      <c r="AW165" s="12" t="s">
        <v>30</v>
      </c>
      <c r="AX165" s="12" t="s">
        <v>73</v>
      </c>
      <c r="AY165" s="218" t="s">
        <v>128</v>
      </c>
    </row>
    <row r="166" spans="2:51" s="12" customFormat="1" ht="12">
      <c r="B166" s="207"/>
      <c r="C166" s="208"/>
      <c r="D166" s="209" t="s">
        <v>149</v>
      </c>
      <c r="E166" s="210" t="s">
        <v>1</v>
      </c>
      <c r="F166" s="211" t="s">
        <v>669</v>
      </c>
      <c r="G166" s="208"/>
      <c r="H166" s="212">
        <v>2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149</v>
      </c>
      <c r="AU166" s="218" t="s">
        <v>81</v>
      </c>
      <c r="AV166" s="12" t="s">
        <v>83</v>
      </c>
      <c r="AW166" s="12" t="s">
        <v>30</v>
      </c>
      <c r="AX166" s="12" t="s">
        <v>73</v>
      </c>
      <c r="AY166" s="218" t="s">
        <v>128</v>
      </c>
    </row>
    <row r="167" spans="2:51" s="13" customFormat="1" ht="12">
      <c r="B167" s="219"/>
      <c r="C167" s="220"/>
      <c r="D167" s="209" t="s">
        <v>149</v>
      </c>
      <c r="E167" s="221" t="s">
        <v>1</v>
      </c>
      <c r="F167" s="222" t="s">
        <v>153</v>
      </c>
      <c r="G167" s="220"/>
      <c r="H167" s="223">
        <v>68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149</v>
      </c>
      <c r="AU167" s="229" t="s">
        <v>81</v>
      </c>
      <c r="AV167" s="13" t="s">
        <v>133</v>
      </c>
      <c r="AW167" s="13" t="s">
        <v>30</v>
      </c>
      <c r="AX167" s="13" t="s">
        <v>81</v>
      </c>
      <c r="AY167" s="229" t="s">
        <v>128</v>
      </c>
    </row>
    <row r="168" spans="2:63" s="11" customFormat="1" ht="25.95" customHeight="1">
      <c r="B168" s="179"/>
      <c r="C168" s="180"/>
      <c r="D168" s="181" t="s">
        <v>72</v>
      </c>
      <c r="E168" s="182" t="s">
        <v>287</v>
      </c>
      <c r="F168" s="182" t="s">
        <v>288</v>
      </c>
      <c r="G168" s="180"/>
      <c r="H168" s="180"/>
      <c r="I168" s="183"/>
      <c r="J168" s="184">
        <f>BK168</f>
        <v>0</v>
      </c>
      <c r="K168" s="180"/>
      <c r="L168" s="185"/>
      <c r="M168" s="186"/>
      <c r="N168" s="187"/>
      <c r="O168" s="187"/>
      <c r="P168" s="188">
        <f>SUM(P169:P173)</f>
        <v>0</v>
      </c>
      <c r="Q168" s="187"/>
      <c r="R168" s="188">
        <f>SUM(R169:R173)</f>
        <v>0</v>
      </c>
      <c r="S168" s="187"/>
      <c r="T168" s="189">
        <f>SUM(T169:T173)</f>
        <v>0</v>
      </c>
      <c r="AR168" s="190" t="s">
        <v>81</v>
      </c>
      <c r="AT168" s="191" t="s">
        <v>72</v>
      </c>
      <c r="AU168" s="191" t="s">
        <v>73</v>
      </c>
      <c r="AY168" s="190" t="s">
        <v>128</v>
      </c>
      <c r="BK168" s="192">
        <f>SUM(BK169:BK173)</f>
        <v>0</v>
      </c>
    </row>
    <row r="169" spans="1:65" s="2" customFormat="1" ht="16.5" customHeight="1">
      <c r="A169" s="32"/>
      <c r="B169" s="33"/>
      <c r="C169" s="193" t="s">
        <v>81</v>
      </c>
      <c r="D169" s="193" t="s">
        <v>129</v>
      </c>
      <c r="E169" s="194" t="s">
        <v>289</v>
      </c>
      <c r="F169" s="195" t="s">
        <v>290</v>
      </c>
      <c r="G169" s="196" t="s">
        <v>160</v>
      </c>
      <c r="H169" s="197">
        <v>15</v>
      </c>
      <c r="I169" s="198"/>
      <c r="J169" s="199">
        <f>ROUND(I169*H169,2)</f>
        <v>0</v>
      </c>
      <c r="K169" s="200"/>
      <c r="L169" s="37"/>
      <c r="M169" s="201" t="s">
        <v>1</v>
      </c>
      <c r="N169" s="202" t="s">
        <v>38</v>
      </c>
      <c r="O169" s="69"/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5" t="s">
        <v>133</v>
      </c>
      <c r="AT169" s="205" t="s">
        <v>129</v>
      </c>
      <c r="AU169" s="205" t="s">
        <v>81</v>
      </c>
      <c r="AY169" s="15" t="s">
        <v>128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5" t="s">
        <v>81</v>
      </c>
      <c r="BK169" s="206">
        <f>ROUND(I169*H169,2)</f>
        <v>0</v>
      </c>
      <c r="BL169" s="15" t="s">
        <v>133</v>
      </c>
      <c r="BM169" s="205" t="s">
        <v>228</v>
      </c>
    </row>
    <row r="170" spans="1:65" s="2" customFormat="1" ht="21.75" customHeight="1">
      <c r="A170" s="32"/>
      <c r="B170" s="33"/>
      <c r="C170" s="193" t="s">
        <v>83</v>
      </c>
      <c r="D170" s="193" t="s">
        <v>129</v>
      </c>
      <c r="E170" s="194" t="s">
        <v>674</v>
      </c>
      <c r="F170" s="195" t="s">
        <v>675</v>
      </c>
      <c r="G170" s="196" t="s">
        <v>132</v>
      </c>
      <c r="H170" s="197">
        <v>68</v>
      </c>
      <c r="I170" s="198"/>
      <c r="J170" s="199">
        <f>ROUND(I170*H170,2)</f>
        <v>0</v>
      </c>
      <c r="K170" s="200"/>
      <c r="L170" s="37"/>
      <c r="M170" s="201" t="s">
        <v>1</v>
      </c>
      <c r="N170" s="202" t="s">
        <v>38</v>
      </c>
      <c r="O170" s="69"/>
      <c r="P170" s="203">
        <f>O170*H170</f>
        <v>0</v>
      </c>
      <c r="Q170" s="203">
        <v>0</v>
      </c>
      <c r="R170" s="203">
        <f>Q170*H170</f>
        <v>0</v>
      </c>
      <c r="S170" s="203">
        <v>0</v>
      </c>
      <c r="T170" s="20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5" t="s">
        <v>133</v>
      </c>
      <c r="AT170" s="205" t="s">
        <v>129</v>
      </c>
      <c r="AU170" s="205" t="s">
        <v>81</v>
      </c>
      <c r="AY170" s="15" t="s">
        <v>128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5" t="s">
        <v>81</v>
      </c>
      <c r="BK170" s="206">
        <f>ROUND(I170*H170,2)</f>
        <v>0</v>
      </c>
      <c r="BL170" s="15" t="s">
        <v>133</v>
      </c>
      <c r="BM170" s="205" t="s">
        <v>233</v>
      </c>
    </row>
    <row r="171" spans="2:51" s="12" customFormat="1" ht="12">
      <c r="B171" s="207"/>
      <c r="C171" s="208"/>
      <c r="D171" s="209" t="s">
        <v>149</v>
      </c>
      <c r="E171" s="210" t="s">
        <v>1</v>
      </c>
      <c r="F171" s="211" t="s">
        <v>668</v>
      </c>
      <c r="G171" s="208"/>
      <c r="H171" s="212">
        <v>66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149</v>
      </c>
      <c r="AU171" s="218" t="s">
        <v>81</v>
      </c>
      <c r="AV171" s="12" t="s">
        <v>83</v>
      </c>
      <c r="AW171" s="12" t="s">
        <v>30</v>
      </c>
      <c r="AX171" s="12" t="s">
        <v>73</v>
      </c>
      <c r="AY171" s="218" t="s">
        <v>128</v>
      </c>
    </row>
    <row r="172" spans="2:51" s="12" customFormat="1" ht="12">
      <c r="B172" s="207"/>
      <c r="C172" s="208"/>
      <c r="D172" s="209" t="s">
        <v>149</v>
      </c>
      <c r="E172" s="210" t="s">
        <v>1</v>
      </c>
      <c r="F172" s="211" t="s">
        <v>669</v>
      </c>
      <c r="G172" s="208"/>
      <c r="H172" s="212">
        <v>2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149</v>
      </c>
      <c r="AU172" s="218" t="s">
        <v>81</v>
      </c>
      <c r="AV172" s="12" t="s">
        <v>83</v>
      </c>
      <c r="AW172" s="12" t="s">
        <v>30</v>
      </c>
      <c r="AX172" s="12" t="s">
        <v>73</v>
      </c>
      <c r="AY172" s="218" t="s">
        <v>128</v>
      </c>
    </row>
    <row r="173" spans="2:51" s="13" customFormat="1" ht="12">
      <c r="B173" s="219"/>
      <c r="C173" s="220"/>
      <c r="D173" s="209" t="s">
        <v>149</v>
      </c>
      <c r="E173" s="221" t="s">
        <v>1</v>
      </c>
      <c r="F173" s="222" t="s">
        <v>153</v>
      </c>
      <c r="G173" s="220"/>
      <c r="H173" s="223">
        <v>68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149</v>
      </c>
      <c r="AU173" s="229" t="s">
        <v>81</v>
      </c>
      <c r="AV173" s="13" t="s">
        <v>133</v>
      </c>
      <c r="AW173" s="13" t="s">
        <v>30</v>
      </c>
      <c r="AX173" s="13" t="s">
        <v>81</v>
      </c>
      <c r="AY173" s="229" t="s">
        <v>128</v>
      </c>
    </row>
    <row r="174" spans="2:63" s="11" customFormat="1" ht="25.95" customHeight="1">
      <c r="B174" s="179"/>
      <c r="C174" s="180"/>
      <c r="D174" s="181" t="s">
        <v>72</v>
      </c>
      <c r="E174" s="182" t="s">
        <v>676</v>
      </c>
      <c r="F174" s="182" t="s">
        <v>677</v>
      </c>
      <c r="G174" s="180"/>
      <c r="H174" s="180"/>
      <c r="I174" s="183"/>
      <c r="J174" s="184">
        <f>BK174</f>
        <v>0</v>
      </c>
      <c r="K174" s="180"/>
      <c r="L174" s="185"/>
      <c r="M174" s="186"/>
      <c r="N174" s="187"/>
      <c r="O174" s="187"/>
      <c r="P174" s="188">
        <f>SUM(P175:P206)</f>
        <v>0</v>
      </c>
      <c r="Q174" s="187"/>
      <c r="R174" s="188">
        <f>SUM(R175:R206)</f>
        <v>0</v>
      </c>
      <c r="S174" s="187"/>
      <c r="T174" s="189">
        <f>SUM(T175:T206)</f>
        <v>0</v>
      </c>
      <c r="AR174" s="190" t="s">
        <v>81</v>
      </c>
      <c r="AT174" s="191" t="s">
        <v>72</v>
      </c>
      <c r="AU174" s="191" t="s">
        <v>73</v>
      </c>
      <c r="AY174" s="190" t="s">
        <v>128</v>
      </c>
      <c r="BK174" s="192">
        <f>SUM(BK175:BK206)</f>
        <v>0</v>
      </c>
    </row>
    <row r="175" spans="1:65" s="2" customFormat="1" ht="16.5" customHeight="1">
      <c r="A175" s="32"/>
      <c r="B175" s="33"/>
      <c r="C175" s="193" t="s">
        <v>81</v>
      </c>
      <c r="D175" s="193" t="s">
        <v>129</v>
      </c>
      <c r="E175" s="194" t="s">
        <v>678</v>
      </c>
      <c r="F175" s="195" t="s">
        <v>679</v>
      </c>
      <c r="G175" s="196" t="s">
        <v>160</v>
      </c>
      <c r="H175" s="197">
        <v>94.8</v>
      </c>
      <c r="I175" s="198"/>
      <c r="J175" s="199">
        <f aca="true" t="shared" si="0" ref="J175:J206">ROUND(I175*H175,2)</f>
        <v>0</v>
      </c>
      <c r="K175" s="200"/>
      <c r="L175" s="37"/>
      <c r="M175" s="201" t="s">
        <v>1</v>
      </c>
      <c r="N175" s="202" t="s">
        <v>38</v>
      </c>
      <c r="O175" s="69"/>
      <c r="P175" s="203">
        <f aca="true" t="shared" si="1" ref="P175:P206">O175*H175</f>
        <v>0</v>
      </c>
      <c r="Q175" s="203">
        <v>0</v>
      </c>
      <c r="R175" s="203">
        <f aca="true" t="shared" si="2" ref="R175:R206">Q175*H175</f>
        <v>0</v>
      </c>
      <c r="S175" s="203">
        <v>0</v>
      </c>
      <c r="T175" s="204">
        <f aca="true" t="shared" si="3" ref="T175:T206"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5" t="s">
        <v>133</v>
      </c>
      <c r="AT175" s="205" t="s">
        <v>129</v>
      </c>
      <c r="AU175" s="205" t="s">
        <v>81</v>
      </c>
      <c r="AY175" s="15" t="s">
        <v>128</v>
      </c>
      <c r="BE175" s="206">
        <f aca="true" t="shared" si="4" ref="BE175:BE206">IF(N175="základní",J175,0)</f>
        <v>0</v>
      </c>
      <c r="BF175" s="206">
        <f aca="true" t="shared" si="5" ref="BF175:BF206">IF(N175="snížená",J175,0)</f>
        <v>0</v>
      </c>
      <c r="BG175" s="206">
        <f aca="true" t="shared" si="6" ref="BG175:BG206">IF(N175="zákl. přenesená",J175,0)</f>
        <v>0</v>
      </c>
      <c r="BH175" s="206">
        <f aca="true" t="shared" si="7" ref="BH175:BH206">IF(N175="sníž. přenesená",J175,0)</f>
        <v>0</v>
      </c>
      <c r="BI175" s="206">
        <f aca="true" t="shared" si="8" ref="BI175:BI206">IF(N175="nulová",J175,0)</f>
        <v>0</v>
      </c>
      <c r="BJ175" s="15" t="s">
        <v>81</v>
      </c>
      <c r="BK175" s="206">
        <f aca="true" t="shared" si="9" ref="BK175:BK206">ROUND(I175*H175,2)</f>
        <v>0</v>
      </c>
      <c r="BL175" s="15" t="s">
        <v>133</v>
      </c>
      <c r="BM175" s="205" t="s">
        <v>240</v>
      </c>
    </row>
    <row r="176" spans="1:65" s="2" customFormat="1" ht="21.75" customHeight="1">
      <c r="A176" s="32"/>
      <c r="B176" s="33"/>
      <c r="C176" s="193" t="s">
        <v>83</v>
      </c>
      <c r="D176" s="193" t="s">
        <v>129</v>
      </c>
      <c r="E176" s="194" t="s">
        <v>680</v>
      </c>
      <c r="F176" s="195" t="s">
        <v>681</v>
      </c>
      <c r="G176" s="196" t="s">
        <v>160</v>
      </c>
      <c r="H176" s="197">
        <v>94.8</v>
      </c>
      <c r="I176" s="198"/>
      <c r="J176" s="199">
        <f t="shared" si="0"/>
        <v>0</v>
      </c>
      <c r="K176" s="200"/>
      <c r="L176" s="37"/>
      <c r="M176" s="201" t="s">
        <v>1</v>
      </c>
      <c r="N176" s="202" t="s">
        <v>38</v>
      </c>
      <c r="O176" s="69"/>
      <c r="P176" s="203">
        <f t="shared" si="1"/>
        <v>0</v>
      </c>
      <c r="Q176" s="203">
        <v>0</v>
      </c>
      <c r="R176" s="203">
        <f t="shared" si="2"/>
        <v>0</v>
      </c>
      <c r="S176" s="203">
        <v>0</v>
      </c>
      <c r="T176" s="204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5" t="s">
        <v>133</v>
      </c>
      <c r="AT176" s="205" t="s">
        <v>129</v>
      </c>
      <c r="AU176" s="205" t="s">
        <v>81</v>
      </c>
      <c r="AY176" s="15" t="s">
        <v>128</v>
      </c>
      <c r="BE176" s="206">
        <f t="shared" si="4"/>
        <v>0</v>
      </c>
      <c r="BF176" s="206">
        <f t="shared" si="5"/>
        <v>0</v>
      </c>
      <c r="BG176" s="206">
        <f t="shared" si="6"/>
        <v>0</v>
      </c>
      <c r="BH176" s="206">
        <f t="shared" si="7"/>
        <v>0</v>
      </c>
      <c r="BI176" s="206">
        <f t="shared" si="8"/>
        <v>0</v>
      </c>
      <c r="BJ176" s="15" t="s">
        <v>81</v>
      </c>
      <c r="BK176" s="206">
        <f t="shared" si="9"/>
        <v>0</v>
      </c>
      <c r="BL176" s="15" t="s">
        <v>133</v>
      </c>
      <c r="BM176" s="205" t="s">
        <v>245</v>
      </c>
    </row>
    <row r="177" spans="1:65" s="2" customFormat="1" ht="16.5" customHeight="1">
      <c r="A177" s="32"/>
      <c r="B177" s="33"/>
      <c r="C177" s="193" t="s">
        <v>154</v>
      </c>
      <c r="D177" s="193" t="s">
        <v>129</v>
      </c>
      <c r="E177" s="194" t="s">
        <v>682</v>
      </c>
      <c r="F177" s="195" t="s">
        <v>683</v>
      </c>
      <c r="G177" s="196" t="s">
        <v>160</v>
      </c>
      <c r="H177" s="197">
        <v>83.5</v>
      </c>
      <c r="I177" s="198"/>
      <c r="J177" s="199">
        <f t="shared" si="0"/>
        <v>0</v>
      </c>
      <c r="K177" s="200"/>
      <c r="L177" s="37"/>
      <c r="M177" s="201" t="s">
        <v>1</v>
      </c>
      <c r="N177" s="202" t="s">
        <v>38</v>
      </c>
      <c r="O177" s="69"/>
      <c r="P177" s="203">
        <f t="shared" si="1"/>
        <v>0</v>
      </c>
      <c r="Q177" s="203">
        <v>0</v>
      </c>
      <c r="R177" s="203">
        <f t="shared" si="2"/>
        <v>0</v>
      </c>
      <c r="S177" s="203">
        <v>0</v>
      </c>
      <c r="T177" s="204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5" t="s">
        <v>133</v>
      </c>
      <c r="AT177" s="205" t="s">
        <v>129</v>
      </c>
      <c r="AU177" s="205" t="s">
        <v>81</v>
      </c>
      <c r="AY177" s="15" t="s">
        <v>128</v>
      </c>
      <c r="BE177" s="206">
        <f t="shared" si="4"/>
        <v>0</v>
      </c>
      <c r="BF177" s="206">
        <f t="shared" si="5"/>
        <v>0</v>
      </c>
      <c r="BG177" s="206">
        <f t="shared" si="6"/>
        <v>0</v>
      </c>
      <c r="BH177" s="206">
        <f t="shared" si="7"/>
        <v>0</v>
      </c>
      <c r="BI177" s="206">
        <f t="shared" si="8"/>
        <v>0</v>
      </c>
      <c r="BJ177" s="15" t="s">
        <v>81</v>
      </c>
      <c r="BK177" s="206">
        <f t="shared" si="9"/>
        <v>0</v>
      </c>
      <c r="BL177" s="15" t="s">
        <v>133</v>
      </c>
      <c r="BM177" s="205" t="s">
        <v>248</v>
      </c>
    </row>
    <row r="178" spans="1:65" s="2" customFormat="1" ht="21.75" customHeight="1">
      <c r="A178" s="32"/>
      <c r="B178" s="33"/>
      <c r="C178" s="193" t="s">
        <v>133</v>
      </c>
      <c r="D178" s="193" t="s">
        <v>129</v>
      </c>
      <c r="E178" s="194" t="s">
        <v>684</v>
      </c>
      <c r="F178" s="195" t="s">
        <v>685</v>
      </c>
      <c r="G178" s="196" t="s">
        <v>160</v>
      </c>
      <c r="H178" s="197">
        <v>83.5</v>
      </c>
      <c r="I178" s="198"/>
      <c r="J178" s="199">
        <f t="shared" si="0"/>
        <v>0</v>
      </c>
      <c r="K178" s="200"/>
      <c r="L178" s="37"/>
      <c r="M178" s="201" t="s">
        <v>1</v>
      </c>
      <c r="N178" s="202" t="s">
        <v>38</v>
      </c>
      <c r="O178" s="69"/>
      <c r="P178" s="203">
        <f t="shared" si="1"/>
        <v>0</v>
      </c>
      <c r="Q178" s="203">
        <v>0</v>
      </c>
      <c r="R178" s="203">
        <f t="shared" si="2"/>
        <v>0</v>
      </c>
      <c r="S178" s="203">
        <v>0</v>
      </c>
      <c r="T178" s="204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5" t="s">
        <v>133</v>
      </c>
      <c r="AT178" s="205" t="s">
        <v>129</v>
      </c>
      <c r="AU178" s="205" t="s">
        <v>81</v>
      </c>
      <c r="AY178" s="15" t="s">
        <v>128</v>
      </c>
      <c r="BE178" s="206">
        <f t="shared" si="4"/>
        <v>0</v>
      </c>
      <c r="BF178" s="206">
        <f t="shared" si="5"/>
        <v>0</v>
      </c>
      <c r="BG178" s="206">
        <f t="shared" si="6"/>
        <v>0</v>
      </c>
      <c r="BH178" s="206">
        <f t="shared" si="7"/>
        <v>0</v>
      </c>
      <c r="BI178" s="206">
        <f t="shared" si="8"/>
        <v>0</v>
      </c>
      <c r="BJ178" s="15" t="s">
        <v>81</v>
      </c>
      <c r="BK178" s="206">
        <f t="shared" si="9"/>
        <v>0</v>
      </c>
      <c r="BL178" s="15" t="s">
        <v>133</v>
      </c>
      <c r="BM178" s="205" t="s">
        <v>252</v>
      </c>
    </row>
    <row r="179" spans="1:65" s="2" customFormat="1" ht="16.5" customHeight="1">
      <c r="A179" s="32"/>
      <c r="B179" s="33"/>
      <c r="C179" s="193" t="s">
        <v>165</v>
      </c>
      <c r="D179" s="193" t="s">
        <v>129</v>
      </c>
      <c r="E179" s="194" t="s">
        <v>686</v>
      </c>
      <c r="F179" s="195" t="s">
        <v>687</v>
      </c>
      <c r="G179" s="196" t="s">
        <v>160</v>
      </c>
      <c r="H179" s="197">
        <v>56.8</v>
      </c>
      <c r="I179" s="198"/>
      <c r="J179" s="199">
        <f t="shared" si="0"/>
        <v>0</v>
      </c>
      <c r="K179" s="200"/>
      <c r="L179" s="37"/>
      <c r="M179" s="201" t="s">
        <v>1</v>
      </c>
      <c r="N179" s="202" t="s">
        <v>38</v>
      </c>
      <c r="O179" s="69"/>
      <c r="P179" s="203">
        <f t="shared" si="1"/>
        <v>0</v>
      </c>
      <c r="Q179" s="203">
        <v>0</v>
      </c>
      <c r="R179" s="203">
        <f t="shared" si="2"/>
        <v>0</v>
      </c>
      <c r="S179" s="203">
        <v>0</v>
      </c>
      <c r="T179" s="204">
        <f t="shared" si="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5" t="s">
        <v>133</v>
      </c>
      <c r="AT179" s="205" t="s">
        <v>129</v>
      </c>
      <c r="AU179" s="205" t="s">
        <v>81</v>
      </c>
      <c r="AY179" s="15" t="s">
        <v>128</v>
      </c>
      <c r="BE179" s="206">
        <f t="shared" si="4"/>
        <v>0</v>
      </c>
      <c r="BF179" s="206">
        <f t="shared" si="5"/>
        <v>0</v>
      </c>
      <c r="BG179" s="206">
        <f t="shared" si="6"/>
        <v>0</v>
      </c>
      <c r="BH179" s="206">
        <f t="shared" si="7"/>
        <v>0</v>
      </c>
      <c r="BI179" s="206">
        <f t="shared" si="8"/>
        <v>0</v>
      </c>
      <c r="BJ179" s="15" t="s">
        <v>81</v>
      </c>
      <c r="BK179" s="206">
        <f t="shared" si="9"/>
        <v>0</v>
      </c>
      <c r="BL179" s="15" t="s">
        <v>133</v>
      </c>
      <c r="BM179" s="205" t="s">
        <v>255</v>
      </c>
    </row>
    <row r="180" spans="1:65" s="2" customFormat="1" ht="16.5" customHeight="1">
      <c r="A180" s="32"/>
      <c r="B180" s="33"/>
      <c r="C180" s="193" t="s">
        <v>157</v>
      </c>
      <c r="D180" s="193" t="s">
        <v>129</v>
      </c>
      <c r="E180" s="194" t="s">
        <v>688</v>
      </c>
      <c r="F180" s="195" t="s">
        <v>689</v>
      </c>
      <c r="G180" s="196" t="s">
        <v>160</v>
      </c>
      <c r="H180" s="197">
        <v>56.8</v>
      </c>
      <c r="I180" s="198"/>
      <c r="J180" s="199">
        <f t="shared" si="0"/>
        <v>0</v>
      </c>
      <c r="K180" s="200"/>
      <c r="L180" s="37"/>
      <c r="M180" s="201" t="s">
        <v>1</v>
      </c>
      <c r="N180" s="202" t="s">
        <v>38</v>
      </c>
      <c r="O180" s="69"/>
      <c r="P180" s="203">
        <f t="shared" si="1"/>
        <v>0</v>
      </c>
      <c r="Q180" s="203">
        <v>0</v>
      </c>
      <c r="R180" s="203">
        <f t="shared" si="2"/>
        <v>0</v>
      </c>
      <c r="S180" s="203">
        <v>0</v>
      </c>
      <c r="T180" s="204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5" t="s">
        <v>133</v>
      </c>
      <c r="AT180" s="205" t="s">
        <v>129</v>
      </c>
      <c r="AU180" s="205" t="s">
        <v>81</v>
      </c>
      <c r="AY180" s="15" t="s">
        <v>128</v>
      </c>
      <c r="BE180" s="206">
        <f t="shared" si="4"/>
        <v>0</v>
      </c>
      <c r="BF180" s="206">
        <f t="shared" si="5"/>
        <v>0</v>
      </c>
      <c r="BG180" s="206">
        <f t="shared" si="6"/>
        <v>0</v>
      </c>
      <c r="BH180" s="206">
        <f t="shared" si="7"/>
        <v>0</v>
      </c>
      <c r="BI180" s="206">
        <f t="shared" si="8"/>
        <v>0</v>
      </c>
      <c r="BJ180" s="15" t="s">
        <v>81</v>
      </c>
      <c r="BK180" s="206">
        <f t="shared" si="9"/>
        <v>0</v>
      </c>
      <c r="BL180" s="15" t="s">
        <v>133</v>
      </c>
      <c r="BM180" s="205" t="s">
        <v>258</v>
      </c>
    </row>
    <row r="181" spans="1:65" s="2" customFormat="1" ht="16.5" customHeight="1">
      <c r="A181" s="32"/>
      <c r="B181" s="33"/>
      <c r="C181" s="193" t="s">
        <v>179</v>
      </c>
      <c r="D181" s="193" t="s">
        <v>129</v>
      </c>
      <c r="E181" s="194" t="s">
        <v>690</v>
      </c>
      <c r="F181" s="195" t="s">
        <v>691</v>
      </c>
      <c r="G181" s="196" t="s">
        <v>137</v>
      </c>
      <c r="H181" s="197">
        <v>2</v>
      </c>
      <c r="I181" s="198"/>
      <c r="J181" s="199">
        <f t="shared" si="0"/>
        <v>0</v>
      </c>
      <c r="K181" s="200"/>
      <c r="L181" s="37"/>
      <c r="M181" s="201" t="s">
        <v>1</v>
      </c>
      <c r="N181" s="202" t="s">
        <v>38</v>
      </c>
      <c r="O181" s="69"/>
      <c r="P181" s="203">
        <f t="shared" si="1"/>
        <v>0</v>
      </c>
      <c r="Q181" s="203">
        <v>0</v>
      </c>
      <c r="R181" s="203">
        <f t="shared" si="2"/>
        <v>0</v>
      </c>
      <c r="S181" s="203">
        <v>0</v>
      </c>
      <c r="T181" s="204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5" t="s">
        <v>133</v>
      </c>
      <c r="AT181" s="205" t="s">
        <v>129</v>
      </c>
      <c r="AU181" s="205" t="s">
        <v>81</v>
      </c>
      <c r="AY181" s="15" t="s">
        <v>128</v>
      </c>
      <c r="BE181" s="206">
        <f t="shared" si="4"/>
        <v>0</v>
      </c>
      <c r="BF181" s="206">
        <f t="shared" si="5"/>
        <v>0</v>
      </c>
      <c r="BG181" s="206">
        <f t="shared" si="6"/>
        <v>0</v>
      </c>
      <c r="BH181" s="206">
        <f t="shared" si="7"/>
        <v>0</v>
      </c>
      <c r="BI181" s="206">
        <f t="shared" si="8"/>
        <v>0</v>
      </c>
      <c r="BJ181" s="15" t="s">
        <v>81</v>
      </c>
      <c r="BK181" s="206">
        <f t="shared" si="9"/>
        <v>0</v>
      </c>
      <c r="BL181" s="15" t="s">
        <v>133</v>
      </c>
      <c r="BM181" s="205" t="s">
        <v>261</v>
      </c>
    </row>
    <row r="182" spans="1:65" s="2" customFormat="1" ht="16.5" customHeight="1">
      <c r="A182" s="32"/>
      <c r="B182" s="33"/>
      <c r="C182" s="193" t="s">
        <v>161</v>
      </c>
      <c r="D182" s="193" t="s">
        <v>129</v>
      </c>
      <c r="E182" s="194" t="s">
        <v>692</v>
      </c>
      <c r="F182" s="195" t="s">
        <v>693</v>
      </c>
      <c r="G182" s="196" t="s">
        <v>137</v>
      </c>
      <c r="H182" s="197">
        <v>2</v>
      </c>
      <c r="I182" s="198"/>
      <c r="J182" s="199">
        <f t="shared" si="0"/>
        <v>0</v>
      </c>
      <c r="K182" s="200"/>
      <c r="L182" s="37"/>
      <c r="M182" s="201" t="s">
        <v>1</v>
      </c>
      <c r="N182" s="202" t="s">
        <v>38</v>
      </c>
      <c r="O182" s="69"/>
      <c r="P182" s="203">
        <f t="shared" si="1"/>
        <v>0</v>
      </c>
      <c r="Q182" s="203">
        <v>0</v>
      </c>
      <c r="R182" s="203">
        <f t="shared" si="2"/>
        <v>0</v>
      </c>
      <c r="S182" s="203">
        <v>0</v>
      </c>
      <c r="T182" s="204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5" t="s">
        <v>133</v>
      </c>
      <c r="AT182" s="205" t="s">
        <v>129</v>
      </c>
      <c r="AU182" s="205" t="s">
        <v>81</v>
      </c>
      <c r="AY182" s="15" t="s">
        <v>128</v>
      </c>
      <c r="BE182" s="206">
        <f t="shared" si="4"/>
        <v>0</v>
      </c>
      <c r="BF182" s="206">
        <f t="shared" si="5"/>
        <v>0</v>
      </c>
      <c r="BG182" s="206">
        <f t="shared" si="6"/>
        <v>0</v>
      </c>
      <c r="BH182" s="206">
        <f t="shared" si="7"/>
        <v>0</v>
      </c>
      <c r="BI182" s="206">
        <f t="shared" si="8"/>
        <v>0</v>
      </c>
      <c r="BJ182" s="15" t="s">
        <v>81</v>
      </c>
      <c r="BK182" s="206">
        <f t="shared" si="9"/>
        <v>0</v>
      </c>
      <c r="BL182" s="15" t="s">
        <v>133</v>
      </c>
      <c r="BM182" s="205" t="s">
        <v>264</v>
      </c>
    </row>
    <row r="183" spans="1:65" s="2" customFormat="1" ht="16.5" customHeight="1">
      <c r="A183" s="32"/>
      <c r="B183" s="33"/>
      <c r="C183" s="193" t="s">
        <v>188</v>
      </c>
      <c r="D183" s="193" t="s">
        <v>129</v>
      </c>
      <c r="E183" s="194" t="s">
        <v>694</v>
      </c>
      <c r="F183" s="195" t="s">
        <v>695</v>
      </c>
      <c r="G183" s="196" t="s">
        <v>137</v>
      </c>
      <c r="H183" s="197">
        <v>11</v>
      </c>
      <c r="I183" s="198"/>
      <c r="J183" s="199">
        <f t="shared" si="0"/>
        <v>0</v>
      </c>
      <c r="K183" s="200"/>
      <c r="L183" s="37"/>
      <c r="M183" s="201" t="s">
        <v>1</v>
      </c>
      <c r="N183" s="202" t="s">
        <v>38</v>
      </c>
      <c r="O183" s="69"/>
      <c r="P183" s="203">
        <f t="shared" si="1"/>
        <v>0</v>
      </c>
      <c r="Q183" s="203">
        <v>0</v>
      </c>
      <c r="R183" s="203">
        <f t="shared" si="2"/>
        <v>0</v>
      </c>
      <c r="S183" s="203">
        <v>0</v>
      </c>
      <c r="T183" s="204">
        <f t="shared" si="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5" t="s">
        <v>133</v>
      </c>
      <c r="AT183" s="205" t="s">
        <v>129</v>
      </c>
      <c r="AU183" s="205" t="s">
        <v>81</v>
      </c>
      <c r="AY183" s="15" t="s">
        <v>128</v>
      </c>
      <c r="BE183" s="206">
        <f t="shared" si="4"/>
        <v>0</v>
      </c>
      <c r="BF183" s="206">
        <f t="shared" si="5"/>
        <v>0</v>
      </c>
      <c r="BG183" s="206">
        <f t="shared" si="6"/>
        <v>0</v>
      </c>
      <c r="BH183" s="206">
        <f t="shared" si="7"/>
        <v>0</v>
      </c>
      <c r="BI183" s="206">
        <f t="shared" si="8"/>
        <v>0</v>
      </c>
      <c r="BJ183" s="15" t="s">
        <v>81</v>
      </c>
      <c r="BK183" s="206">
        <f t="shared" si="9"/>
        <v>0</v>
      </c>
      <c r="BL183" s="15" t="s">
        <v>133</v>
      </c>
      <c r="BM183" s="205" t="s">
        <v>267</v>
      </c>
    </row>
    <row r="184" spans="1:65" s="2" customFormat="1" ht="16.5" customHeight="1">
      <c r="A184" s="32"/>
      <c r="B184" s="33"/>
      <c r="C184" s="193" t="s">
        <v>168</v>
      </c>
      <c r="D184" s="193" t="s">
        <v>129</v>
      </c>
      <c r="E184" s="194" t="s">
        <v>696</v>
      </c>
      <c r="F184" s="195" t="s">
        <v>697</v>
      </c>
      <c r="G184" s="196" t="s">
        <v>137</v>
      </c>
      <c r="H184" s="197">
        <v>2</v>
      </c>
      <c r="I184" s="198"/>
      <c r="J184" s="199">
        <f t="shared" si="0"/>
        <v>0</v>
      </c>
      <c r="K184" s="200"/>
      <c r="L184" s="37"/>
      <c r="M184" s="201" t="s">
        <v>1</v>
      </c>
      <c r="N184" s="202" t="s">
        <v>38</v>
      </c>
      <c r="O184" s="69"/>
      <c r="P184" s="203">
        <f t="shared" si="1"/>
        <v>0</v>
      </c>
      <c r="Q184" s="203">
        <v>0</v>
      </c>
      <c r="R184" s="203">
        <f t="shared" si="2"/>
        <v>0</v>
      </c>
      <c r="S184" s="203">
        <v>0</v>
      </c>
      <c r="T184" s="204">
        <f t="shared" si="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05" t="s">
        <v>133</v>
      </c>
      <c r="AT184" s="205" t="s">
        <v>129</v>
      </c>
      <c r="AU184" s="205" t="s">
        <v>81</v>
      </c>
      <c r="AY184" s="15" t="s">
        <v>128</v>
      </c>
      <c r="BE184" s="206">
        <f t="shared" si="4"/>
        <v>0</v>
      </c>
      <c r="BF184" s="206">
        <f t="shared" si="5"/>
        <v>0</v>
      </c>
      <c r="BG184" s="206">
        <f t="shared" si="6"/>
        <v>0</v>
      </c>
      <c r="BH184" s="206">
        <f t="shared" si="7"/>
        <v>0</v>
      </c>
      <c r="BI184" s="206">
        <f t="shared" si="8"/>
        <v>0</v>
      </c>
      <c r="BJ184" s="15" t="s">
        <v>81</v>
      </c>
      <c r="BK184" s="206">
        <f t="shared" si="9"/>
        <v>0</v>
      </c>
      <c r="BL184" s="15" t="s">
        <v>133</v>
      </c>
      <c r="BM184" s="205" t="s">
        <v>270</v>
      </c>
    </row>
    <row r="185" spans="1:65" s="2" customFormat="1" ht="16.5" customHeight="1">
      <c r="A185" s="32"/>
      <c r="B185" s="33"/>
      <c r="C185" s="193" t="s">
        <v>195</v>
      </c>
      <c r="D185" s="193" t="s">
        <v>129</v>
      </c>
      <c r="E185" s="194" t="s">
        <v>698</v>
      </c>
      <c r="F185" s="195" t="s">
        <v>699</v>
      </c>
      <c r="G185" s="196" t="s">
        <v>137</v>
      </c>
      <c r="H185" s="197">
        <v>11</v>
      </c>
      <c r="I185" s="198"/>
      <c r="J185" s="199">
        <f t="shared" si="0"/>
        <v>0</v>
      </c>
      <c r="K185" s="200"/>
      <c r="L185" s="37"/>
      <c r="M185" s="201" t="s">
        <v>1</v>
      </c>
      <c r="N185" s="202" t="s">
        <v>38</v>
      </c>
      <c r="O185" s="69"/>
      <c r="P185" s="203">
        <f t="shared" si="1"/>
        <v>0</v>
      </c>
      <c r="Q185" s="203">
        <v>0</v>
      </c>
      <c r="R185" s="203">
        <f t="shared" si="2"/>
        <v>0</v>
      </c>
      <c r="S185" s="203">
        <v>0</v>
      </c>
      <c r="T185" s="204">
        <f t="shared" si="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5" t="s">
        <v>133</v>
      </c>
      <c r="AT185" s="205" t="s">
        <v>129</v>
      </c>
      <c r="AU185" s="205" t="s">
        <v>81</v>
      </c>
      <c r="AY185" s="15" t="s">
        <v>128</v>
      </c>
      <c r="BE185" s="206">
        <f t="shared" si="4"/>
        <v>0</v>
      </c>
      <c r="BF185" s="206">
        <f t="shared" si="5"/>
        <v>0</v>
      </c>
      <c r="BG185" s="206">
        <f t="shared" si="6"/>
        <v>0</v>
      </c>
      <c r="BH185" s="206">
        <f t="shared" si="7"/>
        <v>0</v>
      </c>
      <c r="BI185" s="206">
        <f t="shared" si="8"/>
        <v>0</v>
      </c>
      <c r="BJ185" s="15" t="s">
        <v>81</v>
      </c>
      <c r="BK185" s="206">
        <f t="shared" si="9"/>
        <v>0</v>
      </c>
      <c r="BL185" s="15" t="s">
        <v>133</v>
      </c>
      <c r="BM185" s="205" t="s">
        <v>273</v>
      </c>
    </row>
    <row r="186" spans="1:65" s="2" customFormat="1" ht="16.5" customHeight="1">
      <c r="A186" s="32"/>
      <c r="B186" s="33"/>
      <c r="C186" s="193" t="s">
        <v>162</v>
      </c>
      <c r="D186" s="193" t="s">
        <v>129</v>
      </c>
      <c r="E186" s="194" t="s">
        <v>700</v>
      </c>
      <c r="F186" s="195" t="s">
        <v>701</v>
      </c>
      <c r="G186" s="196" t="s">
        <v>137</v>
      </c>
      <c r="H186" s="197">
        <v>11</v>
      </c>
      <c r="I186" s="198"/>
      <c r="J186" s="199">
        <f t="shared" si="0"/>
        <v>0</v>
      </c>
      <c r="K186" s="200"/>
      <c r="L186" s="37"/>
      <c r="M186" s="201" t="s">
        <v>1</v>
      </c>
      <c r="N186" s="202" t="s">
        <v>38</v>
      </c>
      <c r="O186" s="69"/>
      <c r="P186" s="203">
        <f t="shared" si="1"/>
        <v>0</v>
      </c>
      <c r="Q186" s="203">
        <v>0</v>
      </c>
      <c r="R186" s="203">
        <f t="shared" si="2"/>
        <v>0</v>
      </c>
      <c r="S186" s="203">
        <v>0</v>
      </c>
      <c r="T186" s="204">
        <f t="shared" si="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5" t="s">
        <v>133</v>
      </c>
      <c r="AT186" s="205" t="s">
        <v>129</v>
      </c>
      <c r="AU186" s="205" t="s">
        <v>81</v>
      </c>
      <c r="AY186" s="15" t="s">
        <v>128</v>
      </c>
      <c r="BE186" s="206">
        <f t="shared" si="4"/>
        <v>0</v>
      </c>
      <c r="BF186" s="206">
        <f t="shared" si="5"/>
        <v>0</v>
      </c>
      <c r="BG186" s="206">
        <f t="shared" si="6"/>
        <v>0</v>
      </c>
      <c r="BH186" s="206">
        <f t="shared" si="7"/>
        <v>0</v>
      </c>
      <c r="BI186" s="206">
        <f t="shared" si="8"/>
        <v>0</v>
      </c>
      <c r="BJ186" s="15" t="s">
        <v>81</v>
      </c>
      <c r="BK186" s="206">
        <f t="shared" si="9"/>
        <v>0</v>
      </c>
      <c r="BL186" s="15" t="s">
        <v>133</v>
      </c>
      <c r="BM186" s="205" t="s">
        <v>274</v>
      </c>
    </row>
    <row r="187" spans="1:65" s="2" customFormat="1" ht="16.5" customHeight="1">
      <c r="A187" s="32"/>
      <c r="B187" s="33"/>
      <c r="C187" s="193" t="s">
        <v>203</v>
      </c>
      <c r="D187" s="193" t="s">
        <v>129</v>
      </c>
      <c r="E187" s="194" t="s">
        <v>702</v>
      </c>
      <c r="F187" s="195" t="s">
        <v>703</v>
      </c>
      <c r="G187" s="196" t="s">
        <v>137</v>
      </c>
      <c r="H187" s="197">
        <v>16</v>
      </c>
      <c r="I187" s="198"/>
      <c r="J187" s="199">
        <f t="shared" si="0"/>
        <v>0</v>
      </c>
      <c r="K187" s="200"/>
      <c r="L187" s="37"/>
      <c r="M187" s="201" t="s">
        <v>1</v>
      </c>
      <c r="N187" s="202" t="s">
        <v>38</v>
      </c>
      <c r="O187" s="69"/>
      <c r="P187" s="203">
        <f t="shared" si="1"/>
        <v>0</v>
      </c>
      <c r="Q187" s="203">
        <v>0</v>
      </c>
      <c r="R187" s="203">
        <f t="shared" si="2"/>
        <v>0</v>
      </c>
      <c r="S187" s="203">
        <v>0</v>
      </c>
      <c r="T187" s="204">
        <f t="shared" si="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5" t="s">
        <v>133</v>
      </c>
      <c r="AT187" s="205" t="s">
        <v>129</v>
      </c>
      <c r="AU187" s="205" t="s">
        <v>81</v>
      </c>
      <c r="AY187" s="15" t="s">
        <v>128</v>
      </c>
      <c r="BE187" s="206">
        <f t="shared" si="4"/>
        <v>0</v>
      </c>
      <c r="BF187" s="206">
        <f t="shared" si="5"/>
        <v>0</v>
      </c>
      <c r="BG187" s="206">
        <f t="shared" si="6"/>
        <v>0</v>
      </c>
      <c r="BH187" s="206">
        <f t="shared" si="7"/>
        <v>0</v>
      </c>
      <c r="BI187" s="206">
        <f t="shared" si="8"/>
        <v>0</v>
      </c>
      <c r="BJ187" s="15" t="s">
        <v>81</v>
      </c>
      <c r="BK187" s="206">
        <f t="shared" si="9"/>
        <v>0</v>
      </c>
      <c r="BL187" s="15" t="s">
        <v>133</v>
      </c>
      <c r="BM187" s="205" t="s">
        <v>277</v>
      </c>
    </row>
    <row r="188" spans="1:65" s="2" customFormat="1" ht="16.5" customHeight="1">
      <c r="A188" s="32"/>
      <c r="B188" s="33"/>
      <c r="C188" s="193" t="s">
        <v>182</v>
      </c>
      <c r="D188" s="193" t="s">
        <v>129</v>
      </c>
      <c r="E188" s="194" t="s">
        <v>704</v>
      </c>
      <c r="F188" s="195" t="s">
        <v>705</v>
      </c>
      <c r="G188" s="196" t="s">
        <v>137</v>
      </c>
      <c r="H188" s="197">
        <v>18</v>
      </c>
      <c r="I188" s="198"/>
      <c r="J188" s="199">
        <f t="shared" si="0"/>
        <v>0</v>
      </c>
      <c r="K188" s="200"/>
      <c r="L188" s="37"/>
      <c r="M188" s="201" t="s">
        <v>1</v>
      </c>
      <c r="N188" s="202" t="s">
        <v>38</v>
      </c>
      <c r="O188" s="69"/>
      <c r="P188" s="203">
        <f t="shared" si="1"/>
        <v>0</v>
      </c>
      <c r="Q188" s="203">
        <v>0</v>
      </c>
      <c r="R188" s="203">
        <f t="shared" si="2"/>
        <v>0</v>
      </c>
      <c r="S188" s="203">
        <v>0</v>
      </c>
      <c r="T188" s="204">
        <f t="shared" si="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5" t="s">
        <v>133</v>
      </c>
      <c r="AT188" s="205" t="s">
        <v>129</v>
      </c>
      <c r="AU188" s="205" t="s">
        <v>81</v>
      </c>
      <c r="AY188" s="15" t="s">
        <v>128</v>
      </c>
      <c r="BE188" s="206">
        <f t="shared" si="4"/>
        <v>0</v>
      </c>
      <c r="BF188" s="206">
        <f t="shared" si="5"/>
        <v>0</v>
      </c>
      <c r="BG188" s="206">
        <f t="shared" si="6"/>
        <v>0</v>
      </c>
      <c r="BH188" s="206">
        <f t="shared" si="7"/>
        <v>0</v>
      </c>
      <c r="BI188" s="206">
        <f t="shared" si="8"/>
        <v>0</v>
      </c>
      <c r="BJ188" s="15" t="s">
        <v>81</v>
      </c>
      <c r="BK188" s="206">
        <f t="shared" si="9"/>
        <v>0</v>
      </c>
      <c r="BL188" s="15" t="s">
        <v>133</v>
      </c>
      <c r="BM188" s="205" t="s">
        <v>280</v>
      </c>
    </row>
    <row r="189" spans="1:65" s="2" customFormat="1" ht="21.75" customHeight="1">
      <c r="A189" s="32"/>
      <c r="B189" s="33"/>
      <c r="C189" s="193" t="s">
        <v>8</v>
      </c>
      <c r="D189" s="193" t="s">
        <v>129</v>
      </c>
      <c r="E189" s="194" t="s">
        <v>706</v>
      </c>
      <c r="F189" s="195" t="s">
        <v>707</v>
      </c>
      <c r="G189" s="196" t="s">
        <v>137</v>
      </c>
      <c r="H189" s="197">
        <v>3</v>
      </c>
      <c r="I189" s="198"/>
      <c r="J189" s="199">
        <f t="shared" si="0"/>
        <v>0</v>
      </c>
      <c r="K189" s="200"/>
      <c r="L189" s="37"/>
      <c r="M189" s="201" t="s">
        <v>1</v>
      </c>
      <c r="N189" s="202" t="s">
        <v>38</v>
      </c>
      <c r="O189" s="69"/>
      <c r="P189" s="203">
        <f t="shared" si="1"/>
        <v>0</v>
      </c>
      <c r="Q189" s="203">
        <v>0</v>
      </c>
      <c r="R189" s="203">
        <f t="shared" si="2"/>
        <v>0</v>
      </c>
      <c r="S189" s="203">
        <v>0</v>
      </c>
      <c r="T189" s="204">
        <f t="shared" si="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5" t="s">
        <v>133</v>
      </c>
      <c r="AT189" s="205" t="s">
        <v>129</v>
      </c>
      <c r="AU189" s="205" t="s">
        <v>81</v>
      </c>
      <c r="AY189" s="15" t="s">
        <v>128</v>
      </c>
      <c r="BE189" s="206">
        <f t="shared" si="4"/>
        <v>0</v>
      </c>
      <c r="BF189" s="206">
        <f t="shared" si="5"/>
        <v>0</v>
      </c>
      <c r="BG189" s="206">
        <f t="shared" si="6"/>
        <v>0</v>
      </c>
      <c r="BH189" s="206">
        <f t="shared" si="7"/>
        <v>0</v>
      </c>
      <c r="BI189" s="206">
        <f t="shared" si="8"/>
        <v>0</v>
      </c>
      <c r="BJ189" s="15" t="s">
        <v>81</v>
      </c>
      <c r="BK189" s="206">
        <f t="shared" si="9"/>
        <v>0</v>
      </c>
      <c r="BL189" s="15" t="s">
        <v>133</v>
      </c>
      <c r="BM189" s="205" t="s">
        <v>283</v>
      </c>
    </row>
    <row r="190" spans="1:65" s="2" customFormat="1" ht="21.75" customHeight="1">
      <c r="A190" s="32"/>
      <c r="B190" s="33"/>
      <c r="C190" s="193" t="s">
        <v>186</v>
      </c>
      <c r="D190" s="193" t="s">
        <v>129</v>
      </c>
      <c r="E190" s="194" t="s">
        <v>708</v>
      </c>
      <c r="F190" s="195" t="s">
        <v>709</v>
      </c>
      <c r="G190" s="196" t="s">
        <v>710</v>
      </c>
      <c r="H190" s="197">
        <v>8</v>
      </c>
      <c r="I190" s="198"/>
      <c r="J190" s="199">
        <f t="shared" si="0"/>
        <v>0</v>
      </c>
      <c r="K190" s="200"/>
      <c r="L190" s="37"/>
      <c r="M190" s="201" t="s">
        <v>1</v>
      </c>
      <c r="N190" s="202" t="s">
        <v>38</v>
      </c>
      <c r="O190" s="69"/>
      <c r="P190" s="203">
        <f t="shared" si="1"/>
        <v>0</v>
      </c>
      <c r="Q190" s="203">
        <v>0</v>
      </c>
      <c r="R190" s="203">
        <f t="shared" si="2"/>
        <v>0</v>
      </c>
      <c r="S190" s="203">
        <v>0</v>
      </c>
      <c r="T190" s="204">
        <f t="shared" si="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05" t="s">
        <v>133</v>
      </c>
      <c r="AT190" s="205" t="s">
        <v>129</v>
      </c>
      <c r="AU190" s="205" t="s">
        <v>81</v>
      </c>
      <c r="AY190" s="15" t="s">
        <v>128</v>
      </c>
      <c r="BE190" s="206">
        <f t="shared" si="4"/>
        <v>0</v>
      </c>
      <c r="BF190" s="206">
        <f t="shared" si="5"/>
        <v>0</v>
      </c>
      <c r="BG190" s="206">
        <f t="shared" si="6"/>
        <v>0</v>
      </c>
      <c r="BH190" s="206">
        <f t="shared" si="7"/>
        <v>0</v>
      </c>
      <c r="BI190" s="206">
        <f t="shared" si="8"/>
        <v>0</v>
      </c>
      <c r="BJ190" s="15" t="s">
        <v>81</v>
      </c>
      <c r="BK190" s="206">
        <f t="shared" si="9"/>
        <v>0</v>
      </c>
      <c r="BL190" s="15" t="s">
        <v>133</v>
      </c>
      <c r="BM190" s="205" t="s">
        <v>286</v>
      </c>
    </row>
    <row r="191" spans="1:65" s="2" customFormat="1" ht="16.5" customHeight="1">
      <c r="A191" s="32"/>
      <c r="B191" s="33"/>
      <c r="C191" s="193" t="s">
        <v>220</v>
      </c>
      <c r="D191" s="193" t="s">
        <v>129</v>
      </c>
      <c r="E191" s="194" t="s">
        <v>711</v>
      </c>
      <c r="F191" s="195" t="s">
        <v>712</v>
      </c>
      <c r="G191" s="196" t="s">
        <v>362</v>
      </c>
      <c r="H191" s="197">
        <v>1</v>
      </c>
      <c r="I191" s="198"/>
      <c r="J191" s="199">
        <f t="shared" si="0"/>
        <v>0</v>
      </c>
      <c r="K191" s="200"/>
      <c r="L191" s="37"/>
      <c r="M191" s="201" t="s">
        <v>1</v>
      </c>
      <c r="N191" s="202" t="s">
        <v>38</v>
      </c>
      <c r="O191" s="69"/>
      <c r="P191" s="203">
        <f t="shared" si="1"/>
        <v>0</v>
      </c>
      <c r="Q191" s="203">
        <v>0</v>
      </c>
      <c r="R191" s="203">
        <f t="shared" si="2"/>
        <v>0</v>
      </c>
      <c r="S191" s="203">
        <v>0</v>
      </c>
      <c r="T191" s="204">
        <f t="shared" si="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5" t="s">
        <v>133</v>
      </c>
      <c r="AT191" s="205" t="s">
        <v>129</v>
      </c>
      <c r="AU191" s="205" t="s">
        <v>81</v>
      </c>
      <c r="AY191" s="15" t="s">
        <v>128</v>
      </c>
      <c r="BE191" s="206">
        <f t="shared" si="4"/>
        <v>0</v>
      </c>
      <c r="BF191" s="206">
        <f t="shared" si="5"/>
        <v>0</v>
      </c>
      <c r="BG191" s="206">
        <f t="shared" si="6"/>
        <v>0</v>
      </c>
      <c r="BH191" s="206">
        <f t="shared" si="7"/>
        <v>0</v>
      </c>
      <c r="BI191" s="206">
        <f t="shared" si="8"/>
        <v>0</v>
      </c>
      <c r="BJ191" s="15" t="s">
        <v>81</v>
      </c>
      <c r="BK191" s="206">
        <f t="shared" si="9"/>
        <v>0</v>
      </c>
      <c r="BL191" s="15" t="s">
        <v>133</v>
      </c>
      <c r="BM191" s="205" t="s">
        <v>291</v>
      </c>
    </row>
    <row r="192" spans="1:65" s="2" customFormat="1" ht="16.5" customHeight="1">
      <c r="A192" s="32"/>
      <c r="B192" s="33"/>
      <c r="C192" s="193" t="s">
        <v>191</v>
      </c>
      <c r="D192" s="193" t="s">
        <v>129</v>
      </c>
      <c r="E192" s="194" t="s">
        <v>713</v>
      </c>
      <c r="F192" s="195" t="s">
        <v>714</v>
      </c>
      <c r="G192" s="196" t="s">
        <v>710</v>
      </c>
      <c r="H192" s="197">
        <v>1</v>
      </c>
      <c r="I192" s="198"/>
      <c r="J192" s="199">
        <f t="shared" si="0"/>
        <v>0</v>
      </c>
      <c r="K192" s="200"/>
      <c r="L192" s="37"/>
      <c r="M192" s="201" t="s">
        <v>1</v>
      </c>
      <c r="N192" s="202" t="s">
        <v>38</v>
      </c>
      <c r="O192" s="69"/>
      <c r="P192" s="203">
        <f t="shared" si="1"/>
        <v>0</v>
      </c>
      <c r="Q192" s="203">
        <v>0</v>
      </c>
      <c r="R192" s="203">
        <f t="shared" si="2"/>
        <v>0</v>
      </c>
      <c r="S192" s="203">
        <v>0</v>
      </c>
      <c r="T192" s="204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5" t="s">
        <v>133</v>
      </c>
      <c r="AT192" s="205" t="s">
        <v>129</v>
      </c>
      <c r="AU192" s="205" t="s">
        <v>81</v>
      </c>
      <c r="AY192" s="15" t="s">
        <v>128</v>
      </c>
      <c r="BE192" s="206">
        <f t="shared" si="4"/>
        <v>0</v>
      </c>
      <c r="BF192" s="206">
        <f t="shared" si="5"/>
        <v>0</v>
      </c>
      <c r="BG192" s="206">
        <f t="shared" si="6"/>
        <v>0</v>
      </c>
      <c r="BH192" s="206">
        <f t="shared" si="7"/>
        <v>0</v>
      </c>
      <c r="BI192" s="206">
        <f t="shared" si="8"/>
        <v>0</v>
      </c>
      <c r="BJ192" s="15" t="s">
        <v>81</v>
      </c>
      <c r="BK192" s="206">
        <f t="shared" si="9"/>
        <v>0</v>
      </c>
      <c r="BL192" s="15" t="s">
        <v>133</v>
      </c>
      <c r="BM192" s="205" t="s">
        <v>296</v>
      </c>
    </row>
    <row r="193" spans="1:65" s="2" customFormat="1" ht="16.5" customHeight="1">
      <c r="A193" s="32"/>
      <c r="B193" s="33"/>
      <c r="C193" s="193" t="s">
        <v>230</v>
      </c>
      <c r="D193" s="193" t="s">
        <v>129</v>
      </c>
      <c r="E193" s="194" t="s">
        <v>715</v>
      </c>
      <c r="F193" s="195" t="s">
        <v>716</v>
      </c>
      <c r="G193" s="196" t="s">
        <v>160</v>
      </c>
      <c r="H193" s="197">
        <v>235.1</v>
      </c>
      <c r="I193" s="198"/>
      <c r="J193" s="199">
        <f t="shared" si="0"/>
        <v>0</v>
      </c>
      <c r="K193" s="200"/>
      <c r="L193" s="37"/>
      <c r="M193" s="201" t="s">
        <v>1</v>
      </c>
      <c r="N193" s="202" t="s">
        <v>38</v>
      </c>
      <c r="O193" s="69"/>
      <c r="P193" s="203">
        <f t="shared" si="1"/>
        <v>0</v>
      </c>
      <c r="Q193" s="203">
        <v>0</v>
      </c>
      <c r="R193" s="203">
        <f t="shared" si="2"/>
        <v>0</v>
      </c>
      <c r="S193" s="203">
        <v>0</v>
      </c>
      <c r="T193" s="204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5" t="s">
        <v>133</v>
      </c>
      <c r="AT193" s="205" t="s">
        <v>129</v>
      </c>
      <c r="AU193" s="205" t="s">
        <v>81</v>
      </c>
      <c r="AY193" s="15" t="s">
        <v>128</v>
      </c>
      <c r="BE193" s="206">
        <f t="shared" si="4"/>
        <v>0</v>
      </c>
      <c r="BF193" s="206">
        <f t="shared" si="5"/>
        <v>0</v>
      </c>
      <c r="BG193" s="206">
        <f t="shared" si="6"/>
        <v>0</v>
      </c>
      <c r="BH193" s="206">
        <f t="shared" si="7"/>
        <v>0</v>
      </c>
      <c r="BI193" s="206">
        <f t="shared" si="8"/>
        <v>0</v>
      </c>
      <c r="BJ193" s="15" t="s">
        <v>81</v>
      </c>
      <c r="BK193" s="206">
        <f t="shared" si="9"/>
        <v>0</v>
      </c>
      <c r="BL193" s="15" t="s">
        <v>133</v>
      </c>
      <c r="BM193" s="205" t="s">
        <v>299</v>
      </c>
    </row>
    <row r="194" spans="1:65" s="2" customFormat="1" ht="16.5" customHeight="1">
      <c r="A194" s="32"/>
      <c r="B194" s="33"/>
      <c r="C194" s="193" t="s">
        <v>194</v>
      </c>
      <c r="D194" s="193" t="s">
        <v>129</v>
      </c>
      <c r="E194" s="194" t="s">
        <v>717</v>
      </c>
      <c r="F194" s="195" t="s">
        <v>718</v>
      </c>
      <c r="G194" s="196" t="s">
        <v>362</v>
      </c>
      <c r="H194" s="197">
        <v>1</v>
      </c>
      <c r="I194" s="198"/>
      <c r="J194" s="199">
        <f t="shared" si="0"/>
        <v>0</v>
      </c>
      <c r="K194" s="200"/>
      <c r="L194" s="37"/>
      <c r="M194" s="201" t="s">
        <v>1</v>
      </c>
      <c r="N194" s="202" t="s">
        <v>38</v>
      </c>
      <c r="O194" s="69"/>
      <c r="P194" s="203">
        <f t="shared" si="1"/>
        <v>0</v>
      </c>
      <c r="Q194" s="203">
        <v>0</v>
      </c>
      <c r="R194" s="203">
        <f t="shared" si="2"/>
        <v>0</v>
      </c>
      <c r="S194" s="203">
        <v>0</v>
      </c>
      <c r="T194" s="204">
        <f t="shared" si="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5" t="s">
        <v>133</v>
      </c>
      <c r="AT194" s="205" t="s">
        <v>129</v>
      </c>
      <c r="AU194" s="205" t="s">
        <v>81</v>
      </c>
      <c r="AY194" s="15" t="s">
        <v>128</v>
      </c>
      <c r="BE194" s="206">
        <f t="shared" si="4"/>
        <v>0</v>
      </c>
      <c r="BF194" s="206">
        <f t="shared" si="5"/>
        <v>0</v>
      </c>
      <c r="BG194" s="206">
        <f t="shared" si="6"/>
        <v>0</v>
      </c>
      <c r="BH194" s="206">
        <f t="shared" si="7"/>
        <v>0</v>
      </c>
      <c r="BI194" s="206">
        <f t="shared" si="8"/>
        <v>0</v>
      </c>
      <c r="BJ194" s="15" t="s">
        <v>81</v>
      </c>
      <c r="BK194" s="206">
        <f t="shared" si="9"/>
        <v>0</v>
      </c>
      <c r="BL194" s="15" t="s">
        <v>133</v>
      </c>
      <c r="BM194" s="205" t="s">
        <v>303</v>
      </c>
    </row>
    <row r="195" spans="1:65" s="2" customFormat="1" ht="16.5" customHeight="1">
      <c r="A195" s="32"/>
      <c r="B195" s="33"/>
      <c r="C195" s="193" t="s">
        <v>7</v>
      </c>
      <c r="D195" s="193" t="s">
        <v>129</v>
      </c>
      <c r="E195" s="194" t="s">
        <v>719</v>
      </c>
      <c r="F195" s="195" t="s">
        <v>720</v>
      </c>
      <c r="G195" s="196" t="s">
        <v>160</v>
      </c>
      <c r="H195" s="197">
        <v>235.1</v>
      </c>
      <c r="I195" s="198"/>
      <c r="J195" s="199">
        <f t="shared" si="0"/>
        <v>0</v>
      </c>
      <c r="K195" s="200"/>
      <c r="L195" s="37"/>
      <c r="M195" s="201" t="s">
        <v>1</v>
      </c>
      <c r="N195" s="202" t="s">
        <v>38</v>
      </c>
      <c r="O195" s="69"/>
      <c r="P195" s="203">
        <f t="shared" si="1"/>
        <v>0</v>
      </c>
      <c r="Q195" s="203">
        <v>0</v>
      </c>
      <c r="R195" s="203">
        <f t="shared" si="2"/>
        <v>0</v>
      </c>
      <c r="S195" s="203">
        <v>0</v>
      </c>
      <c r="T195" s="204">
        <f t="shared" si="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5" t="s">
        <v>133</v>
      </c>
      <c r="AT195" s="205" t="s">
        <v>129</v>
      </c>
      <c r="AU195" s="205" t="s">
        <v>81</v>
      </c>
      <c r="AY195" s="15" t="s">
        <v>128</v>
      </c>
      <c r="BE195" s="206">
        <f t="shared" si="4"/>
        <v>0</v>
      </c>
      <c r="BF195" s="206">
        <f t="shared" si="5"/>
        <v>0</v>
      </c>
      <c r="BG195" s="206">
        <f t="shared" si="6"/>
        <v>0</v>
      </c>
      <c r="BH195" s="206">
        <f t="shared" si="7"/>
        <v>0</v>
      </c>
      <c r="BI195" s="206">
        <f t="shared" si="8"/>
        <v>0</v>
      </c>
      <c r="BJ195" s="15" t="s">
        <v>81</v>
      </c>
      <c r="BK195" s="206">
        <f t="shared" si="9"/>
        <v>0</v>
      </c>
      <c r="BL195" s="15" t="s">
        <v>133</v>
      </c>
      <c r="BM195" s="205" t="s">
        <v>307</v>
      </c>
    </row>
    <row r="196" spans="1:65" s="2" customFormat="1" ht="16.5" customHeight="1">
      <c r="A196" s="32"/>
      <c r="B196" s="33"/>
      <c r="C196" s="193" t="s">
        <v>198</v>
      </c>
      <c r="D196" s="193" t="s">
        <v>129</v>
      </c>
      <c r="E196" s="194" t="s">
        <v>721</v>
      </c>
      <c r="F196" s="195" t="s">
        <v>722</v>
      </c>
      <c r="G196" s="196" t="s">
        <v>137</v>
      </c>
      <c r="H196" s="197">
        <v>11</v>
      </c>
      <c r="I196" s="198"/>
      <c r="J196" s="199">
        <f t="shared" si="0"/>
        <v>0</v>
      </c>
      <c r="K196" s="200"/>
      <c r="L196" s="37"/>
      <c r="M196" s="201" t="s">
        <v>1</v>
      </c>
      <c r="N196" s="202" t="s">
        <v>38</v>
      </c>
      <c r="O196" s="69"/>
      <c r="P196" s="203">
        <f t="shared" si="1"/>
        <v>0</v>
      </c>
      <c r="Q196" s="203">
        <v>0</v>
      </c>
      <c r="R196" s="203">
        <f t="shared" si="2"/>
        <v>0</v>
      </c>
      <c r="S196" s="203">
        <v>0</v>
      </c>
      <c r="T196" s="204">
        <f t="shared" si="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5" t="s">
        <v>133</v>
      </c>
      <c r="AT196" s="205" t="s">
        <v>129</v>
      </c>
      <c r="AU196" s="205" t="s">
        <v>81</v>
      </c>
      <c r="AY196" s="15" t="s">
        <v>128</v>
      </c>
      <c r="BE196" s="206">
        <f t="shared" si="4"/>
        <v>0</v>
      </c>
      <c r="BF196" s="206">
        <f t="shared" si="5"/>
        <v>0</v>
      </c>
      <c r="BG196" s="206">
        <f t="shared" si="6"/>
        <v>0</v>
      </c>
      <c r="BH196" s="206">
        <f t="shared" si="7"/>
        <v>0</v>
      </c>
      <c r="BI196" s="206">
        <f t="shared" si="8"/>
        <v>0</v>
      </c>
      <c r="BJ196" s="15" t="s">
        <v>81</v>
      </c>
      <c r="BK196" s="206">
        <f t="shared" si="9"/>
        <v>0</v>
      </c>
      <c r="BL196" s="15" t="s">
        <v>133</v>
      </c>
      <c r="BM196" s="205" t="s">
        <v>312</v>
      </c>
    </row>
    <row r="197" spans="1:65" s="2" customFormat="1" ht="16.5" customHeight="1">
      <c r="A197" s="32"/>
      <c r="B197" s="33"/>
      <c r="C197" s="193" t="s">
        <v>150</v>
      </c>
      <c r="D197" s="193" t="s">
        <v>129</v>
      </c>
      <c r="E197" s="194" t="s">
        <v>723</v>
      </c>
      <c r="F197" s="195" t="s">
        <v>724</v>
      </c>
      <c r="G197" s="196" t="s">
        <v>137</v>
      </c>
      <c r="H197" s="197">
        <v>11</v>
      </c>
      <c r="I197" s="198"/>
      <c r="J197" s="199">
        <f t="shared" si="0"/>
        <v>0</v>
      </c>
      <c r="K197" s="200"/>
      <c r="L197" s="37"/>
      <c r="M197" s="201" t="s">
        <v>1</v>
      </c>
      <c r="N197" s="202" t="s">
        <v>38</v>
      </c>
      <c r="O197" s="69"/>
      <c r="P197" s="203">
        <f t="shared" si="1"/>
        <v>0</v>
      </c>
      <c r="Q197" s="203">
        <v>0</v>
      </c>
      <c r="R197" s="203">
        <f t="shared" si="2"/>
        <v>0</v>
      </c>
      <c r="S197" s="203">
        <v>0</v>
      </c>
      <c r="T197" s="204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5" t="s">
        <v>133</v>
      </c>
      <c r="AT197" s="205" t="s">
        <v>129</v>
      </c>
      <c r="AU197" s="205" t="s">
        <v>81</v>
      </c>
      <c r="AY197" s="15" t="s">
        <v>128</v>
      </c>
      <c r="BE197" s="206">
        <f t="shared" si="4"/>
        <v>0</v>
      </c>
      <c r="BF197" s="206">
        <f t="shared" si="5"/>
        <v>0</v>
      </c>
      <c r="BG197" s="206">
        <f t="shared" si="6"/>
        <v>0</v>
      </c>
      <c r="BH197" s="206">
        <f t="shared" si="7"/>
        <v>0</v>
      </c>
      <c r="BI197" s="206">
        <f t="shared" si="8"/>
        <v>0</v>
      </c>
      <c r="BJ197" s="15" t="s">
        <v>81</v>
      </c>
      <c r="BK197" s="206">
        <f t="shared" si="9"/>
        <v>0</v>
      </c>
      <c r="BL197" s="15" t="s">
        <v>133</v>
      </c>
      <c r="BM197" s="205" t="s">
        <v>316</v>
      </c>
    </row>
    <row r="198" spans="1:65" s="2" customFormat="1" ht="16.5" customHeight="1">
      <c r="A198" s="32"/>
      <c r="B198" s="33"/>
      <c r="C198" s="193" t="s">
        <v>202</v>
      </c>
      <c r="D198" s="193" t="s">
        <v>129</v>
      </c>
      <c r="E198" s="194" t="s">
        <v>725</v>
      </c>
      <c r="F198" s="195" t="s">
        <v>726</v>
      </c>
      <c r="G198" s="196" t="s">
        <v>137</v>
      </c>
      <c r="H198" s="197">
        <v>11</v>
      </c>
      <c r="I198" s="198"/>
      <c r="J198" s="199">
        <f t="shared" si="0"/>
        <v>0</v>
      </c>
      <c r="K198" s="200"/>
      <c r="L198" s="37"/>
      <c r="M198" s="201" t="s">
        <v>1</v>
      </c>
      <c r="N198" s="202" t="s">
        <v>38</v>
      </c>
      <c r="O198" s="69"/>
      <c r="P198" s="203">
        <f t="shared" si="1"/>
        <v>0</v>
      </c>
      <c r="Q198" s="203">
        <v>0</v>
      </c>
      <c r="R198" s="203">
        <f t="shared" si="2"/>
        <v>0</v>
      </c>
      <c r="S198" s="203">
        <v>0</v>
      </c>
      <c r="T198" s="204">
        <f t="shared" si="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5" t="s">
        <v>133</v>
      </c>
      <c r="AT198" s="205" t="s">
        <v>129</v>
      </c>
      <c r="AU198" s="205" t="s">
        <v>81</v>
      </c>
      <c r="AY198" s="15" t="s">
        <v>128</v>
      </c>
      <c r="BE198" s="206">
        <f t="shared" si="4"/>
        <v>0</v>
      </c>
      <c r="BF198" s="206">
        <f t="shared" si="5"/>
        <v>0</v>
      </c>
      <c r="BG198" s="206">
        <f t="shared" si="6"/>
        <v>0</v>
      </c>
      <c r="BH198" s="206">
        <f t="shared" si="7"/>
        <v>0</v>
      </c>
      <c r="BI198" s="206">
        <f t="shared" si="8"/>
        <v>0</v>
      </c>
      <c r="BJ198" s="15" t="s">
        <v>81</v>
      </c>
      <c r="BK198" s="206">
        <f t="shared" si="9"/>
        <v>0</v>
      </c>
      <c r="BL198" s="15" t="s">
        <v>133</v>
      </c>
      <c r="BM198" s="205" t="s">
        <v>320</v>
      </c>
    </row>
    <row r="199" spans="1:65" s="2" customFormat="1" ht="16.5" customHeight="1">
      <c r="A199" s="32"/>
      <c r="B199" s="33"/>
      <c r="C199" s="193" t="s">
        <v>456</v>
      </c>
      <c r="D199" s="193" t="s">
        <v>129</v>
      </c>
      <c r="E199" s="194" t="s">
        <v>727</v>
      </c>
      <c r="F199" s="195" t="s">
        <v>728</v>
      </c>
      <c r="G199" s="196" t="s">
        <v>362</v>
      </c>
      <c r="H199" s="197">
        <v>11</v>
      </c>
      <c r="I199" s="198"/>
      <c r="J199" s="199">
        <f t="shared" si="0"/>
        <v>0</v>
      </c>
      <c r="K199" s="200"/>
      <c r="L199" s="37"/>
      <c r="M199" s="201" t="s">
        <v>1</v>
      </c>
      <c r="N199" s="202" t="s">
        <v>38</v>
      </c>
      <c r="O199" s="69"/>
      <c r="P199" s="203">
        <f t="shared" si="1"/>
        <v>0</v>
      </c>
      <c r="Q199" s="203">
        <v>0</v>
      </c>
      <c r="R199" s="203">
        <f t="shared" si="2"/>
        <v>0</v>
      </c>
      <c r="S199" s="203">
        <v>0</v>
      </c>
      <c r="T199" s="204">
        <f t="shared" si="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5" t="s">
        <v>133</v>
      </c>
      <c r="AT199" s="205" t="s">
        <v>129</v>
      </c>
      <c r="AU199" s="205" t="s">
        <v>81</v>
      </c>
      <c r="AY199" s="15" t="s">
        <v>128</v>
      </c>
      <c r="BE199" s="206">
        <f t="shared" si="4"/>
        <v>0</v>
      </c>
      <c r="BF199" s="206">
        <f t="shared" si="5"/>
        <v>0</v>
      </c>
      <c r="BG199" s="206">
        <f t="shared" si="6"/>
        <v>0</v>
      </c>
      <c r="BH199" s="206">
        <f t="shared" si="7"/>
        <v>0</v>
      </c>
      <c r="BI199" s="206">
        <f t="shared" si="8"/>
        <v>0</v>
      </c>
      <c r="BJ199" s="15" t="s">
        <v>81</v>
      </c>
      <c r="BK199" s="206">
        <f t="shared" si="9"/>
        <v>0</v>
      </c>
      <c r="BL199" s="15" t="s">
        <v>133</v>
      </c>
      <c r="BM199" s="205" t="s">
        <v>324</v>
      </c>
    </row>
    <row r="200" spans="1:65" s="2" customFormat="1" ht="16.5" customHeight="1">
      <c r="A200" s="32"/>
      <c r="B200" s="33"/>
      <c r="C200" s="193" t="s">
        <v>207</v>
      </c>
      <c r="D200" s="193" t="s">
        <v>129</v>
      </c>
      <c r="E200" s="194" t="s">
        <v>729</v>
      </c>
      <c r="F200" s="195" t="s">
        <v>730</v>
      </c>
      <c r="G200" s="196" t="s">
        <v>160</v>
      </c>
      <c r="H200" s="197">
        <v>235.1</v>
      </c>
      <c r="I200" s="198"/>
      <c r="J200" s="199">
        <f t="shared" si="0"/>
        <v>0</v>
      </c>
      <c r="K200" s="200"/>
      <c r="L200" s="37"/>
      <c r="M200" s="201" t="s">
        <v>1</v>
      </c>
      <c r="N200" s="202" t="s">
        <v>38</v>
      </c>
      <c r="O200" s="69"/>
      <c r="P200" s="203">
        <f t="shared" si="1"/>
        <v>0</v>
      </c>
      <c r="Q200" s="203">
        <v>0</v>
      </c>
      <c r="R200" s="203">
        <f t="shared" si="2"/>
        <v>0</v>
      </c>
      <c r="S200" s="203">
        <v>0</v>
      </c>
      <c r="T200" s="204">
        <f t="shared" si="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5" t="s">
        <v>133</v>
      </c>
      <c r="AT200" s="205" t="s">
        <v>129</v>
      </c>
      <c r="AU200" s="205" t="s">
        <v>81</v>
      </c>
      <c r="AY200" s="15" t="s">
        <v>128</v>
      </c>
      <c r="BE200" s="206">
        <f t="shared" si="4"/>
        <v>0</v>
      </c>
      <c r="BF200" s="206">
        <f t="shared" si="5"/>
        <v>0</v>
      </c>
      <c r="BG200" s="206">
        <f t="shared" si="6"/>
        <v>0</v>
      </c>
      <c r="BH200" s="206">
        <f t="shared" si="7"/>
        <v>0</v>
      </c>
      <c r="BI200" s="206">
        <f t="shared" si="8"/>
        <v>0</v>
      </c>
      <c r="BJ200" s="15" t="s">
        <v>81</v>
      </c>
      <c r="BK200" s="206">
        <f t="shared" si="9"/>
        <v>0</v>
      </c>
      <c r="BL200" s="15" t="s">
        <v>133</v>
      </c>
      <c r="BM200" s="205" t="s">
        <v>328</v>
      </c>
    </row>
    <row r="201" spans="1:65" s="2" customFormat="1" ht="16.5" customHeight="1">
      <c r="A201" s="32"/>
      <c r="B201" s="33"/>
      <c r="C201" s="193" t="s">
        <v>516</v>
      </c>
      <c r="D201" s="193" t="s">
        <v>129</v>
      </c>
      <c r="E201" s="194" t="s">
        <v>731</v>
      </c>
      <c r="F201" s="195" t="s">
        <v>732</v>
      </c>
      <c r="G201" s="196" t="s">
        <v>160</v>
      </c>
      <c r="H201" s="197">
        <v>235.1</v>
      </c>
      <c r="I201" s="198"/>
      <c r="J201" s="199">
        <f t="shared" si="0"/>
        <v>0</v>
      </c>
      <c r="K201" s="200"/>
      <c r="L201" s="37"/>
      <c r="M201" s="201" t="s">
        <v>1</v>
      </c>
      <c r="N201" s="202" t="s">
        <v>38</v>
      </c>
      <c r="O201" s="69"/>
      <c r="P201" s="203">
        <f t="shared" si="1"/>
        <v>0</v>
      </c>
      <c r="Q201" s="203">
        <v>0</v>
      </c>
      <c r="R201" s="203">
        <f t="shared" si="2"/>
        <v>0</v>
      </c>
      <c r="S201" s="203">
        <v>0</v>
      </c>
      <c r="T201" s="204">
        <f t="shared" si="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05" t="s">
        <v>133</v>
      </c>
      <c r="AT201" s="205" t="s">
        <v>129</v>
      </c>
      <c r="AU201" s="205" t="s">
        <v>81</v>
      </c>
      <c r="AY201" s="15" t="s">
        <v>128</v>
      </c>
      <c r="BE201" s="206">
        <f t="shared" si="4"/>
        <v>0</v>
      </c>
      <c r="BF201" s="206">
        <f t="shared" si="5"/>
        <v>0</v>
      </c>
      <c r="BG201" s="206">
        <f t="shared" si="6"/>
        <v>0</v>
      </c>
      <c r="BH201" s="206">
        <f t="shared" si="7"/>
        <v>0</v>
      </c>
      <c r="BI201" s="206">
        <f t="shared" si="8"/>
        <v>0</v>
      </c>
      <c r="BJ201" s="15" t="s">
        <v>81</v>
      </c>
      <c r="BK201" s="206">
        <f t="shared" si="9"/>
        <v>0</v>
      </c>
      <c r="BL201" s="15" t="s">
        <v>133</v>
      </c>
      <c r="BM201" s="205" t="s">
        <v>332</v>
      </c>
    </row>
    <row r="202" spans="1:65" s="2" customFormat="1" ht="16.5" customHeight="1">
      <c r="A202" s="32"/>
      <c r="B202" s="33"/>
      <c r="C202" s="193" t="s">
        <v>211</v>
      </c>
      <c r="D202" s="193" t="s">
        <v>129</v>
      </c>
      <c r="E202" s="194" t="s">
        <v>733</v>
      </c>
      <c r="F202" s="195" t="s">
        <v>734</v>
      </c>
      <c r="G202" s="196" t="s">
        <v>735</v>
      </c>
      <c r="H202" s="197">
        <v>1</v>
      </c>
      <c r="I202" s="198"/>
      <c r="J202" s="199">
        <f t="shared" si="0"/>
        <v>0</v>
      </c>
      <c r="K202" s="200"/>
      <c r="L202" s="37"/>
      <c r="M202" s="201" t="s">
        <v>1</v>
      </c>
      <c r="N202" s="202" t="s">
        <v>38</v>
      </c>
      <c r="O202" s="69"/>
      <c r="P202" s="203">
        <f t="shared" si="1"/>
        <v>0</v>
      </c>
      <c r="Q202" s="203">
        <v>0</v>
      </c>
      <c r="R202" s="203">
        <f t="shared" si="2"/>
        <v>0</v>
      </c>
      <c r="S202" s="203">
        <v>0</v>
      </c>
      <c r="T202" s="204">
        <f t="shared" si="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5" t="s">
        <v>133</v>
      </c>
      <c r="AT202" s="205" t="s">
        <v>129</v>
      </c>
      <c r="AU202" s="205" t="s">
        <v>81</v>
      </c>
      <c r="AY202" s="15" t="s">
        <v>128</v>
      </c>
      <c r="BE202" s="206">
        <f t="shared" si="4"/>
        <v>0</v>
      </c>
      <c r="BF202" s="206">
        <f t="shared" si="5"/>
        <v>0</v>
      </c>
      <c r="BG202" s="206">
        <f t="shared" si="6"/>
        <v>0</v>
      </c>
      <c r="BH202" s="206">
        <f t="shared" si="7"/>
        <v>0</v>
      </c>
      <c r="BI202" s="206">
        <f t="shared" si="8"/>
        <v>0</v>
      </c>
      <c r="BJ202" s="15" t="s">
        <v>81</v>
      </c>
      <c r="BK202" s="206">
        <f t="shared" si="9"/>
        <v>0</v>
      </c>
      <c r="BL202" s="15" t="s">
        <v>133</v>
      </c>
      <c r="BM202" s="205" t="s">
        <v>335</v>
      </c>
    </row>
    <row r="203" spans="1:65" s="2" customFormat="1" ht="16.5" customHeight="1">
      <c r="A203" s="32"/>
      <c r="B203" s="33"/>
      <c r="C203" s="193" t="s">
        <v>521</v>
      </c>
      <c r="D203" s="193" t="s">
        <v>129</v>
      </c>
      <c r="E203" s="194" t="s">
        <v>736</v>
      </c>
      <c r="F203" s="195" t="s">
        <v>737</v>
      </c>
      <c r="G203" s="196" t="s">
        <v>362</v>
      </c>
      <c r="H203" s="197">
        <v>1</v>
      </c>
      <c r="I203" s="198"/>
      <c r="J203" s="199">
        <f t="shared" si="0"/>
        <v>0</v>
      </c>
      <c r="K203" s="200"/>
      <c r="L203" s="37"/>
      <c r="M203" s="201" t="s">
        <v>1</v>
      </c>
      <c r="N203" s="202" t="s">
        <v>38</v>
      </c>
      <c r="O203" s="69"/>
      <c r="P203" s="203">
        <f t="shared" si="1"/>
        <v>0</v>
      </c>
      <c r="Q203" s="203">
        <v>0</v>
      </c>
      <c r="R203" s="203">
        <f t="shared" si="2"/>
        <v>0</v>
      </c>
      <c r="S203" s="203">
        <v>0</v>
      </c>
      <c r="T203" s="204">
        <f t="shared" si="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5" t="s">
        <v>133</v>
      </c>
      <c r="AT203" s="205" t="s">
        <v>129</v>
      </c>
      <c r="AU203" s="205" t="s">
        <v>81</v>
      </c>
      <c r="AY203" s="15" t="s">
        <v>128</v>
      </c>
      <c r="BE203" s="206">
        <f t="shared" si="4"/>
        <v>0</v>
      </c>
      <c r="BF203" s="206">
        <f t="shared" si="5"/>
        <v>0</v>
      </c>
      <c r="BG203" s="206">
        <f t="shared" si="6"/>
        <v>0</v>
      </c>
      <c r="BH203" s="206">
        <f t="shared" si="7"/>
        <v>0</v>
      </c>
      <c r="BI203" s="206">
        <f t="shared" si="8"/>
        <v>0</v>
      </c>
      <c r="BJ203" s="15" t="s">
        <v>81</v>
      </c>
      <c r="BK203" s="206">
        <f t="shared" si="9"/>
        <v>0</v>
      </c>
      <c r="BL203" s="15" t="s">
        <v>133</v>
      </c>
      <c r="BM203" s="205" t="s">
        <v>338</v>
      </c>
    </row>
    <row r="204" spans="1:65" s="2" customFormat="1" ht="16.5" customHeight="1">
      <c r="A204" s="32"/>
      <c r="B204" s="33"/>
      <c r="C204" s="193" t="s">
        <v>215</v>
      </c>
      <c r="D204" s="193" t="s">
        <v>129</v>
      </c>
      <c r="E204" s="194" t="s">
        <v>738</v>
      </c>
      <c r="F204" s="195" t="s">
        <v>739</v>
      </c>
      <c r="G204" s="196" t="s">
        <v>362</v>
      </c>
      <c r="H204" s="197">
        <v>1</v>
      </c>
      <c r="I204" s="198"/>
      <c r="J204" s="199">
        <f t="shared" si="0"/>
        <v>0</v>
      </c>
      <c r="K204" s="200"/>
      <c r="L204" s="37"/>
      <c r="M204" s="201" t="s">
        <v>1</v>
      </c>
      <c r="N204" s="202" t="s">
        <v>38</v>
      </c>
      <c r="O204" s="69"/>
      <c r="P204" s="203">
        <f t="shared" si="1"/>
        <v>0</v>
      </c>
      <c r="Q204" s="203">
        <v>0</v>
      </c>
      <c r="R204" s="203">
        <f t="shared" si="2"/>
        <v>0</v>
      </c>
      <c r="S204" s="203">
        <v>0</v>
      </c>
      <c r="T204" s="204">
        <f t="shared" si="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5" t="s">
        <v>133</v>
      </c>
      <c r="AT204" s="205" t="s">
        <v>129</v>
      </c>
      <c r="AU204" s="205" t="s">
        <v>81</v>
      </c>
      <c r="AY204" s="15" t="s">
        <v>128</v>
      </c>
      <c r="BE204" s="206">
        <f t="shared" si="4"/>
        <v>0</v>
      </c>
      <c r="BF204" s="206">
        <f t="shared" si="5"/>
        <v>0</v>
      </c>
      <c r="BG204" s="206">
        <f t="shared" si="6"/>
        <v>0</v>
      </c>
      <c r="BH204" s="206">
        <f t="shared" si="7"/>
        <v>0</v>
      </c>
      <c r="BI204" s="206">
        <f t="shared" si="8"/>
        <v>0</v>
      </c>
      <c r="BJ204" s="15" t="s">
        <v>81</v>
      </c>
      <c r="BK204" s="206">
        <f t="shared" si="9"/>
        <v>0</v>
      </c>
      <c r="BL204" s="15" t="s">
        <v>133</v>
      </c>
      <c r="BM204" s="205" t="s">
        <v>341</v>
      </c>
    </row>
    <row r="205" spans="1:65" s="2" customFormat="1" ht="16.5" customHeight="1">
      <c r="A205" s="32"/>
      <c r="B205" s="33"/>
      <c r="C205" s="193" t="s">
        <v>526</v>
      </c>
      <c r="D205" s="193" t="s">
        <v>129</v>
      </c>
      <c r="E205" s="194" t="s">
        <v>740</v>
      </c>
      <c r="F205" s="195" t="s">
        <v>741</v>
      </c>
      <c r="G205" s="196" t="s">
        <v>362</v>
      </c>
      <c r="H205" s="197">
        <v>1</v>
      </c>
      <c r="I205" s="198"/>
      <c r="J205" s="199">
        <f t="shared" si="0"/>
        <v>0</v>
      </c>
      <c r="K205" s="200"/>
      <c r="L205" s="37"/>
      <c r="M205" s="201" t="s">
        <v>1</v>
      </c>
      <c r="N205" s="202" t="s">
        <v>38</v>
      </c>
      <c r="O205" s="69"/>
      <c r="P205" s="203">
        <f t="shared" si="1"/>
        <v>0</v>
      </c>
      <c r="Q205" s="203">
        <v>0</v>
      </c>
      <c r="R205" s="203">
        <f t="shared" si="2"/>
        <v>0</v>
      </c>
      <c r="S205" s="203">
        <v>0</v>
      </c>
      <c r="T205" s="204">
        <f t="shared" si="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5" t="s">
        <v>133</v>
      </c>
      <c r="AT205" s="205" t="s">
        <v>129</v>
      </c>
      <c r="AU205" s="205" t="s">
        <v>81</v>
      </c>
      <c r="AY205" s="15" t="s">
        <v>128</v>
      </c>
      <c r="BE205" s="206">
        <f t="shared" si="4"/>
        <v>0</v>
      </c>
      <c r="BF205" s="206">
        <f t="shared" si="5"/>
        <v>0</v>
      </c>
      <c r="BG205" s="206">
        <f t="shared" si="6"/>
        <v>0</v>
      </c>
      <c r="BH205" s="206">
        <f t="shared" si="7"/>
        <v>0</v>
      </c>
      <c r="BI205" s="206">
        <f t="shared" si="8"/>
        <v>0</v>
      </c>
      <c r="BJ205" s="15" t="s">
        <v>81</v>
      </c>
      <c r="BK205" s="206">
        <f t="shared" si="9"/>
        <v>0</v>
      </c>
      <c r="BL205" s="15" t="s">
        <v>133</v>
      </c>
      <c r="BM205" s="205" t="s">
        <v>344</v>
      </c>
    </row>
    <row r="206" spans="1:65" s="2" customFormat="1" ht="16.5" customHeight="1">
      <c r="A206" s="32"/>
      <c r="B206" s="33"/>
      <c r="C206" s="193" t="s">
        <v>219</v>
      </c>
      <c r="D206" s="193" t="s">
        <v>129</v>
      </c>
      <c r="E206" s="194" t="s">
        <v>742</v>
      </c>
      <c r="F206" s="195" t="s">
        <v>743</v>
      </c>
      <c r="G206" s="196" t="s">
        <v>362</v>
      </c>
      <c r="H206" s="197">
        <v>1</v>
      </c>
      <c r="I206" s="198"/>
      <c r="J206" s="199">
        <f t="shared" si="0"/>
        <v>0</v>
      </c>
      <c r="K206" s="200"/>
      <c r="L206" s="37"/>
      <c r="M206" s="201" t="s">
        <v>1</v>
      </c>
      <c r="N206" s="202" t="s">
        <v>38</v>
      </c>
      <c r="O206" s="69"/>
      <c r="P206" s="203">
        <f t="shared" si="1"/>
        <v>0</v>
      </c>
      <c r="Q206" s="203">
        <v>0</v>
      </c>
      <c r="R206" s="203">
        <f t="shared" si="2"/>
        <v>0</v>
      </c>
      <c r="S206" s="203">
        <v>0</v>
      </c>
      <c r="T206" s="204">
        <f t="shared" si="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5" t="s">
        <v>133</v>
      </c>
      <c r="AT206" s="205" t="s">
        <v>129</v>
      </c>
      <c r="AU206" s="205" t="s">
        <v>81</v>
      </c>
      <c r="AY206" s="15" t="s">
        <v>128</v>
      </c>
      <c r="BE206" s="206">
        <f t="shared" si="4"/>
        <v>0</v>
      </c>
      <c r="BF206" s="206">
        <f t="shared" si="5"/>
        <v>0</v>
      </c>
      <c r="BG206" s="206">
        <f t="shared" si="6"/>
        <v>0</v>
      </c>
      <c r="BH206" s="206">
        <f t="shared" si="7"/>
        <v>0</v>
      </c>
      <c r="BI206" s="206">
        <f t="shared" si="8"/>
        <v>0</v>
      </c>
      <c r="BJ206" s="15" t="s">
        <v>81</v>
      </c>
      <c r="BK206" s="206">
        <f t="shared" si="9"/>
        <v>0</v>
      </c>
      <c r="BL206" s="15" t="s">
        <v>133</v>
      </c>
      <c r="BM206" s="205" t="s">
        <v>347</v>
      </c>
    </row>
    <row r="207" spans="2:63" s="11" customFormat="1" ht="25.95" customHeight="1">
      <c r="B207" s="179"/>
      <c r="C207" s="180"/>
      <c r="D207" s="181" t="s">
        <v>72</v>
      </c>
      <c r="E207" s="182" t="s">
        <v>384</v>
      </c>
      <c r="F207" s="182" t="s">
        <v>385</v>
      </c>
      <c r="G207" s="180"/>
      <c r="H207" s="180"/>
      <c r="I207" s="183"/>
      <c r="J207" s="184">
        <f>BK207</f>
        <v>0</v>
      </c>
      <c r="K207" s="180"/>
      <c r="L207" s="185"/>
      <c r="M207" s="186"/>
      <c r="N207" s="187"/>
      <c r="O207" s="187"/>
      <c r="P207" s="188">
        <f>SUM(P208:P214)</f>
        <v>0</v>
      </c>
      <c r="Q207" s="187"/>
      <c r="R207" s="188">
        <f>SUM(R208:R214)</f>
        <v>0</v>
      </c>
      <c r="S207" s="187"/>
      <c r="T207" s="189">
        <f>SUM(T208:T214)</f>
        <v>0</v>
      </c>
      <c r="AR207" s="190" t="s">
        <v>81</v>
      </c>
      <c r="AT207" s="191" t="s">
        <v>72</v>
      </c>
      <c r="AU207" s="191" t="s">
        <v>73</v>
      </c>
      <c r="AY207" s="190" t="s">
        <v>128</v>
      </c>
      <c r="BK207" s="192">
        <f>SUM(BK208:BK214)</f>
        <v>0</v>
      </c>
    </row>
    <row r="208" spans="1:65" s="2" customFormat="1" ht="16.5" customHeight="1">
      <c r="A208" s="32"/>
      <c r="B208" s="33"/>
      <c r="C208" s="193" t="s">
        <v>81</v>
      </c>
      <c r="D208" s="193" t="s">
        <v>129</v>
      </c>
      <c r="E208" s="194" t="s">
        <v>395</v>
      </c>
      <c r="F208" s="195" t="s">
        <v>396</v>
      </c>
      <c r="G208" s="196" t="s">
        <v>206</v>
      </c>
      <c r="H208" s="197">
        <v>30.112</v>
      </c>
      <c r="I208" s="198"/>
      <c r="J208" s="199">
        <f>ROUND(I208*H208,2)</f>
        <v>0</v>
      </c>
      <c r="K208" s="200"/>
      <c r="L208" s="37"/>
      <c r="M208" s="201" t="s">
        <v>1</v>
      </c>
      <c r="N208" s="202" t="s">
        <v>38</v>
      </c>
      <c r="O208" s="69"/>
      <c r="P208" s="203">
        <f>O208*H208</f>
        <v>0</v>
      </c>
      <c r="Q208" s="203">
        <v>0</v>
      </c>
      <c r="R208" s="203">
        <f>Q208*H208</f>
        <v>0</v>
      </c>
      <c r="S208" s="203">
        <v>0</v>
      </c>
      <c r="T208" s="204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5" t="s">
        <v>133</v>
      </c>
      <c r="AT208" s="205" t="s">
        <v>129</v>
      </c>
      <c r="AU208" s="205" t="s">
        <v>81</v>
      </c>
      <c r="AY208" s="15" t="s">
        <v>128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5" t="s">
        <v>81</v>
      </c>
      <c r="BK208" s="206">
        <f>ROUND(I208*H208,2)</f>
        <v>0</v>
      </c>
      <c r="BL208" s="15" t="s">
        <v>133</v>
      </c>
      <c r="BM208" s="205" t="s">
        <v>350</v>
      </c>
    </row>
    <row r="209" spans="1:65" s="2" customFormat="1" ht="21.75" customHeight="1">
      <c r="A209" s="32"/>
      <c r="B209" s="33"/>
      <c r="C209" s="193" t="s">
        <v>83</v>
      </c>
      <c r="D209" s="193" t="s">
        <v>129</v>
      </c>
      <c r="E209" s="194" t="s">
        <v>398</v>
      </c>
      <c r="F209" s="195" t="s">
        <v>399</v>
      </c>
      <c r="G209" s="196" t="s">
        <v>206</v>
      </c>
      <c r="H209" s="197">
        <v>271.008</v>
      </c>
      <c r="I209" s="198"/>
      <c r="J209" s="199">
        <f>ROUND(I209*H209,2)</f>
        <v>0</v>
      </c>
      <c r="K209" s="200"/>
      <c r="L209" s="37"/>
      <c r="M209" s="201" t="s">
        <v>1</v>
      </c>
      <c r="N209" s="202" t="s">
        <v>38</v>
      </c>
      <c r="O209" s="69"/>
      <c r="P209" s="203">
        <f>O209*H209</f>
        <v>0</v>
      </c>
      <c r="Q209" s="203">
        <v>0</v>
      </c>
      <c r="R209" s="203">
        <f>Q209*H209</f>
        <v>0</v>
      </c>
      <c r="S209" s="203">
        <v>0</v>
      </c>
      <c r="T209" s="204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5" t="s">
        <v>133</v>
      </c>
      <c r="AT209" s="205" t="s">
        <v>129</v>
      </c>
      <c r="AU209" s="205" t="s">
        <v>81</v>
      </c>
      <c r="AY209" s="15" t="s">
        <v>128</v>
      </c>
      <c r="BE209" s="206">
        <f>IF(N209="základní",J209,0)</f>
        <v>0</v>
      </c>
      <c r="BF209" s="206">
        <f>IF(N209="snížená",J209,0)</f>
        <v>0</v>
      </c>
      <c r="BG209" s="206">
        <f>IF(N209="zákl. přenesená",J209,0)</f>
        <v>0</v>
      </c>
      <c r="BH209" s="206">
        <f>IF(N209="sníž. přenesená",J209,0)</f>
        <v>0</v>
      </c>
      <c r="BI209" s="206">
        <f>IF(N209="nulová",J209,0)</f>
        <v>0</v>
      </c>
      <c r="BJ209" s="15" t="s">
        <v>81</v>
      </c>
      <c r="BK209" s="206">
        <f>ROUND(I209*H209,2)</f>
        <v>0</v>
      </c>
      <c r="BL209" s="15" t="s">
        <v>133</v>
      </c>
      <c r="BM209" s="205" t="s">
        <v>353</v>
      </c>
    </row>
    <row r="210" spans="2:51" s="12" customFormat="1" ht="12">
      <c r="B210" s="207"/>
      <c r="C210" s="208"/>
      <c r="D210" s="209" t="s">
        <v>149</v>
      </c>
      <c r="E210" s="210" t="s">
        <v>1</v>
      </c>
      <c r="F210" s="211" t="s">
        <v>744</v>
      </c>
      <c r="G210" s="208"/>
      <c r="H210" s="212">
        <v>271.008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149</v>
      </c>
      <c r="AU210" s="218" t="s">
        <v>81</v>
      </c>
      <c r="AV210" s="12" t="s">
        <v>83</v>
      </c>
      <c r="AW210" s="12" t="s">
        <v>30</v>
      </c>
      <c r="AX210" s="12" t="s">
        <v>73</v>
      </c>
      <c r="AY210" s="218" t="s">
        <v>128</v>
      </c>
    </row>
    <row r="211" spans="2:51" s="13" customFormat="1" ht="12">
      <c r="B211" s="219"/>
      <c r="C211" s="220"/>
      <c r="D211" s="209" t="s">
        <v>149</v>
      </c>
      <c r="E211" s="221" t="s">
        <v>1</v>
      </c>
      <c r="F211" s="222" t="s">
        <v>153</v>
      </c>
      <c r="G211" s="220"/>
      <c r="H211" s="223">
        <v>271.008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149</v>
      </c>
      <c r="AU211" s="229" t="s">
        <v>81</v>
      </c>
      <c r="AV211" s="13" t="s">
        <v>133</v>
      </c>
      <c r="AW211" s="13" t="s">
        <v>30</v>
      </c>
      <c r="AX211" s="13" t="s">
        <v>81</v>
      </c>
      <c r="AY211" s="229" t="s">
        <v>128</v>
      </c>
    </row>
    <row r="212" spans="1:65" s="2" customFormat="1" ht="21.75" customHeight="1">
      <c r="A212" s="32"/>
      <c r="B212" s="33"/>
      <c r="C212" s="193" t="s">
        <v>154</v>
      </c>
      <c r="D212" s="193" t="s">
        <v>129</v>
      </c>
      <c r="E212" s="194" t="s">
        <v>654</v>
      </c>
      <c r="F212" s="195" t="s">
        <v>655</v>
      </c>
      <c r="G212" s="196" t="s">
        <v>206</v>
      </c>
      <c r="H212" s="197">
        <v>1.267</v>
      </c>
      <c r="I212" s="198"/>
      <c r="J212" s="199">
        <f>ROUND(I212*H212,2)</f>
        <v>0</v>
      </c>
      <c r="K212" s="200"/>
      <c r="L212" s="37"/>
      <c r="M212" s="201" t="s">
        <v>1</v>
      </c>
      <c r="N212" s="202" t="s">
        <v>38</v>
      </c>
      <c r="O212" s="69"/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5" t="s">
        <v>133</v>
      </c>
      <c r="AT212" s="205" t="s">
        <v>129</v>
      </c>
      <c r="AU212" s="205" t="s">
        <v>81</v>
      </c>
      <c r="AY212" s="15" t="s">
        <v>128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5" t="s">
        <v>81</v>
      </c>
      <c r="BK212" s="206">
        <f>ROUND(I212*H212,2)</f>
        <v>0</v>
      </c>
      <c r="BL212" s="15" t="s">
        <v>133</v>
      </c>
      <c r="BM212" s="205" t="s">
        <v>356</v>
      </c>
    </row>
    <row r="213" spans="1:65" s="2" customFormat="1" ht="21.75" customHeight="1">
      <c r="A213" s="32"/>
      <c r="B213" s="33"/>
      <c r="C213" s="193" t="s">
        <v>133</v>
      </c>
      <c r="D213" s="193" t="s">
        <v>129</v>
      </c>
      <c r="E213" s="194" t="s">
        <v>402</v>
      </c>
      <c r="F213" s="195" t="s">
        <v>403</v>
      </c>
      <c r="G213" s="196" t="s">
        <v>206</v>
      </c>
      <c r="H213" s="197">
        <v>28.845</v>
      </c>
      <c r="I213" s="198"/>
      <c r="J213" s="199">
        <f>ROUND(I213*H213,2)</f>
        <v>0</v>
      </c>
      <c r="K213" s="200"/>
      <c r="L213" s="37"/>
      <c r="M213" s="201" t="s">
        <v>1</v>
      </c>
      <c r="N213" s="202" t="s">
        <v>38</v>
      </c>
      <c r="O213" s="69"/>
      <c r="P213" s="203">
        <f>O213*H213</f>
        <v>0</v>
      </c>
      <c r="Q213" s="203">
        <v>0</v>
      </c>
      <c r="R213" s="203">
        <f>Q213*H213</f>
        <v>0</v>
      </c>
      <c r="S213" s="203">
        <v>0</v>
      </c>
      <c r="T213" s="204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5" t="s">
        <v>133</v>
      </c>
      <c r="AT213" s="205" t="s">
        <v>129</v>
      </c>
      <c r="AU213" s="205" t="s">
        <v>81</v>
      </c>
      <c r="AY213" s="15" t="s">
        <v>128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15" t="s">
        <v>81</v>
      </c>
      <c r="BK213" s="206">
        <f>ROUND(I213*H213,2)</f>
        <v>0</v>
      </c>
      <c r="BL213" s="15" t="s">
        <v>133</v>
      </c>
      <c r="BM213" s="205" t="s">
        <v>359</v>
      </c>
    </row>
    <row r="214" spans="1:65" s="2" customFormat="1" ht="21.75" customHeight="1">
      <c r="A214" s="32"/>
      <c r="B214" s="33"/>
      <c r="C214" s="193" t="s">
        <v>165</v>
      </c>
      <c r="D214" s="193" t="s">
        <v>129</v>
      </c>
      <c r="E214" s="194" t="s">
        <v>656</v>
      </c>
      <c r="F214" s="195" t="s">
        <v>657</v>
      </c>
      <c r="G214" s="196" t="s">
        <v>206</v>
      </c>
      <c r="H214" s="197">
        <v>167.25</v>
      </c>
      <c r="I214" s="198"/>
      <c r="J214" s="199">
        <f>ROUND(I214*H214,2)</f>
        <v>0</v>
      </c>
      <c r="K214" s="200"/>
      <c r="L214" s="37"/>
      <c r="M214" s="241" t="s">
        <v>1</v>
      </c>
      <c r="N214" s="242" t="s">
        <v>38</v>
      </c>
      <c r="O214" s="243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5" t="s">
        <v>133</v>
      </c>
      <c r="AT214" s="205" t="s">
        <v>129</v>
      </c>
      <c r="AU214" s="205" t="s">
        <v>81</v>
      </c>
      <c r="AY214" s="15" t="s">
        <v>128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5" t="s">
        <v>81</v>
      </c>
      <c r="BK214" s="206">
        <f>ROUND(I214*H214,2)</f>
        <v>0</v>
      </c>
      <c r="BL214" s="15" t="s">
        <v>133</v>
      </c>
      <c r="BM214" s="205" t="s">
        <v>363</v>
      </c>
    </row>
    <row r="215" spans="1:31" s="2" customFormat="1" ht="6.9" customHeight="1">
      <c r="A215" s="32"/>
      <c r="B215" s="52"/>
      <c r="C215" s="53"/>
      <c r="D215" s="53"/>
      <c r="E215" s="53"/>
      <c r="F215" s="53"/>
      <c r="G215" s="53"/>
      <c r="H215" s="53"/>
      <c r="I215" s="150"/>
      <c r="J215" s="53"/>
      <c r="K215" s="53"/>
      <c r="L215" s="37"/>
      <c r="M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</row>
  </sheetData>
  <sheetProtection algorithmName="SHA-512" hashValue="jqQdD0JeNxvaLvFJIa7FNEpqfybxXmmBrUGQA4C/IOq4xqC1oeALr9V+BHsmWYjhS7G39/BEuD6+R60HXr3tOA==" saltValue="bKIIv0hK/XMeJQcVnwxzynU5RBgYZlUm2yqwqCairMEMEwheiDXUIO23s4npuoLvw5eWkeEypi1WjzPbmOtGsg==" spinCount="100000" sheet="1" objects="1" scenarios="1" formatColumns="0" formatRows="0" autoFilter="0"/>
  <autoFilter ref="C121:K21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95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83</v>
      </c>
    </row>
    <row r="4" spans="2:46" s="1" customFormat="1" ht="24.9" customHeight="1">
      <c r="B4" s="18"/>
      <c r="D4" s="110" t="s">
        <v>99</v>
      </c>
      <c r="I4" s="106"/>
      <c r="L4" s="18"/>
      <c r="M4" s="111" t="s">
        <v>10</v>
      </c>
      <c r="AT4" s="15" t="s">
        <v>4</v>
      </c>
    </row>
    <row r="5" spans="2:12" s="1" customFormat="1" ht="6.9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23.25" customHeight="1">
      <c r="B7" s="18"/>
      <c r="E7" s="290" t="str">
        <f>'Rekapitulace stavby'!K6</f>
        <v>Ul. Roháčova, Sokolov - příjezdová komunikace a inženýrské sítě - slepý rozpočet</v>
      </c>
      <c r="F7" s="291"/>
      <c r="G7" s="291"/>
      <c r="H7" s="291"/>
      <c r="I7" s="106"/>
      <c r="L7" s="18"/>
    </row>
    <row r="8" spans="1:31" s="2" customFormat="1" ht="12" customHeight="1">
      <c r="A8" s="32"/>
      <c r="B8" s="37"/>
      <c r="C8" s="32"/>
      <c r="D8" s="112" t="s">
        <v>100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92" t="s">
        <v>745</v>
      </c>
      <c r="F9" s="293"/>
      <c r="G9" s="293"/>
      <c r="H9" s="293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13. 7. 2020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tr">
        <f>IF('Rekapitulace stavby'!E11="","",'Rekapitulace stavby'!E11)</f>
        <v xml:space="preserve"> </v>
      </c>
      <c r="F15" s="32"/>
      <c r="G15" s="32"/>
      <c r="H15" s="32"/>
      <c r="I15" s="115" t="s">
        <v>26</v>
      </c>
      <c r="J15" s="114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27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4" t="str">
        <f>'Rekapitulace stavby'!E14</f>
        <v>Vyplň údaj</v>
      </c>
      <c r="F18" s="295"/>
      <c r="G18" s="295"/>
      <c r="H18" s="295"/>
      <c r="I18" s="115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29</v>
      </c>
      <c r="E20" s="32"/>
      <c r="F20" s="32"/>
      <c r="G20" s="32"/>
      <c r="H20" s="32"/>
      <c r="I20" s="115" t="s">
        <v>25</v>
      </c>
      <c r="J20" s="114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26</v>
      </c>
      <c r="J21" s="114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31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26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32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96" t="s">
        <v>1</v>
      </c>
      <c r="F27" s="296"/>
      <c r="G27" s="296"/>
      <c r="H27" s="296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33</v>
      </c>
      <c r="E30" s="32"/>
      <c r="F30" s="32"/>
      <c r="G30" s="32"/>
      <c r="H30" s="32"/>
      <c r="I30" s="113"/>
      <c r="J30" s="124">
        <f>ROUND(J119,2)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25" t="s">
        <v>35</v>
      </c>
      <c r="G32" s="32"/>
      <c r="H32" s="32"/>
      <c r="I32" s="126" t="s">
        <v>34</v>
      </c>
      <c r="J32" s="125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7" t="s">
        <v>37</v>
      </c>
      <c r="E33" s="112" t="s">
        <v>38</v>
      </c>
      <c r="F33" s="128">
        <f>ROUND((SUM(BE119:BE145)),2)</f>
        <v>0</v>
      </c>
      <c r="G33" s="32"/>
      <c r="H33" s="32"/>
      <c r="I33" s="129">
        <v>0.21</v>
      </c>
      <c r="J33" s="128">
        <f>ROUND(((SUM(BE119:BE145))*I33),2)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2" t="s">
        <v>39</v>
      </c>
      <c r="F34" s="128">
        <f>ROUND((SUM(BF119:BF145)),2)</f>
        <v>0</v>
      </c>
      <c r="G34" s="32"/>
      <c r="H34" s="32"/>
      <c r="I34" s="129">
        <v>0.15</v>
      </c>
      <c r="J34" s="128">
        <f>ROUND(((SUM(BF119:BF145))*I34),2)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2" t="s">
        <v>40</v>
      </c>
      <c r="F35" s="128">
        <f>ROUND((SUM(BG119:BG145)),2)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2" t="s">
        <v>41</v>
      </c>
      <c r="F36" s="128">
        <f>ROUND((SUM(BH119:BH145)),2)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2" t="s">
        <v>42</v>
      </c>
      <c r="F37" s="128">
        <f>ROUND((SUM(BI119:BI145)),2)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I41" s="106"/>
      <c r="L41" s="18"/>
    </row>
    <row r="42" spans="2:12" s="1" customFormat="1" ht="14.4" customHeight="1">
      <c r="B42" s="18"/>
      <c r="I42" s="106"/>
      <c r="L42" s="18"/>
    </row>
    <row r="43" spans="2:12" s="1" customFormat="1" ht="14.4" customHeight="1">
      <c r="B43" s="18"/>
      <c r="I43" s="106"/>
      <c r="L43" s="18"/>
    </row>
    <row r="44" spans="2:12" s="1" customFormat="1" ht="14.4" customHeight="1">
      <c r="B44" s="18"/>
      <c r="I44" s="106"/>
      <c r="L44" s="18"/>
    </row>
    <row r="45" spans="2:12" s="1" customFormat="1" ht="14.4" customHeight="1">
      <c r="B45" s="18"/>
      <c r="I45" s="106"/>
      <c r="L45" s="18"/>
    </row>
    <row r="46" spans="2:12" s="1" customFormat="1" ht="14.4" customHeight="1">
      <c r="B46" s="18"/>
      <c r="I46" s="106"/>
      <c r="L46" s="18"/>
    </row>
    <row r="47" spans="2:12" s="1" customFormat="1" ht="14.4" customHeight="1">
      <c r="B47" s="18"/>
      <c r="I47" s="106"/>
      <c r="L47" s="18"/>
    </row>
    <row r="48" spans="2:12" s="1" customFormat="1" ht="14.4" customHeight="1">
      <c r="B48" s="18"/>
      <c r="I48" s="106"/>
      <c r="L48" s="18"/>
    </row>
    <row r="49" spans="2:12" s="1" customFormat="1" ht="14.4" customHeight="1">
      <c r="B49" s="18"/>
      <c r="I49" s="106"/>
      <c r="L49" s="18"/>
    </row>
    <row r="50" spans="2:12" s="2" customFormat="1" ht="14.4" customHeight="1">
      <c r="B50" s="49"/>
      <c r="D50" s="138" t="s">
        <v>46</v>
      </c>
      <c r="E50" s="139"/>
      <c r="F50" s="139"/>
      <c r="G50" s="138" t="s">
        <v>47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2"/>
      <c r="B61" s="37"/>
      <c r="C61" s="32"/>
      <c r="D61" s="141" t="s">
        <v>48</v>
      </c>
      <c r="E61" s="142"/>
      <c r="F61" s="143" t="s">
        <v>49</v>
      </c>
      <c r="G61" s="141" t="s">
        <v>48</v>
      </c>
      <c r="H61" s="142"/>
      <c r="I61" s="144"/>
      <c r="J61" s="145" t="s">
        <v>49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2"/>
      <c r="B65" s="37"/>
      <c r="C65" s="32"/>
      <c r="D65" s="138" t="s">
        <v>50</v>
      </c>
      <c r="E65" s="146"/>
      <c r="F65" s="146"/>
      <c r="G65" s="138" t="s">
        <v>51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2"/>
      <c r="B76" s="37"/>
      <c r="C76" s="32"/>
      <c r="D76" s="141" t="s">
        <v>48</v>
      </c>
      <c r="E76" s="142"/>
      <c r="F76" s="143" t="s">
        <v>49</v>
      </c>
      <c r="G76" s="141" t="s">
        <v>48</v>
      </c>
      <c r="H76" s="142"/>
      <c r="I76" s="144"/>
      <c r="J76" s="145" t="s">
        <v>49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4"/>
      <c r="D85" s="34"/>
      <c r="E85" s="288" t="str">
        <f>E7</f>
        <v>Ul. Roháčova, Sokolov - příjezdová komunikace a inženýrské sítě - slepý rozpočet</v>
      </c>
      <c r="F85" s="289"/>
      <c r="G85" s="289"/>
      <c r="H85" s="289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76" t="str">
        <f>E9</f>
        <v>SO 105 - Veřejné osvětlení</v>
      </c>
      <c r="F87" s="287"/>
      <c r="G87" s="287"/>
      <c r="H87" s="287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13. 7. 2020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115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115" t="s">
        <v>31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103</v>
      </c>
      <c r="D94" s="155"/>
      <c r="E94" s="155"/>
      <c r="F94" s="155"/>
      <c r="G94" s="155"/>
      <c r="H94" s="155"/>
      <c r="I94" s="156"/>
      <c r="J94" s="157" t="s">
        <v>104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58" t="s">
        <v>105</v>
      </c>
      <c r="D96" s="34"/>
      <c r="E96" s="34"/>
      <c r="F96" s="34"/>
      <c r="G96" s="34"/>
      <c r="H96" s="34"/>
      <c r="I96" s="113"/>
      <c r="J96" s="82">
        <f>J119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106</v>
      </c>
    </row>
    <row r="97" spans="2:12" s="9" customFormat="1" ht="24.9" customHeight="1">
      <c r="B97" s="159"/>
      <c r="C97" s="160"/>
      <c r="D97" s="161" t="s">
        <v>746</v>
      </c>
      <c r="E97" s="162"/>
      <c r="F97" s="162"/>
      <c r="G97" s="162"/>
      <c r="H97" s="162"/>
      <c r="I97" s="163"/>
      <c r="J97" s="164">
        <f>J120</f>
        <v>0</v>
      </c>
      <c r="K97" s="160"/>
      <c r="L97" s="165"/>
    </row>
    <row r="98" spans="2:12" s="9" customFormat="1" ht="24.9" customHeight="1">
      <c r="B98" s="159"/>
      <c r="C98" s="160"/>
      <c r="D98" s="161" t="s">
        <v>747</v>
      </c>
      <c r="E98" s="162"/>
      <c r="F98" s="162"/>
      <c r="G98" s="162"/>
      <c r="H98" s="162"/>
      <c r="I98" s="163"/>
      <c r="J98" s="164">
        <f>J135</f>
        <v>0</v>
      </c>
      <c r="K98" s="160"/>
      <c r="L98" s="165"/>
    </row>
    <row r="99" spans="2:12" s="9" customFormat="1" ht="24.9" customHeight="1">
      <c r="B99" s="159"/>
      <c r="C99" s="160"/>
      <c r="D99" s="161" t="s">
        <v>748</v>
      </c>
      <c r="E99" s="162"/>
      <c r="F99" s="162"/>
      <c r="G99" s="162"/>
      <c r="H99" s="162"/>
      <c r="I99" s="163"/>
      <c r="J99" s="164">
        <f>J144</f>
        <v>0</v>
      </c>
      <c r="K99" s="160"/>
      <c r="L99" s="165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34"/>
      <c r="K100" s="34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" customHeight="1">
      <c r="A101" s="32"/>
      <c r="B101" s="52"/>
      <c r="C101" s="53"/>
      <c r="D101" s="53"/>
      <c r="E101" s="53"/>
      <c r="F101" s="53"/>
      <c r="G101" s="53"/>
      <c r="H101" s="53"/>
      <c r="I101" s="150"/>
      <c r="J101" s="53"/>
      <c r="K101" s="53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" customHeight="1">
      <c r="A105" s="32"/>
      <c r="B105" s="54"/>
      <c r="C105" s="55"/>
      <c r="D105" s="55"/>
      <c r="E105" s="55"/>
      <c r="F105" s="55"/>
      <c r="G105" s="55"/>
      <c r="H105" s="55"/>
      <c r="I105" s="153"/>
      <c r="J105" s="55"/>
      <c r="K105" s="55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" customHeight="1">
      <c r="A106" s="32"/>
      <c r="B106" s="33"/>
      <c r="C106" s="21" t="s">
        <v>113</v>
      </c>
      <c r="D106" s="34"/>
      <c r="E106" s="34"/>
      <c r="F106" s="34"/>
      <c r="G106" s="34"/>
      <c r="H106" s="34"/>
      <c r="I106" s="113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4"/>
      <c r="E108" s="34"/>
      <c r="F108" s="34"/>
      <c r="G108" s="34"/>
      <c r="H108" s="34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3.25" customHeight="1">
      <c r="A109" s="32"/>
      <c r="B109" s="33"/>
      <c r="C109" s="34"/>
      <c r="D109" s="34"/>
      <c r="E109" s="288" t="str">
        <f>E7</f>
        <v>Ul. Roháčova, Sokolov - příjezdová komunikace a inženýrské sítě - slepý rozpočet</v>
      </c>
      <c r="F109" s="289"/>
      <c r="G109" s="289"/>
      <c r="H109" s="289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100</v>
      </c>
      <c r="D110" s="34"/>
      <c r="E110" s="34"/>
      <c r="F110" s="34"/>
      <c r="G110" s="34"/>
      <c r="H110" s="3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76" t="str">
        <f>E9</f>
        <v>SO 105 - Veřejné osvětlení</v>
      </c>
      <c r="F111" s="287"/>
      <c r="G111" s="287"/>
      <c r="H111" s="287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4"/>
      <c r="E113" s="34"/>
      <c r="F113" s="25" t="str">
        <f>F12</f>
        <v xml:space="preserve"> </v>
      </c>
      <c r="G113" s="34"/>
      <c r="H113" s="34"/>
      <c r="I113" s="115" t="s">
        <v>22</v>
      </c>
      <c r="J113" s="64" t="str">
        <f>IF(J12="","",J12)</f>
        <v>13. 7. 2020</v>
      </c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24</v>
      </c>
      <c r="D115" s="34"/>
      <c r="E115" s="34"/>
      <c r="F115" s="25" t="str">
        <f>E15</f>
        <v xml:space="preserve"> </v>
      </c>
      <c r="G115" s="34"/>
      <c r="H115" s="34"/>
      <c r="I115" s="115" t="s">
        <v>29</v>
      </c>
      <c r="J115" s="30" t="str">
        <f>E21</f>
        <v xml:space="preserve"> 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15" customHeight="1">
      <c r="A116" s="32"/>
      <c r="B116" s="33"/>
      <c r="C116" s="27" t="s">
        <v>27</v>
      </c>
      <c r="D116" s="34"/>
      <c r="E116" s="34"/>
      <c r="F116" s="25" t="str">
        <f>IF(E18="","",E18)</f>
        <v>Vyplň údaj</v>
      </c>
      <c r="G116" s="34"/>
      <c r="H116" s="34"/>
      <c r="I116" s="115" t="s">
        <v>31</v>
      </c>
      <c r="J116" s="30" t="str">
        <f>E24</f>
        <v xml:space="preserve"> 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0" customFormat="1" ht="29.25" customHeight="1">
      <c r="A118" s="166"/>
      <c r="B118" s="167"/>
      <c r="C118" s="168" t="s">
        <v>114</v>
      </c>
      <c r="D118" s="169" t="s">
        <v>58</v>
      </c>
      <c r="E118" s="169" t="s">
        <v>54</v>
      </c>
      <c r="F118" s="169" t="s">
        <v>55</v>
      </c>
      <c r="G118" s="169" t="s">
        <v>115</v>
      </c>
      <c r="H118" s="169" t="s">
        <v>116</v>
      </c>
      <c r="I118" s="170" t="s">
        <v>117</v>
      </c>
      <c r="J118" s="171" t="s">
        <v>104</v>
      </c>
      <c r="K118" s="172" t="s">
        <v>118</v>
      </c>
      <c r="L118" s="173"/>
      <c r="M118" s="73" t="s">
        <v>1</v>
      </c>
      <c r="N118" s="74" t="s">
        <v>37</v>
      </c>
      <c r="O118" s="74" t="s">
        <v>119</v>
      </c>
      <c r="P118" s="74" t="s">
        <v>120</v>
      </c>
      <c r="Q118" s="74" t="s">
        <v>121</v>
      </c>
      <c r="R118" s="74" t="s">
        <v>122</v>
      </c>
      <c r="S118" s="74" t="s">
        <v>123</v>
      </c>
      <c r="T118" s="75" t="s">
        <v>124</v>
      </c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</row>
    <row r="119" spans="1:63" s="2" customFormat="1" ht="22.8" customHeight="1">
      <c r="A119" s="32"/>
      <c r="B119" s="33"/>
      <c r="C119" s="80" t="s">
        <v>125</v>
      </c>
      <c r="D119" s="34"/>
      <c r="E119" s="34"/>
      <c r="F119" s="34"/>
      <c r="G119" s="34"/>
      <c r="H119" s="34"/>
      <c r="I119" s="113"/>
      <c r="J119" s="174">
        <f>BK119</f>
        <v>0</v>
      </c>
      <c r="K119" s="34"/>
      <c r="L119" s="37"/>
      <c r="M119" s="76"/>
      <c r="N119" s="175"/>
      <c r="O119" s="77"/>
      <c r="P119" s="176">
        <f>P120+P135+P144</f>
        <v>0</v>
      </c>
      <c r="Q119" s="77"/>
      <c r="R119" s="176">
        <f>R120+R135+R144</f>
        <v>0</v>
      </c>
      <c r="S119" s="77"/>
      <c r="T119" s="177">
        <f>T120+T135+T144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5" t="s">
        <v>72</v>
      </c>
      <c r="AU119" s="15" t="s">
        <v>106</v>
      </c>
      <c r="BK119" s="178">
        <f>BK120+BK135+BK144</f>
        <v>0</v>
      </c>
    </row>
    <row r="120" spans="2:63" s="11" customFormat="1" ht="25.95" customHeight="1">
      <c r="B120" s="179"/>
      <c r="C120" s="180"/>
      <c r="D120" s="181" t="s">
        <v>72</v>
      </c>
      <c r="E120" s="182" t="s">
        <v>749</v>
      </c>
      <c r="F120" s="182" t="s">
        <v>750</v>
      </c>
      <c r="G120" s="180"/>
      <c r="H120" s="180"/>
      <c r="I120" s="183"/>
      <c r="J120" s="184">
        <f>BK120</f>
        <v>0</v>
      </c>
      <c r="K120" s="180"/>
      <c r="L120" s="185"/>
      <c r="M120" s="186"/>
      <c r="N120" s="187"/>
      <c r="O120" s="187"/>
      <c r="P120" s="188">
        <f>SUM(P121:P134)</f>
        <v>0</v>
      </c>
      <c r="Q120" s="187"/>
      <c r="R120" s="188">
        <f>SUM(R121:R134)</f>
        <v>0</v>
      </c>
      <c r="S120" s="187"/>
      <c r="T120" s="189">
        <f>SUM(T121:T134)</f>
        <v>0</v>
      </c>
      <c r="AR120" s="190" t="s">
        <v>81</v>
      </c>
      <c r="AT120" s="191" t="s">
        <v>72</v>
      </c>
      <c r="AU120" s="191" t="s">
        <v>73</v>
      </c>
      <c r="AY120" s="190" t="s">
        <v>128</v>
      </c>
      <c r="BK120" s="192">
        <f>SUM(BK121:BK134)</f>
        <v>0</v>
      </c>
    </row>
    <row r="121" spans="1:65" s="2" customFormat="1" ht="16.5" customHeight="1">
      <c r="A121" s="32"/>
      <c r="B121" s="33"/>
      <c r="C121" s="193" t="s">
        <v>81</v>
      </c>
      <c r="D121" s="193" t="s">
        <v>129</v>
      </c>
      <c r="E121" s="194" t="s">
        <v>751</v>
      </c>
      <c r="F121" s="195" t="s">
        <v>752</v>
      </c>
      <c r="G121" s="196" t="s">
        <v>160</v>
      </c>
      <c r="H121" s="197">
        <v>391</v>
      </c>
      <c r="I121" s="198"/>
      <c r="J121" s="199">
        <f aca="true" t="shared" si="0" ref="J121:J134">ROUND(I121*H121,2)</f>
        <v>0</v>
      </c>
      <c r="K121" s="200"/>
      <c r="L121" s="37"/>
      <c r="M121" s="201" t="s">
        <v>1</v>
      </c>
      <c r="N121" s="202" t="s">
        <v>38</v>
      </c>
      <c r="O121" s="69"/>
      <c r="P121" s="203">
        <f aca="true" t="shared" si="1" ref="P121:P134">O121*H121</f>
        <v>0</v>
      </c>
      <c r="Q121" s="203">
        <v>0</v>
      </c>
      <c r="R121" s="203">
        <f aca="true" t="shared" si="2" ref="R121:R134">Q121*H121</f>
        <v>0</v>
      </c>
      <c r="S121" s="203">
        <v>0</v>
      </c>
      <c r="T121" s="204">
        <f aca="true" t="shared" si="3" ref="T121:T134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05" t="s">
        <v>133</v>
      </c>
      <c r="AT121" s="205" t="s">
        <v>129</v>
      </c>
      <c r="AU121" s="205" t="s">
        <v>81</v>
      </c>
      <c r="AY121" s="15" t="s">
        <v>128</v>
      </c>
      <c r="BE121" s="206">
        <f aca="true" t="shared" si="4" ref="BE121:BE134">IF(N121="základní",J121,0)</f>
        <v>0</v>
      </c>
      <c r="BF121" s="206">
        <f aca="true" t="shared" si="5" ref="BF121:BF134">IF(N121="snížená",J121,0)</f>
        <v>0</v>
      </c>
      <c r="BG121" s="206">
        <f aca="true" t="shared" si="6" ref="BG121:BG134">IF(N121="zákl. přenesená",J121,0)</f>
        <v>0</v>
      </c>
      <c r="BH121" s="206">
        <f aca="true" t="shared" si="7" ref="BH121:BH134">IF(N121="sníž. přenesená",J121,0)</f>
        <v>0</v>
      </c>
      <c r="BI121" s="206">
        <f aca="true" t="shared" si="8" ref="BI121:BI134">IF(N121="nulová",J121,0)</f>
        <v>0</v>
      </c>
      <c r="BJ121" s="15" t="s">
        <v>81</v>
      </c>
      <c r="BK121" s="206">
        <f aca="true" t="shared" si="9" ref="BK121:BK134">ROUND(I121*H121,2)</f>
        <v>0</v>
      </c>
      <c r="BL121" s="15" t="s">
        <v>133</v>
      </c>
      <c r="BM121" s="205" t="s">
        <v>83</v>
      </c>
    </row>
    <row r="122" spans="1:65" s="2" customFormat="1" ht="16.5" customHeight="1">
      <c r="A122" s="32"/>
      <c r="B122" s="33"/>
      <c r="C122" s="193" t="s">
        <v>83</v>
      </c>
      <c r="D122" s="193" t="s">
        <v>129</v>
      </c>
      <c r="E122" s="194" t="s">
        <v>753</v>
      </c>
      <c r="F122" s="195" t="s">
        <v>754</v>
      </c>
      <c r="G122" s="196" t="s">
        <v>160</v>
      </c>
      <c r="H122" s="197">
        <v>370</v>
      </c>
      <c r="I122" s="198"/>
      <c r="J122" s="199">
        <f t="shared" si="0"/>
        <v>0</v>
      </c>
      <c r="K122" s="200"/>
      <c r="L122" s="37"/>
      <c r="M122" s="201" t="s">
        <v>1</v>
      </c>
      <c r="N122" s="202" t="s">
        <v>38</v>
      </c>
      <c r="O122" s="69"/>
      <c r="P122" s="203">
        <f t="shared" si="1"/>
        <v>0</v>
      </c>
      <c r="Q122" s="203">
        <v>0</v>
      </c>
      <c r="R122" s="203">
        <f t="shared" si="2"/>
        <v>0</v>
      </c>
      <c r="S122" s="203">
        <v>0</v>
      </c>
      <c r="T122" s="204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05" t="s">
        <v>133</v>
      </c>
      <c r="AT122" s="205" t="s">
        <v>129</v>
      </c>
      <c r="AU122" s="205" t="s">
        <v>81</v>
      </c>
      <c r="AY122" s="15" t="s">
        <v>128</v>
      </c>
      <c r="BE122" s="206">
        <f t="shared" si="4"/>
        <v>0</v>
      </c>
      <c r="BF122" s="206">
        <f t="shared" si="5"/>
        <v>0</v>
      </c>
      <c r="BG122" s="206">
        <f t="shared" si="6"/>
        <v>0</v>
      </c>
      <c r="BH122" s="206">
        <f t="shared" si="7"/>
        <v>0</v>
      </c>
      <c r="BI122" s="206">
        <f t="shared" si="8"/>
        <v>0</v>
      </c>
      <c r="BJ122" s="15" t="s">
        <v>81</v>
      </c>
      <c r="BK122" s="206">
        <f t="shared" si="9"/>
        <v>0</v>
      </c>
      <c r="BL122" s="15" t="s">
        <v>133</v>
      </c>
      <c r="BM122" s="205" t="s">
        <v>133</v>
      </c>
    </row>
    <row r="123" spans="1:65" s="2" customFormat="1" ht="21.75" customHeight="1">
      <c r="A123" s="32"/>
      <c r="B123" s="33"/>
      <c r="C123" s="193" t="s">
        <v>154</v>
      </c>
      <c r="D123" s="193" t="s">
        <v>129</v>
      </c>
      <c r="E123" s="194" t="s">
        <v>755</v>
      </c>
      <c r="F123" s="195" t="s">
        <v>756</v>
      </c>
      <c r="G123" s="196" t="s">
        <v>710</v>
      </c>
      <c r="H123" s="197">
        <v>11</v>
      </c>
      <c r="I123" s="198"/>
      <c r="J123" s="199">
        <f t="shared" si="0"/>
        <v>0</v>
      </c>
      <c r="K123" s="200"/>
      <c r="L123" s="37"/>
      <c r="M123" s="201" t="s">
        <v>1</v>
      </c>
      <c r="N123" s="202" t="s">
        <v>38</v>
      </c>
      <c r="O123" s="69"/>
      <c r="P123" s="203">
        <f t="shared" si="1"/>
        <v>0</v>
      </c>
      <c r="Q123" s="203">
        <v>0</v>
      </c>
      <c r="R123" s="203">
        <f t="shared" si="2"/>
        <v>0</v>
      </c>
      <c r="S123" s="203">
        <v>0</v>
      </c>
      <c r="T123" s="204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05" t="s">
        <v>133</v>
      </c>
      <c r="AT123" s="205" t="s">
        <v>129</v>
      </c>
      <c r="AU123" s="205" t="s">
        <v>81</v>
      </c>
      <c r="AY123" s="15" t="s">
        <v>128</v>
      </c>
      <c r="BE123" s="206">
        <f t="shared" si="4"/>
        <v>0</v>
      </c>
      <c r="BF123" s="206">
        <f t="shared" si="5"/>
        <v>0</v>
      </c>
      <c r="BG123" s="206">
        <f t="shared" si="6"/>
        <v>0</v>
      </c>
      <c r="BH123" s="206">
        <f t="shared" si="7"/>
        <v>0</v>
      </c>
      <c r="BI123" s="206">
        <f t="shared" si="8"/>
        <v>0</v>
      </c>
      <c r="BJ123" s="15" t="s">
        <v>81</v>
      </c>
      <c r="BK123" s="206">
        <f t="shared" si="9"/>
        <v>0</v>
      </c>
      <c r="BL123" s="15" t="s">
        <v>133</v>
      </c>
      <c r="BM123" s="205" t="s">
        <v>157</v>
      </c>
    </row>
    <row r="124" spans="1:65" s="2" customFormat="1" ht="21.75" customHeight="1">
      <c r="A124" s="32"/>
      <c r="B124" s="33"/>
      <c r="C124" s="193" t="s">
        <v>133</v>
      </c>
      <c r="D124" s="193" t="s">
        <v>129</v>
      </c>
      <c r="E124" s="194" t="s">
        <v>757</v>
      </c>
      <c r="F124" s="195" t="s">
        <v>758</v>
      </c>
      <c r="G124" s="196" t="s">
        <v>710</v>
      </c>
      <c r="H124" s="197">
        <v>11</v>
      </c>
      <c r="I124" s="198"/>
      <c r="J124" s="199">
        <f t="shared" si="0"/>
        <v>0</v>
      </c>
      <c r="K124" s="200"/>
      <c r="L124" s="37"/>
      <c r="M124" s="201" t="s">
        <v>1</v>
      </c>
      <c r="N124" s="202" t="s">
        <v>38</v>
      </c>
      <c r="O124" s="69"/>
      <c r="P124" s="203">
        <f t="shared" si="1"/>
        <v>0</v>
      </c>
      <c r="Q124" s="203">
        <v>0</v>
      </c>
      <c r="R124" s="203">
        <f t="shared" si="2"/>
        <v>0</v>
      </c>
      <c r="S124" s="203">
        <v>0</v>
      </c>
      <c r="T124" s="204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05" t="s">
        <v>133</v>
      </c>
      <c r="AT124" s="205" t="s">
        <v>129</v>
      </c>
      <c r="AU124" s="205" t="s">
        <v>81</v>
      </c>
      <c r="AY124" s="15" t="s">
        <v>128</v>
      </c>
      <c r="BE124" s="206">
        <f t="shared" si="4"/>
        <v>0</v>
      </c>
      <c r="BF124" s="206">
        <f t="shared" si="5"/>
        <v>0</v>
      </c>
      <c r="BG124" s="206">
        <f t="shared" si="6"/>
        <v>0</v>
      </c>
      <c r="BH124" s="206">
        <f t="shared" si="7"/>
        <v>0</v>
      </c>
      <c r="BI124" s="206">
        <f t="shared" si="8"/>
        <v>0</v>
      </c>
      <c r="BJ124" s="15" t="s">
        <v>81</v>
      </c>
      <c r="BK124" s="206">
        <f t="shared" si="9"/>
        <v>0</v>
      </c>
      <c r="BL124" s="15" t="s">
        <v>133</v>
      </c>
      <c r="BM124" s="205" t="s">
        <v>161</v>
      </c>
    </row>
    <row r="125" spans="1:65" s="2" customFormat="1" ht="16.5" customHeight="1">
      <c r="A125" s="32"/>
      <c r="B125" s="33"/>
      <c r="C125" s="193" t="s">
        <v>165</v>
      </c>
      <c r="D125" s="193" t="s">
        <v>129</v>
      </c>
      <c r="E125" s="194" t="s">
        <v>759</v>
      </c>
      <c r="F125" s="195" t="s">
        <v>760</v>
      </c>
      <c r="G125" s="196" t="s">
        <v>160</v>
      </c>
      <c r="H125" s="197">
        <v>370</v>
      </c>
      <c r="I125" s="198"/>
      <c r="J125" s="199">
        <f t="shared" si="0"/>
        <v>0</v>
      </c>
      <c r="K125" s="200"/>
      <c r="L125" s="37"/>
      <c r="M125" s="201" t="s">
        <v>1</v>
      </c>
      <c r="N125" s="202" t="s">
        <v>38</v>
      </c>
      <c r="O125" s="69"/>
      <c r="P125" s="203">
        <f t="shared" si="1"/>
        <v>0</v>
      </c>
      <c r="Q125" s="203">
        <v>0</v>
      </c>
      <c r="R125" s="203">
        <f t="shared" si="2"/>
        <v>0</v>
      </c>
      <c r="S125" s="203">
        <v>0</v>
      </c>
      <c r="T125" s="204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5" t="s">
        <v>133</v>
      </c>
      <c r="AT125" s="205" t="s">
        <v>129</v>
      </c>
      <c r="AU125" s="205" t="s">
        <v>81</v>
      </c>
      <c r="AY125" s="15" t="s">
        <v>128</v>
      </c>
      <c r="BE125" s="206">
        <f t="shared" si="4"/>
        <v>0</v>
      </c>
      <c r="BF125" s="206">
        <f t="shared" si="5"/>
        <v>0</v>
      </c>
      <c r="BG125" s="206">
        <f t="shared" si="6"/>
        <v>0</v>
      </c>
      <c r="BH125" s="206">
        <f t="shared" si="7"/>
        <v>0</v>
      </c>
      <c r="BI125" s="206">
        <f t="shared" si="8"/>
        <v>0</v>
      </c>
      <c r="BJ125" s="15" t="s">
        <v>81</v>
      </c>
      <c r="BK125" s="206">
        <f t="shared" si="9"/>
        <v>0</v>
      </c>
      <c r="BL125" s="15" t="s">
        <v>133</v>
      </c>
      <c r="BM125" s="205" t="s">
        <v>168</v>
      </c>
    </row>
    <row r="126" spans="1:65" s="2" customFormat="1" ht="16.5" customHeight="1">
      <c r="A126" s="32"/>
      <c r="B126" s="33"/>
      <c r="C126" s="193" t="s">
        <v>157</v>
      </c>
      <c r="D126" s="193" t="s">
        <v>129</v>
      </c>
      <c r="E126" s="194" t="s">
        <v>761</v>
      </c>
      <c r="F126" s="195" t="s">
        <v>762</v>
      </c>
      <c r="G126" s="196" t="s">
        <v>160</v>
      </c>
      <c r="H126" s="197">
        <v>370</v>
      </c>
      <c r="I126" s="198"/>
      <c r="J126" s="199">
        <f t="shared" si="0"/>
        <v>0</v>
      </c>
      <c r="K126" s="200"/>
      <c r="L126" s="37"/>
      <c r="M126" s="201" t="s">
        <v>1</v>
      </c>
      <c r="N126" s="202" t="s">
        <v>38</v>
      </c>
      <c r="O126" s="69"/>
      <c r="P126" s="203">
        <f t="shared" si="1"/>
        <v>0</v>
      </c>
      <c r="Q126" s="203">
        <v>0</v>
      </c>
      <c r="R126" s="203">
        <f t="shared" si="2"/>
        <v>0</v>
      </c>
      <c r="S126" s="203">
        <v>0</v>
      </c>
      <c r="T126" s="204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5" t="s">
        <v>133</v>
      </c>
      <c r="AT126" s="205" t="s">
        <v>129</v>
      </c>
      <c r="AU126" s="205" t="s">
        <v>81</v>
      </c>
      <c r="AY126" s="15" t="s">
        <v>128</v>
      </c>
      <c r="BE126" s="206">
        <f t="shared" si="4"/>
        <v>0</v>
      </c>
      <c r="BF126" s="206">
        <f t="shared" si="5"/>
        <v>0</v>
      </c>
      <c r="BG126" s="206">
        <f t="shared" si="6"/>
        <v>0</v>
      </c>
      <c r="BH126" s="206">
        <f t="shared" si="7"/>
        <v>0</v>
      </c>
      <c r="BI126" s="206">
        <f t="shared" si="8"/>
        <v>0</v>
      </c>
      <c r="BJ126" s="15" t="s">
        <v>81</v>
      </c>
      <c r="BK126" s="206">
        <f t="shared" si="9"/>
        <v>0</v>
      </c>
      <c r="BL126" s="15" t="s">
        <v>133</v>
      </c>
      <c r="BM126" s="205" t="s">
        <v>162</v>
      </c>
    </row>
    <row r="127" spans="1:65" s="2" customFormat="1" ht="16.5" customHeight="1">
      <c r="A127" s="32"/>
      <c r="B127" s="33"/>
      <c r="C127" s="193" t="s">
        <v>179</v>
      </c>
      <c r="D127" s="193" t="s">
        <v>129</v>
      </c>
      <c r="E127" s="194" t="s">
        <v>763</v>
      </c>
      <c r="F127" s="195" t="s">
        <v>764</v>
      </c>
      <c r="G127" s="196" t="s">
        <v>710</v>
      </c>
      <c r="H127" s="197">
        <v>11</v>
      </c>
      <c r="I127" s="198"/>
      <c r="J127" s="199">
        <f t="shared" si="0"/>
        <v>0</v>
      </c>
      <c r="K127" s="200"/>
      <c r="L127" s="37"/>
      <c r="M127" s="201" t="s">
        <v>1</v>
      </c>
      <c r="N127" s="202" t="s">
        <v>38</v>
      </c>
      <c r="O127" s="69"/>
      <c r="P127" s="203">
        <f t="shared" si="1"/>
        <v>0</v>
      </c>
      <c r="Q127" s="203">
        <v>0</v>
      </c>
      <c r="R127" s="203">
        <f t="shared" si="2"/>
        <v>0</v>
      </c>
      <c r="S127" s="203">
        <v>0</v>
      </c>
      <c r="T127" s="204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5" t="s">
        <v>133</v>
      </c>
      <c r="AT127" s="205" t="s">
        <v>129</v>
      </c>
      <c r="AU127" s="205" t="s">
        <v>81</v>
      </c>
      <c r="AY127" s="15" t="s">
        <v>128</v>
      </c>
      <c r="BE127" s="206">
        <f t="shared" si="4"/>
        <v>0</v>
      </c>
      <c r="BF127" s="206">
        <f t="shared" si="5"/>
        <v>0</v>
      </c>
      <c r="BG127" s="206">
        <f t="shared" si="6"/>
        <v>0</v>
      </c>
      <c r="BH127" s="206">
        <f t="shared" si="7"/>
        <v>0</v>
      </c>
      <c r="BI127" s="206">
        <f t="shared" si="8"/>
        <v>0</v>
      </c>
      <c r="BJ127" s="15" t="s">
        <v>81</v>
      </c>
      <c r="BK127" s="206">
        <f t="shared" si="9"/>
        <v>0</v>
      </c>
      <c r="BL127" s="15" t="s">
        <v>133</v>
      </c>
      <c r="BM127" s="205" t="s">
        <v>182</v>
      </c>
    </row>
    <row r="128" spans="1:65" s="2" customFormat="1" ht="16.5" customHeight="1">
      <c r="A128" s="32"/>
      <c r="B128" s="33"/>
      <c r="C128" s="193" t="s">
        <v>161</v>
      </c>
      <c r="D128" s="193" t="s">
        <v>129</v>
      </c>
      <c r="E128" s="194" t="s">
        <v>765</v>
      </c>
      <c r="F128" s="195" t="s">
        <v>766</v>
      </c>
      <c r="G128" s="196" t="s">
        <v>767</v>
      </c>
      <c r="H128" s="197">
        <v>1</v>
      </c>
      <c r="I128" s="198"/>
      <c r="J128" s="199">
        <f t="shared" si="0"/>
        <v>0</v>
      </c>
      <c r="K128" s="200"/>
      <c r="L128" s="37"/>
      <c r="M128" s="201" t="s">
        <v>1</v>
      </c>
      <c r="N128" s="202" t="s">
        <v>38</v>
      </c>
      <c r="O128" s="69"/>
      <c r="P128" s="203">
        <f t="shared" si="1"/>
        <v>0</v>
      </c>
      <c r="Q128" s="203">
        <v>0</v>
      </c>
      <c r="R128" s="203">
        <f t="shared" si="2"/>
        <v>0</v>
      </c>
      <c r="S128" s="203">
        <v>0</v>
      </c>
      <c r="T128" s="204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5" t="s">
        <v>133</v>
      </c>
      <c r="AT128" s="205" t="s">
        <v>129</v>
      </c>
      <c r="AU128" s="205" t="s">
        <v>81</v>
      </c>
      <c r="AY128" s="15" t="s">
        <v>128</v>
      </c>
      <c r="BE128" s="206">
        <f t="shared" si="4"/>
        <v>0</v>
      </c>
      <c r="BF128" s="206">
        <f t="shared" si="5"/>
        <v>0</v>
      </c>
      <c r="BG128" s="206">
        <f t="shared" si="6"/>
        <v>0</v>
      </c>
      <c r="BH128" s="206">
        <f t="shared" si="7"/>
        <v>0</v>
      </c>
      <c r="BI128" s="206">
        <f t="shared" si="8"/>
        <v>0</v>
      </c>
      <c r="BJ128" s="15" t="s">
        <v>81</v>
      </c>
      <c r="BK128" s="206">
        <f t="shared" si="9"/>
        <v>0</v>
      </c>
      <c r="BL128" s="15" t="s">
        <v>133</v>
      </c>
      <c r="BM128" s="205" t="s">
        <v>186</v>
      </c>
    </row>
    <row r="129" spans="1:65" s="2" customFormat="1" ht="16.5" customHeight="1">
      <c r="A129" s="32"/>
      <c r="B129" s="33"/>
      <c r="C129" s="193" t="s">
        <v>188</v>
      </c>
      <c r="D129" s="193" t="s">
        <v>129</v>
      </c>
      <c r="E129" s="194" t="s">
        <v>768</v>
      </c>
      <c r="F129" s="195" t="s">
        <v>769</v>
      </c>
      <c r="G129" s="196" t="s">
        <v>710</v>
      </c>
      <c r="H129" s="197">
        <v>1</v>
      </c>
      <c r="I129" s="198"/>
      <c r="J129" s="199">
        <f t="shared" si="0"/>
        <v>0</v>
      </c>
      <c r="K129" s="200"/>
      <c r="L129" s="37"/>
      <c r="M129" s="201" t="s">
        <v>1</v>
      </c>
      <c r="N129" s="202" t="s">
        <v>38</v>
      </c>
      <c r="O129" s="69"/>
      <c r="P129" s="203">
        <f t="shared" si="1"/>
        <v>0</v>
      </c>
      <c r="Q129" s="203">
        <v>0</v>
      </c>
      <c r="R129" s="203">
        <f t="shared" si="2"/>
        <v>0</v>
      </c>
      <c r="S129" s="203">
        <v>0</v>
      </c>
      <c r="T129" s="204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05" t="s">
        <v>133</v>
      </c>
      <c r="AT129" s="205" t="s">
        <v>129</v>
      </c>
      <c r="AU129" s="205" t="s">
        <v>81</v>
      </c>
      <c r="AY129" s="15" t="s">
        <v>128</v>
      </c>
      <c r="BE129" s="206">
        <f t="shared" si="4"/>
        <v>0</v>
      </c>
      <c r="BF129" s="206">
        <f t="shared" si="5"/>
        <v>0</v>
      </c>
      <c r="BG129" s="206">
        <f t="shared" si="6"/>
        <v>0</v>
      </c>
      <c r="BH129" s="206">
        <f t="shared" si="7"/>
        <v>0</v>
      </c>
      <c r="BI129" s="206">
        <f t="shared" si="8"/>
        <v>0</v>
      </c>
      <c r="BJ129" s="15" t="s">
        <v>81</v>
      </c>
      <c r="BK129" s="206">
        <f t="shared" si="9"/>
        <v>0</v>
      </c>
      <c r="BL129" s="15" t="s">
        <v>133</v>
      </c>
      <c r="BM129" s="205" t="s">
        <v>191</v>
      </c>
    </row>
    <row r="130" spans="1:65" s="2" customFormat="1" ht="16.5" customHeight="1">
      <c r="A130" s="32"/>
      <c r="B130" s="33"/>
      <c r="C130" s="193" t="s">
        <v>168</v>
      </c>
      <c r="D130" s="193" t="s">
        <v>129</v>
      </c>
      <c r="E130" s="194" t="s">
        <v>770</v>
      </c>
      <c r="F130" s="195" t="s">
        <v>771</v>
      </c>
      <c r="G130" s="196" t="s">
        <v>710</v>
      </c>
      <c r="H130" s="197">
        <v>1</v>
      </c>
      <c r="I130" s="198"/>
      <c r="J130" s="199">
        <f t="shared" si="0"/>
        <v>0</v>
      </c>
      <c r="K130" s="200"/>
      <c r="L130" s="37"/>
      <c r="M130" s="201" t="s">
        <v>1</v>
      </c>
      <c r="N130" s="202" t="s">
        <v>38</v>
      </c>
      <c r="O130" s="69"/>
      <c r="P130" s="203">
        <f t="shared" si="1"/>
        <v>0</v>
      </c>
      <c r="Q130" s="203">
        <v>0</v>
      </c>
      <c r="R130" s="203">
        <f t="shared" si="2"/>
        <v>0</v>
      </c>
      <c r="S130" s="203">
        <v>0</v>
      </c>
      <c r="T130" s="204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5" t="s">
        <v>133</v>
      </c>
      <c r="AT130" s="205" t="s">
        <v>129</v>
      </c>
      <c r="AU130" s="205" t="s">
        <v>81</v>
      </c>
      <c r="AY130" s="15" t="s">
        <v>128</v>
      </c>
      <c r="BE130" s="206">
        <f t="shared" si="4"/>
        <v>0</v>
      </c>
      <c r="BF130" s="206">
        <f t="shared" si="5"/>
        <v>0</v>
      </c>
      <c r="BG130" s="206">
        <f t="shared" si="6"/>
        <v>0</v>
      </c>
      <c r="BH130" s="206">
        <f t="shared" si="7"/>
        <v>0</v>
      </c>
      <c r="BI130" s="206">
        <f t="shared" si="8"/>
        <v>0</v>
      </c>
      <c r="BJ130" s="15" t="s">
        <v>81</v>
      </c>
      <c r="BK130" s="206">
        <f t="shared" si="9"/>
        <v>0</v>
      </c>
      <c r="BL130" s="15" t="s">
        <v>133</v>
      </c>
      <c r="BM130" s="205" t="s">
        <v>194</v>
      </c>
    </row>
    <row r="131" spans="1:65" s="2" customFormat="1" ht="16.5" customHeight="1">
      <c r="A131" s="32"/>
      <c r="B131" s="33"/>
      <c r="C131" s="193" t="s">
        <v>195</v>
      </c>
      <c r="D131" s="193" t="s">
        <v>129</v>
      </c>
      <c r="E131" s="194" t="s">
        <v>772</v>
      </c>
      <c r="F131" s="195" t="s">
        <v>773</v>
      </c>
      <c r="G131" s="196" t="s">
        <v>767</v>
      </c>
      <c r="H131" s="197">
        <v>1</v>
      </c>
      <c r="I131" s="198"/>
      <c r="J131" s="199">
        <f t="shared" si="0"/>
        <v>0</v>
      </c>
      <c r="K131" s="200"/>
      <c r="L131" s="37"/>
      <c r="M131" s="201" t="s">
        <v>1</v>
      </c>
      <c r="N131" s="202" t="s">
        <v>38</v>
      </c>
      <c r="O131" s="69"/>
      <c r="P131" s="203">
        <f t="shared" si="1"/>
        <v>0</v>
      </c>
      <c r="Q131" s="203">
        <v>0</v>
      </c>
      <c r="R131" s="203">
        <f t="shared" si="2"/>
        <v>0</v>
      </c>
      <c r="S131" s="203">
        <v>0</v>
      </c>
      <c r="T131" s="204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5" t="s">
        <v>133</v>
      </c>
      <c r="AT131" s="205" t="s">
        <v>129</v>
      </c>
      <c r="AU131" s="205" t="s">
        <v>81</v>
      </c>
      <c r="AY131" s="15" t="s">
        <v>128</v>
      </c>
      <c r="BE131" s="206">
        <f t="shared" si="4"/>
        <v>0</v>
      </c>
      <c r="BF131" s="206">
        <f t="shared" si="5"/>
        <v>0</v>
      </c>
      <c r="BG131" s="206">
        <f t="shared" si="6"/>
        <v>0</v>
      </c>
      <c r="BH131" s="206">
        <f t="shared" si="7"/>
        <v>0</v>
      </c>
      <c r="BI131" s="206">
        <f t="shared" si="8"/>
        <v>0</v>
      </c>
      <c r="BJ131" s="15" t="s">
        <v>81</v>
      </c>
      <c r="BK131" s="206">
        <f t="shared" si="9"/>
        <v>0</v>
      </c>
      <c r="BL131" s="15" t="s">
        <v>133</v>
      </c>
      <c r="BM131" s="205" t="s">
        <v>198</v>
      </c>
    </row>
    <row r="132" spans="1:65" s="2" customFormat="1" ht="16.5" customHeight="1">
      <c r="A132" s="32"/>
      <c r="B132" s="33"/>
      <c r="C132" s="193" t="s">
        <v>162</v>
      </c>
      <c r="D132" s="193" t="s">
        <v>129</v>
      </c>
      <c r="E132" s="194" t="s">
        <v>774</v>
      </c>
      <c r="F132" s="195" t="s">
        <v>775</v>
      </c>
      <c r="G132" s="196" t="s">
        <v>767</v>
      </c>
      <c r="H132" s="197">
        <v>1</v>
      </c>
      <c r="I132" s="198"/>
      <c r="J132" s="199">
        <f t="shared" si="0"/>
        <v>0</v>
      </c>
      <c r="K132" s="200"/>
      <c r="L132" s="37"/>
      <c r="M132" s="201" t="s">
        <v>1</v>
      </c>
      <c r="N132" s="202" t="s">
        <v>38</v>
      </c>
      <c r="O132" s="69"/>
      <c r="P132" s="203">
        <f t="shared" si="1"/>
        <v>0</v>
      </c>
      <c r="Q132" s="203">
        <v>0</v>
      </c>
      <c r="R132" s="203">
        <f t="shared" si="2"/>
        <v>0</v>
      </c>
      <c r="S132" s="203">
        <v>0</v>
      </c>
      <c r="T132" s="204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5" t="s">
        <v>133</v>
      </c>
      <c r="AT132" s="205" t="s">
        <v>129</v>
      </c>
      <c r="AU132" s="205" t="s">
        <v>81</v>
      </c>
      <c r="AY132" s="15" t="s">
        <v>128</v>
      </c>
      <c r="BE132" s="206">
        <f t="shared" si="4"/>
        <v>0</v>
      </c>
      <c r="BF132" s="206">
        <f t="shared" si="5"/>
        <v>0</v>
      </c>
      <c r="BG132" s="206">
        <f t="shared" si="6"/>
        <v>0</v>
      </c>
      <c r="BH132" s="206">
        <f t="shared" si="7"/>
        <v>0</v>
      </c>
      <c r="BI132" s="206">
        <f t="shared" si="8"/>
        <v>0</v>
      </c>
      <c r="BJ132" s="15" t="s">
        <v>81</v>
      </c>
      <c r="BK132" s="206">
        <f t="shared" si="9"/>
        <v>0</v>
      </c>
      <c r="BL132" s="15" t="s">
        <v>133</v>
      </c>
      <c r="BM132" s="205" t="s">
        <v>202</v>
      </c>
    </row>
    <row r="133" spans="1:65" s="2" customFormat="1" ht="16.5" customHeight="1">
      <c r="A133" s="32"/>
      <c r="B133" s="33"/>
      <c r="C133" s="193" t="s">
        <v>203</v>
      </c>
      <c r="D133" s="193" t="s">
        <v>129</v>
      </c>
      <c r="E133" s="194" t="s">
        <v>776</v>
      </c>
      <c r="F133" s="195" t="s">
        <v>777</v>
      </c>
      <c r="G133" s="196" t="s">
        <v>767</v>
      </c>
      <c r="H133" s="197">
        <v>1</v>
      </c>
      <c r="I133" s="198"/>
      <c r="J133" s="199">
        <f t="shared" si="0"/>
        <v>0</v>
      </c>
      <c r="K133" s="200"/>
      <c r="L133" s="37"/>
      <c r="M133" s="201" t="s">
        <v>1</v>
      </c>
      <c r="N133" s="202" t="s">
        <v>38</v>
      </c>
      <c r="O133" s="69"/>
      <c r="P133" s="203">
        <f t="shared" si="1"/>
        <v>0</v>
      </c>
      <c r="Q133" s="203">
        <v>0</v>
      </c>
      <c r="R133" s="203">
        <f t="shared" si="2"/>
        <v>0</v>
      </c>
      <c r="S133" s="203">
        <v>0</v>
      </c>
      <c r="T133" s="204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5" t="s">
        <v>133</v>
      </c>
      <c r="AT133" s="205" t="s">
        <v>129</v>
      </c>
      <c r="AU133" s="205" t="s">
        <v>81</v>
      </c>
      <c r="AY133" s="15" t="s">
        <v>128</v>
      </c>
      <c r="BE133" s="206">
        <f t="shared" si="4"/>
        <v>0</v>
      </c>
      <c r="BF133" s="206">
        <f t="shared" si="5"/>
        <v>0</v>
      </c>
      <c r="BG133" s="206">
        <f t="shared" si="6"/>
        <v>0</v>
      </c>
      <c r="BH133" s="206">
        <f t="shared" si="7"/>
        <v>0</v>
      </c>
      <c r="BI133" s="206">
        <f t="shared" si="8"/>
        <v>0</v>
      </c>
      <c r="BJ133" s="15" t="s">
        <v>81</v>
      </c>
      <c r="BK133" s="206">
        <f t="shared" si="9"/>
        <v>0</v>
      </c>
      <c r="BL133" s="15" t="s">
        <v>133</v>
      </c>
      <c r="BM133" s="205" t="s">
        <v>207</v>
      </c>
    </row>
    <row r="134" spans="1:65" s="2" customFormat="1" ht="16.5" customHeight="1">
      <c r="A134" s="32"/>
      <c r="B134" s="33"/>
      <c r="C134" s="193" t="s">
        <v>182</v>
      </c>
      <c r="D134" s="193" t="s">
        <v>129</v>
      </c>
      <c r="E134" s="194" t="s">
        <v>778</v>
      </c>
      <c r="F134" s="195" t="s">
        <v>779</v>
      </c>
      <c r="G134" s="196" t="s">
        <v>767</v>
      </c>
      <c r="H134" s="197">
        <v>1</v>
      </c>
      <c r="I134" s="198"/>
      <c r="J134" s="199">
        <f t="shared" si="0"/>
        <v>0</v>
      </c>
      <c r="K134" s="200"/>
      <c r="L134" s="37"/>
      <c r="M134" s="201" t="s">
        <v>1</v>
      </c>
      <c r="N134" s="202" t="s">
        <v>38</v>
      </c>
      <c r="O134" s="69"/>
      <c r="P134" s="203">
        <f t="shared" si="1"/>
        <v>0</v>
      </c>
      <c r="Q134" s="203">
        <v>0</v>
      </c>
      <c r="R134" s="203">
        <f t="shared" si="2"/>
        <v>0</v>
      </c>
      <c r="S134" s="203">
        <v>0</v>
      </c>
      <c r="T134" s="204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5" t="s">
        <v>133</v>
      </c>
      <c r="AT134" s="205" t="s">
        <v>129</v>
      </c>
      <c r="AU134" s="205" t="s">
        <v>81</v>
      </c>
      <c r="AY134" s="15" t="s">
        <v>128</v>
      </c>
      <c r="BE134" s="206">
        <f t="shared" si="4"/>
        <v>0</v>
      </c>
      <c r="BF134" s="206">
        <f t="shared" si="5"/>
        <v>0</v>
      </c>
      <c r="BG134" s="206">
        <f t="shared" si="6"/>
        <v>0</v>
      </c>
      <c r="BH134" s="206">
        <f t="shared" si="7"/>
        <v>0</v>
      </c>
      <c r="BI134" s="206">
        <f t="shared" si="8"/>
        <v>0</v>
      </c>
      <c r="BJ134" s="15" t="s">
        <v>81</v>
      </c>
      <c r="BK134" s="206">
        <f t="shared" si="9"/>
        <v>0</v>
      </c>
      <c r="BL134" s="15" t="s">
        <v>133</v>
      </c>
      <c r="BM134" s="205" t="s">
        <v>211</v>
      </c>
    </row>
    <row r="135" spans="2:63" s="11" customFormat="1" ht="25.95" customHeight="1">
      <c r="B135" s="179"/>
      <c r="C135" s="180"/>
      <c r="D135" s="181" t="s">
        <v>72</v>
      </c>
      <c r="E135" s="182" t="s">
        <v>780</v>
      </c>
      <c r="F135" s="182" t="s">
        <v>781</v>
      </c>
      <c r="G135" s="180"/>
      <c r="H135" s="180"/>
      <c r="I135" s="183"/>
      <c r="J135" s="184">
        <f>BK135</f>
        <v>0</v>
      </c>
      <c r="K135" s="180"/>
      <c r="L135" s="185"/>
      <c r="M135" s="186"/>
      <c r="N135" s="187"/>
      <c r="O135" s="187"/>
      <c r="P135" s="188">
        <f>SUM(P136:P143)</f>
        <v>0</v>
      </c>
      <c r="Q135" s="187"/>
      <c r="R135" s="188">
        <f>SUM(R136:R143)</f>
        <v>0</v>
      </c>
      <c r="S135" s="187"/>
      <c r="T135" s="189">
        <f>SUM(T136:T143)</f>
        <v>0</v>
      </c>
      <c r="AR135" s="190" t="s">
        <v>81</v>
      </c>
      <c r="AT135" s="191" t="s">
        <v>72</v>
      </c>
      <c r="AU135" s="191" t="s">
        <v>73</v>
      </c>
      <c r="AY135" s="190" t="s">
        <v>128</v>
      </c>
      <c r="BK135" s="192">
        <f>SUM(BK136:BK143)</f>
        <v>0</v>
      </c>
    </row>
    <row r="136" spans="1:65" s="2" customFormat="1" ht="16.5" customHeight="1">
      <c r="A136" s="32"/>
      <c r="B136" s="33"/>
      <c r="C136" s="193" t="s">
        <v>81</v>
      </c>
      <c r="D136" s="193" t="s">
        <v>129</v>
      </c>
      <c r="E136" s="194" t="s">
        <v>782</v>
      </c>
      <c r="F136" s="195" t="s">
        <v>783</v>
      </c>
      <c r="G136" s="196" t="s">
        <v>160</v>
      </c>
      <c r="H136" s="197">
        <v>190</v>
      </c>
      <c r="I136" s="198"/>
      <c r="J136" s="199">
        <f aca="true" t="shared" si="10" ref="J136:J143">ROUND(I136*H136,2)</f>
        <v>0</v>
      </c>
      <c r="K136" s="200"/>
      <c r="L136" s="37"/>
      <c r="M136" s="201" t="s">
        <v>1</v>
      </c>
      <c r="N136" s="202" t="s">
        <v>38</v>
      </c>
      <c r="O136" s="69"/>
      <c r="P136" s="203">
        <f aca="true" t="shared" si="11" ref="P136:P143">O136*H136</f>
        <v>0</v>
      </c>
      <c r="Q136" s="203">
        <v>0</v>
      </c>
      <c r="R136" s="203">
        <f aca="true" t="shared" si="12" ref="R136:R143">Q136*H136</f>
        <v>0</v>
      </c>
      <c r="S136" s="203">
        <v>0</v>
      </c>
      <c r="T136" s="204">
        <f aca="true" t="shared" si="13" ref="T136:T143"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5" t="s">
        <v>133</v>
      </c>
      <c r="AT136" s="205" t="s">
        <v>129</v>
      </c>
      <c r="AU136" s="205" t="s">
        <v>81</v>
      </c>
      <c r="AY136" s="15" t="s">
        <v>128</v>
      </c>
      <c r="BE136" s="206">
        <f aca="true" t="shared" si="14" ref="BE136:BE143">IF(N136="základní",J136,0)</f>
        <v>0</v>
      </c>
      <c r="BF136" s="206">
        <f aca="true" t="shared" si="15" ref="BF136:BF143">IF(N136="snížená",J136,0)</f>
        <v>0</v>
      </c>
      <c r="BG136" s="206">
        <f aca="true" t="shared" si="16" ref="BG136:BG143">IF(N136="zákl. přenesená",J136,0)</f>
        <v>0</v>
      </c>
      <c r="BH136" s="206">
        <f aca="true" t="shared" si="17" ref="BH136:BH143">IF(N136="sníž. přenesená",J136,0)</f>
        <v>0</v>
      </c>
      <c r="BI136" s="206">
        <f aca="true" t="shared" si="18" ref="BI136:BI143">IF(N136="nulová",J136,0)</f>
        <v>0</v>
      </c>
      <c r="BJ136" s="15" t="s">
        <v>81</v>
      </c>
      <c r="BK136" s="206">
        <f aca="true" t="shared" si="19" ref="BK136:BK143">ROUND(I136*H136,2)</f>
        <v>0</v>
      </c>
      <c r="BL136" s="15" t="s">
        <v>133</v>
      </c>
      <c r="BM136" s="205" t="s">
        <v>215</v>
      </c>
    </row>
    <row r="137" spans="1:65" s="2" customFormat="1" ht="16.5" customHeight="1">
      <c r="A137" s="32"/>
      <c r="B137" s="33"/>
      <c r="C137" s="193" t="s">
        <v>83</v>
      </c>
      <c r="D137" s="193" t="s">
        <v>129</v>
      </c>
      <c r="E137" s="194" t="s">
        <v>784</v>
      </c>
      <c r="F137" s="195" t="s">
        <v>785</v>
      </c>
      <c r="G137" s="196" t="s">
        <v>160</v>
      </c>
      <c r="H137" s="197">
        <v>60</v>
      </c>
      <c r="I137" s="198"/>
      <c r="J137" s="199">
        <f t="shared" si="10"/>
        <v>0</v>
      </c>
      <c r="K137" s="200"/>
      <c r="L137" s="37"/>
      <c r="M137" s="201" t="s">
        <v>1</v>
      </c>
      <c r="N137" s="202" t="s">
        <v>38</v>
      </c>
      <c r="O137" s="69"/>
      <c r="P137" s="203">
        <f t="shared" si="11"/>
        <v>0</v>
      </c>
      <c r="Q137" s="203">
        <v>0</v>
      </c>
      <c r="R137" s="203">
        <f t="shared" si="12"/>
        <v>0</v>
      </c>
      <c r="S137" s="203">
        <v>0</v>
      </c>
      <c r="T137" s="204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5" t="s">
        <v>133</v>
      </c>
      <c r="AT137" s="205" t="s">
        <v>129</v>
      </c>
      <c r="AU137" s="205" t="s">
        <v>81</v>
      </c>
      <c r="AY137" s="15" t="s">
        <v>128</v>
      </c>
      <c r="BE137" s="206">
        <f t="shared" si="14"/>
        <v>0</v>
      </c>
      <c r="BF137" s="206">
        <f t="shared" si="15"/>
        <v>0</v>
      </c>
      <c r="BG137" s="206">
        <f t="shared" si="16"/>
        <v>0</v>
      </c>
      <c r="BH137" s="206">
        <f t="shared" si="17"/>
        <v>0</v>
      </c>
      <c r="BI137" s="206">
        <f t="shared" si="18"/>
        <v>0</v>
      </c>
      <c r="BJ137" s="15" t="s">
        <v>81</v>
      </c>
      <c r="BK137" s="206">
        <f t="shared" si="19"/>
        <v>0</v>
      </c>
      <c r="BL137" s="15" t="s">
        <v>133</v>
      </c>
      <c r="BM137" s="205" t="s">
        <v>219</v>
      </c>
    </row>
    <row r="138" spans="1:65" s="2" customFormat="1" ht="16.5" customHeight="1">
      <c r="A138" s="32"/>
      <c r="B138" s="33"/>
      <c r="C138" s="193" t="s">
        <v>154</v>
      </c>
      <c r="D138" s="193" t="s">
        <v>129</v>
      </c>
      <c r="E138" s="194" t="s">
        <v>786</v>
      </c>
      <c r="F138" s="195" t="s">
        <v>787</v>
      </c>
      <c r="G138" s="196" t="s">
        <v>172</v>
      </c>
      <c r="H138" s="197">
        <v>20</v>
      </c>
      <c r="I138" s="198"/>
      <c r="J138" s="199">
        <f t="shared" si="10"/>
        <v>0</v>
      </c>
      <c r="K138" s="200"/>
      <c r="L138" s="37"/>
      <c r="M138" s="201" t="s">
        <v>1</v>
      </c>
      <c r="N138" s="202" t="s">
        <v>38</v>
      </c>
      <c r="O138" s="69"/>
      <c r="P138" s="203">
        <f t="shared" si="11"/>
        <v>0</v>
      </c>
      <c r="Q138" s="203">
        <v>0</v>
      </c>
      <c r="R138" s="203">
        <f t="shared" si="12"/>
        <v>0</v>
      </c>
      <c r="S138" s="203">
        <v>0</v>
      </c>
      <c r="T138" s="204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5" t="s">
        <v>133</v>
      </c>
      <c r="AT138" s="205" t="s">
        <v>129</v>
      </c>
      <c r="AU138" s="205" t="s">
        <v>81</v>
      </c>
      <c r="AY138" s="15" t="s">
        <v>128</v>
      </c>
      <c r="BE138" s="206">
        <f t="shared" si="14"/>
        <v>0</v>
      </c>
      <c r="BF138" s="206">
        <f t="shared" si="15"/>
        <v>0</v>
      </c>
      <c r="BG138" s="206">
        <f t="shared" si="16"/>
        <v>0</v>
      </c>
      <c r="BH138" s="206">
        <f t="shared" si="17"/>
        <v>0</v>
      </c>
      <c r="BI138" s="206">
        <f t="shared" si="18"/>
        <v>0</v>
      </c>
      <c r="BJ138" s="15" t="s">
        <v>81</v>
      </c>
      <c r="BK138" s="206">
        <f t="shared" si="19"/>
        <v>0</v>
      </c>
      <c r="BL138" s="15" t="s">
        <v>133</v>
      </c>
      <c r="BM138" s="205" t="s">
        <v>223</v>
      </c>
    </row>
    <row r="139" spans="1:65" s="2" customFormat="1" ht="16.5" customHeight="1">
      <c r="A139" s="32"/>
      <c r="B139" s="33"/>
      <c r="C139" s="193" t="s">
        <v>133</v>
      </c>
      <c r="D139" s="193" t="s">
        <v>129</v>
      </c>
      <c r="E139" s="194" t="s">
        <v>788</v>
      </c>
      <c r="F139" s="195" t="s">
        <v>789</v>
      </c>
      <c r="G139" s="196" t="s">
        <v>160</v>
      </c>
      <c r="H139" s="197">
        <v>190</v>
      </c>
      <c r="I139" s="198"/>
      <c r="J139" s="199">
        <f t="shared" si="10"/>
        <v>0</v>
      </c>
      <c r="K139" s="200"/>
      <c r="L139" s="37"/>
      <c r="M139" s="201" t="s">
        <v>1</v>
      </c>
      <c r="N139" s="202" t="s">
        <v>38</v>
      </c>
      <c r="O139" s="69"/>
      <c r="P139" s="203">
        <f t="shared" si="11"/>
        <v>0</v>
      </c>
      <c r="Q139" s="203">
        <v>0</v>
      </c>
      <c r="R139" s="203">
        <f t="shared" si="12"/>
        <v>0</v>
      </c>
      <c r="S139" s="203">
        <v>0</v>
      </c>
      <c r="T139" s="204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5" t="s">
        <v>133</v>
      </c>
      <c r="AT139" s="205" t="s">
        <v>129</v>
      </c>
      <c r="AU139" s="205" t="s">
        <v>81</v>
      </c>
      <c r="AY139" s="15" t="s">
        <v>128</v>
      </c>
      <c r="BE139" s="206">
        <f t="shared" si="14"/>
        <v>0</v>
      </c>
      <c r="BF139" s="206">
        <f t="shared" si="15"/>
        <v>0</v>
      </c>
      <c r="BG139" s="206">
        <f t="shared" si="16"/>
        <v>0</v>
      </c>
      <c r="BH139" s="206">
        <f t="shared" si="17"/>
        <v>0</v>
      </c>
      <c r="BI139" s="206">
        <f t="shared" si="18"/>
        <v>0</v>
      </c>
      <c r="BJ139" s="15" t="s">
        <v>81</v>
      </c>
      <c r="BK139" s="206">
        <f t="shared" si="19"/>
        <v>0</v>
      </c>
      <c r="BL139" s="15" t="s">
        <v>133</v>
      </c>
      <c r="BM139" s="205" t="s">
        <v>228</v>
      </c>
    </row>
    <row r="140" spans="1:65" s="2" customFormat="1" ht="16.5" customHeight="1">
      <c r="A140" s="32"/>
      <c r="B140" s="33"/>
      <c r="C140" s="193" t="s">
        <v>165</v>
      </c>
      <c r="D140" s="193" t="s">
        <v>129</v>
      </c>
      <c r="E140" s="194" t="s">
        <v>790</v>
      </c>
      <c r="F140" s="195" t="s">
        <v>791</v>
      </c>
      <c r="G140" s="196" t="s">
        <v>160</v>
      </c>
      <c r="H140" s="197">
        <v>60</v>
      </c>
      <c r="I140" s="198"/>
      <c r="J140" s="199">
        <f t="shared" si="10"/>
        <v>0</v>
      </c>
      <c r="K140" s="200"/>
      <c r="L140" s="37"/>
      <c r="M140" s="201" t="s">
        <v>1</v>
      </c>
      <c r="N140" s="202" t="s">
        <v>38</v>
      </c>
      <c r="O140" s="69"/>
      <c r="P140" s="203">
        <f t="shared" si="11"/>
        <v>0</v>
      </c>
      <c r="Q140" s="203">
        <v>0</v>
      </c>
      <c r="R140" s="203">
        <f t="shared" si="12"/>
        <v>0</v>
      </c>
      <c r="S140" s="203">
        <v>0</v>
      </c>
      <c r="T140" s="204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5" t="s">
        <v>133</v>
      </c>
      <c r="AT140" s="205" t="s">
        <v>129</v>
      </c>
      <c r="AU140" s="205" t="s">
        <v>81</v>
      </c>
      <c r="AY140" s="15" t="s">
        <v>128</v>
      </c>
      <c r="BE140" s="206">
        <f t="shared" si="14"/>
        <v>0</v>
      </c>
      <c r="BF140" s="206">
        <f t="shared" si="15"/>
        <v>0</v>
      </c>
      <c r="BG140" s="206">
        <f t="shared" si="16"/>
        <v>0</v>
      </c>
      <c r="BH140" s="206">
        <f t="shared" si="17"/>
        <v>0</v>
      </c>
      <c r="BI140" s="206">
        <f t="shared" si="18"/>
        <v>0</v>
      </c>
      <c r="BJ140" s="15" t="s">
        <v>81</v>
      </c>
      <c r="BK140" s="206">
        <f t="shared" si="19"/>
        <v>0</v>
      </c>
      <c r="BL140" s="15" t="s">
        <v>133</v>
      </c>
      <c r="BM140" s="205" t="s">
        <v>233</v>
      </c>
    </row>
    <row r="141" spans="1:65" s="2" customFormat="1" ht="16.5" customHeight="1">
      <c r="A141" s="32"/>
      <c r="B141" s="33"/>
      <c r="C141" s="193" t="s">
        <v>157</v>
      </c>
      <c r="D141" s="193" t="s">
        <v>129</v>
      </c>
      <c r="E141" s="194" t="s">
        <v>792</v>
      </c>
      <c r="F141" s="195" t="s">
        <v>793</v>
      </c>
      <c r="G141" s="196" t="s">
        <v>710</v>
      </c>
      <c r="H141" s="197">
        <v>11</v>
      </c>
      <c r="I141" s="198"/>
      <c r="J141" s="199">
        <f t="shared" si="10"/>
        <v>0</v>
      </c>
      <c r="K141" s="200"/>
      <c r="L141" s="37"/>
      <c r="M141" s="201" t="s">
        <v>1</v>
      </c>
      <c r="N141" s="202" t="s">
        <v>38</v>
      </c>
      <c r="O141" s="69"/>
      <c r="P141" s="203">
        <f t="shared" si="11"/>
        <v>0</v>
      </c>
      <c r="Q141" s="203">
        <v>0</v>
      </c>
      <c r="R141" s="203">
        <f t="shared" si="12"/>
        <v>0</v>
      </c>
      <c r="S141" s="203">
        <v>0</v>
      </c>
      <c r="T141" s="204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5" t="s">
        <v>133</v>
      </c>
      <c r="AT141" s="205" t="s">
        <v>129</v>
      </c>
      <c r="AU141" s="205" t="s">
        <v>81</v>
      </c>
      <c r="AY141" s="15" t="s">
        <v>128</v>
      </c>
      <c r="BE141" s="206">
        <f t="shared" si="14"/>
        <v>0</v>
      </c>
      <c r="BF141" s="206">
        <f t="shared" si="15"/>
        <v>0</v>
      </c>
      <c r="BG141" s="206">
        <f t="shared" si="16"/>
        <v>0</v>
      </c>
      <c r="BH141" s="206">
        <f t="shared" si="17"/>
        <v>0</v>
      </c>
      <c r="BI141" s="206">
        <f t="shared" si="18"/>
        <v>0</v>
      </c>
      <c r="BJ141" s="15" t="s">
        <v>81</v>
      </c>
      <c r="BK141" s="206">
        <f t="shared" si="19"/>
        <v>0</v>
      </c>
      <c r="BL141" s="15" t="s">
        <v>133</v>
      </c>
      <c r="BM141" s="205" t="s">
        <v>240</v>
      </c>
    </row>
    <row r="142" spans="1:65" s="2" customFormat="1" ht="16.5" customHeight="1">
      <c r="A142" s="32"/>
      <c r="B142" s="33"/>
      <c r="C142" s="193" t="s">
        <v>179</v>
      </c>
      <c r="D142" s="193" t="s">
        <v>129</v>
      </c>
      <c r="E142" s="194" t="s">
        <v>794</v>
      </c>
      <c r="F142" s="195" t="s">
        <v>795</v>
      </c>
      <c r="G142" s="196" t="s">
        <v>132</v>
      </c>
      <c r="H142" s="197">
        <v>100</v>
      </c>
      <c r="I142" s="198"/>
      <c r="J142" s="199">
        <f t="shared" si="10"/>
        <v>0</v>
      </c>
      <c r="K142" s="200"/>
      <c r="L142" s="37"/>
      <c r="M142" s="201" t="s">
        <v>1</v>
      </c>
      <c r="N142" s="202" t="s">
        <v>38</v>
      </c>
      <c r="O142" s="69"/>
      <c r="P142" s="203">
        <f t="shared" si="11"/>
        <v>0</v>
      </c>
      <c r="Q142" s="203">
        <v>0</v>
      </c>
      <c r="R142" s="203">
        <f t="shared" si="12"/>
        <v>0</v>
      </c>
      <c r="S142" s="203">
        <v>0</v>
      </c>
      <c r="T142" s="204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5" t="s">
        <v>133</v>
      </c>
      <c r="AT142" s="205" t="s">
        <v>129</v>
      </c>
      <c r="AU142" s="205" t="s">
        <v>81</v>
      </c>
      <c r="AY142" s="15" t="s">
        <v>128</v>
      </c>
      <c r="BE142" s="206">
        <f t="shared" si="14"/>
        <v>0</v>
      </c>
      <c r="BF142" s="206">
        <f t="shared" si="15"/>
        <v>0</v>
      </c>
      <c r="BG142" s="206">
        <f t="shared" si="16"/>
        <v>0</v>
      </c>
      <c r="BH142" s="206">
        <f t="shared" si="17"/>
        <v>0</v>
      </c>
      <c r="BI142" s="206">
        <f t="shared" si="18"/>
        <v>0</v>
      </c>
      <c r="BJ142" s="15" t="s">
        <v>81</v>
      </c>
      <c r="BK142" s="206">
        <f t="shared" si="19"/>
        <v>0</v>
      </c>
      <c r="BL142" s="15" t="s">
        <v>133</v>
      </c>
      <c r="BM142" s="205" t="s">
        <v>245</v>
      </c>
    </row>
    <row r="143" spans="1:65" s="2" customFormat="1" ht="16.5" customHeight="1">
      <c r="A143" s="32"/>
      <c r="B143" s="33"/>
      <c r="C143" s="193" t="s">
        <v>161</v>
      </c>
      <c r="D143" s="193" t="s">
        <v>129</v>
      </c>
      <c r="E143" s="194" t="s">
        <v>796</v>
      </c>
      <c r="F143" s="195" t="s">
        <v>797</v>
      </c>
      <c r="G143" s="196" t="s">
        <v>172</v>
      </c>
      <c r="H143" s="197">
        <v>4</v>
      </c>
      <c r="I143" s="198"/>
      <c r="J143" s="199">
        <f t="shared" si="10"/>
        <v>0</v>
      </c>
      <c r="K143" s="200"/>
      <c r="L143" s="37"/>
      <c r="M143" s="201" t="s">
        <v>1</v>
      </c>
      <c r="N143" s="202" t="s">
        <v>38</v>
      </c>
      <c r="O143" s="69"/>
      <c r="P143" s="203">
        <f t="shared" si="11"/>
        <v>0</v>
      </c>
      <c r="Q143" s="203">
        <v>0</v>
      </c>
      <c r="R143" s="203">
        <f t="shared" si="12"/>
        <v>0</v>
      </c>
      <c r="S143" s="203">
        <v>0</v>
      </c>
      <c r="T143" s="204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5" t="s">
        <v>133</v>
      </c>
      <c r="AT143" s="205" t="s">
        <v>129</v>
      </c>
      <c r="AU143" s="205" t="s">
        <v>81</v>
      </c>
      <c r="AY143" s="15" t="s">
        <v>128</v>
      </c>
      <c r="BE143" s="206">
        <f t="shared" si="14"/>
        <v>0</v>
      </c>
      <c r="BF143" s="206">
        <f t="shared" si="15"/>
        <v>0</v>
      </c>
      <c r="BG143" s="206">
        <f t="shared" si="16"/>
        <v>0</v>
      </c>
      <c r="BH143" s="206">
        <f t="shared" si="17"/>
        <v>0</v>
      </c>
      <c r="BI143" s="206">
        <f t="shared" si="18"/>
        <v>0</v>
      </c>
      <c r="BJ143" s="15" t="s">
        <v>81</v>
      </c>
      <c r="BK143" s="206">
        <f t="shared" si="19"/>
        <v>0</v>
      </c>
      <c r="BL143" s="15" t="s">
        <v>133</v>
      </c>
      <c r="BM143" s="205" t="s">
        <v>248</v>
      </c>
    </row>
    <row r="144" spans="2:63" s="11" customFormat="1" ht="25.95" customHeight="1">
      <c r="B144" s="179"/>
      <c r="C144" s="180"/>
      <c r="D144" s="181" t="s">
        <v>72</v>
      </c>
      <c r="E144" s="182" t="s">
        <v>97</v>
      </c>
      <c r="F144" s="182" t="s">
        <v>798</v>
      </c>
      <c r="G144" s="180"/>
      <c r="H144" s="180"/>
      <c r="I144" s="183"/>
      <c r="J144" s="184">
        <f>BK144</f>
        <v>0</v>
      </c>
      <c r="K144" s="180"/>
      <c r="L144" s="185"/>
      <c r="M144" s="186"/>
      <c r="N144" s="187"/>
      <c r="O144" s="187"/>
      <c r="P144" s="188">
        <f>P145</f>
        <v>0</v>
      </c>
      <c r="Q144" s="187"/>
      <c r="R144" s="188">
        <f>R145</f>
        <v>0</v>
      </c>
      <c r="S144" s="187"/>
      <c r="T144" s="189">
        <f>T145</f>
        <v>0</v>
      </c>
      <c r="AR144" s="190" t="s">
        <v>165</v>
      </c>
      <c r="AT144" s="191" t="s">
        <v>72</v>
      </c>
      <c r="AU144" s="191" t="s">
        <v>73</v>
      </c>
      <c r="AY144" s="190" t="s">
        <v>128</v>
      </c>
      <c r="BK144" s="192">
        <f>BK145</f>
        <v>0</v>
      </c>
    </row>
    <row r="145" spans="1:65" s="2" customFormat="1" ht="16.5" customHeight="1">
      <c r="A145" s="32"/>
      <c r="B145" s="33"/>
      <c r="C145" s="193" t="s">
        <v>81</v>
      </c>
      <c r="D145" s="193" t="s">
        <v>129</v>
      </c>
      <c r="E145" s="194" t="s">
        <v>799</v>
      </c>
      <c r="F145" s="195" t="s">
        <v>800</v>
      </c>
      <c r="G145" s="196" t="s">
        <v>767</v>
      </c>
      <c r="H145" s="197">
        <v>1</v>
      </c>
      <c r="I145" s="198"/>
      <c r="J145" s="199">
        <f>ROUND(I145*H145,2)</f>
        <v>0</v>
      </c>
      <c r="K145" s="200"/>
      <c r="L145" s="37"/>
      <c r="M145" s="241" t="s">
        <v>1</v>
      </c>
      <c r="N145" s="242" t="s">
        <v>38</v>
      </c>
      <c r="O145" s="243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5" t="s">
        <v>133</v>
      </c>
      <c r="AT145" s="205" t="s">
        <v>129</v>
      </c>
      <c r="AU145" s="205" t="s">
        <v>81</v>
      </c>
      <c r="AY145" s="15" t="s">
        <v>128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5" t="s">
        <v>81</v>
      </c>
      <c r="BK145" s="206">
        <f>ROUND(I145*H145,2)</f>
        <v>0</v>
      </c>
      <c r="BL145" s="15" t="s">
        <v>133</v>
      </c>
      <c r="BM145" s="205" t="s">
        <v>252</v>
      </c>
    </row>
    <row r="146" spans="1:31" s="2" customFormat="1" ht="6.9" customHeight="1">
      <c r="A146" s="32"/>
      <c r="B146" s="52"/>
      <c r="C146" s="53"/>
      <c r="D146" s="53"/>
      <c r="E146" s="53"/>
      <c r="F146" s="53"/>
      <c r="G146" s="53"/>
      <c r="H146" s="53"/>
      <c r="I146" s="150"/>
      <c r="J146" s="53"/>
      <c r="K146" s="53"/>
      <c r="L146" s="37"/>
      <c r="M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</sheetData>
  <sheetProtection algorithmName="SHA-512" hashValue="YD+br6PsZkdENCqgHW1madSZZ2ywu24jybYtKEXRWdNtKGRwuFRfRW7RQAlb4DQ+9Kpc4MY/oySLbEQ+ahu6ew==" saltValue="wD/7WzNJR3M8KrEom0zVQeVRl5uhmUpfSEklfw51ifgi1rQebHRxvu06hGJwvzjSJmlK9AHSgd4GjOf6G/nD2g==" spinCount="100000" sheet="1" objects="1" scenarios="1" formatColumns="0" formatRows="0" autoFilter="0"/>
  <autoFilter ref="C118:K14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98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83</v>
      </c>
    </row>
    <row r="4" spans="2:46" s="1" customFormat="1" ht="24.9" customHeight="1">
      <c r="B4" s="18"/>
      <c r="D4" s="110" t="s">
        <v>99</v>
      </c>
      <c r="I4" s="106"/>
      <c r="L4" s="18"/>
      <c r="M4" s="111" t="s">
        <v>10</v>
      </c>
      <c r="AT4" s="15" t="s">
        <v>4</v>
      </c>
    </row>
    <row r="5" spans="2:12" s="1" customFormat="1" ht="6.9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23.25" customHeight="1">
      <c r="B7" s="18"/>
      <c r="E7" s="290" t="str">
        <f>'Rekapitulace stavby'!K6</f>
        <v>Ul. Roháčova, Sokolov - příjezdová komunikace a inženýrské sítě - slepý rozpočet</v>
      </c>
      <c r="F7" s="291"/>
      <c r="G7" s="291"/>
      <c r="H7" s="291"/>
      <c r="I7" s="106"/>
      <c r="L7" s="18"/>
    </row>
    <row r="8" spans="1:31" s="2" customFormat="1" ht="12" customHeight="1">
      <c r="A8" s="32"/>
      <c r="B8" s="37"/>
      <c r="C8" s="32"/>
      <c r="D8" s="112" t="s">
        <v>100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92" t="s">
        <v>801</v>
      </c>
      <c r="F9" s="293"/>
      <c r="G9" s="293"/>
      <c r="H9" s="293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13. 7. 2020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tr">
        <f>IF('Rekapitulace stavby'!E11="","",'Rekapitulace stavby'!E11)</f>
        <v xml:space="preserve"> </v>
      </c>
      <c r="F15" s="32"/>
      <c r="G15" s="32"/>
      <c r="H15" s="32"/>
      <c r="I15" s="115" t="s">
        <v>26</v>
      </c>
      <c r="J15" s="114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27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4" t="str">
        <f>'Rekapitulace stavby'!E14</f>
        <v>Vyplň údaj</v>
      </c>
      <c r="F18" s="295"/>
      <c r="G18" s="295"/>
      <c r="H18" s="295"/>
      <c r="I18" s="115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29</v>
      </c>
      <c r="E20" s="32"/>
      <c r="F20" s="32"/>
      <c r="G20" s="32"/>
      <c r="H20" s="32"/>
      <c r="I20" s="115" t="s">
        <v>25</v>
      </c>
      <c r="J20" s="114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26</v>
      </c>
      <c r="J21" s="114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31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26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32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96" t="s">
        <v>1</v>
      </c>
      <c r="F27" s="296"/>
      <c r="G27" s="296"/>
      <c r="H27" s="296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33</v>
      </c>
      <c r="E30" s="32"/>
      <c r="F30" s="32"/>
      <c r="G30" s="32"/>
      <c r="H30" s="32"/>
      <c r="I30" s="113"/>
      <c r="J30" s="124">
        <f>ROUND(J117,2)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25" t="s">
        <v>35</v>
      </c>
      <c r="G32" s="32"/>
      <c r="H32" s="32"/>
      <c r="I32" s="126" t="s">
        <v>34</v>
      </c>
      <c r="J32" s="125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7" t="s">
        <v>37</v>
      </c>
      <c r="E33" s="112" t="s">
        <v>38</v>
      </c>
      <c r="F33" s="128">
        <f>ROUND((SUM(BE117:BE126)),2)</f>
        <v>0</v>
      </c>
      <c r="G33" s="32"/>
      <c r="H33" s="32"/>
      <c r="I33" s="129">
        <v>0.21</v>
      </c>
      <c r="J33" s="128">
        <f>ROUND(((SUM(BE117:BE126))*I33),2)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2" t="s">
        <v>39</v>
      </c>
      <c r="F34" s="128">
        <f>ROUND((SUM(BF117:BF126)),2)</f>
        <v>0</v>
      </c>
      <c r="G34" s="32"/>
      <c r="H34" s="32"/>
      <c r="I34" s="129">
        <v>0.15</v>
      </c>
      <c r="J34" s="128">
        <f>ROUND(((SUM(BF117:BF126))*I34),2)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2" t="s">
        <v>40</v>
      </c>
      <c r="F35" s="128">
        <f>ROUND((SUM(BG117:BG126)),2)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2" t="s">
        <v>41</v>
      </c>
      <c r="F36" s="128">
        <f>ROUND((SUM(BH117:BH126)),2)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2" t="s">
        <v>42</v>
      </c>
      <c r="F37" s="128">
        <f>ROUND((SUM(BI117:BI126)),2)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I41" s="106"/>
      <c r="L41" s="18"/>
    </row>
    <row r="42" spans="2:12" s="1" customFormat="1" ht="14.4" customHeight="1">
      <c r="B42" s="18"/>
      <c r="I42" s="106"/>
      <c r="L42" s="18"/>
    </row>
    <row r="43" spans="2:12" s="1" customFormat="1" ht="14.4" customHeight="1">
      <c r="B43" s="18"/>
      <c r="I43" s="106"/>
      <c r="L43" s="18"/>
    </row>
    <row r="44" spans="2:12" s="1" customFormat="1" ht="14.4" customHeight="1">
      <c r="B44" s="18"/>
      <c r="I44" s="106"/>
      <c r="L44" s="18"/>
    </row>
    <row r="45" spans="2:12" s="1" customFormat="1" ht="14.4" customHeight="1">
      <c r="B45" s="18"/>
      <c r="I45" s="106"/>
      <c r="L45" s="18"/>
    </row>
    <row r="46" spans="2:12" s="1" customFormat="1" ht="14.4" customHeight="1">
      <c r="B46" s="18"/>
      <c r="I46" s="106"/>
      <c r="L46" s="18"/>
    </row>
    <row r="47" spans="2:12" s="1" customFormat="1" ht="14.4" customHeight="1">
      <c r="B47" s="18"/>
      <c r="I47" s="106"/>
      <c r="L47" s="18"/>
    </row>
    <row r="48" spans="2:12" s="1" customFormat="1" ht="14.4" customHeight="1">
      <c r="B48" s="18"/>
      <c r="I48" s="106"/>
      <c r="L48" s="18"/>
    </row>
    <row r="49" spans="2:12" s="1" customFormat="1" ht="14.4" customHeight="1">
      <c r="B49" s="18"/>
      <c r="I49" s="106"/>
      <c r="L49" s="18"/>
    </row>
    <row r="50" spans="2:12" s="2" customFormat="1" ht="14.4" customHeight="1">
      <c r="B50" s="49"/>
      <c r="D50" s="138" t="s">
        <v>46</v>
      </c>
      <c r="E50" s="139"/>
      <c r="F50" s="139"/>
      <c r="G50" s="138" t="s">
        <v>47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2"/>
      <c r="B61" s="37"/>
      <c r="C61" s="32"/>
      <c r="D61" s="141" t="s">
        <v>48</v>
      </c>
      <c r="E61" s="142"/>
      <c r="F61" s="143" t="s">
        <v>49</v>
      </c>
      <c r="G61" s="141" t="s">
        <v>48</v>
      </c>
      <c r="H61" s="142"/>
      <c r="I61" s="144"/>
      <c r="J61" s="145" t="s">
        <v>49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2"/>
      <c r="B65" s="37"/>
      <c r="C65" s="32"/>
      <c r="D65" s="138" t="s">
        <v>50</v>
      </c>
      <c r="E65" s="146"/>
      <c r="F65" s="146"/>
      <c r="G65" s="138" t="s">
        <v>51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2"/>
      <c r="B76" s="37"/>
      <c r="C76" s="32"/>
      <c r="D76" s="141" t="s">
        <v>48</v>
      </c>
      <c r="E76" s="142"/>
      <c r="F76" s="143" t="s">
        <v>49</v>
      </c>
      <c r="G76" s="141" t="s">
        <v>48</v>
      </c>
      <c r="H76" s="142"/>
      <c r="I76" s="144"/>
      <c r="J76" s="145" t="s">
        <v>49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4"/>
      <c r="D85" s="34"/>
      <c r="E85" s="288" t="str">
        <f>E7</f>
        <v>Ul. Roháčova, Sokolov - příjezdová komunikace a inženýrské sítě - slepý rozpočet</v>
      </c>
      <c r="F85" s="289"/>
      <c r="G85" s="289"/>
      <c r="H85" s="289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76" t="str">
        <f>E9</f>
        <v>SO 106 - VRN</v>
      </c>
      <c r="F87" s="287"/>
      <c r="G87" s="287"/>
      <c r="H87" s="287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13. 7. 2020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115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115" t="s">
        <v>31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103</v>
      </c>
      <c r="D94" s="155"/>
      <c r="E94" s="155"/>
      <c r="F94" s="155"/>
      <c r="G94" s="155"/>
      <c r="H94" s="155"/>
      <c r="I94" s="156"/>
      <c r="J94" s="157" t="s">
        <v>104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58" t="s">
        <v>105</v>
      </c>
      <c r="D96" s="34"/>
      <c r="E96" s="34"/>
      <c r="F96" s="34"/>
      <c r="G96" s="34"/>
      <c r="H96" s="34"/>
      <c r="I96" s="113"/>
      <c r="J96" s="82">
        <f>J117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106</v>
      </c>
    </row>
    <row r="97" spans="2:12" s="9" customFormat="1" ht="24.9" customHeight="1">
      <c r="B97" s="159"/>
      <c r="C97" s="160"/>
      <c r="D97" s="161" t="s">
        <v>748</v>
      </c>
      <c r="E97" s="162"/>
      <c r="F97" s="162"/>
      <c r="G97" s="162"/>
      <c r="H97" s="162"/>
      <c r="I97" s="163"/>
      <c r="J97" s="164">
        <f>J118</f>
        <v>0</v>
      </c>
      <c r="K97" s="160"/>
      <c r="L97" s="165"/>
    </row>
    <row r="98" spans="1:31" s="2" customFormat="1" ht="21.75" customHeight="1">
      <c r="A98" s="32"/>
      <c r="B98" s="33"/>
      <c r="C98" s="34"/>
      <c r="D98" s="34"/>
      <c r="E98" s="34"/>
      <c r="F98" s="34"/>
      <c r="G98" s="34"/>
      <c r="H98" s="34"/>
      <c r="I98" s="113"/>
      <c r="J98" s="34"/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" customHeight="1">
      <c r="A99" s="32"/>
      <c r="B99" s="52"/>
      <c r="C99" s="53"/>
      <c r="D99" s="53"/>
      <c r="E99" s="53"/>
      <c r="F99" s="53"/>
      <c r="G99" s="53"/>
      <c r="H99" s="53"/>
      <c r="I99" s="150"/>
      <c r="J99" s="53"/>
      <c r="K99" s="53"/>
      <c r="L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" customHeight="1">
      <c r="A103" s="32"/>
      <c r="B103" s="54"/>
      <c r="C103" s="55"/>
      <c r="D103" s="55"/>
      <c r="E103" s="55"/>
      <c r="F103" s="55"/>
      <c r="G103" s="55"/>
      <c r="H103" s="55"/>
      <c r="I103" s="153"/>
      <c r="J103" s="55"/>
      <c r="K103" s="55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" customHeight="1">
      <c r="A104" s="32"/>
      <c r="B104" s="33"/>
      <c r="C104" s="21" t="s">
        <v>113</v>
      </c>
      <c r="D104" s="34"/>
      <c r="E104" s="34"/>
      <c r="F104" s="34"/>
      <c r="G104" s="34"/>
      <c r="H104" s="34"/>
      <c r="I104" s="113"/>
      <c r="J104" s="34"/>
      <c r="K104" s="34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" customHeight="1">
      <c r="A105" s="32"/>
      <c r="B105" s="33"/>
      <c r="C105" s="34"/>
      <c r="D105" s="34"/>
      <c r="E105" s="34"/>
      <c r="F105" s="34"/>
      <c r="G105" s="34"/>
      <c r="H105" s="34"/>
      <c r="I105" s="113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16</v>
      </c>
      <c r="D106" s="34"/>
      <c r="E106" s="34"/>
      <c r="F106" s="34"/>
      <c r="G106" s="34"/>
      <c r="H106" s="34"/>
      <c r="I106" s="113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3.25" customHeight="1">
      <c r="A107" s="32"/>
      <c r="B107" s="33"/>
      <c r="C107" s="34"/>
      <c r="D107" s="34"/>
      <c r="E107" s="288" t="str">
        <f>E7</f>
        <v>Ul. Roháčova, Sokolov - příjezdová komunikace a inženýrské sítě - slepý rozpočet</v>
      </c>
      <c r="F107" s="289"/>
      <c r="G107" s="289"/>
      <c r="H107" s="289"/>
      <c r="I107" s="113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100</v>
      </c>
      <c r="D108" s="34"/>
      <c r="E108" s="34"/>
      <c r="F108" s="34"/>
      <c r="G108" s="34"/>
      <c r="H108" s="34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4"/>
      <c r="D109" s="34"/>
      <c r="E109" s="276" t="str">
        <f>E9</f>
        <v>SO 106 - VRN</v>
      </c>
      <c r="F109" s="287"/>
      <c r="G109" s="287"/>
      <c r="H109" s="287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4"/>
      <c r="D110" s="34"/>
      <c r="E110" s="34"/>
      <c r="F110" s="34"/>
      <c r="G110" s="34"/>
      <c r="H110" s="3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4"/>
      <c r="E111" s="34"/>
      <c r="F111" s="25" t="str">
        <f>F12</f>
        <v xml:space="preserve"> </v>
      </c>
      <c r="G111" s="34"/>
      <c r="H111" s="34"/>
      <c r="I111" s="115" t="s">
        <v>22</v>
      </c>
      <c r="J111" s="64" t="str">
        <f>IF(J12="","",J12)</f>
        <v>13. 7. 2020</v>
      </c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7" t="s">
        <v>24</v>
      </c>
      <c r="D113" s="34"/>
      <c r="E113" s="34"/>
      <c r="F113" s="25" t="str">
        <f>E15</f>
        <v xml:space="preserve"> </v>
      </c>
      <c r="G113" s="34"/>
      <c r="H113" s="34"/>
      <c r="I113" s="115" t="s">
        <v>29</v>
      </c>
      <c r="J113" s="30" t="str">
        <f>E21</f>
        <v xml:space="preserve"> </v>
      </c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27</v>
      </c>
      <c r="D114" s="34"/>
      <c r="E114" s="34"/>
      <c r="F114" s="25" t="str">
        <f>IF(E18="","",E18)</f>
        <v>Vyplň údaj</v>
      </c>
      <c r="G114" s="34"/>
      <c r="H114" s="34"/>
      <c r="I114" s="115" t="s">
        <v>31</v>
      </c>
      <c r="J114" s="30" t="str">
        <f>E24</f>
        <v xml:space="preserve"> </v>
      </c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35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0" customFormat="1" ht="29.25" customHeight="1">
      <c r="A116" s="166"/>
      <c r="B116" s="167"/>
      <c r="C116" s="168" t="s">
        <v>114</v>
      </c>
      <c r="D116" s="169" t="s">
        <v>58</v>
      </c>
      <c r="E116" s="169" t="s">
        <v>54</v>
      </c>
      <c r="F116" s="169" t="s">
        <v>55</v>
      </c>
      <c r="G116" s="169" t="s">
        <v>115</v>
      </c>
      <c r="H116" s="169" t="s">
        <v>116</v>
      </c>
      <c r="I116" s="170" t="s">
        <v>117</v>
      </c>
      <c r="J116" s="171" t="s">
        <v>104</v>
      </c>
      <c r="K116" s="172" t="s">
        <v>118</v>
      </c>
      <c r="L116" s="173"/>
      <c r="M116" s="73" t="s">
        <v>1</v>
      </c>
      <c r="N116" s="74" t="s">
        <v>37</v>
      </c>
      <c r="O116" s="74" t="s">
        <v>119</v>
      </c>
      <c r="P116" s="74" t="s">
        <v>120</v>
      </c>
      <c r="Q116" s="74" t="s">
        <v>121</v>
      </c>
      <c r="R116" s="74" t="s">
        <v>122</v>
      </c>
      <c r="S116" s="74" t="s">
        <v>123</v>
      </c>
      <c r="T116" s="75" t="s">
        <v>124</v>
      </c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</row>
    <row r="117" spans="1:63" s="2" customFormat="1" ht="22.8" customHeight="1">
      <c r="A117" s="32"/>
      <c r="B117" s="33"/>
      <c r="C117" s="80" t="s">
        <v>125</v>
      </c>
      <c r="D117" s="34"/>
      <c r="E117" s="34"/>
      <c r="F117" s="34"/>
      <c r="G117" s="34"/>
      <c r="H117" s="34"/>
      <c r="I117" s="113"/>
      <c r="J117" s="174">
        <f>BK117</f>
        <v>0</v>
      </c>
      <c r="K117" s="34"/>
      <c r="L117" s="37"/>
      <c r="M117" s="76"/>
      <c r="N117" s="175"/>
      <c r="O117" s="77"/>
      <c r="P117" s="176">
        <f>P118</f>
        <v>0</v>
      </c>
      <c r="Q117" s="77"/>
      <c r="R117" s="176">
        <f>R118</f>
        <v>0</v>
      </c>
      <c r="S117" s="77"/>
      <c r="T117" s="177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5" t="s">
        <v>72</v>
      </c>
      <c r="AU117" s="15" t="s">
        <v>106</v>
      </c>
      <c r="BK117" s="178">
        <f>BK118</f>
        <v>0</v>
      </c>
    </row>
    <row r="118" spans="2:63" s="11" customFormat="1" ht="25.95" customHeight="1">
      <c r="B118" s="179"/>
      <c r="C118" s="180"/>
      <c r="D118" s="181" t="s">
        <v>72</v>
      </c>
      <c r="E118" s="182" t="s">
        <v>97</v>
      </c>
      <c r="F118" s="182" t="s">
        <v>798</v>
      </c>
      <c r="G118" s="180"/>
      <c r="H118" s="180"/>
      <c r="I118" s="183"/>
      <c r="J118" s="184">
        <f>BK118</f>
        <v>0</v>
      </c>
      <c r="K118" s="180"/>
      <c r="L118" s="185"/>
      <c r="M118" s="186"/>
      <c r="N118" s="187"/>
      <c r="O118" s="187"/>
      <c r="P118" s="188">
        <f>SUM(P119:P126)</f>
        <v>0</v>
      </c>
      <c r="Q118" s="187"/>
      <c r="R118" s="188">
        <f>SUM(R119:R126)</f>
        <v>0</v>
      </c>
      <c r="S118" s="187"/>
      <c r="T118" s="189">
        <f>SUM(T119:T126)</f>
        <v>0</v>
      </c>
      <c r="AR118" s="190" t="s">
        <v>165</v>
      </c>
      <c r="AT118" s="191" t="s">
        <v>72</v>
      </c>
      <c r="AU118" s="191" t="s">
        <v>73</v>
      </c>
      <c r="AY118" s="190" t="s">
        <v>128</v>
      </c>
      <c r="BK118" s="192">
        <f>SUM(BK119:BK126)</f>
        <v>0</v>
      </c>
    </row>
    <row r="119" spans="1:65" s="2" customFormat="1" ht="16.5" customHeight="1">
      <c r="A119" s="32"/>
      <c r="B119" s="33"/>
      <c r="C119" s="193" t="s">
        <v>81</v>
      </c>
      <c r="D119" s="193" t="s">
        <v>129</v>
      </c>
      <c r="E119" s="194" t="s">
        <v>802</v>
      </c>
      <c r="F119" s="195" t="s">
        <v>803</v>
      </c>
      <c r="G119" s="196" t="s">
        <v>767</v>
      </c>
      <c r="H119" s="197">
        <v>1</v>
      </c>
      <c r="I119" s="198"/>
      <c r="J119" s="199">
        <f aca="true" t="shared" si="0" ref="J119:J126">ROUND(I119*H119,2)</f>
        <v>0</v>
      </c>
      <c r="K119" s="200"/>
      <c r="L119" s="37"/>
      <c r="M119" s="201" t="s">
        <v>1</v>
      </c>
      <c r="N119" s="202" t="s">
        <v>38</v>
      </c>
      <c r="O119" s="69"/>
      <c r="P119" s="203">
        <f aca="true" t="shared" si="1" ref="P119:P126">O119*H119</f>
        <v>0</v>
      </c>
      <c r="Q119" s="203">
        <v>0</v>
      </c>
      <c r="R119" s="203">
        <f aca="true" t="shared" si="2" ref="R119:R126">Q119*H119</f>
        <v>0</v>
      </c>
      <c r="S119" s="203">
        <v>0</v>
      </c>
      <c r="T119" s="204">
        <f aca="true" t="shared" si="3" ref="T119:T126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05" t="s">
        <v>804</v>
      </c>
      <c r="AT119" s="205" t="s">
        <v>129</v>
      </c>
      <c r="AU119" s="205" t="s">
        <v>81</v>
      </c>
      <c r="AY119" s="15" t="s">
        <v>128</v>
      </c>
      <c r="BE119" s="206">
        <f aca="true" t="shared" si="4" ref="BE119:BE126">IF(N119="základní",J119,0)</f>
        <v>0</v>
      </c>
      <c r="BF119" s="206">
        <f aca="true" t="shared" si="5" ref="BF119:BF126">IF(N119="snížená",J119,0)</f>
        <v>0</v>
      </c>
      <c r="BG119" s="206">
        <f aca="true" t="shared" si="6" ref="BG119:BG126">IF(N119="zákl. přenesená",J119,0)</f>
        <v>0</v>
      </c>
      <c r="BH119" s="206">
        <f aca="true" t="shared" si="7" ref="BH119:BH126">IF(N119="sníž. přenesená",J119,0)</f>
        <v>0</v>
      </c>
      <c r="BI119" s="206">
        <f aca="true" t="shared" si="8" ref="BI119:BI126">IF(N119="nulová",J119,0)</f>
        <v>0</v>
      </c>
      <c r="BJ119" s="15" t="s">
        <v>81</v>
      </c>
      <c r="BK119" s="206">
        <f aca="true" t="shared" si="9" ref="BK119:BK126">ROUND(I119*H119,2)</f>
        <v>0</v>
      </c>
      <c r="BL119" s="15" t="s">
        <v>804</v>
      </c>
      <c r="BM119" s="205" t="s">
        <v>805</v>
      </c>
    </row>
    <row r="120" spans="1:65" s="2" customFormat="1" ht="21.75" customHeight="1">
      <c r="A120" s="32"/>
      <c r="B120" s="33"/>
      <c r="C120" s="193" t="s">
        <v>165</v>
      </c>
      <c r="D120" s="193" t="s">
        <v>129</v>
      </c>
      <c r="E120" s="194" t="s">
        <v>806</v>
      </c>
      <c r="F120" s="195" t="s">
        <v>807</v>
      </c>
      <c r="G120" s="196" t="s">
        <v>767</v>
      </c>
      <c r="H120" s="197">
        <v>1</v>
      </c>
      <c r="I120" s="198"/>
      <c r="J120" s="199">
        <f t="shared" si="0"/>
        <v>0</v>
      </c>
      <c r="K120" s="200"/>
      <c r="L120" s="37"/>
      <c r="M120" s="201" t="s">
        <v>1</v>
      </c>
      <c r="N120" s="202" t="s">
        <v>38</v>
      </c>
      <c r="O120" s="69"/>
      <c r="P120" s="203">
        <f t="shared" si="1"/>
        <v>0</v>
      </c>
      <c r="Q120" s="203">
        <v>0</v>
      </c>
      <c r="R120" s="203">
        <f t="shared" si="2"/>
        <v>0</v>
      </c>
      <c r="S120" s="203">
        <v>0</v>
      </c>
      <c r="T120" s="204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05" t="s">
        <v>804</v>
      </c>
      <c r="AT120" s="205" t="s">
        <v>129</v>
      </c>
      <c r="AU120" s="205" t="s">
        <v>81</v>
      </c>
      <c r="AY120" s="15" t="s">
        <v>128</v>
      </c>
      <c r="BE120" s="206">
        <f t="shared" si="4"/>
        <v>0</v>
      </c>
      <c r="BF120" s="206">
        <f t="shared" si="5"/>
        <v>0</v>
      </c>
      <c r="BG120" s="206">
        <f t="shared" si="6"/>
        <v>0</v>
      </c>
      <c r="BH120" s="206">
        <f t="shared" si="7"/>
        <v>0</v>
      </c>
      <c r="BI120" s="206">
        <f t="shared" si="8"/>
        <v>0</v>
      </c>
      <c r="BJ120" s="15" t="s">
        <v>81</v>
      </c>
      <c r="BK120" s="206">
        <f t="shared" si="9"/>
        <v>0</v>
      </c>
      <c r="BL120" s="15" t="s">
        <v>804</v>
      </c>
      <c r="BM120" s="205" t="s">
        <v>808</v>
      </c>
    </row>
    <row r="121" spans="1:65" s="2" customFormat="1" ht="21.75" customHeight="1">
      <c r="A121" s="32"/>
      <c r="B121" s="33"/>
      <c r="C121" s="193" t="s">
        <v>83</v>
      </c>
      <c r="D121" s="193" t="s">
        <v>129</v>
      </c>
      <c r="E121" s="194" t="s">
        <v>809</v>
      </c>
      <c r="F121" s="195" t="s">
        <v>810</v>
      </c>
      <c r="G121" s="196" t="s">
        <v>767</v>
      </c>
      <c r="H121" s="197">
        <v>1</v>
      </c>
      <c r="I121" s="198"/>
      <c r="J121" s="199">
        <f t="shared" si="0"/>
        <v>0</v>
      </c>
      <c r="K121" s="200"/>
      <c r="L121" s="37"/>
      <c r="M121" s="201" t="s">
        <v>1</v>
      </c>
      <c r="N121" s="202" t="s">
        <v>38</v>
      </c>
      <c r="O121" s="69"/>
      <c r="P121" s="203">
        <f t="shared" si="1"/>
        <v>0</v>
      </c>
      <c r="Q121" s="203">
        <v>0</v>
      </c>
      <c r="R121" s="203">
        <f t="shared" si="2"/>
        <v>0</v>
      </c>
      <c r="S121" s="203">
        <v>0</v>
      </c>
      <c r="T121" s="204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05" t="s">
        <v>804</v>
      </c>
      <c r="AT121" s="205" t="s">
        <v>129</v>
      </c>
      <c r="AU121" s="205" t="s">
        <v>81</v>
      </c>
      <c r="AY121" s="15" t="s">
        <v>128</v>
      </c>
      <c r="BE121" s="206">
        <f t="shared" si="4"/>
        <v>0</v>
      </c>
      <c r="BF121" s="206">
        <f t="shared" si="5"/>
        <v>0</v>
      </c>
      <c r="BG121" s="206">
        <f t="shared" si="6"/>
        <v>0</v>
      </c>
      <c r="BH121" s="206">
        <f t="shared" si="7"/>
        <v>0</v>
      </c>
      <c r="BI121" s="206">
        <f t="shared" si="8"/>
        <v>0</v>
      </c>
      <c r="BJ121" s="15" t="s">
        <v>81</v>
      </c>
      <c r="BK121" s="206">
        <f t="shared" si="9"/>
        <v>0</v>
      </c>
      <c r="BL121" s="15" t="s">
        <v>804</v>
      </c>
      <c r="BM121" s="205" t="s">
        <v>811</v>
      </c>
    </row>
    <row r="122" spans="1:65" s="2" customFormat="1" ht="16.5" customHeight="1">
      <c r="A122" s="32"/>
      <c r="B122" s="33"/>
      <c r="C122" s="193" t="s">
        <v>154</v>
      </c>
      <c r="D122" s="193" t="s">
        <v>129</v>
      </c>
      <c r="E122" s="194" t="s">
        <v>812</v>
      </c>
      <c r="F122" s="195" t="s">
        <v>813</v>
      </c>
      <c r="G122" s="196" t="s">
        <v>767</v>
      </c>
      <c r="H122" s="197">
        <v>1</v>
      </c>
      <c r="I122" s="198"/>
      <c r="J122" s="199">
        <f t="shared" si="0"/>
        <v>0</v>
      </c>
      <c r="K122" s="200"/>
      <c r="L122" s="37"/>
      <c r="M122" s="201" t="s">
        <v>1</v>
      </c>
      <c r="N122" s="202" t="s">
        <v>38</v>
      </c>
      <c r="O122" s="69"/>
      <c r="P122" s="203">
        <f t="shared" si="1"/>
        <v>0</v>
      </c>
      <c r="Q122" s="203">
        <v>0</v>
      </c>
      <c r="R122" s="203">
        <f t="shared" si="2"/>
        <v>0</v>
      </c>
      <c r="S122" s="203">
        <v>0</v>
      </c>
      <c r="T122" s="204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05" t="s">
        <v>804</v>
      </c>
      <c r="AT122" s="205" t="s">
        <v>129</v>
      </c>
      <c r="AU122" s="205" t="s">
        <v>81</v>
      </c>
      <c r="AY122" s="15" t="s">
        <v>128</v>
      </c>
      <c r="BE122" s="206">
        <f t="shared" si="4"/>
        <v>0</v>
      </c>
      <c r="BF122" s="206">
        <f t="shared" si="5"/>
        <v>0</v>
      </c>
      <c r="BG122" s="206">
        <f t="shared" si="6"/>
        <v>0</v>
      </c>
      <c r="BH122" s="206">
        <f t="shared" si="7"/>
        <v>0</v>
      </c>
      <c r="BI122" s="206">
        <f t="shared" si="8"/>
        <v>0</v>
      </c>
      <c r="BJ122" s="15" t="s">
        <v>81</v>
      </c>
      <c r="BK122" s="206">
        <f t="shared" si="9"/>
        <v>0</v>
      </c>
      <c r="BL122" s="15" t="s">
        <v>804</v>
      </c>
      <c r="BM122" s="205" t="s">
        <v>814</v>
      </c>
    </row>
    <row r="123" spans="1:65" s="2" customFormat="1" ht="21.75" customHeight="1">
      <c r="A123" s="32"/>
      <c r="B123" s="33"/>
      <c r="C123" s="193" t="s">
        <v>133</v>
      </c>
      <c r="D123" s="193" t="s">
        <v>129</v>
      </c>
      <c r="E123" s="194" t="s">
        <v>815</v>
      </c>
      <c r="F123" s="195" t="s">
        <v>816</v>
      </c>
      <c r="G123" s="196" t="s">
        <v>767</v>
      </c>
      <c r="H123" s="197">
        <v>1</v>
      </c>
      <c r="I123" s="198"/>
      <c r="J123" s="199">
        <f t="shared" si="0"/>
        <v>0</v>
      </c>
      <c r="K123" s="200"/>
      <c r="L123" s="37"/>
      <c r="M123" s="201" t="s">
        <v>1</v>
      </c>
      <c r="N123" s="202" t="s">
        <v>38</v>
      </c>
      <c r="O123" s="69"/>
      <c r="P123" s="203">
        <f t="shared" si="1"/>
        <v>0</v>
      </c>
      <c r="Q123" s="203">
        <v>0</v>
      </c>
      <c r="R123" s="203">
        <f t="shared" si="2"/>
        <v>0</v>
      </c>
      <c r="S123" s="203">
        <v>0</v>
      </c>
      <c r="T123" s="204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05" t="s">
        <v>804</v>
      </c>
      <c r="AT123" s="205" t="s">
        <v>129</v>
      </c>
      <c r="AU123" s="205" t="s">
        <v>81</v>
      </c>
      <c r="AY123" s="15" t="s">
        <v>128</v>
      </c>
      <c r="BE123" s="206">
        <f t="shared" si="4"/>
        <v>0</v>
      </c>
      <c r="BF123" s="206">
        <f t="shared" si="5"/>
        <v>0</v>
      </c>
      <c r="BG123" s="206">
        <f t="shared" si="6"/>
        <v>0</v>
      </c>
      <c r="BH123" s="206">
        <f t="shared" si="7"/>
        <v>0</v>
      </c>
      <c r="BI123" s="206">
        <f t="shared" si="8"/>
        <v>0</v>
      </c>
      <c r="BJ123" s="15" t="s">
        <v>81</v>
      </c>
      <c r="BK123" s="206">
        <f t="shared" si="9"/>
        <v>0</v>
      </c>
      <c r="BL123" s="15" t="s">
        <v>804</v>
      </c>
      <c r="BM123" s="205" t="s">
        <v>817</v>
      </c>
    </row>
    <row r="124" spans="1:65" s="2" customFormat="1" ht="16.5" customHeight="1">
      <c r="A124" s="32"/>
      <c r="B124" s="33"/>
      <c r="C124" s="193" t="s">
        <v>157</v>
      </c>
      <c r="D124" s="193" t="s">
        <v>129</v>
      </c>
      <c r="E124" s="194" t="s">
        <v>818</v>
      </c>
      <c r="F124" s="195" t="s">
        <v>819</v>
      </c>
      <c r="G124" s="196" t="s">
        <v>767</v>
      </c>
      <c r="H124" s="197">
        <v>1</v>
      </c>
      <c r="I124" s="198"/>
      <c r="J124" s="199">
        <f t="shared" si="0"/>
        <v>0</v>
      </c>
      <c r="K124" s="200"/>
      <c r="L124" s="37"/>
      <c r="M124" s="201" t="s">
        <v>1</v>
      </c>
      <c r="N124" s="202" t="s">
        <v>38</v>
      </c>
      <c r="O124" s="69"/>
      <c r="P124" s="203">
        <f t="shared" si="1"/>
        <v>0</v>
      </c>
      <c r="Q124" s="203">
        <v>0</v>
      </c>
      <c r="R124" s="203">
        <f t="shared" si="2"/>
        <v>0</v>
      </c>
      <c r="S124" s="203">
        <v>0</v>
      </c>
      <c r="T124" s="204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05" t="s">
        <v>804</v>
      </c>
      <c r="AT124" s="205" t="s">
        <v>129</v>
      </c>
      <c r="AU124" s="205" t="s">
        <v>81</v>
      </c>
      <c r="AY124" s="15" t="s">
        <v>128</v>
      </c>
      <c r="BE124" s="206">
        <f t="shared" si="4"/>
        <v>0</v>
      </c>
      <c r="BF124" s="206">
        <f t="shared" si="5"/>
        <v>0</v>
      </c>
      <c r="BG124" s="206">
        <f t="shared" si="6"/>
        <v>0</v>
      </c>
      <c r="BH124" s="206">
        <f t="shared" si="7"/>
        <v>0</v>
      </c>
      <c r="BI124" s="206">
        <f t="shared" si="8"/>
        <v>0</v>
      </c>
      <c r="BJ124" s="15" t="s">
        <v>81</v>
      </c>
      <c r="BK124" s="206">
        <f t="shared" si="9"/>
        <v>0</v>
      </c>
      <c r="BL124" s="15" t="s">
        <v>804</v>
      </c>
      <c r="BM124" s="205" t="s">
        <v>820</v>
      </c>
    </row>
    <row r="125" spans="1:65" s="2" customFormat="1" ht="16.5" customHeight="1">
      <c r="A125" s="32"/>
      <c r="B125" s="33"/>
      <c r="C125" s="193" t="s">
        <v>161</v>
      </c>
      <c r="D125" s="193" t="s">
        <v>129</v>
      </c>
      <c r="E125" s="194" t="s">
        <v>821</v>
      </c>
      <c r="F125" s="195" t="s">
        <v>822</v>
      </c>
      <c r="G125" s="196" t="s">
        <v>767</v>
      </c>
      <c r="H125" s="197">
        <v>1</v>
      </c>
      <c r="I125" s="198"/>
      <c r="J125" s="199">
        <f t="shared" si="0"/>
        <v>0</v>
      </c>
      <c r="K125" s="200"/>
      <c r="L125" s="37"/>
      <c r="M125" s="201" t="s">
        <v>1</v>
      </c>
      <c r="N125" s="202" t="s">
        <v>38</v>
      </c>
      <c r="O125" s="69"/>
      <c r="P125" s="203">
        <f t="shared" si="1"/>
        <v>0</v>
      </c>
      <c r="Q125" s="203">
        <v>0</v>
      </c>
      <c r="R125" s="203">
        <f t="shared" si="2"/>
        <v>0</v>
      </c>
      <c r="S125" s="203">
        <v>0</v>
      </c>
      <c r="T125" s="204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5" t="s">
        <v>804</v>
      </c>
      <c r="AT125" s="205" t="s">
        <v>129</v>
      </c>
      <c r="AU125" s="205" t="s">
        <v>81</v>
      </c>
      <c r="AY125" s="15" t="s">
        <v>128</v>
      </c>
      <c r="BE125" s="206">
        <f t="shared" si="4"/>
        <v>0</v>
      </c>
      <c r="BF125" s="206">
        <f t="shared" si="5"/>
        <v>0</v>
      </c>
      <c r="BG125" s="206">
        <f t="shared" si="6"/>
        <v>0</v>
      </c>
      <c r="BH125" s="206">
        <f t="shared" si="7"/>
        <v>0</v>
      </c>
      <c r="BI125" s="206">
        <f t="shared" si="8"/>
        <v>0</v>
      </c>
      <c r="BJ125" s="15" t="s">
        <v>81</v>
      </c>
      <c r="BK125" s="206">
        <f t="shared" si="9"/>
        <v>0</v>
      </c>
      <c r="BL125" s="15" t="s">
        <v>804</v>
      </c>
      <c r="BM125" s="205" t="s">
        <v>823</v>
      </c>
    </row>
    <row r="126" spans="1:65" s="2" customFormat="1" ht="33" customHeight="1">
      <c r="A126" s="32"/>
      <c r="B126" s="33"/>
      <c r="C126" s="193" t="s">
        <v>179</v>
      </c>
      <c r="D126" s="193" t="s">
        <v>129</v>
      </c>
      <c r="E126" s="194" t="s">
        <v>824</v>
      </c>
      <c r="F126" s="195" t="s">
        <v>825</v>
      </c>
      <c r="G126" s="196" t="s">
        <v>767</v>
      </c>
      <c r="H126" s="197">
        <v>1</v>
      </c>
      <c r="I126" s="198"/>
      <c r="J126" s="199">
        <f t="shared" si="0"/>
        <v>0</v>
      </c>
      <c r="K126" s="200"/>
      <c r="L126" s="37"/>
      <c r="M126" s="241" t="s">
        <v>1</v>
      </c>
      <c r="N126" s="242" t="s">
        <v>38</v>
      </c>
      <c r="O126" s="243"/>
      <c r="P126" s="244">
        <f t="shared" si="1"/>
        <v>0</v>
      </c>
      <c r="Q126" s="244">
        <v>0</v>
      </c>
      <c r="R126" s="244">
        <f t="shared" si="2"/>
        <v>0</v>
      </c>
      <c r="S126" s="244">
        <v>0</v>
      </c>
      <c r="T126" s="24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5" t="s">
        <v>804</v>
      </c>
      <c r="AT126" s="205" t="s">
        <v>129</v>
      </c>
      <c r="AU126" s="205" t="s">
        <v>81</v>
      </c>
      <c r="AY126" s="15" t="s">
        <v>128</v>
      </c>
      <c r="BE126" s="206">
        <f t="shared" si="4"/>
        <v>0</v>
      </c>
      <c r="BF126" s="206">
        <f t="shared" si="5"/>
        <v>0</v>
      </c>
      <c r="BG126" s="206">
        <f t="shared" si="6"/>
        <v>0</v>
      </c>
      <c r="BH126" s="206">
        <f t="shared" si="7"/>
        <v>0</v>
      </c>
      <c r="BI126" s="206">
        <f t="shared" si="8"/>
        <v>0</v>
      </c>
      <c r="BJ126" s="15" t="s">
        <v>81</v>
      </c>
      <c r="BK126" s="206">
        <f t="shared" si="9"/>
        <v>0</v>
      </c>
      <c r="BL126" s="15" t="s">
        <v>804</v>
      </c>
      <c r="BM126" s="205" t="s">
        <v>826</v>
      </c>
    </row>
    <row r="127" spans="1:31" s="2" customFormat="1" ht="6.9" customHeight="1">
      <c r="A127" s="32"/>
      <c r="B127" s="52"/>
      <c r="C127" s="53"/>
      <c r="D127" s="53"/>
      <c r="E127" s="53"/>
      <c r="F127" s="53"/>
      <c r="G127" s="53"/>
      <c r="H127" s="53"/>
      <c r="I127" s="150"/>
      <c r="J127" s="53"/>
      <c r="K127" s="53"/>
      <c r="L127" s="37"/>
      <c r="M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</sheetData>
  <sheetProtection algorithmName="SHA-512" hashValue="fe4gtGMhMEJOhXtx8WJsLWYDApGFVX9YTxEKX9CtL+5hz0UAZjGh6UHAC8y7ympN9HR34t9Vb2wBitsehJMIHA==" saltValue="sAXe1mMUpwclL4fyCd0oQaJKQLcOluGh6C56E001/jNjnPXNxAYnUpIyXgIr8iGWgLTHJr0aWIjvfD3htfr8mg==" spinCount="100000" sheet="1" objects="1" scenarios="1" formatColumns="0" formatRows="0" autoFilter="0"/>
  <autoFilter ref="C116:K12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Oršula, Jan</dc:creator>
  <cp:keywords/>
  <dc:description/>
  <cp:lastModifiedBy>Oršula, Jan</cp:lastModifiedBy>
  <dcterms:created xsi:type="dcterms:W3CDTF">2020-07-13T13:24:51Z</dcterms:created>
  <dcterms:modified xsi:type="dcterms:W3CDTF">2020-07-13T13:27:13Z</dcterms:modified>
  <cp:category/>
  <cp:version/>
  <cp:contentType/>
  <cp:contentStatus/>
</cp:coreProperties>
</file>