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D.2.1 - Gastrotechno..." sheetId="2" r:id="rId2"/>
    <sheet name="02 - Vybavení prádelny" sheetId="3" r:id="rId3"/>
    <sheet name="Pokyny pro vyplnění" sheetId="4" r:id="rId4"/>
  </sheets>
  <definedNames>
    <definedName name="_xlnm.Print_Area" localSheetId="0">'Rekapitulace stavby'!$D$4:$AO$36,'Rekapitulace stavby'!$C$42:$AQ$57</definedName>
    <definedName name="_xlnm._FilterDatabase" localSheetId="1" hidden="1">'01 - D.2.1 - Gastrotechno...'!$C$100:$K$383</definedName>
    <definedName name="_xlnm.Print_Area" localSheetId="1">'01 - D.2.1 - Gastrotechno...'!$C$4:$J$39,'01 - D.2.1 - Gastrotechno...'!$C$45:$J$82,'01 - D.2.1 - Gastrotechno...'!$C$88:$K$383</definedName>
    <definedName name="_xlnm._FilterDatabase" localSheetId="2" hidden="1">'02 - Vybavení prádelny'!$C$80:$K$107</definedName>
    <definedName name="_xlnm.Print_Area" localSheetId="2">'02 - Vybavení prádelny'!$C$4:$J$39,'02 - Vybavení prádelny'!$C$45:$J$62,'02 - Vybavení prádelny'!$C$68:$K$107</definedName>
    <definedName name="_xlnm.Print_Area" localSheetId="3">'Pokyny pro vyplnění'!$B$2:$K$71,'Pokyny pro vyplnění'!$B$74:$K$118,'Pokyny pro vyplnění'!$B$121:$K$190,'Pokyny pro vyplnění'!$B$198:$K$218</definedName>
    <definedName name="_xlnm.Print_Titles" localSheetId="0">'Rekapitulace stavby'!$52:$52</definedName>
    <definedName name="_xlnm.Print_Titles" localSheetId="1">'01 - D.2.1 - Gastrotechno...'!$100:$100</definedName>
    <definedName name="_xlnm.Print_Titles" localSheetId="2">'02 - Vybavení prádelny'!$80:$80</definedName>
  </definedNames>
  <calcPr fullCalcOnLoad="1"/>
</workbook>
</file>

<file path=xl/sharedStrings.xml><?xml version="1.0" encoding="utf-8"?>
<sst xmlns="http://schemas.openxmlformats.org/spreadsheetml/2006/main" count="3184" uniqueCount="829">
  <si>
    <t>Export Komplet</t>
  </si>
  <si>
    <t>VZ</t>
  </si>
  <si>
    <t>2.0</t>
  </si>
  <si>
    <t>ZAMOK</t>
  </si>
  <si>
    <t>False</t>
  </si>
  <si>
    <t>{d159e7ee-ed41-4651-8695-9dbbd81c6967}</t>
  </si>
  <si>
    <t>0,01</t>
  </si>
  <si>
    <t>21</t>
  </si>
  <si>
    <t>15</t>
  </si>
  <si>
    <t>REKAPITULACE STAVBY</t>
  </si>
  <si>
    <t>v ---  níže se nacházejí doplnkové a pomocné údaje k sestavám  --- v</t>
  </si>
  <si>
    <t>Návod na vyplnění</t>
  </si>
  <si>
    <t>0,001</t>
  </si>
  <si>
    <t>Kód:</t>
  </si>
  <si>
    <t>2018098C_R01</t>
  </si>
  <si>
    <t>Měnit lze pouze buňky se žlutým podbarvením!
1) v Rekapitulaci stavby vyplňte údaje o Uchazeči (přenesou se do ostatních sestav i v jiných listech)
2) na vybraných listech vyplňte v sestavě Soupis prací ceny u položek</t>
  </si>
  <si>
    <t>Stavba:</t>
  </si>
  <si>
    <t>Novostavba pobytového zařízení v ulici Sokolovská v Sokolově</t>
  </si>
  <si>
    <t>KSO:</t>
  </si>
  <si>
    <t>801 91 11</t>
  </si>
  <si>
    <t>CC-CZ:</t>
  </si>
  <si>
    <t>1264</t>
  </si>
  <si>
    <t>Místo:</t>
  </si>
  <si>
    <t>Sokolov</t>
  </si>
  <si>
    <t>Datum:</t>
  </si>
  <si>
    <t>25. 5. 2020</t>
  </si>
  <si>
    <t>CZ-CPV:</t>
  </si>
  <si>
    <t>44000000-0</t>
  </si>
  <si>
    <t>CZ-CPA:</t>
  </si>
  <si>
    <t>41.00.28</t>
  </si>
  <si>
    <t>Zadavatel:</t>
  </si>
  <si>
    <t>IČ:</t>
  </si>
  <si>
    <t/>
  </si>
  <si>
    <t xml:space="preserve"> </t>
  </si>
  <si>
    <t>DIČ:</t>
  </si>
  <si>
    <t>Uchazeč:</t>
  </si>
  <si>
    <t>Vyplň údaj</t>
  </si>
  <si>
    <t>Projektant:</t>
  </si>
  <si>
    <t>72202327</t>
  </si>
  <si>
    <t>Ing. arch. Václav Zůna, Nemocniční 1897/49, 352 01</t>
  </si>
  <si>
    <t>True</t>
  </si>
  <si>
    <t>Zpracovatel:</t>
  </si>
  <si>
    <t>04883632</t>
  </si>
  <si>
    <t>Jakub Vilingr</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</si>
  <si>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</si>
  <si>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</si>
  <si>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</si>
  <si>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</si>
  <si>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</si>
  <si>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</si>
  <si>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</si>
  <si>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</si>
  <si>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</si>
  <si>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</si>
  <si>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</si>
  <si>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</si>
  <si>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</si>
  <si>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</si>
  <si>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</si>
  <si>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</si>
  <si>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</si>
  <si>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</si>
  <si>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</si>
  <si>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</si>
  <si>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</si>
  <si>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</si>
  <si>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</si>
  <si>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</si>
  <si>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</si>
  <si>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</si>
  <si>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</si>
  <si>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</si>
  <si>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</si>
  <si>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</si>
  <si>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</si>
  <si>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</si>
  <si>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</si>
  <si>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</si>
  <si>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</si>
  <si>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</si>
  <si>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</si>
  <si>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</si>
  <si>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</si>
  <si>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</si>
  <si>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</si>
  <si>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</si>
  <si>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D.2.1 - Gastrotechnologie</t>
  </si>
  <si>
    <t>STA</t>
  </si>
  <si>
    <t>1</t>
  </si>
  <si>
    <t>{f65b548e-f8a3-49b3-9594-a1bf26b68a69}</t>
  </si>
  <si>
    <t>02</t>
  </si>
  <si>
    <t>Vybavení prádelny</t>
  </si>
  <si>
    <t>{f5261845-6cc9-46ae-a256-111d7d000d0b}</t>
  </si>
  <si>
    <t>2</t>
  </si>
  <si>
    <t>KRYCÍ LIST SOUPISU PRACÍ</t>
  </si>
  <si>
    <t>Objekt:</t>
  </si>
  <si>
    <t>01 - D.2.1 - Gastrotechnologie</t>
  </si>
  <si>
    <t>REKAPITULACE ČLENĚNÍ SOUPISU PRACÍ</t>
  </si>
  <si>
    <t>Kód dílu - Popis</t>
  </si>
  <si>
    <t>Cena celkem [CZK]</t>
  </si>
  <si>
    <t>-1</t>
  </si>
  <si>
    <t>PSV - Práce a dodávky PSV</t>
  </si>
  <si>
    <t xml:space="preserve">    791 - Zařízení velkokuchyní</t>
  </si>
  <si>
    <t xml:space="preserve">      791-01 -  HRUBÁ PŘÍPRAVNA A SKLAD ZELENINY</t>
  </si>
  <si>
    <t xml:space="preserve">      791-02 - SUCHÝ SKLAD POTRAVIN</t>
  </si>
  <si>
    <t xml:space="preserve">      791-03 -  HRUBÁ PŘÍPRAVNA A SKLAD MASA A VAJEC</t>
  </si>
  <si>
    <t xml:space="preserve">      791-04 -  ZÁSOBOVACÍ CHODBA</t>
  </si>
  <si>
    <t xml:space="preserve">      791-05 - SKLAD ORGANICKÉHO ODPADU</t>
  </si>
  <si>
    <t xml:space="preserve">      791-06 -  VARNA</t>
  </si>
  <si>
    <t xml:space="preserve">      791-07 - PŘÍPRAVNA TĚSTA</t>
  </si>
  <si>
    <t xml:space="preserve">      791-08 - PŘÍPRAVNA ZELENINY</t>
  </si>
  <si>
    <t xml:space="preserve">      791-09 - PŘÍPRAVNA MASA</t>
  </si>
  <si>
    <t xml:space="preserve">      791-10 - STUDENÁ KUCHYNĚ</t>
  </si>
  <si>
    <t xml:space="preserve">      791-11 -  UMÝVÁRNA KUCHYŇSKÉHO NÁDOBÍ</t>
  </si>
  <si>
    <t xml:space="preserve">      791-12 - UMÝVÁRNA A SKLAD STOLNÍHO NÁDOBÍ, MYTÍ VOZÍKŮ</t>
  </si>
  <si>
    <t xml:space="preserve">      791-13 - KAVÁRNA</t>
  </si>
  <si>
    <t xml:space="preserve">      791-14 - Sklad</t>
  </si>
  <si>
    <t xml:space="preserve">      791-15 - JÍDELNA ZAMĚSTNANCŮ - 2.NP</t>
  </si>
  <si>
    <t xml:space="preserve">      791-16 - JÍDELNA KLIENTŮ - 2.NP</t>
  </si>
  <si>
    <t xml:space="preserve">      791-17 - JÍDELNA KLIENTŮ - 3.NP</t>
  </si>
  <si>
    <t xml:space="preserve">      791-18 - JÍDELNA KLIENTŮ - 4.NP</t>
  </si>
  <si>
    <t>OST - Ostatní</t>
  </si>
  <si>
    <t>VRN - Vedlejší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</si>
  <si>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</si>
  <si>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</si>
  <si>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</si>
  <si>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</si>
  <si>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</si>
  <si>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</si>
  <si>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</si>
  <si>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</si>
  <si>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</si>
  <si>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</si>
  <si>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</si>
  <si>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</si>
  <si>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</si>
  <si>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PSV</t>
  </si>
  <si>
    <t>Práce a dodávky PSV</t>
  </si>
  <si>
    <t>ROZPOCET</t>
  </si>
  <si>
    <t>791</t>
  </si>
  <si>
    <t>Zařízení velkokuchyní</t>
  </si>
  <si>
    <t>791-01</t>
  </si>
  <si>
    <t xml:space="preserve"> HRUBÁ PŘÍPRAVNA A SKLAD ZELENINY</t>
  </si>
  <si>
    <t>K</t>
  </si>
  <si>
    <t>79199001R</t>
  </si>
  <si>
    <t>D+M umyvadlo vč. sifonu stojánkové baterie a připojení</t>
  </si>
  <si>
    <t>ks</t>
  </si>
  <si>
    <t>16</t>
  </si>
  <si>
    <t>3</t>
  </si>
  <si>
    <t>2117064655</t>
  </si>
  <si>
    <t>PP</t>
  </si>
  <si>
    <t>D+M umyvadlo vč. sifonu, stojánkové baterie a připojení</t>
  </si>
  <si>
    <t>P</t>
  </si>
  <si>
    <t>Poznámka k položce:
;pozice 1.</t>
  </si>
  <si>
    <t>79199002R</t>
  </si>
  <si>
    <t>Regál nerez, 4 police</t>
  </si>
  <si>
    <t>-330132137</t>
  </si>
  <si>
    <t>Poznámka k položce:
; rozměr 900x500x1800  ;pozice 3.</t>
  </si>
  <si>
    <t>79199003R</t>
  </si>
  <si>
    <t>Mycí stůl jednoduchý s dřezem</t>
  </si>
  <si>
    <t>774868945</t>
  </si>
  <si>
    <t>Poznámka k položce:
Mycí stůl jednoduchý s dřezem 400x400x250mm, spodní police, zadní lem ; rozměr 1200x600x900  ;pozice 4.</t>
  </si>
  <si>
    <t>4</t>
  </si>
  <si>
    <t>79199004R</t>
  </si>
  <si>
    <t>Škrabka na brambory nerez do 200 kg včetně lapače slupek</t>
  </si>
  <si>
    <t>297187596</t>
  </si>
  <si>
    <t>Poznámka k položce:
; rozměr 700x700x950  ;pozice 6.</t>
  </si>
  <si>
    <t>5</t>
  </si>
  <si>
    <t>79199005R</t>
  </si>
  <si>
    <t>Chladící skříň 340 litrů</t>
  </si>
  <si>
    <t>-2023264114</t>
  </si>
  <si>
    <t>Poznámka k položce:
Chladící skříň 340 litrů, 4 police, rozsah teplot -2 - 8°C, ventilované chlazení, zámek dveří ; rozměr 600x600x1800  ;pozice 7.</t>
  </si>
  <si>
    <t>6</t>
  </si>
  <si>
    <t>79199006R</t>
  </si>
  <si>
    <t>Rošt na brambory a zeleninu plast</t>
  </si>
  <si>
    <t>-1064526172</t>
  </si>
  <si>
    <t>Poznámka k položce:
; rozměr 1000x800x100  ;pozice 8.</t>
  </si>
  <si>
    <t>791-02</t>
  </si>
  <si>
    <t>SUCHÝ SKLAD POTRAVIN</t>
  </si>
  <si>
    <t>7</t>
  </si>
  <si>
    <t>79199007R</t>
  </si>
  <si>
    <t>Chladící skříň 340 litrů, 4 police</t>
  </si>
  <si>
    <t>-262042840</t>
  </si>
  <si>
    <t>Poznámka k položce:
Chladící skříň 340 litrů, 4 police, rozsah teplot -2 - 8°C, ventilované chlazení, zámek dveří ; rozměr 600x600x1800  ;pozice 10.</t>
  </si>
  <si>
    <t>8</t>
  </si>
  <si>
    <t>79199008R</t>
  </si>
  <si>
    <t>Mrazící skříň 340 litrů</t>
  </si>
  <si>
    <t>-1636433185</t>
  </si>
  <si>
    <t>Poznámka k položce:
Mrazící skříň 340 litrů,  rozsah teplot -2 - 8°C, ventilované chlazení, zámek dveří ; rozměr 600x600x1800  ;pozice 11.</t>
  </si>
  <si>
    <t>9</t>
  </si>
  <si>
    <t>79199009R</t>
  </si>
  <si>
    <t>Mrazící truhla 300 litrů</t>
  </si>
  <si>
    <t>-839562371</t>
  </si>
  <si>
    <t>Poznámka k položce:
Mrazící truhla 300 litrů, pracovní teplota až - 18°C, chladivo R600A ; rozměr 1292x670x829  ;pozice 12.</t>
  </si>
  <si>
    <t>10</t>
  </si>
  <si>
    <t>79199010R</t>
  </si>
  <si>
    <t>Regál nerez 4 police</t>
  </si>
  <si>
    <t>1156905338</t>
  </si>
  <si>
    <t>Poznámka k položce:
; rozměr 1000x600x1800  ;pozice 13.</t>
  </si>
  <si>
    <t>11</t>
  </si>
  <si>
    <t>79199011R</t>
  </si>
  <si>
    <t>Servírovací vozík 2 police, svařovaný</t>
  </si>
  <si>
    <t>-1035093170</t>
  </si>
  <si>
    <t>Poznámka k položce:
; rozměr 1000x650x950  ;pozice 14.</t>
  </si>
  <si>
    <t>791-03</t>
  </si>
  <si>
    <t xml:space="preserve"> HRUBÁ PŘÍPRAVNA A SKLAD MASA A VAJEC</t>
  </si>
  <si>
    <t>12</t>
  </si>
  <si>
    <t>79199012R</t>
  </si>
  <si>
    <t>D+M umyvadlo vč. stojánkové baterie sifonu a připojení</t>
  </si>
  <si>
    <t>-72334763</t>
  </si>
  <si>
    <t>Poznámka k položce:
;pozice 16.</t>
  </si>
  <si>
    <t>13</t>
  </si>
  <si>
    <t>79199013R</t>
  </si>
  <si>
    <t>Pracovní stůl nerez s dřezem a trnoží 400x400x250 mm, zadní lem</t>
  </si>
  <si>
    <t>-1779210311</t>
  </si>
  <si>
    <t>Poznámka k položce:
; rozměr 1700x700x900  ;pozice 17.</t>
  </si>
  <si>
    <t>14</t>
  </si>
  <si>
    <t>79199014R</t>
  </si>
  <si>
    <t>Chladící skříň podstolová</t>
  </si>
  <si>
    <t>-152624410</t>
  </si>
  <si>
    <t>Poznámka k položce:
Chladící skříň podstolová,  rozsah teplot -2 - 8°C, 2 police ventilované chlazení, zámek dveří ; rozměr 600x600x830  ;pozice 18.</t>
  </si>
  <si>
    <t>79199015R</t>
  </si>
  <si>
    <t>Chladící skříň 570 litrů</t>
  </si>
  <si>
    <t>-579702781</t>
  </si>
  <si>
    <t>Poznámka k položce:
Chladící skříň 570 litrů, rozsah teplot -2 - 8°C, ventilované chlazení, zámek dveří ; rozměr 780x700x1895  ;pozice 19.</t>
  </si>
  <si>
    <t>79199016R</t>
  </si>
  <si>
    <t>-2072408371</t>
  </si>
  <si>
    <t>Poznámka k položce:
Mrazící truhla 300 litrů, pracovní teplota až - 18°C, chladivo R600a ; rozměr 1292x670x829  ;pozice 20.</t>
  </si>
  <si>
    <t>791-04</t>
  </si>
  <si>
    <t xml:space="preserve"> ZÁSOBOVACÍ CHODBA</t>
  </si>
  <si>
    <t>17</t>
  </si>
  <si>
    <t>79199017R</t>
  </si>
  <si>
    <t>Můstková váha do 150 kg, váživost 60/150kg</t>
  </si>
  <si>
    <t>372939949</t>
  </si>
  <si>
    <t>Poznámka k položce:
Můstková váha do 150 kg, váživost 60/150kg s LCD displejem, dílek 20/50 g, rozměr vážní plochy 460x570 mm, funkce -vážení, počítání kusů, navažování ; rozměr 460x675x755  ;pozice 22.</t>
  </si>
  <si>
    <t>18</t>
  </si>
  <si>
    <t>79199018R</t>
  </si>
  <si>
    <t>Rudl univerzální do 300 kg</t>
  </si>
  <si>
    <t>-220863819</t>
  </si>
  <si>
    <t>Poznámka k položce:
;pozice 23.</t>
  </si>
  <si>
    <t>791-05</t>
  </si>
  <si>
    <t>SKLAD ORGANICKÉHO ODPADU</t>
  </si>
  <si>
    <t>19</t>
  </si>
  <si>
    <t>79199019R</t>
  </si>
  <si>
    <t>367084914</t>
  </si>
  <si>
    <t>Poznámka k položce:
Chladící skříň 340 litrů, 4 police, rozsah teplot -2 - 8°C, ventilované chlazení, zámek dveří ; rozměr 600x600x1800  ;pozice 25.</t>
  </si>
  <si>
    <t>20</t>
  </si>
  <si>
    <t>79199021R</t>
  </si>
  <si>
    <t>D+M baterie stěnová</t>
  </si>
  <si>
    <t>2131190124</t>
  </si>
  <si>
    <t>Poznámka k položce:
;pozice 27.</t>
  </si>
  <si>
    <t>791-06</t>
  </si>
  <si>
    <t xml:space="preserve"> VARNA</t>
  </si>
  <si>
    <t>79199022R</t>
  </si>
  <si>
    <t>Kuchyňská stolní váha do 20kg</t>
  </si>
  <si>
    <t>987318231</t>
  </si>
  <si>
    <t>Poznámka k položce:
Kuchyňská stolní váha do 20kg, váživost 10/20kg s LCD displejem, dílek 5/10g, rozměr vážní plochy 230x190 mm   ;pozice 30.</t>
  </si>
  <si>
    <t>22</t>
  </si>
  <si>
    <t>79199023R</t>
  </si>
  <si>
    <t>Elektrický konvektomat 11x GN 1/1 a 7x GN1/1 vč. podstavce a spojovacího dílu</t>
  </si>
  <si>
    <t>-1880033384</t>
  </si>
  <si>
    <t>Poznámka k položce:
Elektrický konvektomat 11x GN 1/1 a 7x GN1/1 vč. podstavce a spojovacího dílu. Bojlerový vývin páry, Robustní celonerezová konstrukce, ovládání kompletně prostřednictvím dotykového displeje (TFT LCD alespoň 8") v českém jazyce, antibakteriální úprava dotykových částí (aktivní stříbrné ionty), zasouvací dveře na bok konvektomatu, bezpečnostní klika dveří, pětirychlostní ventilátor se zpětným chodem, samonavíjecí sprcha-uschovaná ve spodní části předního panelu,  min 350 nastavitelných programů, každý s minimálně 17 kroky, automatická tepelná úprava pokrmů tlačítky rychlé obsluhy, nezávislé časování jednotlivých zásuvů, funkce regenerace ihned přístupná na hlavním ovládacím panelu, možnost přejít na režim s párou z jiného varného režimu bez nutnosti ochlazení komory (i v případech, kdy je aktuální teplota nad 100°C), Delta-T vaření, nízkoteplotní vaření, automatický regulace páry s možností manuálního přivlhčení komory,automatické mytí (minimálně 3 programy),možnost zobrazit video návod na displeji, možnost zobrazit návod k použití na displeji   uzavřený systém s inteligentním řízením přiváděného a odváděného vzduchu (možnost vařit ve všech režimech bez dodatečného nasávání vnějšího vzduchu) a s funkcí odvlhčení komory v několika úrovnách několika úrovních vícebodová teplotní sonda manuální ovládání , USB port  Režimy a požadovaný rozsah teplot Režim páry: 30°C až 130°C Kombinovaný režim: 30°C až 250°C Konveční režím: 30°C až 250°C Regenerace: od 120°C až 160°C ; rozměr 966 x 792 x 1058, 966 x 792 x 786  ;pozice 32.</t>
  </si>
  <si>
    <t>23</t>
  </si>
  <si>
    <t>79199024R</t>
  </si>
  <si>
    <t>Digestoř nerez 1500/1500 mm</t>
  </si>
  <si>
    <t>-1094512891</t>
  </si>
  <si>
    <t>Poznámka k položce:
;pozice 33</t>
  </si>
  <si>
    <t>24</t>
  </si>
  <si>
    <t>79199025R</t>
  </si>
  <si>
    <t>Automatická úpravna vody</t>
  </si>
  <si>
    <t>600889385</t>
  </si>
  <si>
    <t>Poznámka k položce:
; rozměr 270x440x560  ;pozice 35.</t>
  </si>
  <si>
    <t>25</t>
  </si>
  <si>
    <t>79199026R</t>
  </si>
  <si>
    <t>Nerezové umyvadlo s kolenovým ovládáním</t>
  </si>
  <si>
    <t>1913942286</t>
  </si>
  <si>
    <t>Poznámka k položce:
; rozměr 470x370x225  ;pozice 36.</t>
  </si>
  <si>
    <t>26</t>
  </si>
  <si>
    <t>79199027R</t>
  </si>
  <si>
    <t>Elektrický kotel 80 litrů, nepřímý ohřev</t>
  </si>
  <si>
    <t>714589405</t>
  </si>
  <si>
    <t>Poznámka k položce:
Elektrický kotel 80 litrů, nepřímý ohřev, konstrukce vrchní části  z nerezové oceli AISI 304 o tloušťce 30/10 (3mm), boční strany o tloušťce 20/10 (2mm),zadní zesílený lem, zaoblené přední hrany, ergonomické ovládací prvky z nerez oceli, kruhová nádoba s ideálním vedením tepla (konstrukce dna z nerez oceli AISI 316L, tloušťka 2,5mm), dvouplášťová konstrukce (z nerez oceli AISI 304), automatické dopouštění duplikátoru, dvouplášťové vyvážené víko, napouštění otočným kohoutem na čelní straně kotle, průměr varné nádoby min 595mm. ; rozměr 800x800x900  ;pozice 37.</t>
  </si>
  <si>
    <t>27</t>
  </si>
  <si>
    <t>79199028R</t>
  </si>
  <si>
    <t>Plynový kotel,  nepřímý ohřev</t>
  </si>
  <si>
    <t>-626243982</t>
  </si>
  <si>
    <t>Plynový kotel, nepřímý ohřev</t>
  </si>
  <si>
    <t>Poznámka k položce:
Plynový kotel,  nepřímý ohřev, konstrukce vrchní části  z nerezové oceli AISI 304 o tloušťce 30/10 (3mm), boční strany o tloušťce 20/10 (2mm),zadní zesílený lem, zaoblené přední hrany, ergonomické ovládací prvky z nerez oceli, kruhová nádoba s ideálním vedením tepla (konstrukce dna z nerez oceli AISI 316L, tloušťka 2,5mm), dvouplášťová konstrukce (z nerez oceli AISI 304), automatické dopouštění duplikátoru, dvouplášťové vyvážené víko, napouštění otočným kohoutem na čelní straně kotle, průměr varné nádoby min 595mm, elektrické zapalování. ; rozměr 800x800x900  ;pozice 37a.</t>
  </si>
  <si>
    <t>28</t>
  </si>
  <si>
    <t>79199029R</t>
  </si>
  <si>
    <t>Modul ze zásuvkou</t>
  </si>
  <si>
    <t>-738878489</t>
  </si>
  <si>
    <t>Poznámka k položce:
Modul ze zásuvkou, ve stejném provedení designu jako varná technolgie, spojený do jednoho bloku s ostatní varnou technologií, vrchní deska tloušťky 3mm ; rozměr 400x800x900  ;pozice 39.</t>
  </si>
  <si>
    <t>29</t>
  </si>
  <si>
    <t>79199030R</t>
  </si>
  <si>
    <t>Plynový sporák 4 hořáky</t>
  </si>
  <si>
    <t>1848111951</t>
  </si>
  <si>
    <t>Poznámka k položce:
Plynový sporák 4 hořáky, na otevřené podestavbě (provedení v hygienickém standardu H2), příkon min. 1x 7kW a 1x 4,5kW, konstrukce vrchní části sporáku z nerezové oceli AISI 304 o tloušťce 30/10 (3mm), boční strany o tloušťce 20/10 (2mm), zadní zesílený lem, zaoblené přední hrany, ergonomické ovládací prvky z nerez oceli, systém automatického zažehnutí plamene - plamen se samostatně zažehne na základě detekce kovového nádobí, při odstranění nádobí plamen automaticky zhasne ; rozměr 800x800x900  ;pozice 40.</t>
  </si>
  <si>
    <t>30</t>
  </si>
  <si>
    <t>79199031R</t>
  </si>
  <si>
    <t>Plynový sporák 2 hořáky</t>
  </si>
  <si>
    <t>-239205143</t>
  </si>
  <si>
    <t>Poznámka k položce:
Plynový sporák 2 hořáky, na otevřené podestavbě (provedení v hygienickém standardu H2), celkový výkon hořáků min. 22kW (z toho alespoň dva hořáky minimálně 7kW), konstrukce vrchní části sporáku z nerezové oceli AISI 304 o tloušťce 30/10 (3mm), boční strany o tloušťce 20/10 (2mm), zadní zesílený lem, zaoblené přední hrany ,ergonomické ovládací prvky z nerez oceli, systém automatického zažehnutí plamene - plamen se samostatně zažehne na základě detekce kovového nádobí, při odstranění nádobí plamen automaticky zhasne ; rozměr 400x800x900  ;pozice 40a.</t>
  </si>
  <si>
    <t>31</t>
  </si>
  <si>
    <t>79199032R</t>
  </si>
  <si>
    <t>Elektrická pánev  80 litrů</t>
  </si>
  <si>
    <t>1316443113</t>
  </si>
  <si>
    <t>Elektrická pánev 80 litrů</t>
  </si>
  <si>
    <t>Poznámka k položce:
Elektrická pánev  80 litrů, s motorizovaným sklápěním, konstrukce vrchní části  z nerezové oceli AISI 304 o tloušťce 30/10 (3mm), boční strany o tloušťce 20/10 (2mm), zadní zesílený lem, zaoblené přední hrany, ergonomické ovládací prvky z nerez oceli, obdélníková nádoba se zaoblenými rohy, bimetalické dno o tloušťce 10mm, z toho vrchní vrstva z nerez oceli AISI 304 tloušťky min 2mm, dvouplášťové vyvážené víko z nerez oceli AISI 304, pojistka kontroly zahřívání při vyklápění, dno min 35dm2, včetně rámu pro GN 1/1 ; rozměr 800x800x900  ;pozice 41.</t>
  </si>
  <si>
    <t>32</t>
  </si>
  <si>
    <t>79199033R</t>
  </si>
  <si>
    <t>Napouštěcí rameno pro sporáky</t>
  </si>
  <si>
    <t>-2032679478</t>
  </si>
  <si>
    <t>Poznámka k položce:
;pozice 42.</t>
  </si>
  <si>
    <t>33</t>
  </si>
  <si>
    <t>79199034R</t>
  </si>
  <si>
    <t>Pracovní stůl nerez s policí , bez lemu</t>
  </si>
  <si>
    <t>-538870688</t>
  </si>
  <si>
    <t>Poznámka k položce:
; rozměr 1600x700x900  ;pozice 43.</t>
  </si>
  <si>
    <t>34</t>
  </si>
  <si>
    <t>79199035R</t>
  </si>
  <si>
    <t>Digestoř nerez, dodávka VZT</t>
  </si>
  <si>
    <t>1155405864</t>
  </si>
  <si>
    <t>Poznámka k položce:
; dodávka VZT  ;pozice 44.</t>
  </si>
  <si>
    <t>791-07</t>
  </si>
  <si>
    <t>PŘÍPRAVNA TĚSTA</t>
  </si>
  <si>
    <t>35</t>
  </si>
  <si>
    <t>79199036R</t>
  </si>
  <si>
    <t>Univerzální kuchyňský robot 50 l včetně mlýnku na maso a kotlíku 20 litrů s nástavci</t>
  </si>
  <si>
    <t>14868466</t>
  </si>
  <si>
    <t>Poznámka k položce:
Univerzální kuchyňský robot 50 l včetně mlýnku na maso a kotlíku 20 litrů s nástavci , rychlost 1/2/3-99/176/320 ot/min, mechanický zdvih kotlíku ; rozměr 638x738x1316  ;pozice 48.</t>
  </si>
  <si>
    <t>36</t>
  </si>
  <si>
    <t>79199037R</t>
  </si>
  <si>
    <t>Pracovní stůl nerez</t>
  </si>
  <si>
    <t>2084219948</t>
  </si>
  <si>
    <t>Poznámka k položce:
Pracovní stůl nerez s dřezem 400x400x250 mm, spodní police zadní a levý lem ; rozměr 1200x700x900  ;pozice 49.</t>
  </si>
  <si>
    <t>37</t>
  </si>
  <si>
    <t>79199038R</t>
  </si>
  <si>
    <t>1100456407</t>
  </si>
  <si>
    <t>Poznámka k položce:
Pracovní stůl nerez s bukovou deskou a policí, zadní lem ; rozměr 1500x700x900  ;pozice 50.</t>
  </si>
  <si>
    <t>791-08</t>
  </si>
  <si>
    <t>PŘÍPRAVNA ZELENINY</t>
  </si>
  <si>
    <t>38</t>
  </si>
  <si>
    <t>79199039R</t>
  </si>
  <si>
    <t>Pracovní stůl nerez s policí, zadní lem</t>
  </si>
  <si>
    <t>1113851728</t>
  </si>
  <si>
    <t>Poznámka k položce:
; rozměr 1450x700x900  ;pozice 52.</t>
  </si>
  <si>
    <t>39</t>
  </si>
  <si>
    <t>79199040R</t>
  </si>
  <si>
    <t>Krouhač zeleniny</t>
  </si>
  <si>
    <t>-666068708</t>
  </si>
  <si>
    <t>Poznámka k položce:
Krouhač zeleniny, výkon až 250kg/hod, krouhací hlava kovová, kryt motorového bloku celonerezový, plátkuje, vlnkuje, strouhá, nudličkuje, kostičkuje, hranolkuje, 1x velký otvor ve tvaru ledvinky o ploše 139 cm/2, 1x trubicový otvor o průměru 58 mm, včetně sady 6 disků ; rozměr 350x320x590  ;pozice 53.</t>
  </si>
  <si>
    <t>40</t>
  </si>
  <si>
    <t>79199041R</t>
  </si>
  <si>
    <t>476631191</t>
  </si>
  <si>
    <t>Poznámka k položce:
Pracovní stůl nerez s dřezem 400x400x250 mm, police, zadní lem ; rozměr 1450x700x900  ;pozice 54.</t>
  </si>
  <si>
    <t>41</t>
  </si>
  <si>
    <t>79199042R</t>
  </si>
  <si>
    <t>Blixer</t>
  </si>
  <si>
    <t>2076579292</t>
  </si>
  <si>
    <t>Poznámka k položce:
Blixer, výkon 15-80 porcí, rychlost 1500/3000 ot./min, nádoba nerez objem 5,5 litrů, motorový blok kovový s pulsním tlačítkem ; rozměr 280x350x500  ;pozice 55.</t>
  </si>
  <si>
    <t>791-09</t>
  </si>
  <si>
    <t>PŘÍPRAVNA MASA</t>
  </si>
  <si>
    <t>42</t>
  </si>
  <si>
    <t>79199043R</t>
  </si>
  <si>
    <t>1244992800</t>
  </si>
  <si>
    <t>Poznámka k položce:
; rozměr 1600x700x900  ;pozice 56.</t>
  </si>
  <si>
    <t>43</t>
  </si>
  <si>
    <t>79199044R</t>
  </si>
  <si>
    <t>Pracovní stůl nerez s policí, zadní a levý lem</t>
  </si>
  <si>
    <t>1651989737</t>
  </si>
  <si>
    <t>Poznámka k položce:
; rozměr 1500x700x900  ;pozice 57.</t>
  </si>
  <si>
    <t>44</t>
  </si>
  <si>
    <t>79199045R</t>
  </si>
  <si>
    <t>Tenderizér s plátkovací hlavou</t>
  </si>
  <si>
    <t>150959116</t>
  </si>
  <si>
    <t>Poznámka k položce:
Tenderizér s plátkovací hlavou, výkon 1200 plátků/hod., celonerezové provedení,  včetně plátkovací hlavy 10 mm ; rozměr 400x420x385  ;pozice 58.</t>
  </si>
  <si>
    <t>791-10</t>
  </si>
  <si>
    <t>STUDENÁ KUCHYNĚ</t>
  </si>
  <si>
    <t>45</t>
  </si>
  <si>
    <t>79199046R</t>
  </si>
  <si>
    <t>Pracovní stůl nerez s policí, 1x zásuvka,  zadní lem</t>
  </si>
  <si>
    <t>-1277870437</t>
  </si>
  <si>
    <t>Pracovní stůl nerez s policí, 1x zásuvka, zadní lem</t>
  </si>
  <si>
    <t>Poznámka k položce:
; rozměr 750x700x900  ;pozice 60.</t>
  </si>
  <si>
    <t>46</t>
  </si>
  <si>
    <t>79199047R</t>
  </si>
  <si>
    <t>Pracovní stůl nerez chlazený s dřezem vpravo, 4x zásuvka, agregát pod dřezem</t>
  </si>
  <si>
    <t>977574626</t>
  </si>
  <si>
    <t>Poznámka k položce:
; rozměr 1350x700x900  ;pozice 61.</t>
  </si>
  <si>
    <t>47</t>
  </si>
  <si>
    <t>79199048R</t>
  </si>
  <si>
    <t>Nářezový stroj</t>
  </si>
  <si>
    <t>190238848</t>
  </si>
  <si>
    <t>Poznámka k položce:
Nářezový stroj, šnekový pohon uložení stolu vodorovné, průměr nože 250 mm, maximální řez 230x165 mm, nastavení síly řezu 0-15 mm ; rozměr 420x510x370  ;pozice 62.</t>
  </si>
  <si>
    <t>791-11</t>
  </si>
  <si>
    <t xml:space="preserve"> UMÝVÁRNA KUCHYŇSKÉHO NÁDOBÍ</t>
  </si>
  <si>
    <t>48</t>
  </si>
  <si>
    <t>79199049R</t>
  </si>
  <si>
    <t>Dvoudřez nerez včetně gastro sprchy s ramínkem</t>
  </si>
  <si>
    <t>618189640</t>
  </si>
  <si>
    <t>Poznámka k položce:
Dvoudřez nerez včetně gastro sprchy s ramínkem, dřezy lisované 500x500x300 mm, zadní lem výšky 200 mm ; rozměr 1200x700x900  ;pozice 65.</t>
  </si>
  <si>
    <t>49</t>
  </si>
  <si>
    <t>79199050R</t>
  </si>
  <si>
    <t>Výlevka s umyvadlem</t>
  </si>
  <si>
    <t>-2145130844</t>
  </si>
  <si>
    <t>Poznámka k položce:
Výlevka s umyvadlem ; rozměr 500x700x900  ;pozice 67.</t>
  </si>
  <si>
    <t>50</t>
  </si>
  <si>
    <t>79199051R</t>
  </si>
  <si>
    <t>1393974714</t>
  </si>
  <si>
    <t>Poznámka k položce:
Regál nerez 4 police ; rozměr 800x700x1800  ;pozice 68.</t>
  </si>
  <si>
    <t>51</t>
  </si>
  <si>
    <t>79199052R</t>
  </si>
  <si>
    <t>Regál nerez 3 police</t>
  </si>
  <si>
    <t>1574576348</t>
  </si>
  <si>
    <t>Poznámka k položce:
Regál nerez 3 police ; rozměr 1350x500x1800  ;pozice 69.</t>
  </si>
  <si>
    <t>52</t>
  </si>
  <si>
    <t>79199053R</t>
  </si>
  <si>
    <t>Izolovaný termos 10 litrů s automatickým  vypouštěcím ventilem</t>
  </si>
  <si>
    <t>1280605639</t>
  </si>
  <si>
    <t>Izolovaný termos 10 litrů s automatickým vypouštěcím ventilem</t>
  </si>
  <si>
    <t>Poznámka k položce:
Izolovaný termos 10 litrů s automatickým  vypouštěcím ventilem, celonerezové provedení se zesílenou izolací ve dvouplášti, víko opatřené odolným silikonovým těsněním, nerezová ucha, madlo, dno s gumovým návlekem   ;pozice 70.</t>
  </si>
  <si>
    <t>791-12</t>
  </si>
  <si>
    <t>UMÝVÁRNA A SKLAD STOLNÍHO NÁDOBÍ, MYTÍ VOZÍKŮ</t>
  </si>
  <si>
    <t>53</t>
  </si>
  <si>
    <t>79199054R</t>
  </si>
  <si>
    <t>Vstupní stůl k mycímu stroji včetně gastro sprchy s ramínkem</t>
  </si>
  <si>
    <t>180200890</t>
  </si>
  <si>
    <t>Poznámka k položce:
Vstupní stůl k mycímu stroji včetně gastro sprchy s ramínkem, dřez 400x400x300 mm, zadní lem 200 mm ; rozměr 1200x750x900  ;pozice 73.</t>
  </si>
  <si>
    <t>54</t>
  </si>
  <si>
    <t>79199055R</t>
  </si>
  <si>
    <t>-183611456</t>
  </si>
  <si>
    <t>Poznámka k položce:
Automatická úpravna vody   ;pozice 74.</t>
  </si>
  <si>
    <t>55</t>
  </si>
  <si>
    <t>79199056R</t>
  </si>
  <si>
    <t>Myčka na nádobí  průchozí</t>
  </si>
  <si>
    <t>-1787102091</t>
  </si>
  <si>
    <t>Myčka na nádobí průchozí</t>
  </si>
  <si>
    <t>Poznámka k položce:
Myčka na nádobí  průchozí , pro koše o rozměrech 60x50cm, s dávkovači mycího a oplachového prostředku programovatelnými elektronicky, včetně odpadového čerpadla, výkon min. 70 košů za hodinu, dvouplášťové provedení, plně elektronické ovládání s displejem včetně programování, minimálně 3 základní programy dle času, minimálně 4 speciální programy dle druhu nádobí, automatické vypoštění se samočistícím programem, idnikace stavu myčky na barevném displeji včetně hlášení závad, zásuvná výška po otevření dveří min. 46,5cm, atmosferický bojler s objemem 12 litrů, včetně 2 ks košů a 1ks košíku na příbory. ; rozměr 790x836x1565  ;pozice 75.</t>
  </si>
  <si>
    <t>56</t>
  </si>
  <si>
    <t>79199057R</t>
  </si>
  <si>
    <t>D+M baterie s hadící</t>
  </si>
  <si>
    <t>-567992639</t>
  </si>
  <si>
    <t>Poznámka k položce:
;pozice 76.</t>
  </si>
  <si>
    <t>57</t>
  </si>
  <si>
    <t>79199058R</t>
  </si>
  <si>
    <t>Digestoř nerez, rozměr 1300/1300 mm</t>
  </si>
  <si>
    <t>1891687021</t>
  </si>
  <si>
    <t>Poznámka k položce:
;pozice 78.</t>
  </si>
  <si>
    <t>58</t>
  </si>
  <si>
    <t>79199059R</t>
  </si>
  <si>
    <t>Výstupní stůl z myčky se spodní policí</t>
  </si>
  <si>
    <t>-1098122642</t>
  </si>
  <si>
    <t>Poznámka k položce:
; rozměr 1200x750x900  ;pozice 79.</t>
  </si>
  <si>
    <t>59</t>
  </si>
  <si>
    <t>79199060R</t>
  </si>
  <si>
    <t>Podavač košů</t>
  </si>
  <si>
    <t>2071990491</t>
  </si>
  <si>
    <t>Poznámka k položce:
; rozměr 610x710x895  ;pozice 82.</t>
  </si>
  <si>
    <t>60</t>
  </si>
  <si>
    <t>79199061R</t>
  </si>
  <si>
    <t>Pracovní stůl nerez,  1x police, pojízdný</t>
  </si>
  <si>
    <t>2071318249</t>
  </si>
  <si>
    <t>Pracovní stůl nerez, 1x police, pojízdný</t>
  </si>
  <si>
    <t>Poznámka k položce:
; rozměr 850x600x900  ;pozice 84.</t>
  </si>
  <si>
    <t>61</t>
  </si>
  <si>
    <t>79199062R</t>
  </si>
  <si>
    <t>Pojízná vodní lázeň na 3x GN 1/1- 200</t>
  </si>
  <si>
    <t>-1619583611</t>
  </si>
  <si>
    <t>Poznámka k položce:
Pojízná vodní lázeň na 3x GN 1/1- 200, oddělené lisované lázně, ovládání na kratší straně ; rozměr 1200x700x850  ;pozice 85.</t>
  </si>
  <si>
    <t>62</t>
  </si>
  <si>
    <t>79199063R</t>
  </si>
  <si>
    <t>Regál nerez, 4x police</t>
  </si>
  <si>
    <t>-56029203</t>
  </si>
  <si>
    <t>Poznámka k položce:
Regál nerez, 4x police ; rozměr 1500x500x1800  ;pozice 86.</t>
  </si>
  <si>
    <t>63</t>
  </si>
  <si>
    <t>79199064R</t>
  </si>
  <si>
    <t>Pracovní stůl nerez, 1x police, 3x zásuvka pod deskou, bez lemu</t>
  </si>
  <si>
    <t>-2039907586</t>
  </si>
  <si>
    <t>Poznámka k položce:
Pracovní stůl nerez, 1x police, 3x zásuvka pod deskou, bez lemu ; rozměr 1600x600x900  ;pozice 87.</t>
  </si>
  <si>
    <t>791-13</t>
  </si>
  <si>
    <t>KAVÁRNA</t>
  </si>
  <si>
    <t>64</t>
  </si>
  <si>
    <t>79199065R</t>
  </si>
  <si>
    <t>Kávovar automatický</t>
  </si>
  <si>
    <t>948292517</t>
  </si>
  <si>
    <t>Poznámka k položce:
Kávovar automatický, kapacita nádoby na vodu 1,4 litrů, kapacita nádoby na zrnkovou kávu 250g, barevný displej, speciální nádobka na horkou čokoládu, speciální termo nádobka na mléko, tryska na Cappuccino, zabudovaný mlýnek na kávu s nastavitelnou hrubostí mletí (13 možností), elektronická kontrolka teploty a funkce předpaření, počítadlo uvařených káv, automatická čístící a odvápňovací funkce, vodní filtr a nastavitelná tvrdost, nahřívací plocha na šálky, akustický signál ; rozměr 285x420x405  ;pozice 1.</t>
  </si>
  <si>
    <t>65</t>
  </si>
  <si>
    <t>79199066R</t>
  </si>
  <si>
    <t>Rychlovarná konvice</t>
  </si>
  <si>
    <t>1453275619</t>
  </si>
  <si>
    <t>Poznámka k položce:
Rychlovarná konvice, objem 1,5 litrů    ;pozice 2.</t>
  </si>
  <si>
    <t>66</t>
  </si>
  <si>
    <t>79199067R</t>
  </si>
  <si>
    <t>Myčka na nádobí a sklo</t>
  </si>
  <si>
    <t>-1199986382</t>
  </si>
  <si>
    <t>Poznámka k položce:
Myčka na nádobí a sklo, pro koše o rozměrech 50x50cm, dvouplášťové provedení, s dávkovači oplachového a mycího prostředku, vč. odpadového čerpada, výkon min 60 košů za hodinu, elektronické ovládání s displejem včetně programování, minimálně 3 základní programy dle času, minimálně 4 speciální programy dle druhu nádobí, automatické vypoštění se samočistícím programem, idnikace stavu myčky na barevném displeji včetně hlášení závad, zásuvná výška min. 38cm, atmosferický bojler s objemem 6 litrů, včetně 2 ks košů a 1ks košíku na příbory   ;pozice 3.</t>
  </si>
  <si>
    <t>67</t>
  </si>
  <si>
    <t>79199068R</t>
  </si>
  <si>
    <t>Výrobník ledu 20kg/24hod</t>
  </si>
  <si>
    <t>1963527303</t>
  </si>
  <si>
    <t>Poznámka k položce:
Výrobník ledu 20kg/24hod, chlazení vodou, tvar ledu kalíšky 31x32 mm   ;pozice 4.</t>
  </si>
  <si>
    <t>68</t>
  </si>
  <si>
    <t>79199069R</t>
  </si>
  <si>
    <t>Chladící skříň prosklená</t>
  </si>
  <si>
    <t>-1178181948</t>
  </si>
  <si>
    <t>Poznámka k položce:
Chladící skříň prosklená, rozsah teplot 0 - 8°C, 4 police ventilované chlazení, zámek dveří ; rozměr 603x620x1855  ;pozice 5.</t>
  </si>
  <si>
    <t>69</t>
  </si>
  <si>
    <t>79199070R</t>
  </si>
  <si>
    <t>Stolní chladící vitrína, obslužné provedení</t>
  </si>
  <si>
    <t>-1201076945</t>
  </si>
  <si>
    <t>Poznámka k položce:
Stolní chladící vitrína, obslužné provedení, agregát vlevo, chlazený objem 250 litrů, regulace teploty elektronickým termostatem, automatické odtávání a odpařování, chladivo R134a, osvětlení ; rozměr 1200x630x660  ;pozice 6.</t>
  </si>
  <si>
    <t>70</t>
  </si>
  <si>
    <t>79199071R</t>
  </si>
  <si>
    <t>-475516019</t>
  </si>
  <si>
    <t>Poznámka k položce:
Chladící skříň podstolová,  rozsah teplot -2 - 8°C, 2 police ventilované chlazení, zámek dveří ; rozměr 603x595x855  ;pozice 7.</t>
  </si>
  <si>
    <t>71</t>
  </si>
  <si>
    <t>79199072R</t>
  </si>
  <si>
    <t>Pokladna, dodávka investor</t>
  </si>
  <si>
    <t>-2090091272</t>
  </si>
  <si>
    <t>Poznámka k položce:
; rozměr dodávka investor  ;pozice 8.</t>
  </si>
  <si>
    <t>791-14</t>
  </si>
  <si>
    <t>Sklad</t>
  </si>
  <si>
    <t>72</t>
  </si>
  <si>
    <t>79199073R</t>
  </si>
  <si>
    <t>Chladící skříň kombinovaná, objem chladničky 221 litrů, objem mrazničky 104 litrů</t>
  </si>
  <si>
    <t>892416184</t>
  </si>
  <si>
    <t>Poznámka k položce:
;pozice 10.</t>
  </si>
  <si>
    <t>73</t>
  </si>
  <si>
    <t>79199074R</t>
  </si>
  <si>
    <t>Regál komaxit 4 police</t>
  </si>
  <si>
    <t>949765366</t>
  </si>
  <si>
    <t>Poznámka k položce:
;pozice 11.</t>
  </si>
  <si>
    <t>791-15</t>
  </si>
  <si>
    <t>JÍDELNA ZAMĚSTNANCŮ - 2.NP</t>
  </si>
  <si>
    <t>74</t>
  </si>
  <si>
    <t>79199075R</t>
  </si>
  <si>
    <t>Zásobník na talíře a misky</t>
  </si>
  <si>
    <t>826892244</t>
  </si>
  <si>
    <t>Poznámka k položce:
Zásobník na talíře a misky, vyhřívaný, dvouplášťový izolovaný, trubkové madlo, 1x kruhová šachta 290mm (kapacita 50 talířů) a 1x čtvercová  šachta 285x285mm (kapacita 70 misek), bantamová kolečka 175 mm   ;pozice A.</t>
  </si>
  <si>
    <t>75</t>
  </si>
  <si>
    <t>79199076R</t>
  </si>
  <si>
    <t>Vodní lázeň pojízdná, pro 3x GN 1/1-200</t>
  </si>
  <si>
    <t>1503262886</t>
  </si>
  <si>
    <t>Poznámka k položce:
Vodní lázeň pojízdná, pro 3x GN 1/1-200, ovládání na delší straně, dělený prostor pro GN, opláštění ze tří stran, vpředu křídlová dvířka, 2x police, 1x sklopná pracovní deska 250mm na kratší straně, dechová clona, bantamová kolečka 175 mm ; rozměr 1450x700  ;pozice A1.</t>
  </si>
  <si>
    <t>76</t>
  </si>
  <si>
    <t>79199077R</t>
  </si>
  <si>
    <t>Vozík nerez na použití nádobí, s madlem</t>
  </si>
  <si>
    <t>735932057</t>
  </si>
  <si>
    <t>Poznámka k položce:
Vozík nerez na použití nádobí, s madlem, opláštění ze tří stran, 2x police, vpředu křídlová dvířka, 1x otvor pro GN 1/2 v horní desce, 1x otvor pro GN1/3 v horní desce, včetně 1x GN 1/3-100 s uchy a víkem, 1x GN1/2-200 s uchy a víkem, bantamová kolečka 175 mm ; rozměr 900x600x900  ;pozice A2.</t>
  </si>
  <si>
    <t>791-16</t>
  </si>
  <si>
    <t>JÍDELNA KLIENTŮ - 2.NP</t>
  </si>
  <si>
    <t>77</t>
  </si>
  <si>
    <t>79199078R</t>
  </si>
  <si>
    <t>548986677</t>
  </si>
  <si>
    <t>Poznámka k položce:
Zásobník na talíře a misky, vyhřívaný, dvouplášťový izolovaný, trubkové madlo, 1x kruhová šachta 290mm (kapacita 50 talířů) a 1x čtvercová  šachta 285x285mm (kapacita 70 misek), bantamová kolečka 175 mm   ;pozice B.</t>
  </si>
  <si>
    <t>78</t>
  </si>
  <si>
    <t>79199079R</t>
  </si>
  <si>
    <t>-1992116330</t>
  </si>
  <si>
    <t>Poznámka k položce:
Vodní lázeň pojízdná, pro 3x GN 1/1-200, ovládání na delší straně, dělený prostor pro GN, opláštění ze tří stran, vpředu křídlová dvířka, 2x police, 1x sklopná pracovní deska 250mm na kratší straně, dechová clona, bantamová kolečka 175 mm ; rozměr 1450x700  ;pozice B1.</t>
  </si>
  <si>
    <t>79</t>
  </si>
  <si>
    <t>79199080R</t>
  </si>
  <si>
    <t>-802227206</t>
  </si>
  <si>
    <t>Poznámka k položce:
Vozík nerez na použití nádobí, s madlem, opláštění ze tří stran, 2x police, vpředu křídlová dvířka, 1x otvor pro GN 1/2 v horní desce, 1x otvor pro GN1/3 v horní desce, včetně 1x GN 1/3-100 s uchy a víkem, 1x GN1/2-200 s uchy a víkem, bantamová kolečka 175 mm ; rozměr 900x600x900  ;pozice B2.</t>
  </si>
  <si>
    <t>791-17</t>
  </si>
  <si>
    <t>JÍDELNA KLIENTŮ - 3.NP</t>
  </si>
  <si>
    <t>80</t>
  </si>
  <si>
    <t>79199081R</t>
  </si>
  <si>
    <t>743111071</t>
  </si>
  <si>
    <t>Poznámka k položce:
Zásobník na talíře a misky, vyhřívaný, dvouplášťový izolovaný, trubkové madlo, 1x kruhová šachta 290mm (kapacita 50 talířů) a 1x čtvercová  šachta 285x285mm (kapacita 70 misek), bantamová kolečka 175 mm, bantamová kolečka 175 mm   ;pozice C.</t>
  </si>
  <si>
    <t>81</t>
  </si>
  <si>
    <t>79199082R</t>
  </si>
  <si>
    <t>-602249200</t>
  </si>
  <si>
    <t>Poznámka k položce:
Vodní lázeň pojízdná, pro 3x GN 1/1-200, ovládání na delší straně, dělený prostor pro GN, opláštění ze tří stran, vpředu křídlová dvířka, 2x police, 1x sklopná pracovní deska 250mm na kratší straně, dechová clona,bantamová kolečka 175 mm ; rozměr 1450x700  ;pozice C1.</t>
  </si>
  <si>
    <t>82</t>
  </si>
  <si>
    <t>79199083R</t>
  </si>
  <si>
    <t>-370522314</t>
  </si>
  <si>
    <t>Poznámka k položce:
Vozík nerez na použití nádobí, s madlem, opláštění ze tří stran, 2x police, vpředu křídlová dvířka, 1x otvor pro GN 1/2 v horní desce, 1x otvor pro GN1/3 v horní desce, včetně 1x GN 1/3-100 s uchy a víkem, 1x GN1/2-200 s uchy a víkem, bantamová kolečka 175 mm ; rozměr 900x600x900  ;pozice C2.</t>
  </si>
  <si>
    <t>791-18</t>
  </si>
  <si>
    <t>JÍDELNA KLIENTŮ - 4.NP</t>
  </si>
  <si>
    <t>83</t>
  </si>
  <si>
    <t>79199084R</t>
  </si>
  <si>
    <t>338124497</t>
  </si>
  <si>
    <t>Poznámka k položce:
Zásobník na talíře a misky, vyhřívaný, dvouplášťový izolovaný, trubkové madlo, 1x kruhová šachta 290mm (kapacita 50 talířů) a 1x čtvercová  šachta 285x285mm (kapacita 70 misek), bantamová kolečka 175 mm   ;pozice D.</t>
  </si>
  <si>
    <t>84</t>
  </si>
  <si>
    <t>79199085R</t>
  </si>
  <si>
    <t>-1859469580</t>
  </si>
  <si>
    <t>Poznámka k položce:
Vodní lázeň pojízdná, pro 3x GN 1/1-200, ovládání na delší straně, dělený prostor pro GN, opláštění ze tří stran, vpředu křídlová dvířka, 2x police, 1x sklopná pracovní deska 250mm na kratší straně, dechová clona, bantamová kolečka 175 mm ; rozměr 1450x700  ;pozice D1.</t>
  </si>
  <si>
    <t>85</t>
  </si>
  <si>
    <t>79199086R</t>
  </si>
  <si>
    <t>1646264209</t>
  </si>
  <si>
    <t>Poznámka k položce:
Vozík nerez na použití nádobí, s madlem, opláštění ze tří stran, 2x police, vpředu křídlová dvířka, 1x otvor pro GN 1/2 v horní desce, 1x otvor pro GN1/3 v horní desce, včetně 1x GN 1/3-100 s uchy a víkem, 1x GN1/2-200 s uchy a víkem, bantamová kolečka 175 mm ; rozměr 900x600x900  ;pozice D2.</t>
  </si>
  <si>
    <t>OST</t>
  </si>
  <si>
    <t>Ostatní</t>
  </si>
  <si>
    <t>86</t>
  </si>
  <si>
    <t>ost-001</t>
  </si>
  <si>
    <t>Standardy dodávky</t>
  </si>
  <si>
    <t>info</t>
  </si>
  <si>
    <t>262144</t>
  </si>
  <si>
    <t>-1071503836</t>
  </si>
  <si>
    <t>Poznámka k položce:
Varné zařízení ve varném bloku bude dodáno od jednoho výrobce.
Montáž zahrnuje kompletní dodávku a instalaci, včetně propojovacího materiálu (baterie, sifony atd.)
Parametry stanovné projektovou dokumentací představují minimální kvalitativní standard, jejich splnění bude ověřeno v rámci výběrového řízení prostřednictvím technických listů a další dokumentace
STANDARDY NEREZOVÉ VÝROBY
- kvalita materiálu: nemagnetický potravinářský plech ČSN 17240, 17241, AISI 304
- povrchová úprava jemným broušením zrnitost 320 = kompletní výrobek
- vrchní desky stolů tloušťky konstrukce min. 40mm
- spodní police tloušťky konstrukce 35, nebo 40mm
- pracovní desky sendvičové, podlepené
- konstrukce vyztužené
- výška límců standardně 40mm
- veškeré límce zapracovány přesně dle soupisu a vyrobeny dle potřeb stavby (tj. límce vlevo/vpravo/bez lemu atd.)
- nohy (uzavřený profil) ukončené zátěžovou plastovou rektifikací v rozsahu ± 40 mm
- zadní nohy stolů opatřeny uzemňovacími šrouby
- u stolů navazujících na sebe budou nohy bez přesahů
- pokud je v sestavě více stolů, je snaha tyto spojovat a vyrobit je tzv. pod jednou deskou.
- hrana pracovní desky ve varném bloku bude mít shodný rádius jako navazující varná technologie
- u dřezů zároveň vyvrtat otvory pro baterie (stojánkové)
- veškeré dřezy v lisovaném provedení
- veškeré pohledové a funkční hrany zavařeny a vybroušeny 
- vozíky: 4x kolečka, z toho 2x brzděná, ochranné plastové nárazníky
- výdejní linka: bezpečnostní skla u výdejních polic, pojezdová dráha standardně 4x trubka D30mm     
- nástěnné skříňky: boky, dvířka a spodní police dvouplášťové, stavitelná středová police 
- nástěnné police: vyztužení nerez profilem, přestavitelné provedení, zadní límec u polic, max. celoplošné zatížení police 40 kg     
- regály: max. celoplošné zatížení police 80 kg
- pracovní zásuvky: vnější zakrytí nerez plechem, nerezové ložiskové kolejnice   
- před výrobou nábytku nutno provést přesné zaměření na stavbě</t>
  </si>
  <si>
    <t>VRN</t>
  </si>
  <si>
    <t>Vedlejší rozpočtové náklady</t>
  </si>
  <si>
    <t>87</t>
  </si>
  <si>
    <t>vrn-001</t>
  </si>
  <si>
    <t>Revizní zprávy</t>
  </si>
  <si>
    <t>kpl</t>
  </si>
  <si>
    <t>1024</t>
  </si>
  <si>
    <t>-794052374</t>
  </si>
  <si>
    <t>02 - Vybavení prádelny</t>
  </si>
  <si>
    <t xml:space="preserve">    725 - Zdravotechnika - zařizovací předměty</t>
  </si>
  <si>
    <t>725</t>
  </si>
  <si>
    <t>Zdravotechnika - zařizovací předměty</t>
  </si>
  <si>
    <t>72599001R</t>
  </si>
  <si>
    <t>D+M profesionální hygienická pračka; kapacita plnění 16 - 20 kg prádla</t>
  </si>
  <si>
    <t>-1732949810</t>
  </si>
  <si>
    <t>Poznámka k položce:
- referenční výrobek Miele PW 6163 EL
Provedení s prostorovým dělením na čistou a nečistou stranu
Množství náplně [kg]:
- 16 (při poměru plnění 1:10), 20 (při poměru plnění 1:8)
Objem bubnu [l]: 160
Rychlost odstřeďování [max. ot./min.]: 1025
g-faktor: 400
Zbytková vlhkost [%]:
46 (po 10 minutách konečného ods třeďování)
Volně programovatelné elektronické řízení PROFITRONIC M s velkým grafickým displejem, 53 sériovými programy a 199 volně nastavitelnými programovými místy, textové navádění uživatele, ukazatel průběhu programu, ukazatel teploty, časová předvolba, čtečka čipových karet na nečisté straně standardně s modulem pro sběr provozních dat Programování / Řídící technika - další volitelné programové balíčky
Termická dezinfekce (po RKI) a chemotermická dezinfekce (po RKI) pro prádlo nebo mopy, standardní programy jako vyvářka, barevné prádlo, snadno udržovatelné, vlna, extra máchání/odstřeďování, extra programy pro použití WetCare, kuchyňské prádlo, stolní prádlo, ložní a froté prádlo, příprava postelí, matracové podložky, impregnace, záclony, pracovní 
oblečení a OP prádlo
Elektrický ohřev (EL)
Elektrické připojení
3N 380-415V 50-60Hz
Jištění [A]: 3x35
Celkový příkon [kW]: 18,0
Topný výkon [kW]: 15,0
Připojení vody
Studená voda 2x s 3/4" šroubením
Teplá voda 1x s 3/4" šroubením
Tvrdá voda 2x s 3/4" šroubením
Patentovaný voštinový buben
Inteligentní řízení napouštění teplé a studené vody
Množstevní automatika
Pozvolný rozběh motoru
Technika nabíracích žeber
Kontrola nevyváženosti
Dávkovací technika
Zásuvka se 4 přihrádkami na prací prostředek v čelní straně přístroje
Možnost připojení 12 dávkovacích čerpadel
Konstrukce
Čelní stěna modrá se dvěma ukazateli na čisté straně, boční stěny a víko modré
Velké, nahoru otevíratelné dveře do úhlu 145° s manžetou ve dveřích
Rozměry/Hmotnosti
Rozměry přístroje V/Š/H [mm] 1705/1110/870 (EL).
Čistá hmotnost [kg]: 634 (EL)
Ochrana ostřikovací vody IPX 4
Volitelné příslušenství:
Dávkovací čerpadlo, skříňka pro čerpadla, stojan na dávk. čerpadla, zpětný ventil
Sada pro odvod výparů a pěny
Podstavec s automatickým vážením
Uzavřený podstavec
Komunikační modul se sériovým rozhraním RS232
Čipová karta - disketa
Přídavný ventilátor
Průtokoměr
Prádelní vany / koše
Přepravní vozíky</t>
  </si>
  <si>
    <t>72599002R</t>
  </si>
  <si>
    <t>D+M profesionální pračka s kapacitou plnění 13 - 14 kg prádla</t>
  </si>
  <si>
    <t>-2144860027</t>
  </si>
  <si>
    <t xml:space="preserve">Poznámka k položce:
- referenční výrobek Miele PW413 EL OER WEK
Množství náplně [kg]: 13/14
Poměr plnění: 1:10 / 1:9
Objem bubnu [l]: 130
Životnost přístroje uváděná výrobcem 30.000  provozních hodin
Rychlost odstřeďování [max. ot./min]: 1 025
g-Faktor: 360
Zbytková vlhkost [%]: 50
Řízení Profitronic D s velkým grafickým  displejem, 22 programů vedení uživatele pomocí  textového displeje v příslušném jazyce,  jednoduchá volba programu pomocí 6 přímých  tlačítek.
Před začátkem programu lze snadno a rychle  přizpůsobit teplotu praní, počet otáček a množství naplnění. 
Další volitelné programové balíčky pro DD, DOZP, Alzheimer domovy
Programový balíček s termickou a  chemotermickou dezinfekcí, praní a zpracování  hadrů, utěrek, rohožek a matracových podložek. 
Dodatečné programy: barevné prádlo, extra  máchání, extra odstřeďování, extra odtok a čištění přístroje.
Elektrický ohřev.
Třífázový asynchronní motor s frekvenčním měničem.
Elektrické připojení: 3N 380-415V 50-60 Hz
Jištění [A]: 3x16
Celkový příkon [kW]: 11
Topný výkon [kW]: 9
Studená voda 2x 1/2" s 3/4" šroubením
Teplá voda 1x 1/2" s 3/4" šroubením
Výpustný ventil přímo na nádrži na prací lázeň DN 70
Volné speciální topné těleso
Oválná prací vana z nerezové oceli
Kontrola nevyváženosti
Patentovaný voštinový buben 2.0
Množstevní automatika
Sprchovací žebra 2.0
Údaje o spotřebě
Barevné prádlo 60°C (EL, WW, FV 1:10): 0,081 kW/kg 8,0 l/kg, 52 min.
Zásuvka se 3 přihrádkami na prací prostředek v čelní straně přístroje
Možnost připojení 12 dávkovacích čerpadel
Optické rozhraní
Přihrádka pro použití komunikačního modulu
Konstrukce: přední a boční stěny modré
Nerezový ovládací panel
Zadní stěna pozinkovaná
Automatický zámek dvířek OneFingerTouch, šířka plnícího otvoru s půměrem 415 mm
Vnější rozměry V/Š/H [mm]: 1350/795/897
Hmotnost [kg]: 320
Hlučnost: Praní 62 dB(A)
Odstřeďování 74,2 dB(A) </t>
  </si>
  <si>
    <t>72599003R</t>
  </si>
  <si>
    <t>D+M profesionální odtahová sušička s kapacitou plnění 13 - 16 kg prádla</t>
  </si>
  <si>
    <t>2109648444</t>
  </si>
  <si>
    <t>Poznámka k položce:
- referenční výrobek Miele PT 8333 EL
Hmotnost náplně 16 kg při poměru plnění 1:20
Hmotnost náplně 13 kg při poměru plnění 1:25
Životnost přístroje uváděna výrobcem je 30.000 provozních hodin.
Patentovaný voštinový buben, objem bubnu 325 l.
Vytápění elektrické, sušička s odváděním vzduchu.
Řídicí jednotka "PROFITRONIC B PLUS"
- 12 programů
- volba požadované zbytkové vlhkosti a druhu textilie
Doba sušení froté prádla (program pro uložení do skříně)- 24 minut.
Doba sušení prádla pro mandlování - 12 minut (zbytková vlhkost 25%)
Systém Air-Recycling s vedením vzduchu v podélném směru
Celkový příkon 18,8 kW
Připojení 3N AC 400 V, 50 Hz/ 3 x 35 A
Vnější rozměry: v 1400 x š 906 x h 1019 mm
Váha: 176 kg
Vnější opláštění: modrý vypalovaný email, zadní stěna pozinkovaná</t>
  </si>
  <si>
    <t>72599004R</t>
  </si>
  <si>
    <t>D+M profesionální pračka na 7 kg prádla</t>
  </si>
  <si>
    <t>-725384686</t>
  </si>
  <si>
    <t>Poznámka k položce:
- referenční výrobek Miele PWM 507 DV D LW
Hmotnost náplně: 7 kg
Objem bubnu 64 l.
Energetická třída: A+++
Plně elektronické řízení M Select:
17 základních a dalších 21 speciálních programů.
Jazykově neutrální volič programů.
Dotykový displej se senzorovými tlačítky - výběr z 29 jazyků.
Možnost rychlého a bezpečné dávkování z kapsle CapDosing.
Asynchronní motor s frekvenčním měničem.
Patentovaný voštinový buben.
Vana z nerez oceli.
Vícestupňová kontrola nevyváženosti.
Vysokoobrátkový plně odpružený přístroj.
Počet otáček při odstřeďování - max. 1600 ot./min.
Koeficient-g: 704, dosažená zbytková vlhkost ca. 48%
Připojení na studenou a teplou vodu 1x3/4"/1x3/4"
Odtok vody přes vypouštěcí ventil 75 (DN70).
Zásuvka pro práškové prací prostředky 3-dílná.
Vnější opláštění: bílý elastický email.
Vhodná pro věžovou sestavu pračka/sušička.
Elektrické připojení 2N AC 400 V, 50 Hz.
Celkový příkon: 5,5, kW, Jištění: 2x 16 A
Rozměry: v 850 x š 595 x h 725 mm</t>
  </si>
  <si>
    <t>72599005R</t>
  </si>
  <si>
    <t>D+M profesionální odtahová sušička na 7 kg náplně</t>
  </si>
  <si>
    <t>1711337271</t>
  </si>
  <si>
    <t xml:space="preserve">Poznámka k položce:
- referenční výrobek Miele PDR 507 EL D LW
Hmotnost náplně: 7kg.
Objem bubnu sušičky 130 l z nerez oceli.
Patentovaný voštinový buben.
Plně elektronické řízení M Select:
16 základních a dalších 9 speciálních programů.
Jazykově neutrální volič programů. Výběr z 29 jazyků
Dotykový displej se senzorovými tlačítky
Časová předvolba až 24 hodin
Perfektně suché prádlo díky systému "Perfekt Dry"
Ukazatel zbytkového času.
Senzitivní systém sušení s elektronickým měřením zbytkové vlhkosti
Možnost individuální změny procesu sušení pomocí změny stupně zbytkové vlhkosti
Vnější opláštění: bílý elastický email
Elektrické připojení 3N AC 400 V, 50/60 Hz
Celkový příkon: 6,4, kW, Jištění: 3x10 A
Rozměry: v 850 x š 595 x h 710 mm. </t>
  </si>
  <si>
    <t>72599006R</t>
  </si>
  <si>
    <t>D+M spojovací díl pračky a sušičky, provedení nerez</t>
  </si>
  <si>
    <t>926760223</t>
  </si>
  <si>
    <t>Poznámka k položce:
- referenční výrobek Miele APCL 00 nerez</t>
  </si>
  <si>
    <t>72599007R</t>
  </si>
  <si>
    <t>D+M profesionální žehlící stroj s průměrem válce 21 cm a délkou válce 140 cm</t>
  </si>
  <si>
    <t>1624230457</t>
  </si>
  <si>
    <t>Poznámka k položce:
- referenční výrobek Miele MANDL PM 1214 EL 
Vytápění elektrické
Odsávání par - přípojka odtahu vzduchu DN70
Délka válce 1400 mm
Průměr válce 210 mm
Velký dotykový displej pro jednoduchou volbu  programu
Rychlost válce plynule regulovatelná 1,5-4,0 m/min
Plynulá volba teploty
Automatická ochrana prstů
Výkon: 33 kg/h při 25% zbytkové vlhkosti a 100%  pokrytí válce
Ovinutí: drátěná vlna s jehlovou plstí ARAMID (STW)
Hliníkový žlab
Lišta pro nožní spínání FlexControl
Výdej prádla z čelní strany, nástěnný model
El. připojení 3N AC 400 V, 50-60 Hz
Jištění: 3 x 16 A
Rozměry: v 1032 x š 1973 x h 651 mm
Stavitelná výška mandlu pro komfortní obsluhu
Váha: 140 kg</t>
  </si>
  <si>
    <t>72599008R</t>
  </si>
  <si>
    <t>D+M čištění mandlu</t>
  </si>
  <si>
    <t>956150235</t>
  </si>
  <si>
    <t xml:space="preserve">Poznámka k položce:
- referenční výrobek Miele SMR
Úvodní souprava tvořená čistícím plátnem na topný žlab MRT 01, voskovacím plátnem na topný žlab MWT a voskem na topný žlab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</si>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</sst>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2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0" fillId="0" borderId="0" xfId="0" applyAlignment="1">
      <alignment horizontal="center"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2" fillId="0" borderId="0" xfId="0" applyFont="1" applyAlignment="1" applyProtection="1">
      <alignment horizontal="left" vertical="center"/>
      <protection/>
    </xf>
    <xf numFmtId="0" fontId="13"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5"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5"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6"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6"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7" fillId="0" borderId="0" xfId="0" applyNumberFormat="1" applyFont="1" applyAlignment="1" applyProtection="1">
      <alignment vertical="center"/>
      <protection/>
    </xf>
    <xf numFmtId="0" fontId="2" fillId="0" borderId="3" xfId="0" applyFont="1" applyBorder="1" applyAlignment="1">
      <alignment vertical="center"/>
    </xf>
    <xf numFmtId="0" fontId="17"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6"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8" fillId="0" borderId="11" xfId="0" applyFont="1" applyBorder="1" applyAlignment="1">
      <alignment horizontal="center" vertical="center"/>
    </xf>
    <xf numFmtId="0" fontId="18"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19" fillId="0" borderId="14" xfId="0" applyFont="1" applyBorder="1" applyAlignment="1">
      <alignment horizontal="left" vertical="center"/>
    </xf>
    <xf numFmtId="0" fontId="19"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19" fillId="0" borderId="14" xfId="0" applyFont="1" applyBorder="1" applyAlignment="1" applyProtection="1">
      <alignment horizontal="left" vertical="center"/>
      <protection/>
    </xf>
    <xf numFmtId="0" fontId="19"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0" fillId="4" borderId="6" xfId="0" applyFont="1" applyFill="1" applyBorder="1" applyAlignment="1" applyProtection="1">
      <alignment horizontal="center" vertical="center"/>
      <protection/>
    </xf>
    <xf numFmtId="0" fontId="20"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0" fillId="4" borderId="7" xfId="0" applyFont="1" applyFill="1" applyBorder="1" applyAlignment="1" applyProtection="1">
      <alignment horizontal="center" vertical="center"/>
      <protection/>
    </xf>
    <xf numFmtId="0" fontId="20" fillId="4" borderId="7" xfId="0" applyFont="1" applyFill="1" applyBorder="1" applyAlignment="1" applyProtection="1">
      <alignment horizontal="right" vertical="center"/>
      <protection/>
    </xf>
    <xf numFmtId="0" fontId="20" fillId="4" borderId="8" xfId="0" applyFont="1" applyFill="1" applyBorder="1" applyAlignment="1" applyProtection="1">
      <alignment horizontal="center" vertical="center"/>
      <protection/>
    </xf>
    <xf numFmtId="0" fontId="21" fillId="0" borderId="16" xfId="0" applyFont="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8" fillId="0" borderId="14" xfId="0" applyNumberFormat="1" applyFont="1" applyBorder="1" applyAlignment="1" applyProtection="1">
      <alignment vertical="center"/>
      <protection/>
    </xf>
    <xf numFmtId="4" fontId="18" fillId="0" borderId="0" xfId="0" applyNumberFormat="1" applyFont="1" applyBorder="1" applyAlignment="1" applyProtection="1">
      <alignment vertical="center"/>
      <protection/>
    </xf>
    <xf numFmtId="166" fontId="18" fillId="0" borderId="0" xfId="0" applyNumberFormat="1" applyFont="1" applyBorder="1" applyAlignment="1" applyProtection="1">
      <alignment vertical="center"/>
      <protection/>
    </xf>
    <xf numFmtId="4" fontId="18" fillId="0" borderId="15" xfId="0" applyNumberFormat="1" applyFont="1" applyBorder="1" applyAlignment="1" applyProtection="1">
      <alignment vertical="center"/>
      <protection/>
    </xf>
    <xf numFmtId="0" fontId="5"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6" fillId="0" borderId="3" xfId="0" applyFont="1" applyBorder="1" applyAlignment="1" applyProtection="1">
      <alignment vertical="center"/>
      <protection/>
    </xf>
    <xf numFmtId="0" fontId="25" fillId="0" borderId="0" xfId="0" applyFont="1" applyAlignment="1" applyProtection="1">
      <alignment vertical="center"/>
      <protection/>
    </xf>
    <xf numFmtId="0" fontId="25" fillId="0" borderId="0" xfId="0" applyFont="1" applyAlignment="1" applyProtection="1">
      <alignment horizontal="left" vertical="center" wrapText="1"/>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7" fillId="0" borderId="14"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5" xfId="0" applyNumberFormat="1" applyFont="1" applyBorder="1" applyAlignment="1" applyProtection="1">
      <alignment vertical="center"/>
      <protection/>
    </xf>
    <xf numFmtId="0" fontId="6" fillId="0" borderId="0" xfId="0" applyFont="1" applyAlignment="1">
      <alignment horizontal="left" vertical="center"/>
    </xf>
    <xf numFmtId="4"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166" fontId="27" fillId="0" borderId="20" xfId="0" applyNumberFormat="1" applyFont="1" applyBorder="1" applyAlignment="1" applyProtection="1">
      <alignment vertical="center"/>
      <protection/>
    </xf>
    <xf numFmtId="4" fontId="27"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2" fillId="0" borderId="0" xfId="0" applyFont="1" applyAlignment="1">
      <alignment horizontal="left" vertical="center"/>
    </xf>
    <xf numFmtId="0" fontId="28"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6" fillId="0" borderId="0" xfId="0" applyFont="1" applyAlignment="1">
      <alignment horizontal="left" vertical="center"/>
    </xf>
    <xf numFmtId="4" fontId="22"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19"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0"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0" fillId="4" borderId="0" xfId="0" applyFont="1" applyFill="1" applyAlignment="1" applyProtection="1">
      <alignment horizontal="right" vertical="center"/>
      <protection/>
    </xf>
    <xf numFmtId="0" fontId="29"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0" fillId="4" borderId="16" xfId="0" applyFont="1" applyFill="1" applyBorder="1" applyAlignment="1" applyProtection="1">
      <alignment horizontal="center" vertical="center" wrapText="1"/>
      <protection/>
    </xf>
    <xf numFmtId="0" fontId="20" fillId="4" borderId="17" xfId="0" applyFont="1" applyFill="1" applyBorder="1" applyAlignment="1" applyProtection="1">
      <alignment horizontal="center" vertical="center" wrapText="1"/>
      <protection/>
    </xf>
    <xf numFmtId="0" fontId="20" fillId="4" borderId="17" xfId="0" applyFont="1" applyFill="1" applyBorder="1" applyAlignment="1" applyProtection="1">
      <alignment horizontal="center" vertical="center" wrapText="1"/>
      <protection locked="0"/>
    </xf>
    <xf numFmtId="0" fontId="20"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2" fillId="0" borderId="0" xfId="0" applyNumberFormat="1" applyFont="1" applyAlignment="1" applyProtection="1">
      <alignment/>
      <protection/>
    </xf>
    <xf numFmtId="0" fontId="0" fillId="0" borderId="12" xfId="0" applyBorder="1" applyAlignment="1" applyProtection="1">
      <alignment vertical="center"/>
      <protection/>
    </xf>
    <xf numFmtId="166" fontId="30" fillId="0" borderId="12" xfId="0" applyNumberFormat="1" applyFont="1" applyBorder="1" applyAlignment="1" applyProtection="1">
      <alignment/>
      <protection/>
    </xf>
    <xf numFmtId="166" fontId="30" fillId="0" borderId="13" xfId="0" applyNumberFormat="1" applyFont="1" applyBorder="1" applyAlignment="1" applyProtection="1">
      <alignment/>
      <protection/>
    </xf>
    <xf numFmtId="4" fontId="31"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0" fillId="0" borderId="22" xfId="0" applyFont="1" applyBorder="1" applyAlignment="1" applyProtection="1">
      <alignment horizontal="center" vertical="center"/>
      <protection/>
    </xf>
    <xf numFmtId="49" fontId="20" fillId="0" borderId="22" xfId="0" applyNumberFormat="1" applyFont="1" applyBorder="1" applyAlignment="1" applyProtection="1">
      <alignment horizontal="left" vertical="center" wrapText="1"/>
      <protection/>
    </xf>
    <xf numFmtId="0" fontId="20" fillId="0" borderId="22" xfId="0" applyFont="1" applyBorder="1" applyAlignment="1" applyProtection="1">
      <alignment horizontal="left" vertical="center" wrapText="1"/>
      <protection/>
    </xf>
    <xf numFmtId="0" fontId="20" fillId="0" borderId="22" xfId="0" applyFont="1" applyBorder="1" applyAlignment="1" applyProtection="1">
      <alignment horizontal="center" vertical="center" wrapText="1"/>
      <protection/>
    </xf>
    <xf numFmtId="167" fontId="20" fillId="0" borderId="22" xfId="0" applyNumberFormat="1" applyFont="1" applyBorder="1" applyAlignment="1" applyProtection="1">
      <alignment vertical="center"/>
      <protection/>
    </xf>
    <xf numFmtId="4" fontId="20" fillId="2" borderId="22" xfId="0" applyNumberFormat="1" applyFont="1" applyFill="1" applyBorder="1" applyAlignment="1" applyProtection="1">
      <alignment vertical="center"/>
      <protection locked="0"/>
    </xf>
    <xf numFmtId="4" fontId="20" fillId="0" borderId="22" xfId="0" applyNumberFormat="1" applyFont="1" applyBorder="1" applyAlignment="1" applyProtection="1">
      <alignment vertical="center"/>
      <protection/>
    </xf>
    <xf numFmtId="0" fontId="21" fillId="2" borderId="14" xfId="0"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xf>
    <xf numFmtId="166" fontId="21" fillId="0" borderId="0" xfId="0" applyNumberFormat="1" applyFont="1" applyBorder="1" applyAlignment="1" applyProtection="1">
      <alignment vertical="center"/>
      <protection/>
    </xf>
    <xf numFmtId="166" fontId="21" fillId="0" borderId="15" xfId="0" applyNumberFormat="1" applyFont="1" applyBorder="1" applyAlignment="1" applyProtection="1">
      <alignment vertical="center"/>
      <protection/>
    </xf>
    <xf numFmtId="0" fontId="20" fillId="0" borderId="0" xfId="0" applyFont="1" applyAlignment="1">
      <alignment horizontal="left" vertical="center"/>
    </xf>
    <xf numFmtId="4" fontId="0" fillId="0" borderId="0" xfId="0" applyNumberFormat="1" applyFont="1" applyAlignment="1">
      <alignment vertical="center"/>
    </xf>
    <xf numFmtId="0" fontId="32" fillId="0" borderId="0" xfId="0" applyFont="1" applyAlignment="1" applyProtection="1">
      <alignment horizontal="left" vertical="center"/>
      <protection/>
    </xf>
    <xf numFmtId="0" fontId="33"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4" fillId="0" borderId="0" xfId="0" applyFont="1" applyAlignment="1" applyProtection="1">
      <alignment vertical="center" wrapText="1"/>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34" fillId="0" borderId="0" xfId="0" applyFont="1" applyAlignment="1" applyProtection="1">
      <alignment vertical="top" wrapText="1"/>
      <protection/>
    </xf>
    <xf numFmtId="0" fontId="0" fillId="0" borderId="0" xfId="0" applyAlignment="1">
      <alignment vertical="top"/>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10" fillId="0" borderId="26" xfId="0" applyFont="1" applyBorder="1" applyAlignment="1">
      <alignment horizontal="center" vertical="center" wrapText="1"/>
    </xf>
    <xf numFmtId="0" fontId="35" fillId="0" borderId="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6" xfId="0" applyFont="1" applyBorder="1" applyAlignment="1">
      <alignment vertical="center" wrapText="1"/>
    </xf>
    <xf numFmtId="0" fontId="36" fillId="0" borderId="28" xfId="0" applyFont="1" applyBorder="1" applyAlignment="1">
      <alignment horizontal="left" wrapText="1"/>
    </xf>
    <xf numFmtId="0" fontId="10" fillId="0" borderId="27" xfId="0" applyFont="1" applyBorder="1" applyAlignment="1">
      <alignment vertical="center" wrapText="1"/>
    </xf>
    <xf numFmtId="0" fontId="36" fillId="0" borderId="0" xfId="0" applyFont="1" applyBorder="1" applyAlignment="1">
      <alignment horizontal="left" vertical="center" wrapText="1"/>
    </xf>
    <xf numFmtId="0" fontId="37" fillId="0" borderId="0" xfId="0" applyFont="1" applyBorder="1" applyAlignment="1">
      <alignment horizontal="left" vertical="center" wrapText="1"/>
    </xf>
    <xf numFmtId="0" fontId="37" fillId="0" borderId="26" xfId="0" applyFont="1" applyBorder="1" applyAlignment="1">
      <alignment vertical="center" wrapText="1"/>
    </xf>
    <xf numFmtId="0" fontId="37" fillId="0" borderId="0" xfId="0" applyFont="1" applyBorder="1" applyAlignment="1">
      <alignment vertical="center" wrapText="1"/>
    </xf>
    <xf numFmtId="0" fontId="37" fillId="0" borderId="0" xfId="0" applyFont="1" applyBorder="1" applyAlignment="1">
      <alignment horizontal="left" vertical="center"/>
    </xf>
    <xf numFmtId="0" fontId="37" fillId="0" borderId="0" xfId="0" applyFont="1" applyBorder="1" applyAlignment="1">
      <alignment vertical="center"/>
    </xf>
    <xf numFmtId="49" fontId="37" fillId="0" borderId="0" xfId="0" applyNumberFormat="1" applyFont="1" applyBorder="1" applyAlignment="1">
      <alignment horizontal="left" vertical="center" wrapText="1"/>
    </xf>
    <xf numFmtId="49" fontId="37" fillId="0" borderId="0" xfId="0" applyNumberFormat="1" applyFont="1" applyBorder="1" applyAlignment="1">
      <alignment vertical="center" wrapText="1"/>
    </xf>
    <xf numFmtId="0" fontId="10" fillId="0" borderId="29" xfId="0" applyFont="1" applyBorder="1" applyAlignment="1">
      <alignment vertical="center" wrapText="1"/>
    </xf>
    <xf numFmtId="0" fontId="38" fillId="0" borderId="28" xfId="0" applyFont="1" applyBorder="1" applyAlignment="1">
      <alignment vertical="center" wrapText="1"/>
    </xf>
    <xf numFmtId="0" fontId="10" fillId="0" borderId="30" xfId="0" applyFont="1" applyBorder="1" applyAlignment="1">
      <alignment vertical="center" wrapText="1"/>
    </xf>
    <xf numFmtId="0" fontId="10" fillId="0" borderId="0" xfId="0" applyFont="1" applyBorder="1" applyAlignment="1">
      <alignment vertical="top"/>
    </xf>
    <xf numFmtId="0" fontId="10" fillId="0" borderId="0" xfId="0" applyFont="1" applyAlignment="1">
      <alignment vertical="top"/>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35" fillId="0" borderId="0" xfId="0" applyFont="1" applyBorder="1" applyAlignment="1">
      <alignment horizontal="center" vertical="center"/>
    </xf>
    <xf numFmtId="0" fontId="10" fillId="0" borderId="27" xfId="0" applyFont="1" applyBorder="1" applyAlignment="1">
      <alignment horizontal="left" vertical="center"/>
    </xf>
    <xf numFmtId="0" fontId="36" fillId="0" borderId="0" xfId="0" applyFont="1" applyBorder="1" applyAlignment="1">
      <alignment horizontal="left" vertical="center"/>
    </xf>
    <xf numFmtId="0" fontId="39" fillId="0" borderId="0" xfId="0" applyFont="1" applyAlignment="1">
      <alignment horizontal="left" vertical="center"/>
    </xf>
    <xf numFmtId="0" fontId="36" fillId="0" borderId="28" xfId="0" applyFont="1" applyBorder="1" applyAlignment="1">
      <alignment horizontal="left" vertical="center"/>
    </xf>
    <xf numFmtId="0" fontId="36" fillId="0" borderId="28" xfId="0" applyFont="1" applyBorder="1" applyAlignment="1">
      <alignment horizontal="center" vertical="center"/>
    </xf>
    <xf numFmtId="0" fontId="39" fillId="0" borderId="28" xfId="0" applyFont="1" applyBorder="1" applyAlignment="1">
      <alignment horizontal="left" vertical="center"/>
    </xf>
    <xf numFmtId="0" fontId="40" fillId="0" borderId="0" xfId="0" applyFont="1" applyBorder="1" applyAlignment="1">
      <alignment horizontal="left" vertical="center"/>
    </xf>
    <xf numFmtId="0" fontId="37" fillId="0" borderId="0" xfId="0" applyFont="1" applyAlignment="1">
      <alignment horizontal="left" vertical="center"/>
    </xf>
    <xf numFmtId="0" fontId="37" fillId="0" borderId="0" xfId="0" applyFont="1" applyBorder="1" applyAlignment="1">
      <alignment horizontal="center" vertical="center"/>
    </xf>
    <xf numFmtId="0" fontId="37" fillId="0" borderId="26" xfId="0" applyFont="1" applyBorder="1" applyAlignment="1">
      <alignment horizontal="left" vertical="center"/>
    </xf>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10" fillId="0" borderId="29" xfId="0" applyFont="1" applyBorder="1" applyAlignment="1">
      <alignment horizontal="left" vertical="center"/>
    </xf>
    <xf numFmtId="0" fontId="38" fillId="0" borderId="28" xfId="0" applyFont="1" applyBorder="1" applyAlignment="1">
      <alignment horizontal="left" vertical="center"/>
    </xf>
    <xf numFmtId="0" fontId="10" fillId="0" borderId="30" xfId="0" applyFont="1" applyBorder="1" applyAlignment="1">
      <alignment horizontal="left" vertical="center"/>
    </xf>
    <xf numFmtId="0" fontId="10" fillId="0" borderId="0" xfId="0" applyFont="1" applyBorder="1" applyAlignment="1">
      <alignment horizontal="left" vertical="center"/>
    </xf>
    <xf numFmtId="0" fontId="38" fillId="0" borderId="0" xfId="0" applyFont="1" applyBorder="1" applyAlignment="1">
      <alignment horizontal="left" vertical="center"/>
    </xf>
    <xf numFmtId="0" fontId="39" fillId="0" borderId="0" xfId="0" applyFont="1" applyBorder="1" applyAlignment="1">
      <alignment horizontal="left" vertical="center"/>
    </xf>
    <xf numFmtId="0" fontId="37" fillId="0" borderId="28" xfId="0" applyFont="1" applyBorder="1" applyAlignment="1">
      <alignment horizontal="left" vertical="center"/>
    </xf>
    <xf numFmtId="0" fontId="10" fillId="0" borderId="0" xfId="0" applyFont="1" applyBorder="1" applyAlignment="1">
      <alignment horizontal="left" vertical="center" wrapText="1"/>
    </xf>
    <xf numFmtId="0" fontId="37" fillId="0" borderId="0"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27" xfId="0" applyFont="1" applyBorder="1" applyAlignment="1">
      <alignment horizontal="left" vertical="center"/>
    </xf>
    <xf numFmtId="0" fontId="37" fillId="0" borderId="29" xfId="0" applyFont="1" applyBorder="1" applyAlignment="1">
      <alignment horizontal="left" vertical="center" wrapText="1"/>
    </xf>
    <xf numFmtId="0" fontId="37" fillId="0" borderId="28" xfId="0" applyFont="1" applyBorder="1" applyAlignment="1">
      <alignment horizontal="left" vertical="center" wrapText="1"/>
    </xf>
    <xf numFmtId="0" fontId="37" fillId="0" borderId="30" xfId="0" applyFont="1" applyBorder="1" applyAlignment="1">
      <alignment horizontal="left" vertical="center" wrapText="1"/>
    </xf>
    <xf numFmtId="0" fontId="37" fillId="0" borderId="0" xfId="0" applyFont="1" applyBorder="1" applyAlignment="1">
      <alignment horizontal="left" vertical="top"/>
    </xf>
    <xf numFmtId="0" fontId="37" fillId="0" borderId="0" xfId="0" applyFont="1" applyBorder="1" applyAlignment="1">
      <alignment horizontal="center" vertical="top"/>
    </xf>
    <xf numFmtId="0" fontId="37" fillId="0" borderId="29" xfId="0" applyFont="1" applyBorder="1" applyAlignment="1">
      <alignment horizontal="left" vertical="center"/>
    </xf>
    <xf numFmtId="0" fontId="37" fillId="0" borderId="30" xfId="0" applyFont="1" applyBorder="1" applyAlignment="1">
      <alignment horizontal="left" vertical="center"/>
    </xf>
    <xf numFmtId="0" fontId="39" fillId="0" borderId="0" xfId="0" applyFont="1" applyAlignment="1">
      <alignment vertical="center"/>
    </xf>
    <xf numFmtId="0" fontId="36" fillId="0" borderId="0" xfId="0" applyFont="1" applyBorder="1" applyAlignment="1">
      <alignment vertical="center"/>
    </xf>
    <xf numFmtId="0" fontId="39" fillId="0" borderId="28" xfId="0" applyFont="1" applyBorder="1" applyAlignment="1">
      <alignment vertical="center"/>
    </xf>
    <xf numFmtId="0" fontId="36" fillId="0" borderId="28" xfId="0" applyFont="1" applyBorder="1" applyAlignment="1">
      <alignment vertical="center"/>
    </xf>
    <xf numFmtId="0" fontId="0" fillId="0" borderId="0" xfId="0" applyBorder="1" applyAlignment="1">
      <alignment vertical="top"/>
    </xf>
    <xf numFmtId="49" fontId="37" fillId="0" borderId="0" xfId="0" applyNumberFormat="1" applyFont="1" applyBorder="1" applyAlignment="1">
      <alignment horizontal="left" vertical="center"/>
    </xf>
    <xf numFmtId="0" fontId="0" fillId="0" borderId="28" xfId="0" applyBorder="1" applyAlignment="1">
      <alignment vertical="top"/>
    </xf>
    <xf numFmtId="0" fontId="36" fillId="0" borderId="28" xfId="0" applyFont="1" applyBorder="1" applyAlignment="1">
      <alignment horizontal="left"/>
    </xf>
    <xf numFmtId="0" fontId="39" fillId="0" borderId="28" xfId="0" applyFont="1" applyBorder="1" applyAlignment="1">
      <alignment/>
    </xf>
    <xf numFmtId="0" fontId="10" fillId="0" borderId="26" xfId="0" applyFont="1" applyBorder="1" applyAlignment="1">
      <alignment vertical="top"/>
    </xf>
    <xf numFmtId="0" fontId="10" fillId="0" borderId="27" xfId="0" applyFont="1" applyBorder="1" applyAlignment="1">
      <alignment vertical="top"/>
    </xf>
    <xf numFmtId="0" fontId="10" fillId="0" borderId="0" xfId="0" applyFont="1" applyBorder="1" applyAlignment="1">
      <alignment horizontal="center" vertical="center"/>
    </xf>
    <xf numFmtId="0" fontId="10" fillId="0" borderId="0" xfId="0" applyFont="1" applyBorder="1" applyAlignment="1">
      <alignment horizontal="left" vertical="top"/>
    </xf>
    <xf numFmtId="0" fontId="10" fillId="0" borderId="29" xfId="0" applyFont="1" applyBorder="1" applyAlignment="1">
      <alignment vertical="top"/>
    </xf>
    <xf numFmtId="0" fontId="10" fillId="0" borderId="28" xfId="0" applyFont="1" applyBorder="1" applyAlignment="1">
      <alignment vertical="top"/>
    </xf>
    <xf numFmtId="0" fontId="10"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4" t="s">
        <v>0</v>
      </c>
      <c r="AZ1" s="14" t="s">
        <v>1</v>
      </c>
      <c r="BA1" s="14" t="s">
        <v>2</v>
      </c>
      <c r="BB1" s="14" t="s">
        <v>3</v>
      </c>
      <c r="BT1" s="14" t="s">
        <v>4</v>
      </c>
      <c r="BU1" s="14" t="s">
        <v>4</v>
      </c>
      <c r="BV1" s="14" t="s">
        <v>5</v>
      </c>
    </row>
    <row r="2" spans="44:72" s="1" customFormat="1" ht="36.95" customHeight="1">
      <c r="AR2" s="1"/>
      <c r="AS2" s="1"/>
      <c r="AT2" s="1"/>
      <c r="AU2" s="1"/>
      <c r="AV2" s="1"/>
      <c r="AW2" s="1"/>
      <c r="AX2" s="1"/>
      <c r="AY2" s="1"/>
      <c r="AZ2" s="1"/>
      <c r="BA2" s="1"/>
      <c r="BB2" s="1"/>
      <c r="BC2" s="1"/>
      <c r="BD2" s="1"/>
      <c r="BE2" s="1"/>
      <c r="BS2" s="15" t="s">
        <v>6</v>
      </c>
      <c r="BT2" s="15" t="s">
        <v>7</v>
      </c>
    </row>
    <row r="3" spans="2:72" s="1" customFormat="1"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s="1" customFormat="1" ht="24.95"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10</v>
      </c>
      <c r="BE4" s="23" t="s">
        <v>11</v>
      </c>
      <c r="BS4" s="15" t="s">
        <v>12</v>
      </c>
    </row>
    <row r="5" spans="2:71" s="1" customFormat="1" ht="12" customHeight="1">
      <c r="B5" s="19"/>
      <c r="C5" s="20"/>
      <c r="D5" s="24" t="s">
        <v>13</v>
      </c>
      <c r="E5" s="20"/>
      <c r="F5" s="20"/>
      <c r="G5" s="20"/>
      <c r="H5" s="20"/>
      <c r="I5" s="20"/>
      <c r="J5" s="20"/>
      <c r="K5" s="25" t="s">
        <v>14</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18"/>
      <c r="BE5" s="26" t="s">
        <v>15</v>
      </c>
      <c r="BS5" s="15" t="s">
        <v>6</v>
      </c>
    </row>
    <row r="6" spans="2:71" s="1" customFormat="1" ht="36.95" customHeight="1">
      <c r="B6" s="19"/>
      <c r="C6" s="20"/>
      <c r="D6" s="27" t="s">
        <v>16</v>
      </c>
      <c r="E6" s="20"/>
      <c r="F6" s="20"/>
      <c r="G6" s="20"/>
      <c r="H6" s="20"/>
      <c r="I6" s="20"/>
      <c r="J6" s="20"/>
      <c r="K6" s="28" t="s">
        <v>17</v>
      </c>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18"/>
      <c r="BE6" s="29"/>
      <c r="BS6" s="15" t="s">
        <v>6</v>
      </c>
    </row>
    <row r="7" spans="2:71" s="1" customFormat="1" ht="12" customHeight="1">
      <c r="B7" s="19"/>
      <c r="C7" s="20"/>
      <c r="D7" s="30" t="s">
        <v>18</v>
      </c>
      <c r="E7" s="20"/>
      <c r="F7" s="20"/>
      <c r="G7" s="20"/>
      <c r="H7" s="20"/>
      <c r="I7" s="20"/>
      <c r="J7" s="20"/>
      <c r="K7" s="25" t="s">
        <v>19</v>
      </c>
      <c r="L7" s="20"/>
      <c r="M7" s="20"/>
      <c r="N7" s="20"/>
      <c r="O7" s="20"/>
      <c r="P7" s="20"/>
      <c r="Q7" s="20"/>
      <c r="R7" s="20"/>
      <c r="S7" s="20"/>
      <c r="T7" s="20"/>
      <c r="U7" s="20"/>
      <c r="V7" s="20"/>
      <c r="W7" s="20"/>
      <c r="X7" s="20"/>
      <c r="Y7" s="20"/>
      <c r="Z7" s="20"/>
      <c r="AA7" s="20"/>
      <c r="AB7" s="20"/>
      <c r="AC7" s="20"/>
      <c r="AD7" s="20"/>
      <c r="AE7" s="20"/>
      <c r="AF7" s="20"/>
      <c r="AG7" s="20"/>
      <c r="AH7" s="20"/>
      <c r="AI7" s="20"/>
      <c r="AJ7" s="20"/>
      <c r="AK7" s="30" t="s">
        <v>20</v>
      </c>
      <c r="AL7" s="20"/>
      <c r="AM7" s="20"/>
      <c r="AN7" s="25" t="s">
        <v>21</v>
      </c>
      <c r="AO7" s="20"/>
      <c r="AP7" s="20"/>
      <c r="AQ7" s="20"/>
      <c r="AR7" s="18"/>
      <c r="BE7" s="29"/>
      <c r="BS7" s="15" t="s">
        <v>6</v>
      </c>
    </row>
    <row r="8" spans="2:71" s="1" customFormat="1" ht="12" customHeight="1">
      <c r="B8" s="19"/>
      <c r="C8" s="20"/>
      <c r="D8" s="30" t="s">
        <v>22</v>
      </c>
      <c r="E8" s="20"/>
      <c r="F8" s="20"/>
      <c r="G8" s="20"/>
      <c r="H8" s="20"/>
      <c r="I8" s="20"/>
      <c r="J8" s="20"/>
      <c r="K8" s="25" t="s">
        <v>23</v>
      </c>
      <c r="L8" s="20"/>
      <c r="M8" s="20"/>
      <c r="N8" s="20"/>
      <c r="O8" s="20"/>
      <c r="P8" s="20"/>
      <c r="Q8" s="20"/>
      <c r="R8" s="20"/>
      <c r="S8" s="20"/>
      <c r="T8" s="20"/>
      <c r="U8" s="20"/>
      <c r="V8" s="20"/>
      <c r="W8" s="20"/>
      <c r="X8" s="20"/>
      <c r="Y8" s="20"/>
      <c r="Z8" s="20"/>
      <c r="AA8" s="20"/>
      <c r="AB8" s="20"/>
      <c r="AC8" s="20"/>
      <c r="AD8" s="20"/>
      <c r="AE8" s="20"/>
      <c r="AF8" s="20"/>
      <c r="AG8" s="20"/>
      <c r="AH8" s="20"/>
      <c r="AI8" s="20"/>
      <c r="AJ8" s="20"/>
      <c r="AK8" s="30" t="s">
        <v>24</v>
      </c>
      <c r="AL8" s="20"/>
      <c r="AM8" s="20"/>
      <c r="AN8" s="31" t="s">
        <v>25</v>
      </c>
      <c r="AO8" s="20"/>
      <c r="AP8" s="20"/>
      <c r="AQ8" s="20"/>
      <c r="AR8" s="18"/>
      <c r="BE8" s="29"/>
      <c r="BS8" s="15" t="s">
        <v>6</v>
      </c>
    </row>
    <row r="9" spans="2:71" s="1" customFormat="1" ht="29.25" customHeight="1">
      <c r="B9" s="19"/>
      <c r="C9" s="20"/>
      <c r="D9" s="24" t="s">
        <v>26</v>
      </c>
      <c r="E9" s="20"/>
      <c r="F9" s="20"/>
      <c r="G9" s="20"/>
      <c r="H9" s="20"/>
      <c r="I9" s="20"/>
      <c r="J9" s="20"/>
      <c r="K9" s="32" t="s">
        <v>27</v>
      </c>
      <c r="L9" s="20"/>
      <c r="M9" s="20"/>
      <c r="N9" s="20"/>
      <c r="O9" s="20"/>
      <c r="P9" s="20"/>
      <c r="Q9" s="20"/>
      <c r="R9" s="20"/>
      <c r="S9" s="20"/>
      <c r="T9" s="20"/>
      <c r="U9" s="20"/>
      <c r="V9" s="20"/>
      <c r="W9" s="20"/>
      <c r="X9" s="20"/>
      <c r="Y9" s="20"/>
      <c r="Z9" s="20"/>
      <c r="AA9" s="20"/>
      <c r="AB9" s="20"/>
      <c r="AC9" s="20"/>
      <c r="AD9" s="20"/>
      <c r="AE9" s="20"/>
      <c r="AF9" s="20"/>
      <c r="AG9" s="20"/>
      <c r="AH9" s="20"/>
      <c r="AI9" s="20"/>
      <c r="AJ9" s="20"/>
      <c r="AK9" s="24" t="s">
        <v>28</v>
      </c>
      <c r="AL9" s="20"/>
      <c r="AM9" s="20"/>
      <c r="AN9" s="32" t="s">
        <v>29</v>
      </c>
      <c r="AO9" s="20"/>
      <c r="AP9" s="20"/>
      <c r="AQ9" s="20"/>
      <c r="AR9" s="18"/>
      <c r="BE9" s="29"/>
      <c r="BS9" s="15" t="s">
        <v>6</v>
      </c>
    </row>
    <row r="10" spans="2:71" s="1" customFormat="1" ht="12" customHeight="1">
      <c r="B10" s="19"/>
      <c r="C10" s="20"/>
      <c r="D10" s="30" t="s">
        <v>30</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30" t="s">
        <v>31</v>
      </c>
      <c r="AL10" s="20"/>
      <c r="AM10" s="20"/>
      <c r="AN10" s="25" t="s">
        <v>32</v>
      </c>
      <c r="AO10" s="20"/>
      <c r="AP10" s="20"/>
      <c r="AQ10" s="20"/>
      <c r="AR10" s="18"/>
      <c r="BE10" s="29"/>
      <c r="BS10" s="15" t="s">
        <v>6</v>
      </c>
    </row>
    <row r="11" spans="2:71" s="1" customFormat="1" ht="18.45" customHeight="1">
      <c r="B11" s="19"/>
      <c r="C11" s="20"/>
      <c r="D11" s="20"/>
      <c r="E11" s="25" t="s">
        <v>33</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30" t="s">
        <v>34</v>
      </c>
      <c r="AL11" s="20"/>
      <c r="AM11" s="20"/>
      <c r="AN11" s="25" t="s">
        <v>32</v>
      </c>
      <c r="AO11" s="20"/>
      <c r="AP11" s="20"/>
      <c r="AQ11" s="20"/>
      <c r="AR11" s="18"/>
      <c r="BE11" s="29"/>
      <c r="BS11" s="15" t="s">
        <v>6</v>
      </c>
    </row>
    <row r="12" spans="2:71" s="1" customFormat="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29"/>
      <c r="BS12" s="15" t="s">
        <v>6</v>
      </c>
    </row>
    <row r="13" spans="2:71" s="1" customFormat="1" ht="12" customHeight="1">
      <c r="B13" s="19"/>
      <c r="C13" s="20"/>
      <c r="D13" s="30" t="s">
        <v>35</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30" t="s">
        <v>31</v>
      </c>
      <c r="AL13" s="20"/>
      <c r="AM13" s="20"/>
      <c r="AN13" s="33" t="s">
        <v>36</v>
      </c>
      <c r="AO13" s="20"/>
      <c r="AP13" s="20"/>
      <c r="AQ13" s="20"/>
      <c r="AR13" s="18"/>
      <c r="BE13" s="29"/>
      <c r="BS13" s="15" t="s">
        <v>6</v>
      </c>
    </row>
    <row r="14" spans="2:71" ht="12">
      <c r="B14" s="19"/>
      <c r="C14" s="20"/>
      <c r="D14" s="20"/>
      <c r="E14" s="33" t="s">
        <v>36</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0" t="s">
        <v>34</v>
      </c>
      <c r="AL14" s="20"/>
      <c r="AM14" s="20"/>
      <c r="AN14" s="33" t="s">
        <v>36</v>
      </c>
      <c r="AO14" s="20"/>
      <c r="AP14" s="20"/>
      <c r="AQ14" s="20"/>
      <c r="AR14" s="18"/>
      <c r="BE14" s="29"/>
      <c r="BS14" s="15" t="s">
        <v>6</v>
      </c>
    </row>
    <row r="15" spans="2:71" s="1" customFormat="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29"/>
      <c r="BS15" s="15" t="s">
        <v>4</v>
      </c>
    </row>
    <row r="16" spans="2:71" s="1" customFormat="1" ht="12" customHeight="1">
      <c r="B16" s="19"/>
      <c r="C16" s="20"/>
      <c r="D16" s="30" t="s">
        <v>37</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30" t="s">
        <v>31</v>
      </c>
      <c r="AL16" s="20"/>
      <c r="AM16" s="20"/>
      <c r="AN16" s="25" t="s">
        <v>38</v>
      </c>
      <c r="AO16" s="20"/>
      <c r="AP16" s="20"/>
      <c r="AQ16" s="20"/>
      <c r="AR16" s="18"/>
      <c r="BE16" s="29"/>
      <c r="BS16" s="15" t="s">
        <v>4</v>
      </c>
    </row>
    <row r="17" spans="2:71" s="1" customFormat="1" ht="18.45" customHeight="1">
      <c r="B17" s="19"/>
      <c r="C17" s="20"/>
      <c r="D17" s="20"/>
      <c r="E17" s="25" t="s">
        <v>39</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30" t="s">
        <v>34</v>
      </c>
      <c r="AL17" s="20"/>
      <c r="AM17" s="20"/>
      <c r="AN17" s="25" t="s">
        <v>32</v>
      </c>
      <c r="AO17" s="20"/>
      <c r="AP17" s="20"/>
      <c r="AQ17" s="20"/>
      <c r="AR17" s="18"/>
      <c r="BE17" s="29"/>
      <c r="BS17" s="15" t="s">
        <v>40</v>
      </c>
    </row>
    <row r="18" spans="2:71" s="1" customFormat="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29"/>
      <c r="BS18" s="15" t="s">
        <v>6</v>
      </c>
    </row>
    <row r="19" spans="2:71" s="1" customFormat="1" ht="12" customHeight="1">
      <c r="B19" s="19"/>
      <c r="C19" s="20"/>
      <c r="D19" s="30" t="s">
        <v>41</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30" t="s">
        <v>31</v>
      </c>
      <c r="AL19" s="20"/>
      <c r="AM19" s="20"/>
      <c r="AN19" s="25" t="s">
        <v>42</v>
      </c>
      <c r="AO19" s="20"/>
      <c r="AP19" s="20"/>
      <c r="AQ19" s="20"/>
      <c r="AR19" s="18"/>
      <c r="BE19" s="29"/>
      <c r="BS19" s="15" t="s">
        <v>6</v>
      </c>
    </row>
    <row r="20" spans="2:71" s="1" customFormat="1" ht="18.45" customHeight="1">
      <c r="B20" s="19"/>
      <c r="C20" s="20"/>
      <c r="D20" s="20"/>
      <c r="E20" s="25" t="s">
        <v>43</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30" t="s">
        <v>34</v>
      </c>
      <c r="AL20" s="20"/>
      <c r="AM20" s="20"/>
      <c r="AN20" s="25" t="s">
        <v>32</v>
      </c>
      <c r="AO20" s="20"/>
      <c r="AP20" s="20"/>
      <c r="AQ20" s="20"/>
      <c r="AR20" s="18"/>
      <c r="BE20" s="29"/>
      <c r="BS20" s="15" t="s">
        <v>40</v>
      </c>
    </row>
    <row r="21" spans="2:57" s="1" customFormat="1"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29"/>
    </row>
    <row r="22" spans="2:57" s="1" customFormat="1" ht="12" customHeight="1">
      <c r="B22" s="19"/>
      <c r="C22" s="20"/>
      <c r="D22" s="30" t="s">
        <v>44</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29"/>
    </row>
    <row r="23" spans="2:57" s="1" customFormat="1" ht="47.25" customHeight="1">
      <c r="B23" s="19"/>
      <c r="C23" s="20"/>
      <c r="D23" s="20"/>
      <c r="E23" s="35" t="s">
        <v>45</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0"/>
      <c r="AP23" s="20"/>
      <c r="AQ23" s="20"/>
      <c r="AR23" s="18"/>
      <c r="BE23" s="29"/>
    </row>
    <row r="24" spans="2:57" s="1" customFormat="1" ht="6.95"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29"/>
    </row>
    <row r="25" spans="2:57" s="1" customFormat="1" ht="6.95" customHeight="1">
      <c r="B25" s="19"/>
      <c r="C25" s="20"/>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0"/>
      <c r="AQ25" s="20"/>
      <c r="AR25" s="18"/>
      <c r="BE25" s="29"/>
    </row>
    <row r="26" spans="1:57" s="2" customFormat="1" ht="25.9" customHeight="1">
      <c r="A26" s="37"/>
      <c r="B26" s="38"/>
      <c r="C26" s="39"/>
      <c r="D26" s="40" t="s">
        <v>46</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29"/>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29"/>
    </row>
    <row r="28" spans="1:57" s="2" customFormat="1" ht="12">
      <c r="A28" s="37"/>
      <c r="B28" s="38"/>
      <c r="C28" s="39"/>
      <c r="D28" s="39"/>
      <c r="E28" s="39"/>
      <c r="F28" s="39"/>
      <c r="G28" s="39"/>
      <c r="H28" s="39"/>
      <c r="I28" s="39"/>
      <c r="J28" s="39"/>
      <c r="K28" s="39"/>
      <c r="L28" s="44" t="s">
        <v>47</v>
      </c>
      <c r="M28" s="44"/>
      <c r="N28" s="44"/>
      <c r="O28" s="44"/>
      <c r="P28" s="44"/>
      <c r="Q28" s="39"/>
      <c r="R28" s="39"/>
      <c r="S28" s="39"/>
      <c r="T28" s="39"/>
      <c r="U28" s="39"/>
      <c r="V28" s="39"/>
      <c r="W28" s="44" t="s">
        <v>48</v>
      </c>
      <c r="X28" s="44"/>
      <c r="Y28" s="44"/>
      <c r="Z28" s="44"/>
      <c r="AA28" s="44"/>
      <c r="AB28" s="44"/>
      <c r="AC28" s="44"/>
      <c r="AD28" s="44"/>
      <c r="AE28" s="44"/>
      <c r="AF28" s="39"/>
      <c r="AG28" s="39"/>
      <c r="AH28" s="39"/>
      <c r="AI28" s="39"/>
      <c r="AJ28" s="39"/>
      <c r="AK28" s="44" t="s">
        <v>49</v>
      </c>
      <c r="AL28" s="44"/>
      <c r="AM28" s="44"/>
      <c r="AN28" s="44"/>
      <c r="AO28" s="44"/>
      <c r="AP28" s="39"/>
      <c r="AQ28" s="39"/>
      <c r="AR28" s="43"/>
      <c r="BE28" s="29"/>
    </row>
    <row r="29" spans="1:57" s="3" customFormat="1" ht="14.4" customHeight="1">
      <c r="A29" s="3"/>
      <c r="B29" s="45"/>
      <c r="C29" s="46"/>
      <c r="D29" s="30" t="s">
        <v>50</v>
      </c>
      <c r="E29" s="46"/>
      <c r="F29" s="30" t="s">
        <v>51</v>
      </c>
      <c r="G29" s="46"/>
      <c r="H29" s="46"/>
      <c r="I29" s="46"/>
      <c r="J29" s="46"/>
      <c r="K29" s="46"/>
      <c r="L29" s="47">
        <v>0.21</v>
      </c>
      <c r="M29" s="46"/>
      <c r="N29" s="46"/>
      <c r="O29" s="46"/>
      <c r="P29" s="46"/>
      <c r="Q29" s="46"/>
      <c r="R29" s="46"/>
      <c r="S29" s="46"/>
      <c r="T29" s="46"/>
      <c r="U29" s="46"/>
      <c r="V29" s="46"/>
      <c r="W29" s="48">
        <f>ROUND(AZ54,2)</f>
        <v>0</v>
      </c>
      <c r="X29" s="46"/>
      <c r="Y29" s="46"/>
      <c r="Z29" s="46"/>
      <c r="AA29" s="46"/>
      <c r="AB29" s="46"/>
      <c r="AC29" s="46"/>
      <c r="AD29" s="46"/>
      <c r="AE29" s="46"/>
      <c r="AF29" s="46"/>
      <c r="AG29" s="46"/>
      <c r="AH29" s="46"/>
      <c r="AI29" s="46"/>
      <c r="AJ29" s="46"/>
      <c r="AK29" s="48">
        <f>ROUND(AV54,2)</f>
        <v>0</v>
      </c>
      <c r="AL29" s="46"/>
      <c r="AM29" s="46"/>
      <c r="AN29" s="46"/>
      <c r="AO29" s="46"/>
      <c r="AP29" s="46"/>
      <c r="AQ29" s="46"/>
      <c r="AR29" s="49"/>
      <c r="BE29" s="50"/>
    </row>
    <row r="30" spans="1:57" s="3" customFormat="1" ht="14.4" customHeight="1">
      <c r="A30" s="3"/>
      <c r="B30" s="45"/>
      <c r="C30" s="46"/>
      <c r="D30" s="46"/>
      <c r="E30" s="46"/>
      <c r="F30" s="30" t="s">
        <v>52</v>
      </c>
      <c r="G30" s="46"/>
      <c r="H30" s="46"/>
      <c r="I30" s="46"/>
      <c r="J30" s="46"/>
      <c r="K30" s="46"/>
      <c r="L30" s="47">
        <v>0.15</v>
      </c>
      <c r="M30" s="46"/>
      <c r="N30" s="46"/>
      <c r="O30" s="46"/>
      <c r="P30" s="46"/>
      <c r="Q30" s="46"/>
      <c r="R30" s="46"/>
      <c r="S30" s="46"/>
      <c r="T30" s="46"/>
      <c r="U30" s="46"/>
      <c r="V30" s="46"/>
      <c r="W30" s="48">
        <f>ROUND(BA54,2)</f>
        <v>0</v>
      </c>
      <c r="X30" s="46"/>
      <c r="Y30" s="46"/>
      <c r="Z30" s="46"/>
      <c r="AA30" s="46"/>
      <c r="AB30" s="46"/>
      <c r="AC30" s="46"/>
      <c r="AD30" s="46"/>
      <c r="AE30" s="46"/>
      <c r="AF30" s="46"/>
      <c r="AG30" s="46"/>
      <c r="AH30" s="46"/>
      <c r="AI30" s="46"/>
      <c r="AJ30" s="46"/>
      <c r="AK30" s="48">
        <f>ROUND(AW54,2)</f>
        <v>0</v>
      </c>
      <c r="AL30" s="46"/>
      <c r="AM30" s="46"/>
      <c r="AN30" s="46"/>
      <c r="AO30" s="46"/>
      <c r="AP30" s="46"/>
      <c r="AQ30" s="46"/>
      <c r="AR30" s="49"/>
      <c r="BE30" s="50"/>
    </row>
    <row r="31" spans="1:57" s="3" customFormat="1" ht="14.4" customHeight="1" hidden="1">
      <c r="A31" s="3"/>
      <c r="B31" s="45"/>
      <c r="C31" s="46"/>
      <c r="D31" s="46"/>
      <c r="E31" s="46"/>
      <c r="F31" s="30" t="s">
        <v>53</v>
      </c>
      <c r="G31" s="46"/>
      <c r="H31" s="46"/>
      <c r="I31" s="46"/>
      <c r="J31" s="46"/>
      <c r="K31" s="46"/>
      <c r="L31" s="47">
        <v>0.21</v>
      </c>
      <c r="M31" s="46"/>
      <c r="N31" s="46"/>
      <c r="O31" s="46"/>
      <c r="P31" s="46"/>
      <c r="Q31" s="46"/>
      <c r="R31" s="46"/>
      <c r="S31" s="46"/>
      <c r="T31" s="46"/>
      <c r="U31" s="46"/>
      <c r="V31" s="46"/>
      <c r="W31" s="48">
        <f>ROUND(BB54,2)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1:57" s="3" customFormat="1" ht="14.4" customHeight="1" hidden="1">
      <c r="A32" s="3"/>
      <c r="B32" s="45"/>
      <c r="C32" s="46"/>
      <c r="D32" s="46"/>
      <c r="E32" s="46"/>
      <c r="F32" s="30" t="s">
        <v>54</v>
      </c>
      <c r="G32" s="46"/>
      <c r="H32" s="46"/>
      <c r="I32" s="46"/>
      <c r="J32" s="46"/>
      <c r="K32" s="46"/>
      <c r="L32" s="47">
        <v>0.15</v>
      </c>
      <c r="M32" s="46"/>
      <c r="N32" s="46"/>
      <c r="O32" s="46"/>
      <c r="P32" s="46"/>
      <c r="Q32" s="46"/>
      <c r="R32" s="46"/>
      <c r="S32" s="46"/>
      <c r="T32" s="46"/>
      <c r="U32" s="46"/>
      <c r="V32" s="46"/>
      <c r="W32" s="48">
        <f>ROUND(BC54,2)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1:57" s="3" customFormat="1" ht="14.4" customHeight="1" hidden="1">
      <c r="A33" s="3"/>
      <c r="B33" s="45"/>
      <c r="C33" s="46"/>
      <c r="D33" s="46"/>
      <c r="E33" s="46"/>
      <c r="F33" s="30" t="s">
        <v>55</v>
      </c>
      <c r="G33" s="46"/>
      <c r="H33" s="46"/>
      <c r="I33" s="46"/>
      <c r="J33" s="46"/>
      <c r="K33" s="46"/>
      <c r="L33" s="47">
        <v>0</v>
      </c>
      <c r="M33" s="46"/>
      <c r="N33" s="46"/>
      <c r="O33" s="46"/>
      <c r="P33" s="46"/>
      <c r="Q33" s="46"/>
      <c r="R33" s="46"/>
      <c r="S33" s="46"/>
      <c r="T33" s="46"/>
      <c r="U33" s="46"/>
      <c r="V33" s="46"/>
      <c r="W33" s="48">
        <f>ROUND(BD54,2)</f>
        <v>0</v>
      </c>
      <c r="X33" s="46"/>
      <c r="Y33" s="46"/>
      <c r="Z33" s="46"/>
      <c r="AA33" s="46"/>
      <c r="AB33" s="46"/>
      <c r="AC33" s="46"/>
      <c r="AD33" s="46"/>
      <c r="AE33" s="46"/>
      <c r="AF33" s="46"/>
      <c r="AG33" s="46"/>
      <c r="AH33" s="46"/>
      <c r="AI33" s="46"/>
      <c r="AJ33" s="46"/>
      <c r="AK33" s="48">
        <v>0</v>
      </c>
      <c r="AL33" s="46"/>
      <c r="AM33" s="46"/>
      <c r="AN33" s="46"/>
      <c r="AO33" s="46"/>
      <c r="AP33" s="46"/>
      <c r="AQ33" s="46"/>
      <c r="AR33" s="49"/>
      <c r="BE33" s="3"/>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7"/>
    </row>
    <row r="35" spans="1:57" s="2" customFormat="1" ht="25.9" customHeight="1">
      <c r="A35" s="37"/>
      <c r="B35" s="38"/>
      <c r="C35" s="51"/>
      <c r="D35" s="52" t="s">
        <v>56</v>
      </c>
      <c r="E35" s="53"/>
      <c r="F35" s="53"/>
      <c r="G35" s="53"/>
      <c r="H35" s="53"/>
      <c r="I35" s="53"/>
      <c r="J35" s="53"/>
      <c r="K35" s="53"/>
      <c r="L35" s="53"/>
      <c r="M35" s="53"/>
      <c r="N35" s="53"/>
      <c r="O35" s="53"/>
      <c r="P35" s="53"/>
      <c r="Q35" s="53"/>
      <c r="R35" s="53"/>
      <c r="S35" s="53"/>
      <c r="T35" s="54" t="s">
        <v>57</v>
      </c>
      <c r="U35" s="53"/>
      <c r="V35" s="53"/>
      <c r="W35" s="53"/>
      <c r="X35" s="55" t="s">
        <v>58</v>
      </c>
      <c r="Y35" s="53"/>
      <c r="Z35" s="53"/>
      <c r="AA35" s="53"/>
      <c r="AB35" s="53"/>
      <c r="AC35" s="53"/>
      <c r="AD35" s="53"/>
      <c r="AE35" s="53"/>
      <c r="AF35" s="53"/>
      <c r="AG35" s="53"/>
      <c r="AH35" s="53"/>
      <c r="AI35" s="53"/>
      <c r="AJ35" s="53"/>
      <c r="AK35" s="56">
        <f>SUM(AK26:AK33)</f>
        <v>0</v>
      </c>
      <c r="AL35" s="53"/>
      <c r="AM35" s="53"/>
      <c r="AN35" s="53"/>
      <c r="AO35" s="57"/>
      <c r="AP35" s="51"/>
      <c r="AQ35" s="51"/>
      <c r="AR35" s="43"/>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E36" s="37"/>
    </row>
    <row r="37" spans="1:57" s="2" customFormat="1" ht="6.95" customHeight="1">
      <c r="A37" s="37"/>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3"/>
      <c r="BE37" s="37"/>
    </row>
    <row r="41" spans="1:57" s="2" customFormat="1" ht="6.95" customHeight="1">
      <c r="A41" s="37"/>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3"/>
      <c r="BE41" s="37"/>
    </row>
    <row r="42" spans="1:57" s="2" customFormat="1" ht="24.95" customHeight="1">
      <c r="A42" s="37"/>
      <c r="B42" s="38"/>
      <c r="C42" s="21" t="s">
        <v>59</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c r="BE42" s="37"/>
    </row>
    <row r="43" spans="1:57" s="2" customFormat="1" ht="6.95" customHeight="1">
      <c r="A43" s="37"/>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c r="BE43" s="37"/>
    </row>
    <row r="44" spans="1:57" s="4" customFormat="1" ht="12" customHeight="1">
      <c r="A44" s="4"/>
      <c r="B44" s="62"/>
      <c r="C44" s="30" t="s">
        <v>13</v>
      </c>
      <c r="D44" s="63"/>
      <c r="E44" s="63"/>
      <c r="F44" s="63"/>
      <c r="G44" s="63"/>
      <c r="H44" s="63"/>
      <c r="I44" s="63"/>
      <c r="J44" s="63"/>
      <c r="K44" s="63"/>
      <c r="L44" s="63" t="str">
        <f>K5</f>
        <v>2018098C_R01</v>
      </c>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4"/>
      <c r="BE44" s="4"/>
    </row>
    <row r="45" spans="1:57" s="5" customFormat="1" ht="36.95" customHeight="1">
      <c r="A45" s="5"/>
      <c r="B45" s="65"/>
      <c r="C45" s="66" t="s">
        <v>16</v>
      </c>
      <c r="D45" s="67"/>
      <c r="E45" s="67"/>
      <c r="F45" s="67"/>
      <c r="G45" s="67"/>
      <c r="H45" s="67"/>
      <c r="I45" s="67"/>
      <c r="J45" s="67"/>
      <c r="K45" s="67"/>
      <c r="L45" s="68" t="str">
        <f>K6</f>
        <v>Novostavba pobytového zařízení v ulici Sokolovská v Sokolově</v>
      </c>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9"/>
      <c r="BE45" s="5"/>
    </row>
    <row r="46" spans="1:57" s="2" customFormat="1" ht="6.95" customHeight="1">
      <c r="A46" s="37"/>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c r="BE46" s="37"/>
    </row>
    <row r="47" spans="1:57" s="2" customFormat="1" ht="12" customHeight="1">
      <c r="A47" s="37"/>
      <c r="B47" s="38"/>
      <c r="C47" s="30" t="s">
        <v>22</v>
      </c>
      <c r="D47" s="39"/>
      <c r="E47" s="39"/>
      <c r="F47" s="39"/>
      <c r="G47" s="39"/>
      <c r="H47" s="39"/>
      <c r="I47" s="39"/>
      <c r="J47" s="39"/>
      <c r="K47" s="39"/>
      <c r="L47" s="70" t="str">
        <f>IF(K8="","",K8)</f>
        <v>Sokolov</v>
      </c>
      <c r="M47" s="39"/>
      <c r="N47" s="39"/>
      <c r="O47" s="39"/>
      <c r="P47" s="39"/>
      <c r="Q47" s="39"/>
      <c r="R47" s="39"/>
      <c r="S47" s="39"/>
      <c r="T47" s="39"/>
      <c r="U47" s="39"/>
      <c r="V47" s="39"/>
      <c r="W47" s="39"/>
      <c r="X47" s="39"/>
      <c r="Y47" s="39"/>
      <c r="Z47" s="39"/>
      <c r="AA47" s="39"/>
      <c r="AB47" s="39"/>
      <c r="AC47" s="39"/>
      <c r="AD47" s="39"/>
      <c r="AE47" s="39"/>
      <c r="AF47" s="39"/>
      <c r="AG47" s="39"/>
      <c r="AH47" s="39"/>
      <c r="AI47" s="30" t="s">
        <v>24</v>
      </c>
      <c r="AJ47" s="39"/>
      <c r="AK47" s="39"/>
      <c r="AL47" s="39"/>
      <c r="AM47" s="71" t="str">
        <f>IF(AN8="","",AN8)</f>
        <v>25. 5. 2020</v>
      </c>
      <c r="AN47" s="71"/>
      <c r="AO47" s="39"/>
      <c r="AP47" s="39"/>
      <c r="AQ47" s="39"/>
      <c r="AR47" s="43"/>
      <c r="BE47" s="37"/>
    </row>
    <row r="48" spans="1:57" s="2" customFormat="1" ht="6.95" customHeight="1">
      <c r="A48" s="37"/>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c r="BE48" s="37"/>
    </row>
    <row r="49" spans="1:57" s="2" customFormat="1" ht="25.65" customHeight="1">
      <c r="A49" s="37"/>
      <c r="B49" s="38"/>
      <c r="C49" s="30" t="s">
        <v>30</v>
      </c>
      <c r="D49" s="39"/>
      <c r="E49" s="39"/>
      <c r="F49" s="39"/>
      <c r="G49" s="39"/>
      <c r="H49" s="39"/>
      <c r="I49" s="39"/>
      <c r="J49" s="39"/>
      <c r="K49" s="39"/>
      <c r="L49" s="63" t="str">
        <f>IF(E11="","",E11)</f>
        <v xml:space="preserve"> </v>
      </c>
      <c r="M49" s="39"/>
      <c r="N49" s="39"/>
      <c r="O49" s="39"/>
      <c r="P49" s="39"/>
      <c r="Q49" s="39"/>
      <c r="R49" s="39"/>
      <c r="S49" s="39"/>
      <c r="T49" s="39"/>
      <c r="U49" s="39"/>
      <c r="V49" s="39"/>
      <c r="W49" s="39"/>
      <c r="X49" s="39"/>
      <c r="Y49" s="39"/>
      <c r="Z49" s="39"/>
      <c r="AA49" s="39"/>
      <c r="AB49" s="39"/>
      <c r="AC49" s="39"/>
      <c r="AD49" s="39"/>
      <c r="AE49" s="39"/>
      <c r="AF49" s="39"/>
      <c r="AG49" s="39"/>
      <c r="AH49" s="39"/>
      <c r="AI49" s="30" t="s">
        <v>37</v>
      </c>
      <c r="AJ49" s="39"/>
      <c r="AK49" s="39"/>
      <c r="AL49" s="39"/>
      <c r="AM49" s="72" t="str">
        <f>IF(E17="","",E17)</f>
        <v>Ing. arch. Václav Zůna, Nemocniční 1897/49, 352 01</v>
      </c>
      <c r="AN49" s="63"/>
      <c r="AO49" s="63"/>
      <c r="AP49" s="63"/>
      <c r="AQ49" s="39"/>
      <c r="AR49" s="43"/>
      <c r="AS49" s="73" t="s">
        <v>60</v>
      </c>
      <c r="AT49" s="74"/>
      <c r="AU49" s="75"/>
      <c r="AV49" s="75"/>
      <c r="AW49" s="75"/>
      <c r="AX49" s="75"/>
      <c r="AY49" s="75"/>
      <c r="AZ49" s="75"/>
      <c r="BA49" s="75"/>
      <c r="BB49" s="75"/>
      <c r="BC49" s="75"/>
      <c r="BD49" s="76"/>
      <c r="BE49" s="37"/>
    </row>
    <row r="50" spans="1:57" s="2" customFormat="1" ht="15.15" customHeight="1">
      <c r="A50" s="37"/>
      <c r="B50" s="38"/>
      <c r="C50" s="30" t="s">
        <v>35</v>
      </c>
      <c r="D50" s="39"/>
      <c r="E50" s="39"/>
      <c r="F50" s="39"/>
      <c r="G50" s="39"/>
      <c r="H50" s="39"/>
      <c r="I50" s="39"/>
      <c r="J50" s="39"/>
      <c r="K50" s="39"/>
      <c r="L50" s="63"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0" t="s">
        <v>41</v>
      </c>
      <c r="AJ50" s="39"/>
      <c r="AK50" s="39"/>
      <c r="AL50" s="39"/>
      <c r="AM50" s="72" t="str">
        <f>IF(E20="","",E20)</f>
        <v>Jakub Vilingr</v>
      </c>
      <c r="AN50" s="63"/>
      <c r="AO50" s="63"/>
      <c r="AP50" s="63"/>
      <c r="AQ50" s="39"/>
      <c r="AR50" s="43"/>
      <c r="AS50" s="77"/>
      <c r="AT50" s="78"/>
      <c r="AU50" s="79"/>
      <c r="AV50" s="79"/>
      <c r="AW50" s="79"/>
      <c r="AX50" s="79"/>
      <c r="AY50" s="79"/>
      <c r="AZ50" s="79"/>
      <c r="BA50" s="79"/>
      <c r="BB50" s="79"/>
      <c r="BC50" s="79"/>
      <c r="BD50" s="80"/>
      <c r="BE50" s="37"/>
    </row>
    <row r="51" spans="1:57" s="2" customFormat="1" ht="10.8" customHeight="1">
      <c r="A51" s="37"/>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81"/>
      <c r="AT51" s="82"/>
      <c r="AU51" s="83"/>
      <c r="AV51" s="83"/>
      <c r="AW51" s="83"/>
      <c r="AX51" s="83"/>
      <c r="AY51" s="83"/>
      <c r="AZ51" s="83"/>
      <c r="BA51" s="83"/>
      <c r="BB51" s="83"/>
      <c r="BC51" s="83"/>
      <c r="BD51" s="84"/>
      <c r="BE51" s="37"/>
    </row>
    <row r="52" spans="1:57" s="2" customFormat="1" ht="29.25" customHeight="1">
      <c r="A52" s="37"/>
      <c r="B52" s="38"/>
      <c r="C52" s="85" t="s">
        <v>61</v>
      </c>
      <c r="D52" s="86"/>
      <c r="E52" s="86"/>
      <c r="F52" s="86"/>
      <c r="G52" s="86"/>
      <c r="H52" s="87"/>
      <c r="I52" s="88" t="s">
        <v>62</v>
      </c>
      <c r="J52" s="86"/>
      <c r="K52" s="86"/>
      <c r="L52" s="86"/>
      <c r="M52" s="86"/>
      <c r="N52" s="86"/>
      <c r="O52" s="86"/>
      <c r="P52" s="86"/>
      <c r="Q52" s="86"/>
      <c r="R52" s="86"/>
      <c r="S52" s="86"/>
      <c r="T52" s="86"/>
      <c r="U52" s="86"/>
      <c r="V52" s="86"/>
      <c r="W52" s="86"/>
      <c r="X52" s="86"/>
      <c r="Y52" s="86"/>
      <c r="Z52" s="86"/>
      <c r="AA52" s="86"/>
      <c r="AB52" s="86"/>
      <c r="AC52" s="86"/>
      <c r="AD52" s="86"/>
      <c r="AE52" s="86"/>
      <c r="AF52" s="86"/>
      <c r="AG52" s="89" t="s">
        <v>63</v>
      </c>
      <c r="AH52" s="86"/>
      <c r="AI52" s="86"/>
      <c r="AJ52" s="86"/>
      <c r="AK52" s="86"/>
      <c r="AL52" s="86"/>
      <c r="AM52" s="86"/>
      <c r="AN52" s="88" t="s">
        <v>64</v>
      </c>
      <c r="AO52" s="86"/>
      <c r="AP52" s="86"/>
      <c r="AQ52" s="90" t="s">
        <v>65</v>
      </c>
      <c r="AR52" s="43"/>
      <c r="AS52" s="91" t="s">
        <v>66</v>
      </c>
      <c r="AT52" s="92" t="s">
        <v>67</v>
      </c>
      <c r="AU52" s="92" t="s">
        <v>68</v>
      </c>
      <c r="AV52" s="92" t="s">
        <v>69</v>
      </c>
      <c r="AW52" s="92" t="s">
        <v>70</v>
      </c>
      <c r="AX52" s="92" t="s">
        <v>71</v>
      </c>
      <c r="AY52" s="92" t="s">
        <v>72</v>
      </c>
      <c r="AZ52" s="92" t="s">
        <v>73</v>
      </c>
      <c r="BA52" s="92" t="s">
        <v>74</v>
      </c>
      <c r="BB52" s="92" t="s">
        <v>75</v>
      </c>
      <c r="BC52" s="92" t="s">
        <v>76</v>
      </c>
      <c r="BD52" s="93" t="s">
        <v>77</v>
      </c>
      <c r="BE52" s="37"/>
    </row>
    <row r="53" spans="1:57" s="2" customFormat="1" ht="10.8" customHeight="1">
      <c r="A53" s="37"/>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4"/>
      <c r="AT53" s="95"/>
      <c r="AU53" s="95"/>
      <c r="AV53" s="95"/>
      <c r="AW53" s="95"/>
      <c r="AX53" s="95"/>
      <c r="AY53" s="95"/>
      <c r="AZ53" s="95"/>
      <c r="BA53" s="95"/>
      <c r="BB53" s="95"/>
      <c r="BC53" s="95"/>
      <c r="BD53" s="96"/>
      <c r="BE53" s="37"/>
    </row>
    <row r="54" spans="1:90" s="6" customFormat="1" ht="32.4" customHeight="1">
      <c r="A54" s="6"/>
      <c r="B54" s="97"/>
      <c r="C54" s="98" t="s">
        <v>78</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100">
        <f>ROUND(SUM(AG55:AG56),2)</f>
        <v>0</v>
      </c>
      <c r="AH54" s="100"/>
      <c r="AI54" s="100"/>
      <c r="AJ54" s="100"/>
      <c r="AK54" s="100"/>
      <c r="AL54" s="100"/>
      <c r="AM54" s="100"/>
      <c r="AN54" s="101">
        <f>SUM(AG54,AT54)</f>
        <v>0</v>
      </c>
      <c r="AO54" s="101"/>
      <c r="AP54" s="101"/>
      <c r="AQ54" s="102" t="s">
        <v>32</v>
      </c>
      <c r="AR54" s="103"/>
      <c r="AS54" s="104">
        <f>ROUND(SUM(AS55:AS56),2)</f>
        <v>0</v>
      </c>
      <c r="AT54" s="105">
        <f>ROUND(SUM(AV54:AW54),2)</f>
        <v>0</v>
      </c>
      <c r="AU54" s="106">
        <f>ROUND(SUM(AU55:AU56),5)</f>
        <v>0</v>
      </c>
      <c r="AV54" s="105">
        <f>ROUND(AZ54*L29,2)</f>
        <v>0</v>
      </c>
      <c r="AW54" s="105">
        <f>ROUND(BA54*L30,2)</f>
        <v>0</v>
      </c>
      <c r="AX54" s="105">
        <f>ROUND(BB54*L29,2)</f>
        <v>0</v>
      </c>
      <c r="AY54" s="105">
        <f>ROUND(BC54*L30,2)</f>
        <v>0</v>
      </c>
      <c r="AZ54" s="105">
        <f>ROUND(SUM(AZ55:AZ56),2)</f>
        <v>0</v>
      </c>
      <c r="BA54" s="105">
        <f>ROUND(SUM(BA55:BA56),2)</f>
        <v>0</v>
      </c>
      <c r="BB54" s="105">
        <f>ROUND(SUM(BB55:BB56),2)</f>
        <v>0</v>
      </c>
      <c r="BC54" s="105">
        <f>ROUND(SUM(BC55:BC56),2)</f>
        <v>0</v>
      </c>
      <c r="BD54" s="107">
        <f>ROUND(SUM(BD55:BD56),2)</f>
        <v>0</v>
      </c>
      <c r="BE54" s="6"/>
      <c r="BS54" s="108" t="s">
        <v>79</v>
      </c>
      <c r="BT54" s="108" t="s">
        <v>80</v>
      </c>
      <c r="BU54" s="109" t="s">
        <v>81</v>
      </c>
      <c r="BV54" s="108" t="s">
        <v>82</v>
      </c>
      <c r="BW54" s="108" t="s">
        <v>5</v>
      </c>
      <c r="BX54" s="108" t="s">
        <v>83</v>
      </c>
      <c r="CL54" s="108" t="s">
        <v>19</v>
      </c>
    </row>
    <row r="55" spans="1:91" s="7" customFormat="1" ht="16.5" customHeight="1">
      <c r="A55" s="110" t="s">
        <v>84</v>
      </c>
      <c r="B55" s="111"/>
      <c r="C55" s="112"/>
      <c r="D55" s="113" t="s">
        <v>85</v>
      </c>
      <c r="E55" s="113"/>
      <c r="F55" s="113"/>
      <c r="G55" s="113"/>
      <c r="H55" s="113"/>
      <c r="I55" s="114"/>
      <c r="J55" s="113" t="s">
        <v>86</v>
      </c>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5">
        <f>'01 - D.2.1 - Gastrotechno...'!J30</f>
        <v>0</v>
      </c>
      <c r="AH55" s="114"/>
      <c r="AI55" s="114"/>
      <c r="AJ55" s="114"/>
      <c r="AK55" s="114"/>
      <c r="AL55" s="114"/>
      <c r="AM55" s="114"/>
      <c r="AN55" s="115">
        <f>SUM(AG55,AT55)</f>
        <v>0</v>
      </c>
      <c r="AO55" s="114"/>
      <c r="AP55" s="114"/>
      <c r="AQ55" s="116" t="s">
        <v>87</v>
      </c>
      <c r="AR55" s="117"/>
      <c r="AS55" s="118">
        <v>0</v>
      </c>
      <c r="AT55" s="119">
        <f>ROUND(SUM(AV55:AW55),2)</f>
        <v>0</v>
      </c>
      <c r="AU55" s="120">
        <f>'01 - D.2.1 - Gastrotechno...'!P101</f>
        <v>0</v>
      </c>
      <c r="AV55" s="119">
        <f>'01 - D.2.1 - Gastrotechno...'!J33</f>
        <v>0</v>
      </c>
      <c r="AW55" s="119">
        <f>'01 - D.2.1 - Gastrotechno...'!J34</f>
        <v>0</v>
      </c>
      <c r="AX55" s="119">
        <f>'01 - D.2.1 - Gastrotechno...'!J35</f>
        <v>0</v>
      </c>
      <c r="AY55" s="119">
        <f>'01 - D.2.1 - Gastrotechno...'!J36</f>
        <v>0</v>
      </c>
      <c r="AZ55" s="119">
        <f>'01 - D.2.1 - Gastrotechno...'!F33</f>
        <v>0</v>
      </c>
      <c r="BA55" s="119">
        <f>'01 - D.2.1 - Gastrotechno...'!F34</f>
        <v>0</v>
      </c>
      <c r="BB55" s="119">
        <f>'01 - D.2.1 - Gastrotechno...'!F35</f>
        <v>0</v>
      </c>
      <c r="BC55" s="119">
        <f>'01 - D.2.1 - Gastrotechno...'!F36</f>
        <v>0</v>
      </c>
      <c r="BD55" s="121">
        <f>'01 - D.2.1 - Gastrotechno...'!F37</f>
        <v>0</v>
      </c>
      <c r="BE55" s="7"/>
      <c r="BT55" s="122" t="s">
        <v>88</v>
      </c>
      <c r="BV55" s="122" t="s">
        <v>82</v>
      </c>
      <c r="BW55" s="122" t="s">
        <v>89</v>
      </c>
      <c r="BX55" s="122" t="s">
        <v>5</v>
      </c>
      <c r="CL55" s="122" t="s">
        <v>19</v>
      </c>
      <c r="CM55" s="122" t="s">
        <v>88</v>
      </c>
    </row>
    <row r="56" spans="1:91" s="7" customFormat="1" ht="16.5" customHeight="1">
      <c r="A56" s="110" t="s">
        <v>84</v>
      </c>
      <c r="B56" s="111"/>
      <c r="C56" s="112"/>
      <c r="D56" s="113" t="s">
        <v>90</v>
      </c>
      <c r="E56" s="113"/>
      <c r="F56" s="113"/>
      <c r="G56" s="113"/>
      <c r="H56" s="113"/>
      <c r="I56" s="114"/>
      <c r="J56" s="113" t="s">
        <v>91</v>
      </c>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5">
        <f>'02 - Vybavení prádelny'!J30</f>
        <v>0</v>
      </c>
      <c r="AH56" s="114"/>
      <c r="AI56" s="114"/>
      <c r="AJ56" s="114"/>
      <c r="AK56" s="114"/>
      <c r="AL56" s="114"/>
      <c r="AM56" s="114"/>
      <c r="AN56" s="115">
        <f>SUM(AG56,AT56)</f>
        <v>0</v>
      </c>
      <c r="AO56" s="114"/>
      <c r="AP56" s="114"/>
      <c r="AQ56" s="116" t="s">
        <v>87</v>
      </c>
      <c r="AR56" s="117"/>
      <c r="AS56" s="123">
        <v>0</v>
      </c>
      <c r="AT56" s="124">
        <f>ROUND(SUM(AV56:AW56),2)</f>
        <v>0</v>
      </c>
      <c r="AU56" s="125">
        <f>'02 - Vybavení prádelny'!P81</f>
        <v>0</v>
      </c>
      <c r="AV56" s="124">
        <f>'02 - Vybavení prádelny'!J33</f>
        <v>0</v>
      </c>
      <c r="AW56" s="124">
        <f>'02 - Vybavení prádelny'!J34</f>
        <v>0</v>
      </c>
      <c r="AX56" s="124">
        <f>'02 - Vybavení prádelny'!J35</f>
        <v>0</v>
      </c>
      <c r="AY56" s="124">
        <f>'02 - Vybavení prádelny'!J36</f>
        <v>0</v>
      </c>
      <c r="AZ56" s="124">
        <f>'02 - Vybavení prádelny'!F33</f>
        <v>0</v>
      </c>
      <c r="BA56" s="124">
        <f>'02 - Vybavení prádelny'!F34</f>
        <v>0</v>
      </c>
      <c r="BB56" s="124">
        <f>'02 - Vybavení prádelny'!F35</f>
        <v>0</v>
      </c>
      <c r="BC56" s="124">
        <f>'02 - Vybavení prádelny'!F36</f>
        <v>0</v>
      </c>
      <c r="BD56" s="126">
        <f>'02 - Vybavení prádelny'!F37</f>
        <v>0</v>
      </c>
      <c r="BE56" s="7"/>
      <c r="BT56" s="122" t="s">
        <v>88</v>
      </c>
      <c r="BV56" s="122" t="s">
        <v>82</v>
      </c>
      <c r="BW56" s="122" t="s">
        <v>92</v>
      </c>
      <c r="BX56" s="122" t="s">
        <v>5</v>
      </c>
      <c r="CL56" s="122" t="s">
        <v>19</v>
      </c>
      <c r="CM56" s="122" t="s">
        <v>93</v>
      </c>
    </row>
    <row r="57" spans="1:57" s="2" customFormat="1" ht="30" customHeight="1">
      <c r="A57" s="37"/>
      <c r="B57" s="38"/>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43"/>
      <c r="AS57" s="37"/>
      <c r="AT57" s="37"/>
      <c r="AU57" s="37"/>
      <c r="AV57" s="37"/>
      <c r="AW57" s="37"/>
      <c r="AX57" s="37"/>
      <c r="AY57" s="37"/>
      <c r="AZ57" s="37"/>
      <c r="BA57" s="37"/>
      <c r="BB57" s="37"/>
      <c r="BC57" s="37"/>
      <c r="BD57" s="37"/>
      <c r="BE57" s="37"/>
    </row>
    <row r="58" spans="1:57" s="2" customFormat="1" ht="6.95" customHeight="1">
      <c r="A58" s="37"/>
      <c r="B58" s="58"/>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43"/>
      <c r="AS58" s="37"/>
      <c r="AT58" s="37"/>
      <c r="AU58" s="37"/>
      <c r="AV58" s="37"/>
      <c r="AW58" s="37"/>
      <c r="AX58" s="37"/>
      <c r="AY58" s="37"/>
      <c r="AZ58" s="37"/>
      <c r="BA58" s="37"/>
      <c r="BB58" s="37"/>
      <c r="BC58" s="37"/>
      <c r="BD58" s="37"/>
      <c r="BE58" s="37"/>
    </row>
  </sheetData>
  <sheetProtection password="CC35" sheet="1" objects="1" scenarios="1" formatColumns="0" formatRows="0"/>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 ref="AR2:BE2"/>
  </mergeCells>
  <hyperlinks>
    <hyperlink ref="A55" location="'01 - D.2.1 - Gastrotechno...'!C2" display="/"/>
    <hyperlink ref="A56" location="'02 - Vybavení prádelny'!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8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5" t="s">
        <v>89</v>
      </c>
    </row>
    <row r="3" spans="2:46" s="1" customFormat="1" ht="6.95" customHeight="1">
      <c r="B3" s="128"/>
      <c r="C3" s="129"/>
      <c r="D3" s="129"/>
      <c r="E3" s="129"/>
      <c r="F3" s="129"/>
      <c r="G3" s="129"/>
      <c r="H3" s="129"/>
      <c r="I3" s="130"/>
      <c r="J3" s="129"/>
      <c r="K3" s="129"/>
      <c r="L3" s="18"/>
      <c r="AT3" s="15" t="s">
        <v>88</v>
      </c>
    </row>
    <row r="4" spans="2:46" s="1" customFormat="1" ht="24.95" customHeight="1">
      <c r="B4" s="18"/>
      <c r="D4" s="131" t="s">
        <v>94</v>
      </c>
      <c r="I4" s="127"/>
      <c r="L4" s="18"/>
      <c r="M4" s="132" t="s">
        <v>10</v>
      </c>
      <c r="AT4" s="15" t="s">
        <v>4</v>
      </c>
    </row>
    <row r="5" spans="2:12" s="1" customFormat="1" ht="6.95" customHeight="1">
      <c r="B5" s="18"/>
      <c r="I5" s="127"/>
      <c r="L5" s="18"/>
    </row>
    <row r="6" spans="2:12" s="1" customFormat="1" ht="12" customHeight="1">
      <c r="B6" s="18"/>
      <c r="D6" s="133" t="s">
        <v>16</v>
      </c>
      <c r="I6" s="127"/>
      <c r="L6" s="18"/>
    </row>
    <row r="7" spans="2:12" s="1" customFormat="1" ht="16.5" customHeight="1">
      <c r="B7" s="18"/>
      <c r="E7" s="134" t="str">
        <f>'Rekapitulace stavby'!K6</f>
        <v>Novostavba pobytového zařízení v ulici Sokolovská v Sokolově</v>
      </c>
      <c r="F7" s="133"/>
      <c r="G7" s="133"/>
      <c r="H7" s="133"/>
      <c r="I7" s="127"/>
      <c r="L7" s="18"/>
    </row>
    <row r="8" spans="1:31" s="2" customFormat="1" ht="12" customHeight="1">
      <c r="A8" s="37"/>
      <c r="B8" s="43"/>
      <c r="C8" s="37"/>
      <c r="D8" s="133" t="s">
        <v>95</v>
      </c>
      <c r="E8" s="37"/>
      <c r="F8" s="37"/>
      <c r="G8" s="37"/>
      <c r="H8" s="37"/>
      <c r="I8" s="135"/>
      <c r="J8" s="37"/>
      <c r="K8" s="37"/>
      <c r="L8" s="136"/>
      <c r="S8" s="37"/>
      <c r="T8" s="37"/>
      <c r="U8" s="37"/>
      <c r="V8" s="37"/>
      <c r="W8" s="37"/>
      <c r="X8" s="37"/>
      <c r="Y8" s="37"/>
      <c r="Z8" s="37"/>
      <c r="AA8" s="37"/>
      <c r="AB8" s="37"/>
      <c r="AC8" s="37"/>
      <c r="AD8" s="37"/>
      <c r="AE8" s="37"/>
    </row>
    <row r="9" spans="1:31" s="2" customFormat="1" ht="16.5" customHeight="1">
      <c r="A9" s="37"/>
      <c r="B9" s="43"/>
      <c r="C9" s="37"/>
      <c r="D9" s="37"/>
      <c r="E9" s="137" t="s">
        <v>96</v>
      </c>
      <c r="F9" s="37"/>
      <c r="G9" s="37"/>
      <c r="H9" s="37"/>
      <c r="I9" s="135"/>
      <c r="J9" s="37"/>
      <c r="K9" s="37"/>
      <c r="L9" s="136"/>
      <c r="S9" s="37"/>
      <c r="T9" s="37"/>
      <c r="U9" s="37"/>
      <c r="V9" s="37"/>
      <c r="W9" s="37"/>
      <c r="X9" s="37"/>
      <c r="Y9" s="37"/>
      <c r="Z9" s="37"/>
      <c r="AA9" s="37"/>
      <c r="AB9" s="37"/>
      <c r="AC9" s="37"/>
      <c r="AD9" s="37"/>
      <c r="AE9" s="37"/>
    </row>
    <row r="10" spans="1:31" s="2" customFormat="1" ht="12">
      <c r="A10" s="37"/>
      <c r="B10" s="43"/>
      <c r="C10" s="37"/>
      <c r="D10" s="37"/>
      <c r="E10" s="37"/>
      <c r="F10" s="37"/>
      <c r="G10" s="37"/>
      <c r="H10" s="37"/>
      <c r="I10" s="135"/>
      <c r="J10" s="37"/>
      <c r="K10" s="37"/>
      <c r="L10" s="136"/>
      <c r="S10" s="37"/>
      <c r="T10" s="37"/>
      <c r="U10" s="37"/>
      <c r="V10" s="37"/>
      <c r="W10" s="37"/>
      <c r="X10" s="37"/>
      <c r="Y10" s="37"/>
      <c r="Z10" s="37"/>
      <c r="AA10" s="37"/>
      <c r="AB10" s="37"/>
      <c r="AC10" s="37"/>
      <c r="AD10" s="37"/>
      <c r="AE10" s="37"/>
    </row>
    <row r="11" spans="1:31" s="2" customFormat="1" ht="12" customHeight="1">
      <c r="A11" s="37"/>
      <c r="B11" s="43"/>
      <c r="C11" s="37"/>
      <c r="D11" s="133" t="s">
        <v>18</v>
      </c>
      <c r="E11" s="37"/>
      <c r="F11" s="138" t="s">
        <v>19</v>
      </c>
      <c r="G11" s="37"/>
      <c r="H11" s="37"/>
      <c r="I11" s="139" t="s">
        <v>20</v>
      </c>
      <c r="J11" s="138" t="s">
        <v>32</v>
      </c>
      <c r="K11" s="37"/>
      <c r="L11" s="136"/>
      <c r="S11" s="37"/>
      <c r="T11" s="37"/>
      <c r="U11" s="37"/>
      <c r="V11" s="37"/>
      <c r="W11" s="37"/>
      <c r="X11" s="37"/>
      <c r="Y11" s="37"/>
      <c r="Z11" s="37"/>
      <c r="AA11" s="37"/>
      <c r="AB11" s="37"/>
      <c r="AC11" s="37"/>
      <c r="AD11" s="37"/>
      <c r="AE11" s="37"/>
    </row>
    <row r="12" spans="1:31" s="2" customFormat="1" ht="12" customHeight="1">
      <c r="A12" s="37"/>
      <c r="B12" s="43"/>
      <c r="C12" s="37"/>
      <c r="D12" s="133" t="s">
        <v>22</v>
      </c>
      <c r="E12" s="37"/>
      <c r="F12" s="138" t="s">
        <v>23</v>
      </c>
      <c r="G12" s="37"/>
      <c r="H12" s="37"/>
      <c r="I12" s="139" t="s">
        <v>24</v>
      </c>
      <c r="J12" s="140" t="str">
        <f>'Rekapitulace stavby'!AN8</f>
        <v>25. 5. 2020</v>
      </c>
      <c r="K12" s="37"/>
      <c r="L12" s="136"/>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5"/>
      <c r="J13" s="37"/>
      <c r="K13" s="37"/>
      <c r="L13" s="136"/>
      <c r="S13" s="37"/>
      <c r="T13" s="37"/>
      <c r="U13" s="37"/>
      <c r="V13" s="37"/>
      <c r="W13" s="37"/>
      <c r="X13" s="37"/>
      <c r="Y13" s="37"/>
      <c r="Z13" s="37"/>
      <c r="AA13" s="37"/>
      <c r="AB13" s="37"/>
      <c r="AC13" s="37"/>
      <c r="AD13" s="37"/>
      <c r="AE13" s="37"/>
    </row>
    <row r="14" spans="1:31" s="2" customFormat="1" ht="12" customHeight="1">
      <c r="A14" s="37"/>
      <c r="B14" s="43"/>
      <c r="C14" s="37"/>
      <c r="D14" s="133" t="s">
        <v>30</v>
      </c>
      <c r="E14" s="37"/>
      <c r="F14" s="37"/>
      <c r="G14" s="37"/>
      <c r="H14" s="37"/>
      <c r="I14" s="139" t="s">
        <v>31</v>
      </c>
      <c r="J14" s="138" t="str">
        <f>IF('Rekapitulace stavby'!AN10="","",'Rekapitulace stavby'!AN10)</f>
        <v/>
      </c>
      <c r="K14" s="37"/>
      <c r="L14" s="136"/>
      <c r="S14" s="37"/>
      <c r="T14" s="37"/>
      <c r="U14" s="37"/>
      <c r="V14" s="37"/>
      <c r="W14" s="37"/>
      <c r="X14" s="37"/>
      <c r="Y14" s="37"/>
      <c r="Z14" s="37"/>
      <c r="AA14" s="37"/>
      <c r="AB14" s="37"/>
      <c r="AC14" s="37"/>
      <c r="AD14" s="37"/>
      <c r="AE14" s="37"/>
    </row>
    <row r="15" spans="1:31" s="2" customFormat="1" ht="18" customHeight="1">
      <c r="A15" s="37"/>
      <c r="B15" s="43"/>
      <c r="C15" s="37"/>
      <c r="D15" s="37"/>
      <c r="E15" s="138" t="str">
        <f>IF('Rekapitulace stavby'!E11="","",'Rekapitulace stavby'!E11)</f>
        <v xml:space="preserve"> </v>
      </c>
      <c r="F15" s="37"/>
      <c r="G15" s="37"/>
      <c r="H15" s="37"/>
      <c r="I15" s="139" t="s">
        <v>34</v>
      </c>
      <c r="J15" s="138" t="str">
        <f>IF('Rekapitulace stavby'!AN11="","",'Rekapitulace stavby'!AN11)</f>
        <v/>
      </c>
      <c r="K15" s="37"/>
      <c r="L15" s="136"/>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5"/>
      <c r="J16" s="37"/>
      <c r="K16" s="37"/>
      <c r="L16" s="136"/>
      <c r="S16" s="37"/>
      <c r="T16" s="37"/>
      <c r="U16" s="37"/>
      <c r="V16" s="37"/>
      <c r="W16" s="37"/>
      <c r="X16" s="37"/>
      <c r="Y16" s="37"/>
      <c r="Z16" s="37"/>
      <c r="AA16" s="37"/>
      <c r="AB16" s="37"/>
      <c r="AC16" s="37"/>
      <c r="AD16" s="37"/>
      <c r="AE16" s="37"/>
    </row>
    <row r="17" spans="1:31" s="2" customFormat="1" ht="12" customHeight="1">
      <c r="A17" s="37"/>
      <c r="B17" s="43"/>
      <c r="C17" s="37"/>
      <c r="D17" s="133" t="s">
        <v>35</v>
      </c>
      <c r="E17" s="37"/>
      <c r="F17" s="37"/>
      <c r="G17" s="37"/>
      <c r="H17" s="37"/>
      <c r="I17" s="139" t="s">
        <v>31</v>
      </c>
      <c r="J17" s="31" t="str">
        <f>'Rekapitulace stavby'!AN13</f>
        <v>Vyplň údaj</v>
      </c>
      <c r="K17" s="37"/>
      <c r="L17" s="136"/>
      <c r="S17" s="37"/>
      <c r="T17" s="37"/>
      <c r="U17" s="37"/>
      <c r="V17" s="37"/>
      <c r="W17" s="37"/>
      <c r="X17" s="37"/>
      <c r="Y17" s="37"/>
      <c r="Z17" s="37"/>
      <c r="AA17" s="37"/>
      <c r="AB17" s="37"/>
      <c r="AC17" s="37"/>
      <c r="AD17" s="37"/>
      <c r="AE17" s="37"/>
    </row>
    <row r="18" spans="1:31" s="2" customFormat="1" ht="18" customHeight="1">
      <c r="A18" s="37"/>
      <c r="B18" s="43"/>
      <c r="C18" s="37"/>
      <c r="D18" s="37"/>
      <c r="E18" s="31" t="str">
        <f>'Rekapitulace stavby'!E14</f>
        <v>Vyplň údaj</v>
      </c>
      <c r="F18" s="138"/>
      <c r="G18" s="138"/>
      <c r="H18" s="138"/>
      <c r="I18" s="139" t="s">
        <v>34</v>
      </c>
      <c r="J18" s="31" t="str">
        <f>'Rekapitulace stavby'!AN14</f>
        <v>Vyplň údaj</v>
      </c>
      <c r="K18" s="37"/>
      <c r="L18" s="136"/>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5"/>
      <c r="J19" s="37"/>
      <c r="K19" s="37"/>
      <c r="L19" s="136"/>
      <c r="S19" s="37"/>
      <c r="T19" s="37"/>
      <c r="U19" s="37"/>
      <c r="V19" s="37"/>
      <c r="W19" s="37"/>
      <c r="X19" s="37"/>
      <c r="Y19" s="37"/>
      <c r="Z19" s="37"/>
      <c r="AA19" s="37"/>
      <c r="AB19" s="37"/>
      <c r="AC19" s="37"/>
      <c r="AD19" s="37"/>
      <c r="AE19" s="37"/>
    </row>
    <row r="20" spans="1:31" s="2" customFormat="1" ht="12" customHeight="1">
      <c r="A20" s="37"/>
      <c r="B20" s="43"/>
      <c r="C20" s="37"/>
      <c r="D20" s="133" t="s">
        <v>37</v>
      </c>
      <c r="E20" s="37"/>
      <c r="F20" s="37"/>
      <c r="G20" s="37"/>
      <c r="H20" s="37"/>
      <c r="I20" s="139" t="s">
        <v>31</v>
      </c>
      <c r="J20" s="138" t="s">
        <v>38</v>
      </c>
      <c r="K20" s="37"/>
      <c r="L20" s="136"/>
      <c r="S20" s="37"/>
      <c r="T20" s="37"/>
      <c r="U20" s="37"/>
      <c r="V20" s="37"/>
      <c r="W20" s="37"/>
      <c r="X20" s="37"/>
      <c r="Y20" s="37"/>
      <c r="Z20" s="37"/>
      <c r="AA20" s="37"/>
      <c r="AB20" s="37"/>
      <c r="AC20" s="37"/>
      <c r="AD20" s="37"/>
      <c r="AE20" s="37"/>
    </row>
    <row r="21" spans="1:31" s="2" customFormat="1" ht="18" customHeight="1">
      <c r="A21" s="37"/>
      <c r="B21" s="43"/>
      <c r="C21" s="37"/>
      <c r="D21" s="37"/>
      <c r="E21" s="138" t="s">
        <v>39</v>
      </c>
      <c r="F21" s="37"/>
      <c r="G21" s="37"/>
      <c r="H21" s="37"/>
      <c r="I21" s="139" t="s">
        <v>34</v>
      </c>
      <c r="J21" s="138" t="s">
        <v>32</v>
      </c>
      <c r="K21" s="37"/>
      <c r="L21" s="136"/>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5"/>
      <c r="J22" s="37"/>
      <c r="K22" s="37"/>
      <c r="L22" s="136"/>
      <c r="S22" s="37"/>
      <c r="T22" s="37"/>
      <c r="U22" s="37"/>
      <c r="V22" s="37"/>
      <c r="W22" s="37"/>
      <c r="X22" s="37"/>
      <c r="Y22" s="37"/>
      <c r="Z22" s="37"/>
      <c r="AA22" s="37"/>
      <c r="AB22" s="37"/>
      <c r="AC22" s="37"/>
      <c r="AD22" s="37"/>
      <c r="AE22" s="37"/>
    </row>
    <row r="23" spans="1:31" s="2" customFormat="1" ht="12" customHeight="1">
      <c r="A23" s="37"/>
      <c r="B23" s="43"/>
      <c r="C23" s="37"/>
      <c r="D23" s="133" t="s">
        <v>41</v>
      </c>
      <c r="E23" s="37"/>
      <c r="F23" s="37"/>
      <c r="G23" s="37"/>
      <c r="H23" s="37"/>
      <c r="I23" s="139" t="s">
        <v>31</v>
      </c>
      <c r="J23" s="138" t="s">
        <v>42</v>
      </c>
      <c r="K23" s="37"/>
      <c r="L23" s="136"/>
      <c r="S23" s="37"/>
      <c r="T23" s="37"/>
      <c r="U23" s="37"/>
      <c r="V23" s="37"/>
      <c r="W23" s="37"/>
      <c r="X23" s="37"/>
      <c r="Y23" s="37"/>
      <c r="Z23" s="37"/>
      <c r="AA23" s="37"/>
      <c r="AB23" s="37"/>
      <c r="AC23" s="37"/>
      <c r="AD23" s="37"/>
      <c r="AE23" s="37"/>
    </row>
    <row r="24" spans="1:31" s="2" customFormat="1" ht="18" customHeight="1">
      <c r="A24" s="37"/>
      <c r="B24" s="43"/>
      <c r="C24" s="37"/>
      <c r="D24" s="37"/>
      <c r="E24" s="138" t="s">
        <v>43</v>
      </c>
      <c r="F24" s="37"/>
      <c r="G24" s="37"/>
      <c r="H24" s="37"/>
      <c r="I24" s="139" t="s">
        <v>34</v>
      </c>
      <c r="J24" s="138" t="s">
        <v>32</v>
      </c>
      <c r="K24" s="37"/>
      <c r="L24" s="136"/>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5"/>
      <c r="J25" s="37"/>
      <c r="K25" s="37"/>
      <c r="L25" s="136"/>
      <c r="S25" s="37"/>
      <c r="T25" s="37"/>
      <c r="U25" s="37"/>
      <c r="V25" s="37"/>
      <c r="W25" s="37"/>
      <c r="X25" s="37"/>
      <c r="Y25" s="37"/>
      <c r="Z25" s="37"/>
      <c r="AA25" s="37"/>
      <c r="AB25" s="37"/>
      <c r="AC25" s="37"/>
      <c r="AD25" s="37"/>
      <c r="AE25" s="37"/>
    </row>
    <row r="26" spans="1:31" s="2" customFormat="1" ht="12" customHeight="1">
      <c r="A26" s="37"/>
      <c r="B26" s="43"/>
      <c r="C26" s="37"/>
      <c r="D26" s="133" t="s">
        <v>44</v>
      </c>
      <c r="E26" s="37"/>
      <c r="F26" s="37"/>
      <c r="G26" s="37"/>
      <c r="H26" s="37"/>
      <c r="I26" s="135"/>
      <c r="J26" s="37"/>
      <c r="K26" s="37"/>
      <c r="L26" s="136"/>
      <c r="S26" s="37"/>
      <c r="T26" s="37"/>
      <c r="U26" s="37"/>
      <c r="V26" s="37"/>
      <c r="W26" s="37"/>
      <c r="X26" s="37"/>
      <c r="Y26" s="37"/>
      <c r="Z26" s="37"/>
      <c r="AA26" s="37"/>
      <c r="AB26" s="37"/>
      <c r="AC26" s="37"/>
      <c r="AD26" s="37"/>
      <c r="AE26" s="37"/>
    </row>
    <row r="27" spans="1:31" s="8" customFormat="1" ht="16.5" customHeight="1">
      <c r="A27" s="141"/>
      <c r="B27" s="142"/>
      <c r="C27" s="141"/>
      <c r="D27" s="141"/>
      <c r="E27" s="143" t="s">
        <v>32</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7"/>
      <c r="B28" s="43"/>
      <c r="C28" s="37"/>
      <c r="D28" s="37"/>
      <c r="E28" s="37"/>
      <c r="F28" s="37"/>
      <c r="G28" s="37"/>
      <c r="H28" s="37"/>
      <c r="I28" s="135"/>
      <c r="J28" s="37"/>
      <c r="K28" s="37"/>
      <c r="L28" s="136"/>
      <c r="S28" s="37"/>
      <c r="T28" s="37"/>
      <c r="U28" s="37"/>
      <c r="V28" s="37"/>
      <c r="W28" s="37"/>
      <c r="X28" s="37"/>
      <c r="Y28" s="37"/>
      <c r="Z28" s="37"/>
      <c r="AA28" s="37"/>
      <c r="AB28" s="37"/>
      <c r="AC28" s="37"/>
      <c r="AD28" s="37"/>
      <c r="AE28" s="37"/>
    </row>
    <row r="29" spans="1:31" s="2" customFormat="1" ht="6.95" customHeight="1">
      <c r="A29" s="37"/>
      <c r="B29" s="43"/>
      <c r="C29" s="37"/>
      <c r="D29" s="146"/>
      <c r="E29" s="146"/>
      <c r="F29" s="146"/>
      <c r="G29" s="146"/>
      <c r="H29" s="146"/>
      <c r="I29" s="147"/>
      <c r="J29" s="146"/>
      <c r="K29" s="146"/>
      <c r="L29" s="136"/>
      <c r="S29" s="37"/>
      <c r="T29" s="37"/>
      <c r="U29" s="37"/>
      <c r="V29" s="37"/>
      <c r="W29" s="37"/>
      <c r="X29" s="37"/>
      <c r="Y29" s="37"/>
      <c r="Z29" s="37"/>
      <c r="AA29" s="37"/>
      <c r="AB29" s="37"/>
      <c r="AC29" s="37"/>
      <c r="AD29" s="37"/>
      <c r="AE29" s="37"/>
    </row>
    <row r="30" spans="1:31" s="2" customFormat="1" ht="25.4" customHeight="1">
      <c r="A30" s="37"/>
      <c r="B30" s="43"/>
      <c r="C30" s="37"/>
      <c r="D30" s="148" t="s">
        <v>46</v>
      </c>
      <c r="E30" s="37"/>
      <c r="F30" s="37"/>
      <c r="G30" s="37"/>
      <c r="H30" s="37"/>
      <c r="I30" s="135"/>
      <c r="J30" s="149">
        <f>ROUND(J101,2)</f>
        <v>0</v>
      </c>
      <c r="K30" s="37"/>
      <c r="L30" s="136"/>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7"/>
      <c r="J31" s="146"/>
      <c r="K31" s="146"/>
      <c r="L31" s="136"/>
      <c r="S31" s="37"/>
      <c r="T31" s="37"/>
      <c r="U31" s="37"/>
      <c r="V31" s="37"/>
      <c r="W31" s="37"/>
      <c r="X31" s="37"/>
      <c r="Y31" s="37"/>
      <c r="Z31" s="37"/>
      <c r="AA31" s="37"/>
      <c r="AB31" s="37"/>
      <c r="AC31" s="37"/>
      <c r="AD31" s="37"/>
      <c r="AE31" s="37"/>
    </row>
    <row r="32" spans="1:31" s="2" customFormat="1" ht="14.4" customHeight="1">
      <c r="A32" s="37"/>
      <c r="B32" s="43"/>
      <c r="C32" s="37"/>
      <c r="D32" s="37"/>
      <c r="E32" s="37"/>
      <c r="F32" s="150" t="s">
        <v>48</v>
      </c>
      <c r="G32" s="37"/>
      <c r="H32" s="37"/>
      <c r="I32" s="151" t="s">
        <v>47</v>
      </c>
      <c r="J32" s="150" t="s">
        <v>49</v>
      </c>
      <c r="K32" s="37"/>
      <c r="L32" s="136"/>
      <c r="S32" s="37"/>
      <c r="T32" s="37"/>
      <c r="U32" s="37"/>
      <c r="V32" s="37"/>
      <c r="W32" s="37"/>
      <c r="X32" s="37"/>
      <c r="Y32" s="37"/>
      <c r="Z32" s="37"/>
      <c r="AA32" s="37"/>
      <c r="AB32" s="37"/>
      <c r="AC32" s="37"/>
      <c r="AD32" s="37"/>
      <c r="AE32" s="37"/>
    </row>
    <row r="33" spans="1:31" s="2" customFormat="1" ht="14.4" customHeight="1">
      <c r="A33" s="37"/>
      <c r="B33" s="43"/>
      <c r="C33" s="37"/>
      <c r="D33" s="152" t="s">
        <v>50</v>
      </c>
      <c r="E33" s="133" t="s">
        <v>51</v>
      </c>
      <c r="F33" s="153">
        <f>ROUND((SUM(BE101:BE383)),2)</f>
        <v>0</v>
      </c>
      <c r="G33" s="37"/>
      <c r="H33" s="37"/>
      <c r="I33" s="154">
        <v>0.21</v>
      </c>
      <c r="J33" s="153">
        <f>ROUND(((SUM(BE101:BE383))*I33),2)</f>
        <v>0</v>
      </c>
      <c r="K33" s="37"/>
      <c r="L33" s="136"/>
      <c r="S33" s="37"/>
      <c r="T33" s="37"/>
      <c r="U33" s="37"/>
      <c r="V33" s="37"/>
      <c r="W33" s="37"/>
      <c r="X33" s="37"/>
      <c r="Y33" s="37"/>
      <c r="Z33" s="37"/>
      <c r="AA33" s="37"/>
      <c r="AB33" s="37"/>
      <c r="AC33" s="37"/>
      <c r="AD33" s="37"/>
      <c r="AE33" s="37"/>
    </row>
    <row r="34" spans="1:31" s="2" customFormat="1" ht="14.4" customHeight="1">
      <c r="A34" s="37"/>
      <c r="B34" s="43"/>
      <c r="C34" s="37"/>
      <c r="D34" s="37"/>
      <c r="E34" s="133" t="s">
        <v>52</v>
      </c>
      <c r="F34" s="153">
        <f>ROUND((SUM(BF101:BF383)),2)</f>
        <v>0</v>
      </c>
      <c r="G34" s="37"/>
      <c r="H34" s="37"/>
      <c r="I34" s="154">
        <v>0.15</v>
      </c>
      <c r="J34" s="153">
        <f>ROUND(((SUM(BF101:BF383))*I34),2)</f>
        <v>0</v>
      </c>
      <c r="K34" s="37"/>
      <c r="L34" s="136"/>
      <c r="S34" s="37"/>
      <c r="T34" s="37"/>
      <c r="U34" s="37"/>
      <c r="V34" s="37"/>
      <c r="W34" s="37"/>
      <c r="X34" s="37"/>
      <c r="Y34" s="37"/>
      <c r="Z34" s="37"/>
      <c r="AA34" s="37"/>
      <c r="AB34" s="37"/>
      <c r="AC34" s="37"/>
      <c r="AD34" s="37"/>
      <c r="AE34" s="37"/>
    </row>
    <row r="35" spans="1:31" s="2" customFormat="1" ht="14.4" customHeight="1" hidden="1">
      <c r="A35" s="37"/>
      <c r="B35" s="43"/>
      <c r="C35" s="37"/>
      <c r="D35" s="37"/>
      <c r="E35" s="133" t="s">
        <v>53</v>
      </c>
      <c r="F35" s="153">
        <f>ROUND((SUM(BG101:BG383)),2)</f>
        <v>0</v>
      </c>
      <c r="G35" s="37"/>
      <c r="H35" s="37"/>
      <c r="I35" s="154">
        <v>0.21</v>
      </c>
      <c r="J35" s="153">
        <f>0</f>
        <v>0</v>
      </c>
      <c r="K35" s="37"/>
      <c r="L35" s="136"/>
      <c r="S35" s="37"/>
      <c r="T35" s="37"/>
      <c r="U35" s="37"/>
      <c r="V35" s="37"/>
      <c r="W35" s="37"/>
      <c r="X35" s="37"/>
      <c r="Y35" s="37"/>
      <c r="Z35" s="37"/>
      <c r="AA35" s="37"/>
      <c r="AB35" s="37"/>
      <c r="AC35" s="37"/>
      <c r="AD35" s="37"/>
      <c r="AE35" s="37"/>
    </row>
    <row r="36" spans="1:31" s="2" customFormat="1" ht="14.4" customHeight="1" hidden="1">
      <c r="A36" s="37"/>
      <c r="B36" s="43"/>
      <c r="C36" s="37"/>
      <c r="D36" s="37"/>
      <c r="E36" s="133" t="s">
        <v>54</v>
      </c>
      <c r="F36" s="153">
        <f>ROUND((SUM(BH101:BH383)),2)</f>
        <v>0</v>
      </c>
      <c r="G36" s="37"/>
      <c r="H36" s="37"/>
      <c r="I36" s="154">
        <v>0.15</v>
      </c>
      <c r="J36" s="153">
        <f>0</f>
        <v>0</v>
      </c>
      <c r="K36" s="37"/>
      <c r="L36" s="136"/>
      <c r="S36" s="37"/>
      <c r="T36" s="37"/>
      <c r="U36" s="37"/>
      <c r="V36" s="37"/>
      <c r="W36" s="37"/>
      <c r="X36" s="37"/>
      <c r="Y36" s="37"/>
      <c r="Z36" s="37"/>
      <c r="AA36" s="37"/>
      <c r="AB36" s="37"/>
      <c r="AC36" s="37"/>
      <c r="AD36" s="37"/>
      <c r="AE36" s="37"/>
    </row>
    <row r="37" spans="1:31" s="2" customFormat="1" ht="14.4" customHeight="1" hidden="1">
      <c r="A37" s="37"/>
      <c r="B37" s="43"/>
      <c r="C37" s="37"/>
      <c r="D37" s="37"/>
      <c r="E37" s="133" t="s">
        <v>55</v>
      </c>
      <c r="F37" s="153">
        <f>ROUND((SUM(BI101:BI383)),2)</f>
        <v>0</v>
      </c>
      <c r="G37" s="37"/>
      <c r="H37" s="37"/>
      <c r="I37" s="154">
        <v>0</v>
      </c>
      <c r="J37" s="153">
        <f>0</f>
        <v>0</v>
      </c>
      <c r="K37" s="37"/>
      <c r="L37" s="136"/>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5"/>
      <c r="J38" s="37"/>
      <c r="K38" s="37"/>
      <c r="L38" s="136"/>
      <c r="S38" s="37"/>
      <c r="T38" s="37"/>
      <c r="U38" s="37"/>
      <c r="V38" s="37"/>
      <c r="W38" s="37"/>
      <c r="X38" s="37"/>
      <c r="Y38" s="37"/>
      <c r="Z38" s="37"/>
      <c r="AA38" s="37"/>
      <c r="AB38" s="37"/>
      <c r="AC38" s="37"/>
      <c r="AD38" s="37"/>
      <c r="AE38" s="37"/>
    </row>
    <row r="39" spans="1:31" s="2" customFormat="1" ht="25.4" customHeight="1">
      <c r="A39" s="37"/>
      <c r="B39" s="43"/>
      <c r="C39" s="155"/>
      <c r="D39" s="156" t="s">
        <v>56</v>
      </c>
      <c r="E39" s="157"/>
      <c r="F39" s="157"/>
      <c r="G39" s="158" t="s">
        <v>57</v>
      </c>
      <c r="H39" s="159" t="s">
        <v>58</v>
      </c>
      <c r="I39" s="160"/>
      <c r="J39" s="161">
        <f>SUM(J30:J37)</f>
        <v>0</v>
      </c>
      <c r="K39" s="162"/>
      <c r="L39" s="136"/>
      <c r="S39" s="37"/>
      <c r="T39" s="37"/>
      <c r="U39" s="37"/>
      <c r="V39" s="37"/>
      <c r="W39" s="37"/>
      <c r="X39" s="37"/>
      <c r="Y39" s="37"/>
      <c r="Z39" s="37"/>
      <c r="AA39" s="37"/>
      <c r="AB39" s="37"/>
      <c r="AC39" s="37"/>
      <c r="AD39" s="37"/>
      <c r="AE39" s="37"/>
    </row>
    <row r="40" spans="1:31" s="2" customFormat="1" ht="14.4" customHeight="1">
      <c r="A40" s="37"/>
      <c r="B40" s="163"/>
      <c r="C40" s="164"/>
      <c r="D40" s="164"/>
      <c r="E40" s="164"/>
      <c r="F40" s="164"/>
      <c r="G40" s="164"/>
      <c r="H40" s="164"/>
      <c r="I40" s="165"/>
      <c r="J40" s="164"/>
      <c r="K40" s="164"/>
      <c r="L40" s="136"/>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8"/>
      <c r="J44" s="167"/>
      <c r="K44" s="167"/>
      <c r="L44" s="136"/>
      <c r="S44" s="37"/>
      <c r="T44" s="37"/>
      <c r="U44" s="37"/>
      <c r="V44" s="37"/>
      <c r="W44" s="37"/>
      <c r="X44" s="37"/>
      <c r="Y44" s="37"/>
      <c r="Z44" s="37"/>
      <c r="AA44" s="37"/>
      <c r="AB44" s="37"/>
      <c r="AC44" s="37"/>
      <c r="AD44" s="37"/>
      <c r="AE44" s="37"/>
    </row>
    <row r="45" spans="1:31" s="2" customFormat="1" ht="24.95" customHeight="1">
      <c r="A45" s="37"/>
      <c r="B45" s="38"/>
      <c r="C45" s="21" t="s">
        <v>97</v>
      </c>
      <c r="D45" s="39"/>
      <c r="E45" s="39"/>
      <c r="F45" s="39"/>
      <c r="G45" s="39"/>
      <c r="H45" s="39"/>
      <c r="I45" s="135"/>
      <c r="J45" s="39"/>
      <c r="K45" s="39"/>
      <c r="L45" s="13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5"/>
      <c r="J46" s="39"/>
      <c r="K46" s="39"/>
      <c r="L46" s="136"/>
      <c r="S46" s="37"/>
      <c r="T46" s="37"/>
      <c r="U46" s="37"/>
      <c r="V46" s="37"/>
      <c r="W46" s="37"/>
      <c r="X46" s="37"/>
      <c r="Y46" s="37"/>
      <c r="Z46" s="37"/>
      <c r="AA46" s="37"/>
      <c r="AB46" s="37"/>
      <c r="AC46" s="37"/>
      <c r="AD46" s="37"/>
      <c r="AE46" s="37"/>
    </row>
    <row r="47" spans="1:31" s="2" customFormat="1" ht="12" customHeight="1">
      <c r="A47" s="37"/>
      <c r="B47" s="38"/>
      <c r="C47" s="30" t="s">
        <v>16</v>
      </c>
      <c r="D47" s="39"/>
      <c r="E47" s="39"/>
      <c r="F47" s="39"/>
      <c r="G47" s="39"/>
      <c r="H47" s="39"/>
      <c r="I47" s="135"/>
      <c r="J47" s="39"/>
      <c r="K47" s="39"/>
      <c r="L47" s="136"/>
      <c r="S47" s="37"/>
      <c r="T47" s="37"/>
      <c r="U47" s="37"/>
      <c r="V47" s="37"/>
      <c r="W47" s="37"/>
      <c r="X47" s="37"/>
      <c r="Y47" s="37"/>
      <c r="Z47" s="37"/>
      <c r="AA47" s="37"/>
      <c r="AB47" s="37"/>
      <c r="AC47" s="37"/>
      <c r="AD47" s="37"/>
      <c r="AE47" s="37"/>
    </row>
    <row r="48" spans="1:31" s="2" customFormat="1" ht="16.5" customHeight="1">
      <c r="A48" s="37"/>
      <c r="B48" s="38"/>
      <c r="C48" s="39"/>
      <c r="D48" s="39"/>
      <c r="E48" s="169" t="str">
        <f>E7</f>
        <v>Novostavba pobytového zařízení v ulici Sokolovská v Sokolově</v>
      </c>
      <c r="F48" s="30"/>
      <c r="G48" s="30"/>
      <c r="H48" s="30"/>
      <c r="I48" s="135"/>
      <c r="J48" s="39"/>
      <c r="K48" s="39"/>
      <c r="L48" s="136"/>
      <c r="S48" s="37"/>
      <c r="T48" s="37"/>
      <c r="U48" s="37"/>
      <c r="V48" s="37"/>
      <c r="W48" s="37"/>
      <c r="X48" s="37"/>
      <c r="Y48" s="37"/>
      <c r="Z48" s="37"/>
      <c r="AA48" s="37"/>
      <c r="AB48" s="37"/>
      <c r="AC48" s="37"/>
      <c r="AD48" s="37"/>
      <c r="AE48" s="37"/>
    </row>
    <row r="49" spans="1:31" s="2" customFormat="1" ht="12" customHeight="1">
      <c r="A49" s="37"/>
      <c r="B49" s="38"/>
      <c r="C49" s="30" t="s">
        <v>95</v>
      </c>
      <c r="D49" s="39"/>
      <c r="E49" s="39"/>
      <c r="F49" s="39"/>
      <c r="G49" s="39"/>
      <c r="H49" s="39"/>
      <c r="I49" s="135"/>
      <c r="J49" s="39"/>
      <c r="K49" s="39"/>
      <c r="L49" s="136"/>
      <c r="S49" s="37"/>
      <c r="T49" s="37"/>
      <c r="U49" s="37"/>
      <c r="V49" s="37"/>
      <c r="W49" s="37"/>
      <c r="X49" s="37"/>
      <c r="Y49" s="37"/>
      <c r="Z49" s="37"/>
      <c r="AA49" s="37"/>
      <c r="AB49" s="37"/>
      <c r="AC49" s="37"/>
      <c r="AD49" s="37"/>
      <c r="AE49" s="37"/>
    </row>
    <row r="50" spans="1:31" s="2" customFormat="1" ht="16.5" customHeight="1">
      <c r="A50" s="37"/>
      <c r="B50" s="38"/>
      <c r="C50" s="39"/>
      <c r="D50" s="39"/>
      <c r="E50" s="68" t="str">
        <f>E9</f>
        <v>01 - D.2.1 - Gastrotechnologie</v>
      </c>
      <c r="F50" s="39"/>
      <c r="G50" s="39"/>
      <c r="H50" s="39"/>
      <c r="I50" s="135"/>
      <c r="J50" s="39"/>
      <c r="K50" s="39"/>
      <c r="L50" s="13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5"/>
      <c r="J51" s="39"/>
      <c r="K51" s="39"/>
      <c r="L51" s="136"/>
      <c r="S51" s="37"/>
      <c r="T51" s="37"/>
      <c r="U51" s="37"/>
      <c r="V51" s="37"/>
      <c r="W51" s="37"/>
      <c r="X51" s="37"/>
      <c r="Y51" s="37"/>
      <c r="Z51" s="37"/>
      <c r="AA51" s="37"/>
      <c r="AB51" s="37"/>
      <c r="AC51" s="37"/>
      <c r="AD51" s="37"/>
      <c r="AE51" s="37"/>
    </row>
    <row r="52" spans="1:31" s="2" customFormat="1" ht="12" customHeight="1">
      <c r="A52" s="37"/>
      <c r="B52" s="38"/>
      <c r="C52" s="30" t="s">
        <v>22</v>
      </c>
      <c r="D52" s="39"/>
      <c r="E52" s="39"/>
      <c r="F52" s="25" t="str">
        <f>F12</f>
        <v>Sokolov</v>
      </c>
      <c r="G52" s="39"/>
      <c r="H52" s="39"/>
      <c r="I52" s="139" t="s">
        <v>24</v>
      </c>
      <c r="J52" s="71" t="str">
        <f>IF(J12="","",J12)</f>
        <v>25. 5. 2020</v>
      </c>
      <c r="K52" s="39"/>
      <c r="L52" s="13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5"/>
      <c r="J53" s="39"/>
      <c r="K53" s="39"/>
      <c r="L53" s="136"/>
      <c r="S53" s="37"/>
      <c r="T53" s="37"/>
      <c r="U53" s="37"/>
      <c r="V53" s="37"/>
      <c r="W53" s="37"/>
      <c r="X53" s="37"/>
      <c r="Y53" s="37"/>
      <c r="Z53" s="37"/>
      <c r="AA53" s="37"/>
      <c r="AB53" s="37"/>
      <c r="AC53" s="37"/>
      <c r="AD53" s="37"/>
      <c r="AE53" s="37"/>
    </row>
    <row r="54" spans="1:31" s="2" customFormat="1" ht="40.05" customHeight="1">
      <c r="A54" s="37"/>
      <c r="B54" s="38"/>
      <c r="C54" s="30" t="s">
        <v>30</v>
      </c>
      <c r="D54" s="39"/>
      <c r="E54" s="39"/>
      <c r="F54" s="25" t="str">
        <f>E15</f>
        <v xml:space="preserve"> </v>
      </c>
      <c r="G54" s="39"/>
      <c r="H54" s="39"/>
      <c r="I54" s="139" t="s">
        <v>37</v>
      </c>
      <c r="J54" s="35" t="str">
        <f>E21</f>
        <v>Ing. arch. Václav Zůna, Nemocniční 1897/49, 352 01</v>
      </c>
      <c r="K54" s="39"/>
      <c r="L54" s="136"/>
      <c r="S54" s="37"/>
      <c r="T54" s="37"/>
      <c r="U54" s="37"/>
      <c r="V54" s="37"/>
      <c r="W54" s="37"/>
      <c r="X54" s="37"/>
      <c r="Y54" s="37"/>
      <c r="Z54" s="37"/>
      <c r="AA54" s="37"/>
      <c r="AB54" s="37"/>
      <c r="AC54" s="37"/>
      <c r="AD54" s="37"/>
      <c r="AE54" s="37"/>
    </row>
    <row r="55" spans="1:31" s="2" customFormat="1" ht="15.15" customHeight="1">
      <c r="A55" s="37"/>
      <c r="B55" s="38"/>
      <c r="C55" s="30" t="s">
        <v>35</v>
      </c>
      <c r="D55" s="39"/>
      <c r="E55" s="39"/>
      <c r="F55" s="25" t="str">
        <f>IF(E18="","",E18)</f>
        <v>Vyplň údaj</v>
      </c>
      <c r="G55" s="39"/>
      <c r="H55" s="39"/>
      <c r="I55" s="139" t="s">
        <v>41</v>
      </c>
      <c r="J55" s="35" t="str">
        <f>E24</f>
        <v>Jakub Vilingr</v>
      </c>
      <c r="K55" s="39"/>
      <c r="L55" s="136"/>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5"/>
      <c r="J56" s="39"/>
      <c r="K56" s="39"/>
      <c r="L56" s="136"/>
      <c r="S56" s="37"/>
      <c r="T56" s="37"/>
      <c r="U56" s="37"/>
      <c r="V56" s="37"/>
      <c r="W56" s="37"/>
      <c r="X56" s="37"/>
      <c r="Y56" s="37"/>
      <c r="Z56" s="37"/>
      <c r="AA56" s="37"/>
      <c r="AB56" s="37"/>
      <c r="AC56" s="37"/>
      <c r="AD56" s="37"/>
      <c r="AE56" s="37"/>
    </row>
    <row r="57" spans="1:31" s="2" customFormat="1" ht="29.25" customHeight="1">
      <c r="A57" s="37"/>
      <c r="B57" s="38"/>
      <c r="C57" s="170" t="s">
        <v>98</v>
      </c>
      <c r="D57" s="171"/>
      <c r="E57" s="171"/>
      <c r="F57" s="171"/>
      <c r="G57" s="171"/>
      <c r="H57" s="171"/>
      <c r="I57" s="172"/>
      <c r="J57" s="173" t="s">
        <v>99</v>
      </c>
      <c r="K57" s="171"/>
      <c r="L57" s="136"/>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5"/>
      <c r="J58" s="39"/>
      <c r="K58" s="39"/>
      <c r="L58" s="136"/>
      <c r="S58" s="37"/>
      <c r="T58" s="37"/>
      <c r="U58" s="37"/>
      <c r="V58" s="37"/>
      <c r="W58" s="37"/>
      <c r="X58" s="37"/>
      <c r="Y58" s="37"/>
      <c r="Z58" s="37"/>
      <c r="AA58" s="37"/>
      <c r="AB58" s="37"/>
      <c r="AC58" s="37"/>
      <c r="AD58" s="37"/>
      <c r="AE58" s="37"/>
    </row>
    <row r="59" spans="1:47" s="2" customFormat="1" ht="22.8" customHeight="1">
      <c r="A59" s="37"/>
      <c r="B59" s="38"/>
      <c r="C59" s="174" t="s">
        <v>78</v>
      </c>
      <c r="D59" s="39"/>
      <c r="E59" s="39"/>
      <c r="F59" s="39"/>
      <c r="G59" s="39"/>
      <c r="H59" s="39"/>
      <c r="I59" s="135"/>
      <c r="J59" s="101">
        <f>J101</f>
        <v>0</v>
      </c>
      <c r="K59" s="39"/>
      <c r="L59" s="136"/>
      <c r="S59" s="37"/>
      <c r="T59" s="37"/>
      <c r="U59" s="37"/>
      <c r="V59" s="37"/>
      <c r="W59" s="37"/>
      <c r="X59" s="37"/>
      <c r="Y59" s="37"/>
      <c r="Z59" s="37"/>
      <c r="AA59" s="37"/>
      <c r="AB59" s="37"/>
      <c r="AC59" s="37"/>
      <c r="AD59" s="37"/>
      <c r="AE59" s="37"/>
      <c r="AU59" s="15" t="s">
        <v>100</v>
      </c>
    </row>
    <row r="60" spans="1:31" s="9" customFormat="1" ht="24.95" customHeight="1">
      <c r="A60" s="9"/>
      <c r="B60" s="175"/>
      <c r="C60" s="176"/>
      <c r="D60" s="177" t="s">
        <v>101</v>
      </c>
      <c r="E60" s="178"/>
      <c r="F60" s="178"/>
      <c r="G60" s="178"/>
      <c r="H60" s="178"/>
      <c r="I60" s="179"/>
      <c r="J60" s="180">
        <f>J102</f>
        <v>0</v>
      </c>
      <c r="K60" s="176"/>
      <c r="L60" s="181"/>
      <c r="S60" s="9"/>
      <c r="T60" s="9"/>
      <c r="U60" s="9"/>
      <c r="V60" s="9"/>
      <c r="W60" s="9"/>
      <c r="X60" s="9"/>
      <c r="Y60" s="9"/>
      <c r="Z60" s="9"/>
      <c r="AA60" s="9"/>
      <c r="AB60" s="9"/>
      <c r="AC60" s="9"/>
      <c r="AD60" s="9"/>
      <c r="AE60" s="9"/>
    </row>
    <row r="61" spans="1:31" s="10" customFormat="1" ht="19.9" customHeight="1">
      <c r="A61" s="10"/>
      <c r="B61" s="182"/>
      <c r="C61" s="183"/>
      <c r="D61" s="184" t="s">
        <v>102</v>
      </c>
      <c r="E61" s="185"/>
      <c r="F61" s="185"/>
      <c r="G61" s="185"/>
      <c r="H61" s="185"/>
      <c r="I61" s="186"/>
      <c r="J61" s="187">
        <f>J103</f>
        <v>0</v>
      </c>
      <c r="K61" s="183"/>
      <c r="L61" s="188"/>
      <c r="S61" s="10"/>
      <c r="T61" s="10"/>
      <c r="U61" s="10"/>
      <c r="V61" s="10"/>
      <c r="W61" s="10"/>
      <c r="X61" s="10"/>
      <c r="Y61" s="10"/>
      <c r="Z61" s="10"/>
      <c r="AA61" s="10"/>
      <c r="AB61" s="10"/>
      <c r="AC61" s="10"/>
      <c r="AD61" s="10"/>
      <c r="AE61" s="10"/>
    </row>
    <row r="62" spans="1:31" s="10" customFormat="1" ht="14.85" customHeight="1">
      <c r="A62" s="10"/>
      <c r="B62" s="182"/>
      <c r="C62" s="183"/>
      <c r="D62" s="184" t="s">
        <v>103</v>
      </c>
      <c r="E62" s="185"/>
      <c r="F62" s="185"/>
      <c r="G62" s="185"/>
      <c r="H62" s="185"/>
      <c r="I62" s="186"/>
      <c r="J62" s="187">
        <f>J104</f>
        <v>0</v>
      </c>
      <c r="K62" s="183"/>
      <c r="L62" s="188"/>
      <c r="S62" s="10"/>
      <c r="T62" s="10"/>
      <c r="U62" s="10"/>
      <c r="V62" s="10"/>
      <c r="W62" s="10"/>
      <c r="X62" s="10"/>
      <c r="Y62" s="10"/>
      <c r="Z62" s="10"/>
      <c r="AA62" s="10"/>
      <c r="AB62" s="10"/>
      <c r="AC62" s="10"/>
      <c r="AD62" s="10"/>
      <c r="AE62" s="10"/>
    </row>
    <row r="63" spans="1:31" s="10" customFormat="1" ht="14.85" customHeight="1">
      <c r="A63" s="10"/>
      <c r="B63" s="182"/>
      <c r="C63" s="183"/>
      <c r="D63" s="184" t="s">
        <v>104</v>
      </c>
      <c r="E63" s="185"/>
      <c r="F63" s="185"/>
      <c r="G63" s="185"/>
      <c r="H63" s="185"/>
      <c r="I63" s="186"/>
      <c r="J63" s="187">
        <f>J123</f>
        <v>0</v>
      </c>
      <c r="K63" s="183"/>
      <c r="L63" s="188"/>
      <c r="S63" s="10"/>
      <c r="T63" s="10"/>
      <c r="U63" s="10"/>
      <c r="V63" s="10"/>
      <c r="W63" s="10"/>
      <c r="X63" s="10"/>
      <c r="Y63" s="10"/>
      <c r="Z63" s="10"/>
      <c r="AA63" s="10"/>
      <c r="AB63" s="10"/>
      <c r="AC63" s="10"/>
      <c r="AD63" s="10"/>
      <c r="AE63" s="10"/>
    </row>
    <row r="64" spans="1:31" s="10" customFormat="1" ht="14.85" customHeight="1">
      <c r="A64" s="10"/>
      <c r="B64" s="182"/>
      <c r="C64" s="183"/>
      <c r="D64" s="184" t="s">
        <v>105</v>
      </c>
      <c r="E64" s="185"/>
      <c r="F64" s="185"/>
      <c r="G64" s="185"/>
      <c r="H64" s="185"/>
      <c r="I64" s="186"/>
      <c r="J64" s="187">
        <f>J139</f>
        <v>0</v>
      </c>
      <c r="K64" s="183"/>
      <c r="L64" s="188"/>
      <c r="S64" s="10"/>
      <c r="T64" s="10"/>
      <c r="U64" s="10"/>
      <c r="V64" s="10"/>
      <c r="W64" s="10"/>
      <c r="X64" s="10"/>
      <c r="Y64" s="10"/>
      <c r="Z64" s="10"/>
      <c r="AA64" s="10"/>
      <c r="AB64" s="10"/>
      <c r="AC64" s="10"/>
      <c r="AD64" s="10"/>
      <c r="AE64" s="10"/>
    </row>
    <row r="65" spans="1:31" s="10" customFormat="1" ht="14.85" customHeight="1">
      <c r="A65" s="10"/>
      <c r="B65" s="182"/>
      <c r="C65" s="183"/>
      <c r="D65" s="184" t="s">
        <v>106</v>
      </c>
      <c r="E65" s="185"/>
      <c r="F65" s="185"/>
      <c r="G65" s="185"/>
      <c r="H65" s="185"/>
      <c r="I65" s="186"/>
      <c r="J65" s="187">
        <f>J155</f>
        <v>0</v>
      </c>
      <c r="K65" s="183"/>
      <c r="L65" s="188"/>
      <c r="S65" s="10"/>
      <c r="T65" s="10"/>
      <c r="U65" s="10"/>
      <c r="V65" s="10"/>
      <c r="W65" s="10"/>
      <c r="X65" s="10"/>
      <c r="Y65" s="10"/>
      <c r="Z65" s="10"/>
      <c r="AA65" s="10"/>
      <c r="AB65" s="10"/>
      <c r="AC65" s="10"/>
      <c r="AD65" s="10"/>
      <c r="AE65" s="10"/>
    </row>
    <row r="66" spans="1:31" s="10" customFormat="1" ht="14.85" customHeight="1">
      <c r="A66" s="10"/>
      <c r="B66" s="182"/>
      <c r="C66" s="183"/>
      <c r="D66" s="184" t="s">
        <v>107</v>
      </c>
      <c r="E66" s="185"/>
      <c r="F66" s="185"/>
      <c r="G66" s="185"/>
      <c r="H66" s="185"/>
      <c r="I66" s="186"/>
      <c r="J66" s="187">
        <f>J162</f>
        <v>0</v>
      </c>
      <c r="K66" s="183"/>
      <c r="L66" s="188"/>
      <c r="S66" s="10"/>
      <c r="T66" s="10"/>
      <c r="U66" s="10"/>
      <c r="V66" s="10"/>
      <c r="W66" s="10"/>
      <c r="X66" s="10"/>
      <c r="Y66" s="10"/>
      <c r="Z66" s="10"/>
      <c r="AA66" s="10"/>
      <c r="AB66" s="10"/>
      <c r="AC66" s="10"/>
      <c r="AD66" s="10"/>
      <c r="AE66" s="10"/>
    </row>
    <row r="67" spans="1:31" s="10" customFormat="1" ht="14.85" customHeight="1">
      <c r="A67" s="10"/>
      <c r="B67" s="182"/>
      <c r="C67" s="183"/>
      <c r="D67" s="184" t="s">
        <v>108</v>
      </c>
      <c r="E67" s="185"/>
      <c r="F67" s="185"/>
      <c r="G67" s="185"/>
      <c r="H67" s="185"/>
      <c r="I67" s="186"/>
      <c r="J67" s="187">
        <f>J169</f>
        <v>0</v>
      </c>
      <c r="K67" s="183"/>
      <c r="L67" s="188"/>
      <c r="S67" s="10"/>
      <c r="T67" s="10"/>
      <c r="U67" s="10"/>
      <c r="V67" s="10"/>
      <c r="W67" s="10"/>
      <c r="X67" s="10"/>
      <c r="Y67" s="10"/>
      <c r="Z67" s="10"/>
      <c r="AA67" s="10"/>
      <c r="AB67" s="10"/>
      <c r="AC67" s="10"/>
      <c r="AD67" s="10"/>
      <c r="AE67" s="10"/>
    </row>
    <row r="68" spans="1:31" s="10" customFormat="1" ht="14.85" customHeight="1">
      <c r="A68" s="10"/>
      <c r="B68" s="182"/>
      <c r="C68" s="183"/>
      <c r="D68" s="184" t="s">
        <v>109</v>
      </c>
      <c r="E68" s="185"/>
      <c r="F68" s="185"/>
      <c r="G68" s="185"/>
      <c r="H68" s="185"/>
      <c r="I68" s="186"/>
      <c r="J68" s="187">
        <f>J212</f>
        <v>0</v>
      </c>
      <c r="K68" s="183"/>
      <c r="L68" s="188"/>
      <c r="S68" s="10"/>
      <c r="T68" s="10"/>
      <c r="U68" s="10"/>
      <c r="V68" s="10"/>
      <c r="W68" s="10"/>
      <c r="X68" s="10"/>
      <c r="Y68" s="10"/>
      <c r="Z68" s="10"/>
      <c r="AA68" s="10"/>
      <c r="AB68" s="10"/>
      <c r="AC68" s="10"/>
      <c r="AD68" s="10"/>
      <c r="AE68" s="10"/>
    </row>
    <row r="69" spans="1:31" s="10" customFormat="1" ht="14.85" customHeight="1">
      <c r="A69" s="10"/>
      <c r="B69" s="182"/>
      <c r="C69" s="183"/>
      <c r="D69" s="184" t="s">
        <v>110</v>
      </c>
      <c r="E69" s="185"/>
      <c r="F69" s="185"/>
      <c r="G69" s="185"/>
      <c r="H69" s="185"/>
      <c r="I69" s="186"/>
      <c r="J69" s="187">
        <f>J222</f>
        <v>0</v>
      </c>
      <c r="K69" s="183"/>
      <c r="L69" s="188"/>
      <c r="S69" s="10"/>
      <c r="T69" s="10"/>
      <c r="U69" s="10"/>
      <c r="V69" s="10"/>
      <c r="W69" s="10"/>
      <c r="X69" s="10"/>
      <c r="Y69" s="10"/>
      <c r="Z69" s="10"/>
      <c r="AA69" s="10"/>
      <c r="AB69" s="10"/>
      <c r="AC69" s="10"/>
      <c r="AD69" s="10"/>
      <c r="AE69" s="10"/>
    </row>
    <row r="70" spans="1:31" s="10" customFormat="1" ht="14.85" customHeight="1">
      <c r="A70" s="10"/>
      <c r="B70" s="182"/>
      <c r="C70" s="183"/>
      <c r="D70" s="184" t="s">
        <v>111</v>
      </c>
      <c r="E70" s="185"/>
      <c r="F70" s="185"/>
      <c r="G70" s="185"/>
      <c r="H70" s="185"/>
      <c r="I70" s="186"/>
      <c r="J70" s="187">
        <f>J235</f>
        <v>0</v>
      </c>
      <c r="K70" s="183"/>
      <c r="L70" s="188"/>
      <c r="S70" s="10"/>
      <c r="T70" s="10"/>
      <c r="U70" s="10"/>
      <c r="V70" s="10"/>
      <c r="W70" s="10"/>
      <c r="X70" s="10"/>
      <c r="Y70" s="10"/>
      <c r="Z70" s="10"/>
      <c r="AA70" s="10"/>
      <c r="AB70" s="10"/>
      <c r="AC70" s="10"/>
      <c r="AD70" s="10"/>
      <c r="AE70" s="10"/>
    </row>
    <row r="71" spans="1:31" s="10" customFormat="1" ht="14.85" customHeight="1">
      <c r="A71" s="10"/>
      <c r="B71" s="182"/>
      <c r="C71" s="183"/>
      <c r="D71" s="184" t="s">
        <v>112</v>
      </c>
      <c r="E71" s="185"/>
      <c r="F71" s="185"/>
      <c r="G71" s="185"/>
      <c r="H71" s="185"/>
      <c r="I71" s="186"/>
      <c r="J71" s="187">
        <f>J245</f>
        <v>0</v>
      </c>
      <c r="K71" s="183"/>
      <c r="L71" s="188"/>
      <c r="S71" s="10"/>
      <c r="T71" s="10"/>
      <c r="U71" s="10"/>
      <c r="V71" s="10"/>
      <c r="W71" s="10"/>
      <c r="X71" s="10"/>
      <c r="Y71" s="10"/>
      <c r="Z71" s="10"/>
      <c r="AA71" s="10"/>
      <c r="AB71" s="10"/>
      <c r="AC71" s="10"/>
      <c r="AD71" s="10"/>
      <c r="AE71" s="10"/>
    </row>
    <row r="72" spans="1:31" s="10" customFormat="1" ht="14.85" customHeight="1">
      <c r="A72" s="10"/>
      <c r="B72" s="182"/>
      <c r="C72" s="183"/>
      <c r="D72" s="184" t="s">
        <v>113</v>
      </c>
      <c r="E72" s="185"/>
      <c r="F72" s="185"/>
      <c r="G72" s="185"/>
      <c r="H72" s="185"/>
      <c r="I72" s="186"/>
      <c r="J72" s="187">
        <f>J255</f>
        <v>0</v>
      </c>
      <c r="K72" s="183"/>
      <c r="L72" s="188"/>
      <c r="S72" s="10"/>
      <c r="T72" s="10"/>
      <c r="U72" s="10"/>
      <c r="V72" s="10"/>
      <c r="W72" s="10"/>
      <c r="X72" s="10"/>
      <c r="Y72" s="10"/>
      <c r="Z72" s="10"/>
      <c r="AA72" s="10"/>
      <c r="AB72" s="10"/>
      <c r="AC72" s="10"/>
      <c r="AD72" s="10"/>
      <c r="AE72" s="10"/>
    </row>
    <row r="73" spans="1:31" s="10" customFormat="1" ht="14.85" customHeight="1">
      <c r="A73" s="10"/>
      <c r="B73" s="182"/>
      <c r="C73" s="183"/>
      <c r="D73" s="184" t="s">
        <v>114</v>
      </c>
      <c r="E73" s="185"/>
      <c r="F73" s="185"/>
      <c r="G73" s="185"/>
      <c r="H73" s="185"/>
      <c r="I73" s="186"/>
      <c r="J73" s="187">
        <f>J271</f>
        <v>0</v>
      </c>
      <c r="K73" s="183"/>
      <c r="L73" s="188"/>
      <c r="S73" s="10"/>
      <c r="T73" s="10"/>
      <c r="U73" s="10"/>
      <c r="V73" s="10"/>
      <c r="W73" s="10"/>
      <c r="X73" s="10"/>
      <c r="Y73" s="10"/>
      <c r="Z73" s="10"/>
      <c r="AA73" s="10"/>
      <c r="AB73" s="10"/>
      <c r="AC73" s="10"/>
      <c r="AD73" s="10"/>
      <c r="AE73" s="10"/>
    </row>
    <row r="74" spans="1:31" s="10" customFormat="1" ht="14.85" customHeight="1">
      <c r="A74" s="10"/>
      <c r="B74" s="182"/>
      <c r="C74" s="183"/>
      <c r="D74" s="184" t="s">
        <v>115</v>
      </c>
      <c r="E74" s="185"/>
      <c r="F74" s="185"/>
      <c r="G74" s="185"/>
      <c r="H74" s="185"/>
      <c r="I74" s="186"/>
      <c r="J74" s="187">
        <f>J305</f>
        <v>0</v>
      </c>
      <c r="K74" s="183"/>
      <c r="L74" s="188"/>
      <c r="S74" s="10"/>
      <c r="T74" s="10"/>
      <c r="U74" s="10"/>
      <c r="V74" s="10"/>
      <c r="W74" s="10"/>
      <c r="X74" s="10"/>
      <c r="Y74" s="10"/>
      <c r="Z74" s="10"/>
      <c r="AA74" s="10"/>
      <c r="AB74" s="10"/>
      <c r="AC74" s="10"/>
      <c r="AD74" s="10"/>
      <c r="AE74" s="10"/>
    </row>
    <row r="75" spans="1:31" s="10" customFormat="1" ht="14.85" customHeight="1">
      <c r="A75" s="10"/>
      <c r="B75" s="182"/>
      <c r="C75" s="183"/>
      <c r="D75" s="184" t="s">
        <v>116</v>
      </c>
      <c r="E75" s="185"/>
      <c r="F75" s="185"/>
      <c r="G75" s="185"/>
      <c r="H75" s="185"/>
      <c r="I75" s="186"/>
      <c r="J75" s="187">
        <f>J330</f>
        <v>0</v>
      </c>
      <c r="K75" s="183"/>
      <c r="L75" s="188"/>
      <c r="S75" s="10"/>
      <c r="T75" s="10"/>
      <c r="U75" s="10"/>
      <c r="V75" s="10"/>
      <c r="W75" s="10"/>
      <c r="X75" s="10"/>
      <c r="Y75" s="10"/>
      <c r="Z75" s="10"/>
      <c r="AA75" s="10"/>
      <c r="AB75" s="10"/>
      <c r="AC75" s="10"/>
      <c r="AD75" s="10"/>
      <c r="AE75" s="10"/>
    </row>
    <row r="76" spans="1:31" s="10" customFormat="1" ht="14.85" customHeight="1">
      <c r="A76" s="10"/>
      <c r="B76" s="182"/>
      <c r="C76" s="183"/>
      <c r="D76" s="184" t="s">
        <v>117</v>
      </c>
      <c r="E76" s="185"/>
      <c r="F76" s="185"/>
      <c r="G76" s="185"/>
      <c r="H76" s="185"/>
      <c r="I76" s="186"/>
      <c r="J76" s="187">
        <f>J337</f>
        <v>0</v>
      </c>
      <c r="K76" s="183"/>
      <c r="L76" s="188"/>
      <c r="S76" s="10"/>
      <c r="T76" s="10"/>
      <c r="U76" s="10"/>
      <c r="V76" s="10"/>
      <c r="W76" s="10"/>
      <c r="X76" s="10"/>
      <c r="Y76" s="10"/>
      <c r="Z76" s="10"/>
      <c r="AA76" s="10"/>
      <c r="AB76" s="10"/>
      <c r="AC76" s="10"/>
      <c r="AD76" s="10"/>
      <c r="AE76" s="10"/>
    </row>
    <row r="77" spans="1:31" s="10" customFormat="1" ht="14.85" customHeight="1">
      <c r="A77" s="10"/>
      <c r="B77" s="182"/>
      <c r="C77" s="183"/>
      <c r="D77" s="184" t="s">
        <v>118</v>
      </c>
      <c r="E77" s="185"/>
      <c r="F77" s="185"/>
      <c r="G77" s="185"/>
      <c r="H77" s="185"/>
      <c r="I77" s="186"/>
      <c r="J77" s="187">
        <f>J347</f>
        <v>0</v>
      </c>
      <c r="K77" s="183"/>
      <c r="L77" s="188"/>
      <c r="S77" s="10"/>
      <c r="T77" s="10"/>
      <c r="U77" s="10"/>
      <c r="V77" s="10"/>
      <c r="W77" s="10"/>
      <c r="X77" s="10"/>
      <c r="Y77" s="10"/>
      <c r="Z77" s="10"/>
      <c r="AA77" s="10"/>
      <c r="AB77" s="10"/>
      <c r="AC77" s="10"/>
      <c r="AD77" s="10"/>
      <c r="AE77" s="10"/>
    </row>
    <row r="78" spans="1:31" s="10" customFormat="1" ht="14.85" customHeight="1">
      <c r="A78" s="10"/>
      <c r="B78" s="182"/>
      <c r="C78" s="183"/>
      <c r="D78" s="184" t="s">
        <v>119</v>
      </c>
      <c r="E78" s="185"/>
      <c r="F78" s="185"/>
      <c r="G78" s="185"/>
      <c r="H78" s="185"/>
      <c r="I78" s="186"/>
      <c r="J78" s="187">
        <f>J357</f>
        <v>0</v>
      </c>
      <c r="K78" s="183"/>
      <c r="L78" s="188"/>
      <c r="S78" s="10"/>
      <c r="T78" s="10"/>
      <c r="U78" s="10"/>
      <c r="V78" s="10"/>
      <c r="W78" s="10"/>
      <c r="X78" s="10"/>
      <c r="Y78" s="10"/>
      <c r="Z78" s="10"/>
      <c r="AA78" s="10"/>
      <c r="AB78" s="10"/>
      <c r="AC78" s="10"/>
      <c r="AD78" s="10"/>
      <c r="AE78" s="10"/>
    </row>
    <row r="79" spans="1:31" s="10" customFormat="1" ht="14.85" customHeight="1">
      <c r="A79" s="10"/>
      <c r="B79" s="182"/>
      <c r="C79" s="183"/>
      <c r="D79" s="184" t="s">
        <v>120</v>
      </c>
      <c r="E79" s="185"/>
      <c r="F79" s="185"/>
      <c r="G79" s="185"/>
      <c r="H79" s="185"/>
      <c r="I79" s="186"/>
      <c r="J79" s="187">
        <f>J367</f>
        <v>0</v>
      </c>
      <c r="K79" s="183"/>
      <c r="L79" s="188"/>
      <c r="S79" s="10"/>
      <c r="T79" s="10"/>
      <c r="U79" s="10"/>
      <c r="V79" s="10"/>
      <c r="W79" s="10"/>
      <c r="X79" s="10"/>
      <c r="Y79" s="10"/>
      <c r="Z79" s="10"/>
      <c r="AA79" s="10"/>
      <c r="AB79" s="10"/>
      <c r="AC79" s="10"/>
      <c r="AD79" s="10"/>
      <c r="AE79" s="10"/>
    </row>
    <row r="80" spans="1:31" s="9" customFormat="1" ht="24.95" customHeight="1">
      <c r="A80" s="9"/>
      <c r="B80" s="175"/>
      <c r="C80" s="176"/>
      <c r="D80" s="177" t="s">
        <v>121</v>
      </c>
      <c r="E80" s="178"/>
      <c r="F80" s="178"/>
      <c r="G80" s="178"/>
      <c r="H80" s="178"/>
      <c r="I80" s="179"/>
      <c r="J80" s="180">
        <f>J377</f>
        <v>0</v>
      </c>
      <c r="K80" s="176"/>
      <c r="L80" s="181"/>
      <c r="S80" s="9"/>
      <c r="T80" s="9"/>
      <c r="U80" s="9"/>
      <c r="V80" s="9"/>
      <c r="W80" s="9"/>
      <c r="X80" s="9"/>
      <c r="Y80" s="9"/>
      <c r="Z80" s="9"/>
      <c r="AA80" s="9"/>
      <c r="AB80" s="9"/>
      <c r="AC80" s="9"/>
      <c r="AD80" s="9"/>
      <c r="AE80" s="9"/>
    </row>
    <row r="81" spans="1:31" s="9" customFormat="1" ht="24.95" customHeight="1">
      <c r="A81" s="9"/>
      <c r="B81" s="175"/>
      <c r="C81" s="176"/>
      <c r="D81" s="177" t="s">
        <v>122</v>
      </c>
      <c r="E81" s="178"/>
      <c r="F81" s="178"/>
      <c r="G81" s="178"/>
      <c r="H81" s="178"/>
      <c r="I81" s="179"/>
      <c r="J81" s="180">
        <f>J381</f>
        <v>0</v>
      </c>
      <c r="K81" s="176"/>
      <c r="L81" s="181"/>
      <c r="S81" s="9"/>
      <c r="T81" s="9"/>
      <c r="U81" s="9"/>
      <c r="V81" s="9"/>
      <c r="W81" s="9"/>
      <c r="X81" s="9"/>
      <c r="Y81" s="9"/>
      <c r="Z81" s="9"/>
      <c r="AA81" s="9"/>
      <c r="AB81" s="9"/>
      <c r="AC81" s="9"/>
      <c r="AD81" s="9"/>
      <c r="AE81" s="9"/>
    </row>
    <row r="82" spans="1:31" s="2" customFormat="1" ht="21.8" customHeight="1">
      <c r="A82" s="37"/>
      <c r="B82" s="38"/>
      <c r="C82" s="39"/>
      <c r="D82" s="39"/>
      <c r="E82" s="39"/>
      <c r="F82" s="39"/>
      <c r="G82" s="39"/>
      <c r="H82" s="39"/>
      <c r="I82" s="135"/>
      <c r="J82" s="39"/>
      <c r="K82" s="39"/>
      <c r="L82" s="136"/>
      <c r="S82" s="37"/>
      <c r="T82" s="37"/>
      <c r="U82" s="37"/>
      <c r="V82" s="37"/>
      <c r="W82" s="37"/>
      <c r="X82" s="37"/>
      <c r="Y82" s="37"/>
      <c r="Z82" s="37"/>
      <c r="AA82" s="37"/>
      <c r="AB82" s="37"/>
      <c r="AC82" s="37"/>
      <c r="AD82" s="37"/>
      <c r="AE82" s="37"/>
    </row>
    <row r="83" spans="1:31" s="2" customFormat="1" ht="6.95" customHeight="1">
      <c r="A83" s="37"/>
      <c r="B83" s="58"/>
      <c r="C83" s="59"/>
      <c r="D83" s="59"/>
      <c r="E83" s="59"/>
      <c r="F83" s="59"/>
      <c r="G83" s="59"/>
      <c r="H83" s="59"/>
      <c r="I83" s="165"/>
      <c r="J83" s="59"/>
      <c r="K83" s="59"/>
      <c r="L83" s="136"/>
      <c r="S83" s="37"/>
      <c r="T83" s="37"/>
      <c r="U83" s="37"/>
      <c r="V83" s="37"/>
      <c r="W83" s="37"/>
      <c r="X83" s="37"/>
      <c r="Y83" s="37"/>
      <c r="Z83" s="37"/>
      <c r="AA83" s="37"/>
      <c r="AB83" s="37"/>
      <c r="AC83" s="37"/>
      <c r="AD83" s="37"/>
      <c r="AE83" s="37"/>
    </row>
    <row r="87" spans="1:31" s="2" customFormat="1" ht="6.95" customHeight="1">
      <c r="A87" s="37"/>
      <c r="B87" s="60"/>
      <c r="C87" s="61"/>
      <c r="D87" s="61"/>
      <c r="E87" s="61"/>
      <c r="F87" s="61"/>
      <c r="G87" s="61"/>
      <c r="H87" s="61"/>
      <c r="I87" s="168"/>
      <c r="J87" s="61"/>
      <c r="K87" s="61"/>
      <c r="L87" s="136"/>
      <c r="S87" s="37"/>
      <c r="T87" s="37"/>
      <c r="U87" s="37"/>
      <c r="V87" s="37"/>
      <c r="W87" s="37"/>
      <c r="X87" s="37"/>
      <c r="Y87" s="37"/>
      <c r="Z87" s="37"/>
      <c r="AA87" s="37"/>
      <c r="AB87" s="37"/>
      <c r="AC87" s="37"/>
      <c r="AD87" s="37"/>
      <c r="AE87" s="37"/>
    </row>
    <row r="88" spans="1:31" s="2" customFormat="1" ht="24.95" customHeight="1">
      <c r="A88" s="37"/>
      <c r="B88" s="38"/>
      <c r="C88" s="21" t="s">
        <v>123</v>
      </c>
      <c r="D88" s="39"/>
      <c r="E88" s="39"/>
      <c r="F88" s="39"/>
      <c r="G88" s="39"/>
      <c r="H88" s="39"/>
      <c r="I88" s="135"/>
      <c r="J88" s="39"/>
      <c r="K88" s="39"/>
      <c r="L88" s="136"/>
      <c r="S88" s="37"/>
      <c r="T88" s="37"/>
      <c r="U88" s="37"/>
      <c r="V88" s="37"/>
      <c r="W88" s="37"/>
      <c r="X88" s="37"/>
      <c r="Y88" s="37"/>
      <c r="Z88" s="37"/>
      <c r="AA88" s="37"/>
      <c r="AB88" s="37"/>
      <c r="AC88" s="37"/>
      <c r="AD88" s="37"/>
      <c r="AE88" s="37"/>
    </row>
    <row r="89" spans="1:31" s="2" customFormat="1" ht="6.95" customHeight="1">
      <c r="A89" s="37"/>
      <c r="B89" s="38"/>
      <c r="C89" s="39"/>
      <c r="D89" s="39"/>
      <c r="E89" s="39"/>
      <c r="F89" s="39"/>
      <c r="G89" s="39"/>
      <c r="H89" s="39"/>
      <c r="I89" s="135"/>
      <c r="J89" s="39"/>
      <c r="K89" s="39"/>
      <c r="L89" s="136"/>
      <c r="S89" s="37"/>
      <c r="T89" s="37"/>
      <c r="U89" s="37"/>
      <c r="V89" s="37"/>
      <c r="W89" s="37"/>
      <c r="X89" s="37"/>
      <c r="Y89" s="37"/>
      <c r="Z89" s="37"/>
      <c r="AA89" s="37"/>
      <c r="AB89" s="37"/>
      <c r="AC89" s="37"/>
      <c r="AD89" s="37"/>
      <c r="AE89" s="37"/>
    </row>
    <row r="90" spans="1:31" s="2" customFormat="1" ht="12" customHeight="1">
      <c r="A90" s="37"/>
      <c r="B90" s="38"/>
      <c r="C90" s="30" t="s">
        <v>16</v>
      </c>
      <c r="D90" s="39"/>
      <c r="E90" s="39"/>
      <c r="F90" s="39"/>
      <c r="G90" s="39"/>
      <c r="H90" s="39"/>
      <c r="I90" s="135"/>
      <c r="J90" s="39"/>
      <c r="K90" s="39"/>
      <c r="L90" s="136"/>
      <c r="S90" s="37"/>
      <c r="T90" s="37"/>
      <c r="U90" s="37"/>
      <c r="V90" s="37"/>
      <c r="W90" s="37"/>
      <c r="X90" s="37"/>
      <c r="Y90" s="37"/>
      <c r="Z90" s="37"/>
      <c r="AA90" s="37"/>
      <c r="AB90" s="37"/>
      <c r="AC90" s="37"/>
      <c r="AD90" s="37"/>
      <c r="AE90" s="37"/>
    </row>
    <row r="91" spans="1:31" s="2" customFormat="1" ht="16.5" customHeight="1">
      <c r="A91" s="37"/>
      <c r="B91" s="38"/>
      <c r="C91" s="39"/>
      <c r="D91" s="39"/>
      <c r="E91" s="169" t="str">
        <f>E7</f>
        <v>Novostavba pobytového zařízení v ulici Sokolovská v Sokolově</v>
      </c>
      <c r="F91" s="30"/>
      <c r="G91" s="30"/>
      <c r="H91" s="30"/>
      <c r="I91" s="135"/>
      <c r="J91" s="39"/>
      <c r="K91" s="39"/>
      <c r="L91" s="136"/>
      <c r="S91" s="37"/>
      <c r="T91" s="37"/>
      <c r="U91" s="37"/>
      <c r="V91" s="37"/>
      <c r="W91" s="37"/>
      <c r="X91" s="37"/>
      <c r="Y91" s="37"/>
      <c r="Z91" s="37"/>
      <c r="AA91" s="37"/>
      <c r="AB91" s="37"/>
      <c r="AC91" s="37"/>
      <c r="AD91" s="37"/>
      <c r="AE91" s="37"/>
    </row>
    <row r="92" spans="1:31" s="2" customFormat="1" ht="12" customHeight="1">
      <c r="A92" s="37"/>
      <c r="B92" s="38"/>
      <c r="C92" s="30" t="s">
        <v>95</v>
      </c>
      <c r="D92" s="39"/>
      <c r="E92" s="39"/>
      <c r="F92" s="39"/>
      <c r="G92" s="39"/>
      <c r="H92" s="39"/>
      <c r="I92" s="135"/>
      <c r="J92" s="39"/>
      <c r="K92" s="39"/>
      <c r="L92" s="136"/>
      <c r="S92" s="37"/>
      <c r="T92" s="37"/>
      <c r="U92" s="37"/>
      <c r="V92" s="37"/>
      <c r="W92" s="37"/>
      <c r="X92" s="37"/>
      <c r="Y92" s="37"/>
      <c r="Z92" s="37"/>
      <c r="AA92" s="37"/>
      <c r="AB92" s="37"/>
      <c r="AC92" s="37"/>
      <c r="AD92" s="37"/>
      <c r="AE92" s="37"/>
    </row>
    <row r="93" spans="1:31" s="2" customFormat="1" ht="16.5" customHeight="1">
      <c r="A93" s="37"/>
      <c r="B93" s="38"/>
      <c r="C93" s="39"/>
      <c r="D93" s="39"/>
      <c r="E93" s="68" t="str">
        <f>E9</f>
        <v>01 - D.2.1 - Gastrotechnologie</v>
      </c>
      <c r="F93" s="39"/>
      <c r="G93" s="39"/>
      <c r="H93" s="39"/>
      <c r="I93" s="135"/>
      <c r="J93" s="39"/>
      <c r="K93" s="39"/>
      <c r="L93" s="136"/>
      <c r="S93" s="37"/>
      <c r="T93" s="37"/>
      <c r="U93" s="37"/>
      <c r="V93" s="37"/>
      <c r="W93" s="37"/>
      <c r="X93" s="37"/>
      <c r="Y93" s="37"/>
      <c r="Z93" s="37"/>
      <c r="AA93" s="37"/>
      <c r="AB93" s="37"/>
      <c r="AC93" s="37"/>
      <c r="AD93" s="37"/>
      <c r="AE93" s="37"/>
    </row>
    <row r="94" spans="1:31" s="2" customFormat="1" ht="6.95" customHeight="1">
      <c r="A94" s="37"/>
      <c r="B94" s="38"/>
      <c r="C94" s="39"/>
      <c r="D94" s="39"/>
      <c r="E94" s="39"/>
      <c r="F94" s="39"/>
      <c r="G94" s="39"/>
      <c r="H94" s="39"/>
      <c r="I94" s="135"/>
      <c r="J94" s="39"/>
      <c r="K94" s="39"/>
      <c r="L94" s="136"/>
      <c r="S94" s="37"/>
      <c r="T94" s="37"/>
      <c r="U94" s="37"/>
      <c r="V94" s="37"/>
      <c r="W94" s="37"/>
      <c r="X94" s="37"/>
      <c r="Y94" s="37"/>
      <c r="Z94" s="37"/>
      <c r="AA94" s="37"/>
      <c r="AB94" s="37"/>
      <c r="AC94" s="37"/>
      <c r="AD94" s="37"/>
      <c r="AE94" s="37"/>
    </row>
    <row r="95" spans="1:31" s="2" customFormat="1" ht="12" customHeight="1">
      <c r="A95" s="37"/>
      <c r="B95" s="38"/>
      <c r="C95" s="30" t="s">
        <v>22</v>
      </c>
      <c r="D95" s="39"/>
      <c r="E95" s="39"/>
      <c r="F95" s="25" t="str">
        <f>F12</f>
        <v>Sokolov</v>
      </c>
      <c r="G95" s="39"/>
      <c r="H95" s="39"/>
      <c r="I95" s="139" t="s">
        <v>24</v>
      </c>
      <c r="J95" s="71" t="str">
        <f>IF(J12="","",J12)</f>
        <v>25. 5. 2020</v>
      </c>
      <c r="K95" s="39"/>
      <c r="L95" s="136"/>
      <c r="S95" s="37"/>
      <c r="T95" s="37"/>
      <c r="U95" s="37"/>
      <c r="V95" s="37"/>
      <c r="W95" s="37"/>
      <c r="X95" s="37"/>
      <c r="Y95" s="37"/>
      <c r="Z95" s="37"/>
      <c r="AA95" s="37"/>
      <c r="AB95" s="37"/>
      <c r="AC95" s="37"/>
      <c r="AD95" s="37"/>
      <c r="AE95" s="37"/>
    </row>
    <row r="96" spans="1:31" s="2" customFormat="1" ht="6.95" customHeight="1">
      <c r="A96" s="37"/>
      <c r="B96" s="38"/>
      <c r="C96" s="39"/>
      <c r="D96" s="39"/>
      <c r="E96" s="39"/>
      <c r="F96" s="39"/>
      <c r="G96" s="39"/>
      <c r="H96" s="39"/>
      <c r="I96" s="135"/>
      <c r="J96" s="39"/>
      <c r="K96" s="39"/>
      <c r="L96" s="136"/>
      <c r="S96" s="37"/>
      <c r="T96" s="37"/>
      <c r="U96" s="37"/>
      <c r="V96" s="37"/>
      <c r="W96" s="37"/>
      <c r="X96" s="37"/>
      <c r="Y96" s="37"/>
      <c r="Z96" s="37"/>
      <c r="AA96" s="37"/>
      <c r="AB96" s="37"/>
      <c r="AC96" s="37"/>
      <c r="AD96" s="37"/>
      <c r="AE96" s="37"/>
    </row>
    <row r="97" spans="1:31" s="2" customFormat="1" ht="40.05" customHeight="1">
      <c r="A97" s="37"/>
      <c r="B97" s="38"/>
      <c r="C97" s="30" t="s">
        <v>30</v>
      </c>
      <c r="D97" s="39"/>
      <c r="E97" s="39"/>
      <c r="F97" s="25" t="str">
        <f>E15</f>
        <v xml:space="preserve"> </v>
      </c>
      <c r="G97" s="39"/>
      <c r="H97" s="39"/>
      <c r="I97" s="139" t="s">
        <v>37</v>
      </c>
      <c r="J97" s="35" t="str">
        <f>E21</f>
        <v>Ing. arch. Václav Zůna, Nemocniční 1897/49, 352 01</v>
      </c>
      <c r="K97" s="39"/>
      <c r="L97" s="136"/>
      <c r="S97" s="37"/>
      <c r="T97" s="37"/>
      <c r="U97" s="37"/>
      <c r="V97" s="37"/>
      <c r="W97" s="37"/>
      <c r="X97" s="37"/>
      <c r="Y97" s="37"/>
      <c r="Z97" s="37"/>
      <c r="AA97" s="37"/>
      <c r="AB97" s="37"/>
      <c r="AC97" s="37"/>
      <c r="AD97" s="37"/>
      <c r="AE97" s="37"/>
    </row>
    <row r="98" spans="1:31" s="2" customFormat="1" ht="15.15" customHeight="1">
      <c r="A98" s="37"/>
      <c r="B98" s="38"/>
      <c r="C98" s="30" t="s">
        <v>35</v>
      </c>
      <c r="D98" s="39"/>
      <c r="E98" s="39"/>
      <c r="F98" s="25" t="str">
        <f>IF(E18="","",E18)</f>
        <v>Vyplň údaj</v>
      </c>
      <c r="G98" s="39"/>
      <c r="H98" s="39"/>
      <c r="I98" s="139" t="s">
        <v>41</v>
      </c>
      <c r="J98" s="35" t="str">
        <f>E24</f>
        <v>Jakub Vilingr</v>
      </c>
      <c r="K98" s="39"/>
      <c r="L98" s="136"/>
      <c r="S98" s="37"/>
      <c r="T98" s="37"/>
      <c r="U98" s="37"/>
      <c r="V98" s="37"/>
      <c r="W98" s="37"/>
      <c r="X98" s="37"/>
      <c r="Y98" s="37"/>
      <c r="Z98" s="37"/>
      <c r="AA98" s="37"/>
      <c r="AB98" s="37"/>
      <c r="AC98" s="37"/>
      <c r="AD98" s="37"/>
      <c r="AE98" s="37"/>
    </row>
    <row r="99" spans="1:31" s="2" customFormat="1" ht="10.3" customHeight="1">
      <c r="A99" s="37"/>
      <c r="B99" s="38"/>
      <c r="C99" s="39"/>
      <c r="D99" s="39"/>
      <c r="E99" s="39"/>
      <c r="F99" s="39"/>
      <c r="G99" s="39"/>
      <c r="H99" s="39"/>
      <c r="I99" s="135"/>
      <c r="J99" s="39"/>
      <c r="K99" s="39"/>
      <c r="L99" s="136"/>
      <c r="S99" s="37"/>
      <c r="T99" s="37"/>
      <c r="U99" s="37"/>
      <c r="V99" s="37"/>
      <c r="W99" s="37"/>
      <c r="X99" s="37"/>
      <c r="Y99" s="37"/>
      <c r="Z99" s="37"/>
      <c r="AA99" s="37"/>
      <c r="AB99" s="37"/>
      <c r="AC99" s="37"/>
      <c r="AD99" s="37"/>
      <c r="AE99" s="37"/>
    </row>
    <row r="100" spans="1:31" s="11" customFormat="1" ht="29.25" customHeight="1">
      <c r="A100" s="189"/>
      <c r="B100" s="190"/>
      <c r="C100" s="191" t="s">
        <v>124</v>
      </c>
      <c r="D100" s="192" t="s">
        <v>65</v>
      </c>
      <c r="E100" s="192" t="s">
        <v>61</v>
      </c>
      <c r="F100" s="192" t="s">
        <v>62</v>
      </c>
      <c r="G100" s="192" t="s">
        <v>125</v>
      </c>
      <c r="H100" s="192" t="s">
        <v>126</v>
      </c>
      <c r="I100" s="193" t="s">
        <v>127</v>
      </c>
      <c r="J100" s="192" t="s">
        <v>99</v>
      </c>
      <c r="K100" s="194" t="s">
        <v>128</v>
      </c>
      <c r="L100" s="195"/>
      <c r="M100" s="91" t="s">
        <v>32</v>
      </c>
      <c r="N100" s="92" t="s">
        <v>50</v>
      </c>
      <c r="O100" s="92" t="s">
        <v>129</v>
      </c>
      <c r="P100" s="92" t="s">
        <v>130</v>
      </c>
      <c r="Q100" s="92" t="s">
        <v>131</v>
      </c>
      <c r="R100" s="92" t="s">
        <v>132</v>
      </c>
      <c r="S100" s="92" t="s">
        <v>133</v>
      </c>
      <c r="T100" s="93" t="s">
        <v>134</v>
      </c>
      <c r="U100" s="189"/>
      <c r="V100" s="189"/>
      <c r="W100" s="189"/>
      <c r="X100" s="189"/>
      <c r="Y100" s="189"/>
      <c r="Z100" s="189"/>
      <c r="AA100" s="189"/>
      <c r="AB100" s="189"/>
      <c r="AC100" s="189"/>
      <c r="AD100" s="189"/>
      <c r="AE100" s="189"/>
    </row>
    <row r="101" spans="1:63" s="2" customFormat="1" ht="22.8" customHeight="1">
      <c r="A101" s="37"/>
      <c r="B101" s="38"/>
      <c r="C101" s="98" t="s">
        <v>135</v>
      </c>
      <c r="D101" s="39"/>
      <c r="E101" s="39"/>
      <c r="F101" s="39"/>
      <c r="G101" s="39"/>
      <c r="H101" s="39"/>
      <c r="I101" s="135"/>
      <c r="J101" s="196">
        <f>BK101</f>
        <v>0</v>
      </c>
      <c r="K101" s="39"/>
      <c r="L101" s="43"/>
      <c r="M101" s="94"/>
      <c r="N101" s="197"/>
      <c r="O101" s="95"/>
      <c r="P101" s="198">
        <f>P102+P377+P381</f>
        <v>0</v>
      </c>
      <c r="Q101" s="95"/>
      <c r="R101" s="198">
        <f>R102+R377+R381</f>
        <v>0</v>
      </c>
      <c r="S101" s="95"/>
      <c r="T101" s="199">
        <f>T102+T377+T381</f>
        <v>0</v>
      </c>
      <c r="U101" s="37"/>
      <c r="V101" s="37"/>
      <c r="W101" s="37"/>
      <c r="X101" s="37"/>
      <c r="Y101" s="37"/>
      <c r="Z101" s="37"/>
      <c r="AA101" s="37"/>
      <c r="AB101" s="37"/>
      <c r="AC101" s="37"/>
      <c r="AD101" s="37"/>
      <c r="AE101" s="37"/>
      <c r="AT101" s="15" t="s">
        <v>79</v>
      </c>
      <c r="AU101" s="15" t="s">
        <v>100</v>
      </c>
      <c r="BK101" s="200">
        <f>BK102+BK377+BK381</f>
        <v>0</v>
      </c>
    </row>
    <row r="102" spans="1:63" s="12" customFormat="1" ht="25.9" customHeight="1">
      <c r="A102" s="12"/>
      <c r="B102" s="201"/>
      <c r="C102" s="202"/>
      <c r="D102" s="203" t="s">
        <v>79</v>
      </c>
      <c r="E102" s="204" t="s">
        <v>136</v>
      </c>
      <c r="F102" s="204" t="s">
        <v>137</v>
      </c>
      <c r="G102" s="202"/>
      <c r="H102" s="202"/>
      <c r="I102" s="205"/>
      <c r="J102" s="206">
        <f>BK102</f>
        <v>0</v>
      </c>
      <c r="K102" s="202"/>
      <c r="L102" s="207"/>
      <c r="M102" s="208"/>
      <c r="N102" s="209"/>
      <c r="O102" s="209"/>
      <c r="P102" s="210">
        <f>P103</f>
        <v>0</v>
      </c>
      <c r="Q102" s="209"/>
      <c r="R102" s="210">
        <f>R103</f>
        <v>0</v>
      </c>
      <c r="S102" s="209"/>
      <c r="T102" s="211">
        <f>T103</f>
        <v>0</v>
      </c>
      <c r="U102" s="12"/>
      <c r="V102" s="12"/>
      <c r="W102" s="12"/>
      <c r="X102" s="12"/>
      <c r="Y102" s="12"/>
      <c r="Z102" s="12"/>
      <c r="AA102" s="12"/>
      <c r="AB102" s="12"/>
      <c r="AC102" s="12"/>
      <c r="AD102" s="12"/>
      <c r="AE102" s="12"/>
      <c r="AR102" s="212" t="s">
        <v>93</v>
      </c>
      <c r="AT102" s="213" t="s">
        <v>79</v>
      </c>
      <c r="AU102" s="213" t="s">
        <v>80</v>
      </c>
      <c r="AY102" s="212" t="s">
        <v>138</v>
      </c>
      <c r="BK102" s="214">
        <f>BK103</f>
        <v>0</v>
      </c>
    </row>
    <row r="103" spans="1:63" s="12" customFormat="1" ht="22.8" customHeight="1">
      <c r="A103" s="12"/>
      <c r="B103" s="201"/>
      <c r="C103" s="202"/>
      <c r="D103" s="203" t="s">
        <v>79</v>
      </c>
      <c r="E103" s="215" t="s">
        <v>139</v>
      </c>
      <c r="F103" s="215" t="s">
        <v>140</v>
      </c>
      <c r="G103" s="202"/>
      <c r="H103" s="202"/>
      <c r="I103" s="205"/>
      <c r="J103" s="216">
        <f>BK103</f>
        <v>0</v>
      </c>
      <c r="K103" s="202"/>
      <c r="L103" s="207"/>
      <c r="M103" s="208"/>
      <c r="N103" s="209"/>
      <c r="O103" s="209"/>
      <c r="P103" s="210">
        <f>P104+P123+P139+P155+P162+P169+P212+P222+P235+P245+P255+P271+P305+P330+P337+P347+P357+P367</f>
        <v>0</v>
      </c>
      <c r="Q103" s="209"/>
      <c r="R103" s="210">
        <f>R104+R123+R139+R155+R162+R169+R212+R222+R235+R245+R255+R271+R305+R330+R337+R347+R357+R367</f>
        <v>0</v>
      </c>
      <c r="S103" s="209"/>
      <c r="T103" s="211">
        <f>T104+T123+T139+T155+T162+T169+T212+T222+T235+T245+T255+T271+T305+T330+T337+T347+T357+T367</f>
        <v>0</v>
      </c>
      <c r="U103" s="12"/>
      <c r="V103" s="12"/>
      <c r="W103" s="12"/>
      <c r="X103" s="12"/>
      <c r="Y103" s="12"/>
      <c r="Z103" s="12"/>
      <c r="AA103" s="12"/>
      <c r="AB103" s="12"/>
      <c r="AC103" s="12"/>
      <c r="AD103" s="12"/>
      <c r="AE103" s="12"/>
      <c r="AR103" s="212" t="s">
        <v>93</v>
      </c>
      <c r="AT103" s="213" t="s">
        <v>79</v>
      </c>
      <c r="AU103" s="213" t="s">
        <v>88</v>
      </c>
      <c r="AY103" s="212" t="s">
        <v>138</v>
      </c>
      <c r="BK103" s="214">
        <f>BK104+BK123+BK139+BK155+BK162+BK169+BK212+BK222+BK235+BK245+BK255+BK271+BK305+BK330+BK337+BK347+BK357+BK367</f>
        <v>0</v>
      </c>
    </row>
    <row r="104" spans="1:63" s="12" customFormat="1" ht="20.85" customHeight="1">
      <c r="A104" s="12"/>
      <c r="B104" s="201"/>
      <c r="C104" s="202"/>
      <c r="D104" s="203" t="s">
        <v>79</v>
      </c>
      <c r="E104" s="215" t="s">
        <v>141</v>
      </c>
      <c r="F104" s="215" t="s">
        <v>142</v>
      </c>
      <c r="G104" s="202"/>
      <c r="H104" s="202"/>
      <c r="I104" s="205"/>
      <c r="J104" s="216">
        <f>BK104</f>
        <v>0</v>
      </c>
      <c r="K104" s="202"/>
      <c r="L104" s="207"/>
      <c r="M104" s="208"/>
      <c r="N104" s="209"/>
      <c r="O104" s="209"/>
      <c r="P104" s="210">
        <f>SUM(P105:P122)</f>
        <v>0</v>
      </c>
      <c r="Q104" s="209"/>
      <c r="R104" s="210">
        <f>SUM(R105:R122)</f>
        <v>0</v>
      </c>
      <c r="S104" s="209"/>
      <c r="T104" s="211">
        <f>SUM(T105:T122)</f>
        <v>0</v>
      </c>
      <c r="U104" s="12"/>
      <c r="V104" s="12"/>
      <c r="W104" s="12"/>
      <c r="X104" s="12"/>
      <c r="Y104" s="12"/>
      <c r="Z104" s="12"/>
      <c r="AA104" s="12"/>
      <c r="AB104" s="12"/>
      <c r="AC104" s="12"/>
      <c r="AD104" s="12"/>
      <c r="AE104" s="12"/>
      <c r="AR104" s="212" t="s">
        <v>88</v>
      </c>
      <c r="AT104" s="213" t="s">
        <v>79</v>
      </c>
      <c r="AU104" s="213" t="s">
        <v>93</v>
      </c>
      <c r="AY104" s="212" t="s">
        <v>138</v>
      </c>
      <c r="BK104" s="214">
        <f>SUM(BK105:BK122)</f>
        <v>0</v>
      </c>
    </row>
    <row r="105" spans="1:65" s="2" customFormat="1" ht="16.5" customHeight="1">
      <c r="A105" s="37"/>
      <c r="B105" s="38"/>
      <c r="C105" s="217" t="s">
        <v>88</v>
      </c>
      <c r="D105" s="217" t="s">
        <v>143</v>
      </c>
      <c r="E105" s="218" t="s">
        <v>144</v>
      </c>
      <c r="F105" s="219" t="s">
        <v>145</v>
      </c>
      <c r="G105" s="220" t="s">
        <v>146</v>
      </c>
      <c r="H105" s="221">
        <v>1</v>
      </c>
      <c r="I105" s="222"/>
      <c r="J105" s="223">
        <f>ROUND(I105*H105,2)</f>
        <v>0</v>
      </c>
      <c r="K105" s="219" t="s">
        <v>32</v>
      </c>
      <c r="L105" s="43"/>
      <c r="M105" s="224" t="s">
        <v>32</v>
      </c>
      <c r="N105" s="225" t="s">
        <v>52</v>
      </c>
      <c r="O105" s="83"/>
      <c r="P105" s="226">
        <f>O105*H105</f>
        <v>0</v>
      </c>
      <c r="Q105" s="226">
        <v>0</v>
      </c>
      <c r="R105" s="226">
        <f>Q105*H105</f>
        <v>0</v>
      </c>
      <c r="S105" s="226">
        <v>0</v>
      </c>
      <c r="T105" s="227">
        <f>S105*H105</f>
        <v>0</v>
      </c>
      <c r="U105" s="37"/>
      <c r="V105" s="37"/>
      <c r="W105" s="37"/>
      <c r="X105" s="37"/>
      <c r="Y105" s="37"/>
      <c r="Z105" s="37"/>
      <c r="AA105" s="37"/>
      <c r="AB105" s="37"/>
      <c r="AC105" s="37"/>
      <c r="AD105" s="37"/>
      <c r="AE105" s="37"/>
      <c r="AR105" s="228" t="s">
        <v>147</v>
      </c>
      <c r="AT105" s="228" t="s">
        <v>143</v>
      </c>
      <c r="AU105" s="228" t="s">
        <v>148</v>
      </c>
      <c r="AY105" s="15" t="s">
        <v>138</v>
      </c>
      <c r="BE105" s="229">
        <f>IF(N105="základní",J105,0)</f>
        <v>0</v>
      </c>
      <c r="BF105" s="229">
        <f>IF(N105="snížená",J105,0)</f>
        <v>0</v>
      </c>
      <c r="BG105" s="229">
        <f>IF(N105="zákl. přenesená",J105,0)</f>
        <v>0</v>
      </c>
      <c r="BH105" s="229">
        <f>IF(N105="sníž. přenesená",J105,0)</f>
        <v>0</v>
      </c>
      <c r="BI105" s="229">
        <f>IF(N105="nulová",J105,0)</f>
        <v>0</v>
      </c>
      <c r="BJ105" s="15" t="s">
        <v>93</v>
      </c>
      <c r="BK105" s="229">
        <f>ROUND(I105*H105,2)</f>
        <v>0</v>
      </c>
      <c r="BL105" s="15" t="s">
        <v>147</v>
      </c>
      <c r="BM105" s="228" t="s">
        <v>149</v>
      </c>
    </row>
    <row r="106" spans="1:47" s="2" customFormat="1" ht="12">
      <c r="A106" s="37"/>
      <c r="B106" s="38"/>
      <c r="C106" s="39"/>
      <c r="D106" s="230" t="s">
        <v>150</v>
      </c>
      <c r="E106" s="39"/>
      <c r="F106" s="231" t="s">
        <v>151</v>
      </c>
      <c r="G106" s="39"/>
      <c r="H106" s="39"/>
      <c r="I106" s="135"/>
      <c r="J106" s="39"/>
      <c r="K106" s="39"/>
      <c r="L106" s="43"/>
      <c r="M106" s="232"/>
      <c r="N106" s="233"/>
      <c r="O106" s="83"/>
      <c r="P106" s="83"/>
      <c r="Q106" s="83"/>
      <c r="R106" s="83"/>
      <c r="S106" s="83"/>
      <c r="T106" s="84"/>
      <c r="U106" s="37"/>
      <c r="V106" s="37"/>
      <c r="W106" s="37"/>
      <c r="X106" s="37"/>
      <c r="Y106" s="37"/>
      <c r="Z106" s="37"/>
      <c r="AA106" s="37"/>
      <c r="AB106" s="37"/>
      <c r="AC106" s="37"/>
      <c r="AD106" s="37"/>
      <c r="AE106" s="37"/>
      <c r="AT106" s="15" t="s">
        <v>150</v>
      </c>
      <c r="AU106" s="15" t="s">
        <v>148</v>
      </c>
    </row>
    <row r="107" spans="1:47" s="2" customFormat="1" ht="12">
      <c r="A107" s="37"/>
      <c r="B107" s="38"/>
      <c r="C107" s="39"/>
      <c r="D107" s="230" t="s">
        <v>152</v>
      </c>
      <c r="E107" s="39"/>
      <c r="F107" s="234" t="s">
        <v>153</v>
      </c>
      <c r="G107" s="39"/>
      <c r="H107" s="39"/>
      <c r="I107" s="135"/>
      <c r="J107" s="39"/>
      <c r="K107" s="39"/>
      <c r="L107" s="43"/>
      <c r="M107" s="232"/>
      <c r="N107" s="233"/>
      <c r="O107" s="83"/>
      <c r="P107" s="83"/>
      <c r="Q107" s="83"/>
      <c r="R107" s="83"/>
      <c r="S107" s="83"/>
      <c r="T107" s="84"/>
      <c r="U107" s="37"/>
      <c r="V107" s="37"/>
      <c r="W107" s="37"/>
      <c r="X107" s="37"/>
      <c r="Y107" s="37"/>
      <c r="Z107" s="37"/>
      <c r="AA107" s="37"/>
      <c r="AB107" s="37"/>
      <c r="AC107" s="37"/>
      <c r="AD107" s="37"/>
      <c r="AE107" s="37"/>
      <c r="AT107" s="15" t="s">
        <v>152</v>
      </c>
      <c r="AU107" s="15" t="s">
        <v>148</v>
      </c>
    </row>
    <row r="108" spans="1:65" s="2" customFormat="1" ht="16.5" customHeight="1">
      <c r="A108" s="37"/>
      <c r="B108" s="38"/>
      <c r="C108" s="217" t="s">
        <v>93</v>
      </c>
      <c r="D108" s="217" t="s">
        <v>143</v>
      </c>
      <c r="E108" s="218" t="s">
        <v>154</v>
      </c>
      <c r="F108" s="219" t="s">
        <v>155</v>
      </c>
      <c r="G108" s="220" t="s">
        <v>146</v>
      </c>
      <c r="H108" s="221">
        <v>1</v>
      </c>
      <c r="I108" s="222"/>
      <c r="J108" s="223">
        <f>ROUND(I108*H108,2)</f>
        <v>0</v>
      </c>
      <c r="K108" s="219" t="s">
        <v>32</v>
      </c>
      <c r="L108" s="43"/>
      <c r="M108" s="224" t="s">
        <v>32</v>
      </c>
      <c r="N108" s="225" t="s">
        <v>52</v>
      </c>
      <c r="O108" s="83"/>
      <c r="P108" s="226">
        <f>O108*H108</f>
        <v>0</v>
      </c>
      <c r="Q108" s="226">
        <v>0</v>
      </c>
      <c r="R108" s="226">
        <f>Q108*H108</f>
        <v>0</v>
      </c>
      <c r="S108" s="226">
        <v>0</v>
      </c>
      <c r="T108" s="227">
        <f>S108*H108</f>
        <v>0</v>
      </c>
      <c r="U108" s="37"/>
      <c r="V108" s="37"/>
      <c r="W108" s="37"/>
      <c r="X108" s="37"/>
      <c r="Y108" s="37"/>
      <c r="Z108" s="37"/>
      <c r="AA108" s="37"/>
      <c r="AB108" s="37"/>
      <c r="AC108" s="37"/>
      <c r="AD108" s="37"/>
      <c r="AE108" s="37"/>
      <c r="AR108" s="228" t="s">
        <v>147</v>
      </c>
      <c r="AT108" s="228" t="s">
        <v>143</v>
      </c>
      <c r="AU108" s="228" t="s">
        <v>148</v>
      </c>
      <c r="AY108" s="15" t="s">
        <v>138</v>
      </c>
      <c r="BE108" s="229">
        <f>IF(N108="základní",J108,0)</f>
        <v>0</v>
      </c>
      <c r="BF108" s="229">
        <f>IF(N108="snížená",J108,0)</f>
        <v>0</v>
      </c>
      <c r="BG108" s="229">
        <f>IF(N108="zákl. přenesená",J108,0)</f>
        <v>0</v>
      </c>
      <c r="BH108" s="229">
        <f>IF(N108="sníž. přenesená",J108,0)</f>
        <v>0</v>
      </c>
      <c r="BI108" s="229">
        <f>IF(N108="nulová",J108,0)</f>
        <v>0</v>
      </c>
      <c r="BJ108" s="15" t="s">
        <v>93</v>
      </c>
      <c r="BK108" s="229">
        <f>ROUND(I108*H108,2)</f>
        <v>0</v>
      </c>
      <c r="BL108" s="15" t="s">
        <v>147</v>
      </c>
      <c r="BM108" s="228" t="s">
        <v>156</v>
      </c>
    </row>
    <row r="109" spans="1:47" s="2" customFormat="1" ht="12">
      <c r="A109" s="37"/>
      <c r="B109" s="38"/>
      <c r="C109" s="39"/>
      <c r="D109" s="230" t="s">
        <v>150</v>
      </c>
      <c r="E109" s="39"/>
      <c r="F109" s="231" t="s">
        <v>155</v>
      </c>
      <c r="G109" s="39"/>
      <c r="H109" s="39"/>
      <c r="I109" s="135"/>
      <c r="J109" s="39"/>
      <c r="K109" s="39"/>
      <c r="L109" s="43"/>
      <c r="M109" s="232"/>
      <c r="N109" s="233"/>
      <c r="O109" s="83"/>
      <c r="P109" s="83"/>
      <c r="Q109" s="83"/>
      <c r="R109" s="83"/>
      <c r="S109" s="83"/>
      <c r="T109" s="84"/>
      <c r="U109" s="37"/>
      <c r="V109" s="37"/>
      <c r="W109" s="37"/>
      <c r="X109" s="37"/>
      <c r="Y109" s="37"/>
      <c r="Z109" s="37"/>
      <c r="AA109" s="37"/>
      <c r="AB109" s="37"/>
      <c r="AC109" s="37"/>
      <c r="AD109" s="37"/>
      <c r="AE109" s="37"/>
      <c r="AT109" s="15" t="s">
        <v>150</v>
      </c>
      <c r="AU109" s="15" t="s">
        <v>148</v>
      </c>
    </row>
    <row r="110" spans="1:47" s="2" customFormat="1" ht="12">
      <c r="A110" s="37"/>
      <c r="B110" s="38"/>
      <c r="C110" s="39"/>
      <c r="D110" s="230" t="s">
        <v>152</v>
      </c>
      <c r="E110" s="39"/>
      <c r="F110" s="234" t="s">
        <v>157</v>
      </c>
      <c r="G110" s="39"/>
      <c r="H110" s="39"/>
      <c r="I110" s="135"/>
      <c r="J110" s="39"/>
      <c r="K110" s="39"/>
      <c r="L110" s="43"/>
      <c r="M110" s="232"/>
      <c r="N110" s="233"/>
      <c r="O110" s="83"/>
      <c r="P110" s="83"/>
      <c r="Q110" s="83"/>
      <c r="R110" s="83"/>
      <c r="S110" s="83"/>
      <c r="T110" s="84"/>
      <c r="U110" s="37"/>
      <c r="V110" s="37"/>
      <c r="W110" s="37"/>
      <c r="X110" s="37"/>
      <c r="Y110" s="37"/>
      <c r="Z110" s="37"/>
      <c r="AA110" s="37"/>
      <c r="AB110" s="37"/>
      <c r="AC110" s="37"/>
      <c r="AD110" s="37"/>
      <c r="AE110" s="37"/>
      <c r="AT110" s="15" t="s">
        <v>152</v>
      </c>
      <c r="AU110" s="15" t="s">
        <v>148</v>
      </c>
    </row>
    <row r="111" spans="1:65" s="2" customFormat="1" ht="16.5" customHeight="1">
      <c r="A111" s="37"/>
      <c r="B111" s="38"/>
      <c r="C111" s="217" t="s">
        <v>148</v>
      </c>
      <c r="D111" s="217" t="s">
        <v>143</v>
      </c>
      <c r="E111" s="218" t="s">
        <v>158</v>
      </c>
      <c r="F111" s="219" t="s">
        <v>159</v>
      </c>
      <c r="G111" s="220" t="s">
        <v>146</v>
      </c>
      <c r="H111" s="221">
        <v>1</v>
      </c>
      <c r="I111" s="222"/>
      <c r="J111" s="223">
        <f>ROUND(I111*H111,2)</f>
        <v>0</v>
      </c>
      <c r="K111" s="219" t="s">
        <v>32</v>
      </c>
      <c r="L111" s="43"/>
      <c r="M111" s="224" t="s">
        <v>32</v>
      </c>
      <c r="N111" s="225" t="s">
        <v>52</v>
      </c>
      <c r="O111" s="83"/>
      <c r="P111" s="226">
        <f>O111*H111</f>
        <v>0</v>
      </c>
      <c r="Q111" s="226">
        <v>0</v>
      </c>
      <c r="R111" s="226">
        <f>Q111*H111</f>
        <v>0</v>
      </c>
      <c r="S111" s="226">
        <v>0</v>
      </c>
      <c r="T111" s="227">
        <f>S111*H111</f>
        <v>0</v>
      </c>
      <c r="U111" s="37"/>
      <c r="V111" s="37"/>
      <c r="W111" s="37"/>
      <c r="X111" s="37"/>
      <c r="Y111" s="37"/>
      <c r="Z111" s="37"/>
      <c r="AA111" s="37"/>
      <c r="AB111" s="37"/>
      <c r="AC111" s="37"/>
      <c r="AD111" s="37"/>
      <c r="AE111" s="37"/>
      <c r="AR111" s="228" t="s">
        <v>147</v>
      </c>
      <c r="AT111" s="228" t="s">
        <v>143</v>
      </c>
      <c r="AU111" s="228" t="s">
        <v>148</v>
      </c>
      <c r="AY111" s="15" t="s">
        <v>138</v>
      </c>
      <c r="BE111" s="229">
        <f>IF(N111="základní",J111,0)</f>
        <v>0</v>
      </c>
      <c r="BF111" s="229">
        <f>IF(N111="snížená",J111,0)</f>
        <v>0</v>
      </c>
      <c r="BG111" s="229">
        <f>IF(N111="zákl. přenesená",J111,0)</f>
        <v>0</v>
      </c>
      <c r="BH111" s="229">
        <f>IF(N111="sníž. přenesená",J111,0)</f>
        <v>0</v>
      </c>
      <c r="BI111" s="229">
        <f>IF(N111="nulová",J111,0)</f>
        <v>0</v>
      </c>
      <c r="BJ111" s="15" t="s">
        <v>93</v>
      </c>
      <c r="BK111" s="229">
        <f>ROUND(I111*H111,2)</f>
        <v>0</v>
      </c>
      <c r="BL111" s="15" t="s">
        <v>147</v>
      </c>
      <c r="BM111" s="228" t="s">
        <v>160</v>
      </c>
    </row>
    <row r="112" spans="1:47" s="2" customFormat="1" ht="12">
      <c r="A112" s="37"/>
      <c r="B112" s="38"/>
      <c r="C112" s="39"/>
      <c r="D112" s="230" t="s">
        <v>150</v>
      </c>
      <c r="E112" s="39"/>
      <c r="F112" s="231" t="s">
        <v>159</v>
      </c>
      <c r="G112" s="39"/>
      <c r="H112" s="39"/>
      <c r="I112" s="135"/>
      <c r="J112" s="39"/>
      <c r="K112" s="39"/>
      <c r="L112" s="43"/>
      <c r="M112" s="232"/>
      <c r="N112" s="233"/>
      <c r="O112" s="83"/>
      <c r="P112" s="83"/>
      <c r="Q112" s="83"/>
      <c r="R112" s="83"/>
      <c r="S112" s="83"/>
      <c r="T112" s="84"/>
      <c r="U112" s="37"/>
      <c r="V112" s="37"/>
      <c r="W112" s="37"/>
      <c r="X112" s="37"/>
      <c r="Y112" s="37"/>
      <c r="Z112" s="37"/>
      <c r="AA112" s="37"/>
      <c r="AB112" s="37"/>
      <c r="AC112" s="37"/>
      <c r="AD112" s="37"/>
      <c r="AE112" s="37"/>
      <c r="AT112" s="15" t="s">
        <v>150</v>
      </c>
      <c r="AU112" s="15" t="s">
        <v>148</v>
      </c>
    </row>
    <row r="113" spans="1:47" s="2" customFormat="1" ht="12">
      <c r="A113" s="37"/>
      <c r="B113" s="38"/>
      <c r="C113" s="39"/>
      <c r="D113" s="230" t="s">
        <v>152</v>
      </c>
      <c r="E113" s="39"/>
      <c r="F113" s="234" t="s">
        <v>161</v>
      </c>
      <c r="G113" s="39"/>
      <c r="H113" s="39"/>
      <c r="I113" s="135"/>
      <c r="J113" s="39"/>
      <c r="K113" s="39"/>
      <c r="L113" s="43"/>
      <c r="M113" s="232"/>
      <c r="N113" s="233"/>
      <c r="O113" s="83"/>
      <c r="P113" s="83"/>
      <c r="Q113" s="83"/>
      <c r="R113" s="83"/>
      <c r="S113" s="83"/>
      <c r="T113" s="84"/>
      <c r="U113" s="37"/>
      <c r="V113" s="37"/>
      <c r="W113" s="37"/>
      <c r="X113" s="37"/>
      <c r="Y113" s="37"/>
      <c r="Z113" s="37"/>
      <c r="AA113" s="37"/>
      <c r="AB113" s="37"/>
      <c r="AC113" s="37"/>
      <c r="AD113" s="37"/>
      <c r="AE113" s="37"/>
      <c r="AT113" s="15" t="s">
        <v>152</v>
      </c>
      <c r="AU113" s="15" t="s">
        <v>148</v>
      </c>
    </row>
    <row r="114" spans="1:65" s="2" customFormat="1" ht="16.5" customHeight="1">
      <c r="A114" s="37"/>
      <c r="B114" s="38"/>
      <c r="C114" s="217" t="s">
        <v>162</v>
      </c>
      <c r="D114" s="217" t="s">
        <v>143</v>
      </c>
      <c r="E114" s="218" t="s">
        <v>163</v>
      </c>
      <c r="F114" s="219" t="s">
        <v>164</v>
      </c>
      <c r="G114" s="220" t="s">
        <v>146</v>
      </c>
      <c r="H114" s="221">
        <v>1</v>
      </c>
      <c r="I114" s="222"/>
      <c r="J114" s="223">
        <f>ROUND(I114*H114,2)</f>
        <v>0</v>
      </c>
      <c r="K114" s="219" t="s">
        <v>32</v>
      </c>
      <c r="L114" s="43"/>
      <c r="M114" s="224" t="s">
        <v>32</v>
      </c>
      <c r="N114" s="225" t="s">
        <v>52</v>
      </c>
      <c r="O114" s="83"/>
      <c r="P114" s="226">
        <f>O114*H114</f>
        <v>0</v>
      </c>
      <c r="Q114" s="226">
        <v>0</v>
      </c>
      <c r="R114" s="226">
        <f>Q114*H114</f>
        <v>0</v>
      </c>
      <c r="S114" s="226">
        <v>0</v>
      </c>
      <c r="T114" s="227">
        <f>S114*H114</f>
        <v>0</v>
      </c>
      <c r="U114" s="37"/>
      <c r="V114" s="37"/>
      <c r="W114" s="37"/>
      <c r="X114" s="37"/>
      <c r="Y114" s="37"/>
      <c r="Z114" s="37"/>
      <c r="AA114" s="37"/>
      <c r="AB114" s="37"/>
      <c r="AC114" s="37"/>
      <c r="AD114" s="37"/>
      <c r="AE114" s="37"/>
      <c r="AR114" s="228" t="s">
        <v>147</v>
      </c>
      <c r="AT114" s="228" t="s">
        <v>143</v>
      </c>
      <c r="AU114" s="228" t="s">
        <v>148</v>
      </c>
      <c r="AY114" s="15" t="s">
        <v>138</v>
      </c>
      <c r="BE114" s="229">
        <f>IF(N114="základní",J114,0)</f>
        <v>0</v>
      </c>
      <c r="BF114" s="229">
        <f>IF(N114="snížená",J114,0)</f>
        <v>0</v>
      </c>
      <c r="BG114" s="229">
        <f>IF(N114="zákl. přenesená",J114,0)</f>
        <v>0</v>
      </c>
      <c r="BH114" s="229">
        <f>IF(N114="sníž. přenesená",J114,0)</f>
        <v>0</v>
      </c>
      <c r="BI114" s="229">
        <f>IF(N114="nulová",J114,0)</f>
        <v>0</v>
      </c>
      <c r="BJ114" s="15" t="s">
        <v>93</v>
      </c>
      <c r="BK114" s="229">
        <f>ROUND(I114*H114,2)</f>
        <v>0</v>
      </c>
      <c r="BL114" s="15" t="s">
        <v>147</v>
      </c>
      <c r="BM114" s="228" t="s">
        <v>165</v>
      </c>
    </row>
    <row r="115" spans="1:47" s="2" customFormat="1" ht="12">
      <c r="A115" s="37"/>
      <c r="B115" s="38"/>
      <c r="C115" s="39"/>
      <c r="D115" s="230" t="s">
        <v>150</v>
      </c>
      <c r="E115" s="39"/>
      <c r="F115" s="231" t="s">
        <v>164</v>
      </c>
      <c r="G115" s="39"/>
      <c r="H115" s="39"/>
      <c r="I115" s="135"/>
      <c r="J115" s="39"/>
      <c r="K115" s="39"/>
      <c r="L115" s="43"/>
      <c r="M115" s="232"/>
      <c r="N115" s="233"/>
      <c r="O115" s="83"/>
      <c r="P115" s="83"/>
      <c r="Q115" s="83"/>
      <c r="R115" s="83"/>
      <c r="S115" s="83"/>
      <c r="T115" s="84"/>
      <c r="U115" s="37"/>
      <c r="V115" s="37"/>
      <c r="W115" s="37"/>
      <c r="X115" s="37"/>
      <c r="Y115" s="37"/>
      <c r="Z115" s="37"/>
      <c r="AA115" s="37"/>
      <c r="AB115" s="37"/>
      <c r="AC115" s="37"/>
      <c r="AD115" s="37"/>
      <c r="AE115" s="37"/>
      <c r="AT115" s="15" t="s">
        <v>150</v>
      </c>
      <c r="AU115" s="15" t="s">
        <v>148</v>
      </c>
    </row>
    <row r="116" spans="1:47" s="2" customFormat="1" ht="12">
      <c r="A116" s="37"/>
      <c r="B116" s="38"/>
      <c r="C116" s="39"/>
      <c r="D116" s="230" t="s">
        <v>152</v>
      </c>
      <c r="E116" s="39"/>
      <c r="F116" s="234" t="s">
        <v>166</v>
      </c>
      <c r="G116" s="39"/>
      <c r="H116" s="39"/>
      <c r="I116" s="135"/>
      <c r="J116" s="39"/>
      <c r="K116" s="39"/>
      <c r="L116" s="43"/>
      <c r="M116" s="232"/>
      <c r="N116" s="233"/>
      <c r="O116" s="83"/>
      <c r="P116" s="83"/>
      <c r="Q116" s="83"/>
      <c r="R116" s="83"/>
      <c r="S116" s="83"/>
      <c r="T116" s="84"/>
      <c r="U116" s="37"/>
      <c r="V116" s="37"/>
      <c r="W116" s="37"/>
      <c r="X116" s="37"/>
      <c r="Y116" s="37"/>
      <c r="Z116" s="37"/>
      <c r="AA116" s="37"/>
      <c r="AB116" s="37"/>
      <c r="AC116" s="37"/>
      <c r="AD116" s="37"/>
      <c r="AE116" s="37"/>
      <c r="AT116" s="15" t="s">
        <v>152</v>
      </c>
      <c r="AU116" s="15" t="s">
        <v>148</v>
      </c>
    </row>
    <row r="117" spans="1:65" s="2" customFormat="1" ht="16.5" customHeight="1">
      <c r="A117" s="37"/>
      <c r="B117" s="38"/>
      <c r="C117" s="217" t="s">
        <v>167</v>
      </c>
      <c r="D117" s="217" t="s">
        <v>143</v>
      </c>
      <c r="E117" s="218" t="s">
        <v>168</v>
      </c>
      <c r="F117" s="219" t="s">
        <v>169</v>
      </c>
      <c r="G117" s="220" t="s">
        <v>146</v>
      </c>
      <c r="H117" s="221">
        <v>1</v>
      </c>
      <c r="I117" s="222"/>
      <c r="J117" s="223">
        <f>ROUND(I117*H117,2)</f>
        <v>0</v>
      </c>
      <c r="K117" s="219" t="s">
        <v>32</v>
      </c>
      <c r="L117" s="43"/>
      <c r="M117" s="224" t="s">
        <v>32</v>
      </c>
      <c r="N117" s="225" t="s">
        <v>52</v>
      </c>
      <c r="O117" s="83"/>
      <c r="P117" s="226">
        <f>O117*H117</f>
        <v>0</v>
      </c>
      <c r="Q117" s="226">
        <v>0</v>
      </c>
      <c r="R117" s="226">
        <f>Q117*H117</f>
        <v>0</v>
      </c>
      <c r="S117" s="226">
        <v>0</v>
      </c>
      <c r="T117" s="227">
        <f>S117*H117</f>
        <v>0</v>
      </c>
      <c r="U117" s="37"/>
      <c r="V117" s="37"/>
      <c r="W117" s="37"/>
      <c r="X117" s="37"/>
      <c r="Y117" s="37"/>
      <c r="Z117" s="37"/>
      <c r="AA117" s="37"/>
      <c r="AB117" s="37"/>
      <c r="AC117" s="37"/>
      <c r="AD117" s="37"/>
      <c r="AE117" s="37"/>
      <c r="AR117" s="228" t="s">
        <v>147</v>
      </c>
      <c r="AT117" s="228" t="s">
        <v>143</v>
      </c>
      <c r="AU117" s="228" t="s">
        <v>148</v>
      </c>
      <c r="AY117" s="15" t="s">
        <v>138</v>
      </c>
      <c r="BE117" s="229">
        <f>IF(N117="základní",J117,0)</f>
        <v>0</v>
      </c>
      <c r="BF117" s="229">
        <f>IF(N117="snížená",J117,0)</f>
        <v>0</v>
      </c>
      <c r="BG117" s="229">
        <f>IF(N117="zákl. přenesená",J117,0)</f>
        <v>0</v>
      </c>
      <c r="BH117" s="229">
        <f>IF(N117="sníž. přenesená",J117,0)</f>
        <v>0</v>
      </c>
      <c r="BI117" s="229">
        <f>IF(N117="nulová",J117,0)</f>
        <v>0</v>
      </c>
      <c r="BJ117" s="15" t="s">
        <v>93</v>
      </c>
      <c r="BK117" s="229">
        <f>ROUND(I117*H117,2)</f>
        <v>0</v>
      </c>
      <c r="BL117" s="15" t="s">
        <v>147</v>
      </c>
      <c r="BM117" s="228" t="s">
        <v>170</v>
      </c>
    </row>
    <row r="118" spans="1:47" s="2" customFormat="1" ht="12">
      <c r="A118" s="37"/>
      <c r="B118" s="38"/>
      <c r="C118" s="39"/>
      <c r="D118" s="230" t="s">
        <v>150</v>
      </c>
      <c r="E118" s="39"/>
      <c r="F118" s="231" t="s">
        <v>169</v>
      </c>
      <c r="G118" s="39"/>
      <c r="H118" s="39"/>
      <c r="I118" s="135"/>
      <c r="J118" s="39"/>
      <c r="K118" s="39"/>
      <c r="L118" s="43"/>
      <c r="M118" s="232"/>
      <c r="N118" s="233"/>
      <c r="O118" s="83"/>
      <c r="P118" s="83"/>
      <c r="Q118" s="83"/>
      <c r="R118" s="83"/>
      <c r="S118" s="83"/>
      <c r="T118" s="84"/>
      <c r="U118" s="37"/>
      <c r="V118" s="37"/>
      <c r="W118" s="37"/>
      <c r="X118" s="37"/>
      <c r="Y118" s="37"/>
      <c r="Z118" s="37"/>
      <c r="AA118" s="37"/>
      <c r="AB118" s="37"/>
      <c r="AC118" s="37"/>
      <c r="AD118" s="37"/>
      <c r="AE118" s="37"/>
      <c r="AT118" s="15" t="s">
        <v>150</v>
      </c>
      <c r="AU118" s="15" t="s">
        <v>148</v>
      </c>
    </row>
    <row r="119" spans="1:47" s="2" customFormat="1" ht="12">
      <c r="A119" s="37"/>
      <c r="B119" s="38"/>
      <c r="C119" s="39"/>
      <c r="D119" s="230" t="s">
        <v>152</v>
      </c>
      <c r="E119" s="39"/>
      <c r="F119" s="234" t="s">
        <v>171</v>
      </c>
      <c r="G119" s="39"/>
      <c r="H119" s="39"/>
      <c r="I119" s="135"/>
      <c r="J119" s="39"/>
      <c r="K119" s="39"/>
      <c r="L119" s="43"/>
      <c r="M119" s="232"/>
      <c r="N119" s="233"/>
      <c r="O119" s="83"/>
      <c r="P119" s="83"/>
      <c r="Q119" s="83"/>
      <c r="R119" s="83"/>
      <c r="S119" s="83"/>
      <c r="T119" s="84"/>
      <c r="U119" s="37"/>
      <c r="V119" s="37"/>
      <c r="W119" s="37"/>
      <c r="X119" s="37"/>
      <c r="Y119" s="37"/>
      <c r="Z119" s="37"/>
      <c r="AA119" s="37"/>
      <c r="AB119" s="37"/>
      <c r="AC119" s="37"/>
      <c r="AD119" s="37"/>
      <c r="AE119" s="37"/>
      <c r="AT119" s="15" t="s">
        <v>152</v>
      </c>
      <c r="AU119" s="15" t="s">
        <v>148</v>
      </c>
    </row>
    <row r="120" spans="1:65" s="2" customFormat="1" ht="16.5" customHeight="1">
      <c r="A120" s="37"/>
      <c r="B120" s="38"/>
      <c r="C120" s="217" t="s">
        <v>172</v>
      </c>
      <c r="D120" s="217" t="s">
        <v>143</v>
      </c>
      <c r="E120" s="218" t="s">
        <v>173</v>
      </c>
      <c r="F120" s="219" t="s">
        <v>174</v>
      </c>
      <c r="G120" s="220" t="s">
        <v>146</v>
      </c>
      <c r="H120" s="221">
        <v>1</v>
      </c>
      <c r="I120" s="222"/>
      <c r="J120" s="223">
        <f>ROUND(I120*H120,2)</f>
        <v>0</v>
      </c>
      <c r="K120" s="219" t="s">
        <v>32</v>
      </c>
      <c r="L120" s="43"/>
      <c r="M120" s="224" t="s">
        <v>32</v>
      </c>
      <c r="N120" s="225" t="s">
        <v>52</v>
      </c>
      <c r="O120" s="83"/>
      <c r="P120" s="226">
        <f>O120*H120</f>
        <v>0</v>
      </c>
      <c r="Q120" s="226">
        <v>0</v>
      </c>
      <c r="R120" s="226">
        <f>Q120*H120</f>
        <v>0</v>
      </c>
      <c r="S120" s="226">
        <v>0</v>
      </c>
      <c r="T120" s="227">
        <f>S120*H120</f>
        <v>0</v>
      </c>
      <c r="U120" s="37"/>
      <c r="V120" s="37"/>
      <c r="W120" s="37"/>
      <c r="X120" s="37"/>
      <c r="Y120" s="37"/>
      <c r="Z120" s="37"/>
      <c r="AA120" s="37"/>
      <c r="AB120" s="37"/>
      <c r="AC120" s="37"/>
      <c r="AD120" s="37"/>
      <c r="AE120" s="37"/>
      <c r="AR120" s="228" t="s">
        <v>147</v>
      </c>
      <c r="AT120" s="228" t="s">
        <v>143</v>
      </c>
      <c r="AU120" s="228" t="s">
        <v>148</v>
      </c>
      <c r="AY120" s="15" t="s">
        <v>138</v>
      </c>
      <c r="BE120" s="229">
        <f>IF(N120="základní",J120,0)</f>
        <v>0</v>
      </c>
      <c r="BF120" s="229">
        <f>IF(N120="snížená",J120,0)</f>
        <v>0</v>
      </c>
      <c r="BG120" s="229">
        <f>IF(N120="zákl. přenesená",J120,0)</f>
        <v>0</v>
      </c>
      <c r="BH120" s="229">
        <f>IF(N120="sníž. přenesená",J120,0)</f>
        <v>0</v>
      </c>
      <c r="BI120" s="229">
        <f>IF(N120="nulová",J120,0)</f>
        <v>0</v>
      </c>
      <c r="BJ120" s="15" t="s">
        <v>93</v>
      </c>
      <c r="BK120" s="229">
        <f>ROUND(I120*H120,2)</f>
        <v>0</v>
      </c>
      <c r="BL120" s="15" t="s">
        <v>147</v>
      </c>
      <c r="BM120" s="228" t="s">
        <v>175</v>
      </c>
    </row>
    <row r="121" spans="1:47" s="2" customFormat="1" ht="12">
      <c r="A121" s="37"/>
      <c r="B121" s="38"/>
      <c r="C121" s="39"/>
      <c r="D121" s="230" t="s">
        <v>150</v>
      </c>
      <c r="E121" s="39"/>
      <c r="F121" s="231" t="s">
        <v>174</v>
      </c>
      <c r="G121" s="39"/>
      <c r="H121" s="39"/>
      <c r="I121" s="135"/>
      <c r="J121" s="39"/>
      <c r="K121" s="39"/>
      <c r="L121" s="43"/>
      <c r="M121" s="232"/>
      <c r="N121" s="233"/>
      <c r="O121" s="83"/>
      <c r="P121" s="83"/>
      <c r="Q121" s="83"/>
      <c r="R121" s="83"/>
      <c r="S121" s="83"/>
      <c r="T121" s="84"/>
      <c r="U121" s="37"/>
      <c r="V121" s="37"/>
      <c r="W121" s="37"/>
      <c r="X121" s="37"/>
      <c r="Y121" s="37"/>
      <c r="Z121" s="37"/>
      <c r="AA121" s="37"/>
      <c r="AB121" s="37"/>
      <c r="AC121" s="37"/>
      <c r="AD121" s="37"/>
      <c r="AE121" s="37"/>
      <c r="AT121" s="15" t="s">
        <v>150</v>
      </c>
      <c r="AU121" s="15" t="s">
        <v>148</v>
      </c>
    </row>
    <row r="122" spans="1:47" s="2" customFormat="1" ht="12">
      <c r="A122" s="37"/>
      <c r="B122" s="38"/>
      <c r="C122" s="39"/>
      <c r="D122" s="230" t="s">
        <v>152</v>
      </c>
      <c r="E122" s="39"/>
      <c r="F122" s="234" t="s">
        <v>176</v>
      </c>
      <c r="G122" s="39"/>
      <c r="H122" s="39"/>
      <c r="I122" s="135"/>
      <c r="J122" s="39"/>
      <c r="K122" s="39"/>
      <c r="L122" s="43"/>
      <c r="M122" s="232"/>
      <c r="N122" s="233"/>
      <c r="O122" s="83"/>
      <c r="P122" s="83"/>
      <c r="Q122" s="83"/>
      <c r="R122" s="83"/>
      <c r="S122" s="83"/>
      <c r="T122" s="84"/>
      <c r="U122" s="37"/>
      <c r="V122" s="37"/>
      <c r="W122" s="37"/>
      <c r="X122" s="37"/>
      <c r="Y122" s="37"/>
      <c r="Z122" s="37"/>
      <c r="AA122" s="37"/>
      <c r="AB122" s="37"/>
      <c r="AC122" s="37"/>
      <c r="AD122" s="37"/>
      <c r="AE122" s="37"/>
      <c r="AT122" s="15" t="s">
        <v>152</v>
      </c>
      <c r="AU122" s="15" t="s">
        <v>148</v>
      </c>
    </row>
    <row r="123" spans="1:63" s="12" customFormat="1" ht="20.85" customHeight="1">
      <c r="A123" s="12"/>
      <c r="B123" s="201"/>
      <c r="C123" s="202"/>
      <c r="D123" s="203" t="s">
        <v>79</v>
      </c>
      <c r="E123" s="215" t="s">
        <v>177</v>
      </c>
      <c r="F123" s="215" t="s">
        <v>178</v>
      </c>
      <c r="G123" s="202"/>
      <c r="H123" s="202"/>
      <c r="I123" s="205"/>
      <c r="J123" s="216">
        <f>BK123</f>
        <v>0</v>
      </c>
      <c r="K123" s="202"/>
      <c r="L123" s="207"/>
      <c r="M123" s="208"/>
      <c r="N123" s="209"/>
      <c r="O123" s="209"/>
      <c r="P123" s="210">
        <f>SUM(P124:P138)</f>
        <v>0</v>
      </c>
      <c r="Q123" s="209"/>
      <c r="R123" s="210">
        <f>SUM(R124:R138)</f>
        <v>0</v>
      </c>
      <c r="S123" s="209"/>
      <c r="T123" s="211">
        <f>SUM(T124:T138)</f>
        <v>0</v>
      </c>
      <c r="U123" s="12"/>
      <c r="V123" s="12"/>
      <c r="W123" s="12"/>
      <c r="X123" s="12"/>
      <c r="Y123" s="12"/>
      <c r="Z123" s="12"/>
      <c r="AA123" s="12"/>
      <c r="AB123" s="12"/>
      <c r="AC123" s="12"/>
      <c r="AD123" s="12"/>
      <c r="AE123" s="12"/>
      <c r="AR123" s="212" t="s">
        <v>88</v>
      </c>
      <c r="AT123" s="213" t="s">
        <v>79</v>
      </c>
      <c r="AU123" s="213" t="s">
        <v>93</v>
      </c>
      <c r="AY123" s="212" t="s">
        <v>138</v>
      </c>
      <c r="BK123" s="214">
        <f>SUM(BK124:BK138)</f>
        <v>0</v>
      </c>
    </row>
    <row r="124" spans="1:65" s="2" customFormat="1" ht="16.5" customHeight="1">
      <c r="A124" s="37"/>
      <c r="B124" s="38"/>
      <c r="C124" s="217" t="s">
        <v>179</v>
      </c>
      <c r="D124" s="217" t="s">
        <v>143</v>
      </c>
      <c r="E124" s="218" t="s">
        <v>180</v>
      </c>
      <c r="F124" s="219" t="s">
        <v>181</v>
      </c>
      <c r="G124" s="220" t="s">
        <v>146</v>
      </c>
      <c r="H124" s="221">
        <v>3</v>
      </c>
      <c r="I124" s="222"/>
      <c r="J124" s="223">
        <f>ROUND(I124*H124,2)</f>
        <v>0</v>
      </c>
      <c r="K124" s="219" t="s">
        <v>32</v>
      </c>
      <c r="L124" s="43"/>
      <c r="M124" s="224" t="s">
        <v>32</v>
      </c>
      <c r="N124" s="225" t="s">
        <v>52</v>
      </c>
      <c r="O124" s="83"/>
      <c r="P124" s="226">
        <f>O124*H124</f>
        <v>0</v>
      </c>
      <c r="Q124" s="226">
        <v>0</v>
      </c>
      <c r="R124" s="226">
        <f>Q124*H124</f>
        <v>0</v>
      </c>
      <c r="S124" s="226">
        <v>0</v>
      </c>
      <c r="T124" s="227">
        <f>S124*H124</f>
        <v>0</v>
      </c>
      <c r="U124" s="37"/>
      <c r="V124" s="37"/>
      <c r="W124" s="37"/>
      <c r="X124" s="37"/>
      <c r="Y124" s="37"/>
      <c r="Z124" s="37"/>
      <c r="AA124" s="37"/>
      <c r="AB124" s="37"/>
      <c r="AC124" s="37"/>
      <c r="AD124" s="37"/>
      <c r="AE124" s="37"/>
      <c r="AR124" s="228" t="s">
        <v>147</v>
      </c>
      <c r="AT124" s="228" t="s">
        <v>143</v>
      </c>
      <c r="AU124" s="228" t="s">
        <v>148</v>
      </c>
      <c r="AY124" s="15" t="s">
        <v>138</v>
      </c>
      <c r="BE124" s="229">
        <f>IF(N124="základní",J124,0)</f>
        <v>0</v>
      </c>
      <c r="BF124" s="229">
        <f>IF(N124="snížená",J124,0)</f>
        <v>0</v>
      </c>
      <c r="BG124" s="229">
        <f>IF(N124="zákl. přenesená",J124,0)</f>
        <v>0</v>
      </c>
      <c r="BH124" s="229">
        <f>IF(N124="sníž. přenesená",J124,0)</f>
        <v>0</v>
      </c>
      <c r="BI124" s="229">
        <f>IF(N124="nulová",J124,0)</f>
        <v>0</v>
      </c>
      <c r="BJ124" s="15" t="s">
        <v>93</v>
      </c>
      <c r="BK124" s="229">
        <f>ROUND(I124*H124,2)</f>
        <v>0</v>
      </c>
      <c r="BL124" s="15" t="s">
        <v>147</v>
      </c>
      <c r="BM124" s="228" t="s">
        <v>182</v>
      </c>
    </row>
    <row r="125" spans="1:47" s="2" customFormat="1" ht="12">
      <c r="A125" s="37"/>
      <c r="B125" s="38"/>
      <c r="C125" s="39"/>
      <c r="D125" s="230" t="s">
        <v>150</v>
      </c>
      <c r="E125" s="39"/>
      <c r="F125" s="231" t="s">
        <v>181</v>
      </c>
      <c r="G125" s="39"/>
      <c r="H125" s="39"/>
      <c r="I125" s="135"/>
      <c r="J125" s="39"/>
      <c r="K125" s="39"/>
      <c r="L125" s="43"/>
      <c r="M125" s="232"/>
      <c r="N125" s="233"/>
      <c r="O125" s="83"/>
      <c r="P125" s="83"/>
      <c r="Q125" s="83"/>
      <c r="R125" s="83"/>
      <c r="S125" s="83"/>
      <c r="T125" s="84"/>
      <c r="U125" s="37"/>
      <c r="V125" s="37"/>
      <c r="W125" s="37"/>
      <c r="X125" s="37"/>
      <c r="Y125" s="37"/>
      <c r="Z125" s="37"/>
      <c r="AA125" s="37"/>
      <c r="AB125" s="37"/>
      <c r="AC125" s="37"/>
      <c r="AD125" s="37"/>
      <c r="AE125" s="37"/>
      <c r="AT125" s="15" t="s">
        <v>150</v>
      </c>
      <c r="AU125" s="15" t="s">
        <v>148</v>
      </c>
    </row>
    <row r="126" spans="1:47" s="2" customFormat="1" ht="12">
      <c r="A126" s="37"/>
      <c r="B126" s="38"/>
      <c r="C126" s="39"/>
      <c r="D126" s="230" t="s">
        <v>152</v>
      </c>
      <c r="E126" s="39"/>
      <c r="F126" s="234" t="s">
        <v>183</v>
      </c>
      <c r="G126" s="39"/>
      <c r="H126" s="39"/>
      <c r="I126" s="135"/>
      <c r="J126" s="39"/>
      <c r="K126" s="39"/>
      <c r="L126" s="43"/>
      <c r="M126" s="232"/>
      <c r="N126" s="233"/>
      <c r="O126" s="83"/>
      <c r="P126" s="83"/>
      <c r="Q126" s="83"/>
      <c r="R126" s="83"/>
      <c r="S126" s="83"/>
      <c r="T126" s="84"/>
      <c r="U126" s="37"/>
      <c r="V126" s="37"/>
      <c r="W126" s="37"/>
      <c r="X126" s="37"/>
      <c r="Y126" s="37"/>
      <c r="Z126" s="37"/>
      <c r="AA126" s="37"/>
      <c r="AB126" s="37"/>
      <c r="AC126" s="37"/>
      <c r="AD126" s="37"/>
      <c r="AE126" s="37"/>
      <c r="AT126" s="15" t="s">
        <v>152</v>
      </c>
      <c r="AU126" s="15" t="s">
        <v>148</v>
      </c>
    </row>
    <row r="127" spans="1:65" s="2" customFormat="1" ht="16.5" customHeight="1">
      <c r="A127" s="37"/>
      <c r="B127" s="38"/>
      <c r="C127" s="217" t="s">
        <v>184</v>
      </c>
      <c r="D127" s="217" t="s">
        <v>143</v>
      </c>
      <c r="E127" s="218" t="s">
        <v>185</v>
      </c>
      <c r="F127" s="219" t="s">
        <v>186</v>
      </c>
      <c r="G127" s="220" t="s">
        <v>146</v>
      </c>
      <c r="H127" s="221">
        <v>1</v>
      </c>
      <c r="I127" s="222"/>
      <c r="J127" s="223">
        <f>ROUND(I127*H127,2)</f>
        <v>0</v>
      </c>
      <c r="K127" s="219" t="s">
        <v>32</v>
      </c>
      <c r="L127" s="43"/>
      <c r="M127" s="224" t="s">
        <v>32</v>
      </c>
      <c r="N127" s="225" t="s">
        <v>52</v>
      </c>
      <c r="O127" s="83"/>
      <c r="P127" s="226">
        <f>O127*H127</f>
        <v>0</v>
      </c>
      <c r="Q127" s="226">
        <v>0</v>
      </c>
      <c r="R127" s="226">
        <f>Q127*H127</f>
        <v>0</v>
      </c>
      <c r="S127" s="226">
        <v>0</v>
      </c>
      <c r="T127" s="227">
        <f>S127*H127</f>
        <v>0</v>
      </c>
      <c r="U127" s="37"/>
      <c r="V127" s="37"/>
      <c r="W127" s="37"/>
      <c r="X127" s="37"/>
      <c r="Y127" s="37"/>
      <c r="Z127" s="37"/>
      <c r="AA127" s="37"/>
      <c r="AB127" s="37"/>
      <c r="AC127" s="37"/>
      <c r="AD127" s="37"/>
      <c r="AE127" s="37"/>
      <c r="AR127" s="228" t="s">
        <v>147</v>
      </c>
      <c r="AT127" s="228" t="s">
        <v>143</v>
      </c>
      <c r="AU127" s="228" t="s">
        <v>148</v>
      </c>
      <c r="AY127" s="15" t="s">
        <v>138</v>
      </c>
      <c r="BE127" s="229">
        <f>IF(N127="základní",J127,0)</f>
        <v>0</v>
      </c>
      <c r="BF127" s="229">
        <f>IF(N127="snížená",J127,0)</f>
        <v>0</v>
      </c>
      <c r="BG127" s="229">
        <f>IF(N127="zákl. přenesená",J127,0)</f>
        <v>0</v>
      </c>
      <c r="BH127" s="229">
        <f>IF(N127="sníž. přenesená",J127,0)</f>
        <v>0</v>
      </c>
      <c r="BI127" s="229">
        <f>IF(N127="nulová",J127,0)</f>
        <v>0</v>
      </c>
      <c r="BJ127" s="15" t="s">
        <v>93</v>
      </c>
      <c r="BK127" s="229">
        <f>ROUND(I127*H127,2)</f>
        <v>0</v>
      </c>
      <c r="BL127" s="15" t="s">
        <v>147</v>
      </c>
      <c r="BM127" s="228" t="s">
        <v>187</v>
      </c>
    </row>
    <row r="128" spans="1:47" s="2" customFormat="1" ht="12">
      <c r="A128" s="37"/>
      <c r="B128" s="38"/>
      <c r="C128" s="39"/>
      <c r="D128" s="230" t="s">
        <v>150</v>
      </c>
      <c r="E128" s="39"/>
      <c r="F128" s="231" t="s">
        <v>186</v>
      </c>
      <c r="G128" s="39"/>
      <c r="H128" s="39"/>
      <c r="I128" s="135"/>
      <c r="J128" s="39"/>
      <c r="K128" s="39"/>
      <c r="L128" s="43"/>
      <c r="M128" s="232"/>
      <c r="N128" s="233"/>
      <c r="O128" s="83"/>
      <c r="P128" s="83"/>
      <c r="Q128" s="83"/>
      <c r="R128" s="83"/>
      <c r="S128" s="83"/>
      <c r="T128" s="84"/>
      <c r="U128" s="37"/>
      <c r="V128" s="37"/>
      <c r="W128" s="37"/>
      <c r="X128" s="37"/>
      <c r="Y128" s="37"/>
      <c r="Z128" s="37"/>
      <c r="AA128" s="37"/>
      <c r="AB128" s="37"/>
      <c r="AC128" s="37"/>
      <c r="AD128" s="37"/>
      <c r="AE128" s="37"/>
      <c r="AT128" s="15" t="s">
        <v>150</v>
      </c>
      <c r="AU128" s="15" t="s">
        <v>148</v>
      </c>
    </row>
    <row r="129" spans="1:47" s="2" customFormat="1" ht="12">
      <c r="A129" s="37"/>
      <c r="B129" s="38"/>
      <c r="C129" s="39"/>
      <c r="D129" s="230" t="s">
        <v>152</v>
      </c>
      <c r="E129" s="39"/>
      <c r="F129" s="234" t="s">
        <v>188</v>
      </c>
      <c r="G129" s="39"/>
      <c r="H129" s="39"/>
      <c r="I129" s="135"/>
      <c r="J129" s="39"/>
      <c r="K129" s="39"/>
      <c r="L129" s="43"/>
      <c r="M129" s="232"/>
      <c r="N129" s="233"/>
      <c r="O129" s="83"/>
      <c r="P129" s="83"/>
      <c r="Q129" s="83"/>
      <c r="R129" s="83"/>
      <c r="S129" s="83"/>
      <c r="T129" s="84"/>
      <c r="U129" s="37"/>
      <c r="V129" s="37"/>
      <c r="W129" s="37"/>
      <c r="X129" s="37"/>
      <c r="Y129" s="37"/>
      <c r="Z129" s="37"/>
      <c r="AA129" s="37"/>
      <c r="AB129" s="37"/>
      <c r="AC129" s="37"/>
      <c r="AD129" s="37"/>
      <c r="AE129" s="37"/>
      <c r="AT129" s="15" t="s">
        <v>152</v>
      </c>
      <c r="AU129" s="15" t="s">
        <v>148</v>
      </c>
    </row>
    <row r="130" spans="1:65" s="2" customFormat="1" ht="16.5" customHeight="1">
      <c r="A130" s="37"/>
      <c r="B130" s="38"/>
      <c r="C130" s="217" t="s">
        <v>189</v>
      </c>
      <c r="D130" s="217" t="s">
        <v>143</v>
      </c>
      <c r="E130" s="218" t="s">
        <v>190</v>
      </c>
      <c r="F130" s="219" t="s">
        <v>191</v>
      </c>
      <c r="G130" s="220" t="s">
        <v>146</v>
      </c>
      <c r="H130" s="221">
        <v>1</v>
      </c>
      <c r="I130" s="222"/>
      <c r="J130" s="223">
        <f>ROUND(I130*H130,2)</f>
        <v>0</v>
      </c>
      <c r="K130" s="219" t="s">
        <v>32</v>
      </c>
      <c r="L130" s="43"/>
      <c r="M130" s="224" t="s">
        <v>32</v>
      </c>
      <c r="N130" s="225" t="s">
        <v>52</v>
      </c>
      <c r="O130" s="83"/>
      <c r="P130" s="226">
        <f>O130*H130</f>
        <v>0</v>
      </c>
      <c r="Q130" s="226">
        <v>0</v>
      </c>
      <c r="R130" s="226">
        <f>Q130*H130</f>
        <v>0</v>
      </c>
      <c r="S130" s="226">
        <v>0</v>
      </c>
      <c r="T130" s="227">
        <f>S130*H130</f>
        <v>0</v>
      </c>
      <c r="U130" s="37"/>
      <c r="V130" s="37"/>
      <c r="W130" s="37"/>
      <c r="X130" s="37"/>
      <c r="Y130" s="37"/>
      <c r="Z130" s="37"/>
      <c r="AA130" s="37"/>
      <c r="AB130" s="37"/>
      <c r="AC130" s="37"/>
      <c r="AD130" s="37"/>
      <c r="AE130" s="37"/>
      <c r="AR130" s="228" t="s">
        <v>147</v>
      </c>
      <c r="AT130" s="228" t="s">
        <v>143</v>
      </c>
      <c r="AU130" s="228" t="s">
        <v>148</v>
      </c>
      <c r="AY130" s="15" t="s">
        <v>138</v>
      </c>
      <c r="BE130" s="229">
        <f>IF(N130="základní",J130,0)</f>
        <v>0</v>
      </c>
      <c r="BF130" s="229">
        <f>IF(N130="snížená",J130,0)</f>
        <v>0</v>
      </c>
      <c r="BG130" s="229">
        <f>IF(N130="zákl. přenesená",J130,0)</f>
        <v>0</v>
      </c>
      <c r="BH130" s="229">
        <f>IF(N130="sníž. přenesená",J130,0)</f>
        <v>0</v>
      </c>
      <c r="BI130" s="229">
        <f>IF(N130="nulová",J130,0)</f>
        <v>0</v>
      </c>
      <c r="BJ130" s="15" t="s">
        <v>93</v>
      </c>
      <c r="BK130" s="229">
        <f>ROUND(I130*H130,2)</f>
        <v>0</v>
      </c>
      <c r="BL130" s="15" t="s">
        <v>147</v>
      </c>
      <c r="BM130" s="228" t="s">
        <v>192</v>
      </c>
    </row>
    <row r="131" spans="1:47" s="2" customFormat="1" ht="12">
      <c r="A131" s="37"/>
      <c r="B131" s="38"/>
      <c r="C131" s="39"/>
      <c r="D131" s="230" t="s">
        <v>150</v>
      </c>
      <c r="E131" s="39"/>
      <c r="F131" s="231" t="s">
        <v>191</v>
      </c>
      <c r="G131" s="39"/>
      <c r="H131" s="39"/>
      <c r="I131" s="135"/>
      <c r="J131" s="39"/>
      <c r="K131" s="39"/>
      <c r="L131" s="43"/>
      <c r="M131" s="232"/>
      <c r="N131" s="233"/>
      <c r="O131" s="83"/>
      <c r="P131" s="83"/>
      <c r="Q131" s="83"/>
      <c r="R131" s="83"/>
      <c r="S131" s="83"/>
      <c r="T131" s="84"/>
      <c r="U131" s="37"/>
      <c r="V131" s="37"/>
      <c r="W131" s="37"/>
      <c r="X131" s="37"/>
      <c r="Y131" s="37"/>
      <c r="Z131" s="37"/>
      <c r="AA131" s="37"/>
      <c r="AB131" s="37"/>
      <c r="AC131" s="37"/>
      <c r="AD131" s="37"/>
      <c r="AE131" s="37"/>
      <c r="AT131" s="15" t="s">
        <v>150</v>
      </c>
      <c r="AU131" s="15" t="s">
        <v>148</v>
      </c>
    </row>
    <row r="132" spans="1:47" s="2" customFormat="1" ht="12">
      <c r="A132" s="37"/>
      <c r="B132" s="38"/>
      <c r="C132" s="39"/>
      <c r="D132" s="230" t="s">
        <v>152</v>
      </c>
      <c r="E132" s="39"/>
      <c r="F132" s="234" t="s">
        <v>193</v>
      </c>
      <c r="G132" s="39"/>
      <c r="H132" s="39"/>
      <c r="I132" s="135"/>
      <c r="J132" s="39"/>
      <c r="K132" s="39"/>
      <c r="L132" s="43"/>
      <c r="M132" s="232"/>
      <c r="N132" s="233"/>
      <c r="O132" s="83"/>
      <c r="P132" s="83"/>
      <c r="Q132" s="83"/>
      <c r="R132" s="83"/>
      <c r="S132" s="83"/>
      <c r="T132" s="84"/>
      <c r="U132" s="37"/>
      <c r="V132" s="37"/>
      <c r="W132" s="37"/>
      <c r="X132" s="37"/>
      <c r="Y132" s="37"/>
      <c r="Z132" s="37"/>
      <c r="AA132" s="37"/>
      <c r="AB132" s="37"/>
      <c r="AC132" s="37"/>
      <c r="AD132" s="37"/>
      <c r="AE132" s="37"/>
      <c r="AT132" s="15" t="s">
        <v>152</v>
      </c>
      <c r="AU132" s="15" t="s">
        <v>148</v>
      </c>
    </row>
    <row r="133" spans="1:65" s="2" customFormat="1" ht="16.5" customHeight="1">
      <c r="A133" s="37"/>
      <c r="B133" s="38"/>
      <c r="C133" s="217" t="s">
        <v>194</v>
      </c>
      <c r="D133" s="217" t="s">
        <v>143</v>
      </c>
      <c r="E133" s="218" t="s">
        <v>195</v>
      </c>
      <c r="F133" s="219" t="s">
        <v>196</v>
      </c>
      <c r="G133" s="220" t="s">
        <v>146</v>
      </c>
      <c r="H133" s="221">
        <v>5</v>
      </c>
      <c r="I133" s="222"/>
      <c r="J133" s="223">
        <f>ROUND(I133*H133,2)</f>
        <v>0</v>
      </c>
      <c r="K133" s="219" t="s">
        <v>32</v>
      </c>
      <c r="L133" s="43"/>
      <c r="M133" s="224" t="s">
        <v>32</v>
      </c>
      <c r="N133" s="225" t="s">
        <v>52</v>
      </c>
      <c r="O133" s="83"/>
      <c r="P133" s="226">
        <f>O133*H133</f>
        <v>0</v>
      </c>
      <c r="Q133" s="226">
        <v>0</v>
      </c>
      <c r="R133" s="226">
        <f>Q133*H133</f>
        <v>0</v>
      </c>
      <c r="S133" s="226">
        <v>0</v>
      </c>
      <c r="T133" s="227">
        <f>S133*H133</f>
        <v>0</v>
      </c>
      <c r="U133" s="37"/>
      <c r="V133" s="37"/>
      <c r="W133" s="37"/>
      <c r="X133" s="37"/>
      <c r="Y133" s="37"/>
      <c r="Z133" s="37"/>
      <c r="AA133" s="37"/>
      <c r="AB133" s="37"/>
      <c r="AC133" s="37"/>
      <c r="AD133" s="37"/>
      <c r="AE133" s="37"/>
      <c r="AR133" s="228" t="s">
        <v>147</v>
      </c>
      <c r="AT133" s="228" t="s">
        <v>143</v>
      </c>
      <c r="AU133" s="228" t="s">
        <v>148</v>
      </c>
      <c r="AY133" s="15" t="s">
        <v>138</v>
      </c>
      <c r="BE133" s="229">
        <f>IF(N133="základní",J133,0)</f>
        <v>0</v>
      </c>
      <c r="BF133" s="229">
        <f>IF(N133="snížená",J133,0)</f>
        <v>0</v>
      </c>
      <c r="BG133" s="229">
        <f>IF(N133="zákl. přenesená",J133,0)</f>
        <v>0</v>
      </c>
      <c r="BH133" s="229">
        <f>IF(N133="sníž. přenesená",J133,0)</f>
        <v>0</v>
      </c>
      <c r="BI133" s="229">
        <f>IF(N133="nulová",J133,0)</f>
        <v>0</v>
      </c>
      <c r="BJ133" s="15" t="s">
        <v>93</v>
      </c>
      <c r="BK133" s="229">
        <f>ROUND(I133*H133,2)</f>
        <v>0</v>
      </c>
      <c r="BL133" s="15" t="s">
        <v>147</v>
      </c>
      <c r="BM133" s="228" t="s">
        <v>197</v>
      </c>
    </row>
    <row r="134" spans="1:47" s="2" customFormat="1" ht="12">
      <c r="A134" s="37"/>
      <c r="B134" s="38"/>
      <c r="C134" s="39"/>
      <c r="D134" s="230" t="s">
        <v>150</v>
      </c>
      <c r="E134" s="39"/>
      <c r="F134" s="231" t="s">
        <v>196</v>
      </c>
      <c r="G134" s="39"/>
      <c r="H134" s="39"/>
      <c r="I134" s="135"/>
      <c r="J134" s="39"/>
      <c r="K134" s="39"/>
      <c r="L134" s="43"/>
      <c r="M134" s="232"/>
      <c r="N134" s="233"/>
      <c r="O134" s="83"/>
      <c r="P134" s="83"/>
      <c r="Q134" s="83"/>
      <c r="R134" s="83"/>
      <c r="S134" s="83"/>
      <c r="T134" s="84"/>
      <c r="U134" s="37"/>
      <c r="V134" s="37"/>
      <c r="W134" s="37"/>
      <c r="X134" s="37"/>
      <c r="Y134" s="37"/>
      <c r="Z134" s="37"/>
      <c r="AA134" s="37"/>
      <c r="AB134" s="37"/>
      <c r="AC134" s="37"/>
      <c r="AD134" s="37"/>
      <c r="AE134" s="37"/>
      <c r="AT134" s="15" t="s">
        <v>150</v>
      </c>
      <c r="AU134" s="15" t="s">
        <v>148</v>
      </c>
    </row>
    <row r="135" spans="1:47" s="2" customFormat="1" ht="12">
      <c r="A135" s="37"/>
      <c r="B135" s="38"/>
      <c r="C135" s="39"/>
      <c r="D135" s="230" t="s">
        <v>152</v>
      </c>
      <c r="E135" s="39"/>
      <c r="F135" s="234" t="s">
        <v>198</v>
      </c>
      <c r="G135" s="39"/>
      <c r="H135" s="39"/>
      <c r="I135" s="135"/>
      <c r="J135" s="39"/>
      <c r="K135" s="39"/>
      <c r="L135" s="43"/>
      <c r="M135" s="232"/>
      <c r="N135" s="233"/>
      <c r="O135" s="83"/>
      <c r="P135" s="83"/>
      <c r="Q135" s="83"/>
      <c r="R135" s="83"/>
      <c r="S135" s="83"/>
      <c r="T135" s="84"/>
      <c r="U135" s="37"/>
      <c r="V135" s="37"/>
      <c r="W135" s="37"/>
      <c r="X135" s="37"/>
      <c r="Y135" s="37"/>
      <c r="Z135" s="37"/>
      <c r="AA135" s="37"/>
      <c r="AB135" s="37"/>
      <c r="AC135" s="37"/>
      <c r="AD135" s="37"/>
      <c r="AE135" s="37"/>
      <c r="AT135" s="15" t="s">
        <v>152</v>
      </c>
      <c r="AU135" s="15" t="s">
        <v>148</v>
      </c>
    </row>
    <row r="136" spans="1:65" s="2" customFormat="1" ht="16.5" customHeight="1">
      <c r="A136" s="37"/>
      <c r="B136" s="38"/>
      <c r="C136" s="217" t="s">
        <v>199</v>
      </c>
      <c r="D136" s="217" t="s">
        <v>143</v>
      </c>
      <c r="E136" s="218" t="s">
        <v>200</v>
      </c>
      <c r="F136" s="219" t="s">
        <v>201</v>
      </c>
      <c r="G136" s="220" t="s">
        <v>146</v>
      </c>
      <c r="H136" s="221">
        <v>1</v>
      </c>
      <c r="I136" s="222"/>
      <c r="J136" s="223">
        <f>ROUND(I136*H136,2)</f>
        <v>0</v>
      </c>
      <c r="K136" s="219" t="s">
        <v>32</v>
      </c>
      <c r="L136" s="43"/>
      <c r="M136" s="224" t="s">
        <v>32</v>
      </c>
      <c r="N136" s="225" t="s">
        <v>52</v>
      </c>
      <c r="O136" s="83"/>
      <c r="P136" s="226">
        <f>O136*H136</f>
        <v>0</v>
      </c>
      <c r="Q136" s="226">
        <v>0</v>
      </c>
      <c r="R136" s="226">
        <f>Q136*H136</f>
        <v>0</v>
      </c>
      <c r="S136" s="226">
        <v>0</v>
      </c>
      <c r="T136" s="227">
        <f>S136*H136</f>
        <v>0</v>
      </c>
      <c r="U136" s="37"/>
      <c r="V136" s="37"/>
      <c r="W136" s="37"/>
      <c r="X136" s="37"/>
      <c r="Y136" s="37"/>
      <c r="Z136" s="37"/>
      <c r="AA136" s="37"/>
      <c r="AB136" s="37"/>
      <c r="AC136" s="37"/>
      <c r="AD136" s="37"/>
      <c r="AE136" s="37"/>
      <c r="AR136" s="228" t="s">
        <v>147</v>
      </c>
      <c r="AT136" s="228" t="s">
        <v>143</v>
      </c>
      <c r="AU136" s="228" t="s">
        <v>148</v>
      </c>
      <c r="AY136" s="15" t="s">
        <v>138</v>
      </c>
      <c r="BE136" s="229">
        <f>IF(N136="základní",J136,0)</f>
        <v>0</v>
      </c>
      <c r="BF136" s="229">
        <f>IF(N136="snížená",J136,0)</f>
        <v>0</v>
      </c>
      <c r="BG136" s="229">
        <f>IF(N136="zákl. přenesená",J136,0)</f>
        <v>0</v>
      </c>
      <c r="BH136" s="229">
        <f>IF(N136="sníž. přenesená",J136,0)</f>
        <v>0</v>
      </c>
      <c r="BI136" s="229">
        <f>IF(N136="nulová",J136,0)</f>
        <v>0</v>
      </c>
      <c r="BJ136" s="15" t="s">
        <v>93</v>
      </c>
      <c r="BK136" s="229">
        <f>ROUND(I136*H136,2)</f>
        <v>0</v>
      </c>
      <c r="BL136" s="15" t="s">
        <v>147</v>
      </c>
      <c r="BM136" s="228" t="s">
        <v>202</v>
      </c>
    </row>
    <row r="137" spans="1:47" s="2" customFormat="1" ht="12">
      <c r="A137" s="37"/>
      <c r="B137" s="38"/>
      <c r="C137" s="39"/>
      <c r="D137" s="230" t="s">
        <v>150</v>
      </c>
      <c r="E137" s="39"/>
      <c r="F137" s="231" t="s">
        <v>201</v>
      </c>
      <c r="G137" s="39"/>
      <c r="H137" s="39"/>
      <c r="I137" s="135"/>
      <c r="J137" s="39"/>
      <c r="K137" s="39"/>
      <c r="L137" s="43"/>
      <c r="M137" s="232"/>
      <c r="N137" s="233"/>
      <c r="O137" s="83"/>
      <c r="P137" s="83"/>
      <c r="Q137" s="83"/>
      <c r="R137" s="83"/>
      <c r="S137" s="83"/>
      <c r="T137" s="84"/>
      <c r="U137" s="37"/>
      <c r="V137" s="37"/>
      <c r="W137" s="37"/>
      <c r="X137" s="37"/>
      <c r="Y137" s="37"/>
      <c r="Z137" s="37"/>
      <c r="AA137" s="37"/>
      <c r="AB137" s="37"/>
      <c r="AC137" s="37"/>
      <c r="AD137" s="37"/>
      <c r="AE137" s="37"/>
      <c r="AT137" s="15" t="s">
        <v>150</v>
      </c>
      <c r="AU137" s="15" t="s">
        <v>148</v>
      </c>
    </row>
    <row r="138" spans="1:47" s="2" customFormat="1" ht="12">
      <c r="A138" s="37"/>
      <c r="B138" s="38"/>
      <c r="C138" s="39"/>
      <c r="D138" s="230" t="s">
        <v>152</v>
      </c>
      <c r="E138" s="39"/>
      <c r="F138" s="234" t="s">
        <v>203</v>
      </c>
      <c r="G138" s="39"/>
      <c r="H138" s="39"/>
      <c r="I138" s="135"/>
      <c r="J138" s="39"/>
      <c r="K138" s="39"/>
      <c r="L138" s="43"/>
      <c r="M138" s="232"/>
      <c r="N138" s="233"/>
      <c r="O138" s="83"/>
      <c r="P138" s="83"/>
      <c r="Q138" s="83"/>
      <c r="R138" s="83"/>
      <c r="S138" s="83"/>
      <c r="T138" s="84"/>
      <c r="U138" s="37"/>
      <c r="V138" s="37"/>
      <c r="W138" s="37"/>
      <c r="X138" s="37"/>
      <c r="Y138" s="37"/>
      <c r="Z138" s="37"/>
      <c r="AA138" s="37"/>
      <c r="AB138" s="37"/>
      <c r="AC138" s="37"/>
      <c r="AD138" s="37"/>
      <c r="AE138" s="37"/>
      <c r="AT138" s="15" t="s">
        <v>152</v>
      </c>
      <c r="AU138" s="15" t="s">
        <v>148</v>
      </c>
    </row>
    <row r="139" spans="1:63" s="12" customFormat="1" ht="20.85" customHeight="1">
      <c r="A139" s="12"/>
      <c r="B139" s="201"/>
      <c r="C139" s="202"/>
      <c r="D139" s="203" t="s">
        <v>79</v>
      </c>
      <c r="E139" s="215" t="s">
        <v>204</v>
      </c>
      <c r="F139" s="215" t="s">
        <v>205</v>
      </c>
      <c r="G139" s="202"/>
      <c r="H139" s="202"/>
      <c r="I139" s="205"/>
      <c r="J139" s="216">
        <f>BK139</f>
        <v>0</v>
      </c>
      <c r="K139" s="202"/>
      <c r="L139" s="207"/>
      <c r="M139" s="208"/>
      <c r="N139" s="209"/>
      <c r="O139" s="209"/>
      <c r="P139" s="210">
        <f>SUM(P140:P154)</f>
        <v>0</v>
      </c>
      <c r="Q139" s="209"/>
      <c r="R139" s="210">
        <f>SUM(R140:R154)</f>
        <v>0</v>
      </c>
      <c r="S139" s="209"/>
      <c r="T139" s="211">
        <f>SUM(T140:T154)</f>
        <v>0</v>
      </c>
      <c r="U139" s="12"/>
      <c r="V139" s="12"/>
      <c r="W139" s="12"/>
      <c r="X139" s="12"/>
      <c r="Y139" s="12"/>
      <c r="Z139" s="12"/>
      <c r="AA139" s="12"/>
      <c r="AB139" s="12"/>
      <c r="AC139" s="12"/>
      <c r="AD139" s="12"/>
      <c r="AE139" s="12"/>
      <c r="AR139" s="212" t="s">
        <v>88</v>
      </c>
      <c r="AT139" s="213" t="s">
        <v>79</v>
      </c>
      <c r="AU139" s="213" t="s">
        <v>93</v>
      </c>
      <c r="AY139" s="212" t="s">
        <v>138</v>
      </c>
      <c r="BK139" s="214">
        <f>SUM(BK140:BK154)</f>
        <v>0</v>
      </c>
    </row>
    <row r="140" spans="1:65" s="2" customFormat="1" ht="16.5" customHeight="1">
      <c r="A140" s="37"/>
      <c r="B140" s="38"/>
      <c r="C140" s="217" t="s">
        <v>206</v>
      </c>
      <c r="D140" s="217" t="s">
        <v>143</v>
      </c>
      <c r="E140" s="218" t="s">
        <v>207</v>
      </c>
      <c r="F140" s="219" t="s">
        <v>208</v>
      </c>
      <c r="G140" s="220" t="s">
        <v>146</v>
      </c>
      <c r="H140" s="221">
        <v>1</v>
      </c>
      <c r="I140" s="222"/>
      <c r="J140" s="223">
        <f>ROUND(I140*H140,2)</f>
        <v>0</v>
      </c>
      <c r="K140" s="219" t="s">
        <v>32</v>
      </c>
      <c r="L140" s="43"/>
      <c r="M140" s="224" t="s">
        <v>32</v>
      </c>
      <c r="N140" s="225" t="s">
        <v>52</v>
      </c>
      <c r="O140" s="83"/>
      <c r="P140" s="226">
        <f>O140*H140</f>
        <v>0</v>
      </c>
      <c r="Q140" s="226">
        <v>0</v>
      </c>
      <c r="R140" s="226">
        <f>Q140*H140</f>
        <v>0</v>
      </c>
      <c r="S140" s="226">
        <v>0</v>
      </c>
      <c r="T140" s="227">
        <f>S140*H140</f>
        <v>0</v>
      </c>
      <c r="U140" s="37"/>
      <c r="V140" s="37"/>
      <c r="W140" s="37"/>
      <c r="X140" s="37"/>
      <c r="Y140" s="37"/>
      <c r="Z140" s="37"/>
      <c r="AA140" s="37"/>
      <c r="AB140" s="37"/>
      <c r="AC140" s="37"/>
      <c r="AD140" s="37"/>
      <c r="AE140" s="37"/>
      <c r="AR140" s="228" t="s">
        <v>147</v>
      </c>
      <c r="AT140" s="228" t="s">
        <v>143</v>
      </c>
      <c r="AU140" s="228" t="s">
        <v>148</v>
      </c>
      <c r="AY140" s="15" t="s">
        <v>138</v>
      </c>
      <c r="BE140" s="229">
        <f>IF(N140="základní",J140,0)</f>
        <v>0</v>
      </c>
      <c r="BF140" s="229">
        <f>IF(N140="snížená",J140,0)</f>
        <v>0</v>
      </c>
      <c r="BG140" s="229">
        <f>IF(N140="zákl. přenesená",J140,0)</f>
        <v>0</v>
      </c>
      <c r="BH140" s="229">
        <f>IF(N140="sníž. přenesená",J140,0)</f>
        <v>0</v>
      </c>
      <c r="BI140" s="229">
        <f>IF(N140="nulová",J140,0)</f>
        <v>0</v>
      </c>
      <c r="BJ140" s="15" t="s">
        <v>93</v>
      </c>
      <c r="BK140" s="229">
        <f>ROUND(I140*H140,2)</f>
        <v>0</v>
      </c>
      <c r="BL140" s="15" t="s">
        <v>147</v>
      </c>
      <c r="BM140" s="228" t="s">
        <v>209</v>
      </c>
    </row>
    <row r="141" spans="1:47" s="2" customFormat="1" ht="12">
      <c r="A141" s="37"/>
      <c r="B141" s="38"/>
      <c r="C141" s="39"/>
      <c r="D141" s="230" t="s">
        <v>150</v>
      </c>
      <c r="E141" s="39"/>
      <c r="F141" s="231" t="s">
        <v>208</v>
      </c>
      <c r="G141" s="39"/>
      <c r="H141" s="39"/>
      <c r="I141" s="135"/>
      <c r="J141" s="39"/>
      <c r="K141" s="39"/>
      <c r="L141" s="43"/>
      <c r="M141" s="232"/>
      <c r="N141" s="233"/>
      <c r="O141" s="83"/>
      <c r="P141" s="83"/>
      <c r="Q141" s="83"/>
      <c r="R141" s="83"/>
      <c r="S141" s="83"/>
      <c r="T141" s="84"/>
      <c r="U141" s="37"/>
      <c r="V141" s="37"/>
      <c r="W141" s="37"/>
      <c r="X141" s="37"/>
      <c r="Y141" s="37"/>
      <c r="Z141" s="37"/>
      <c r="AA141" s="37"/>
      <c r="AB141" s="37"/>
      <c r="AC141" s="37"/>
      <c r="AD141" s="37"/>
      <c r="AE141" s="37"/>
      <c r="AT141" s="15" t="s">
        <v>150</v>
      </c>
      <c r="AU141" s="15" t="s">
        <v>148</v>
      </c>
    </row>
    <row r="142" spans="1:47" s="2" customFormat="1" ht="12">
      <c r="A142" s="37"/>
      <c r="B142" s="38"/>
      <c r="C142" s="39"/>
      <c r="D142" s="230" t="s">
        <v>152</v>
      </c>
      <c r="E142" s="39"/>
      <c r="F142" s="234" t="s">
        <v>210</v>
      </c>
      <c r="G142" s="39"/>
      <c r="H142" s="39"/>
      <c r="I142" s="135"/>
      <c r="J142" s="39"/>
      <c r="K142" s="39"/>
      <c r="L142" s="43"/>
      <c r="M142" s="232"/>
      <c r="N142" s="233"/>
      <c r="O142" s="83"/>
      <c r="P142" s="83"/>
      <c r="Q142" s="83"/>
      <c r="R142" s="83"/>
      <c r="S142" s="83"/>
      <c r="T142" s="84"/>
      <c r="U142" s="37"/>
      <c r="V142" s="37"/>
      <c r="W142" s="37"/>
      <c r="X142" s="37"/>
      <c r="Y142" s="37"/>
      <c r="Z142" s="37"/>
      <c r="AA142" s="37"/>
      <c r="AB142" s="37"/>
      <c r="AC142" s="37"/>
      <c r="AD142" s="37"/>
      <c r="AE142" s="37"/>
      <c r="AT142" s="15" t="s">
        <v>152</v>
      </c>
      <c r="AU142" s="15" t="s">
        <v>148</v>
      </c>
    </row>
    <row r="143" spans="1:65" s="2" customFormat="1" ht="16.5" customHeight="1">
      <c r="A143" s="37"/>
      <c r="B143" s="38"/>
      <c r="C143" s="217" t="s">
        <v>211</v>
      </c>
      <c r="D143" s="217" t="s">
        <v>143</v>
      </c>
      <c r="E143" s="218" t="s">
        <v>212</v>
      </c>
      <c r="F143" s="219" t="s">
        <v>213</v>
      </c>
      <c r="G143" s="220" t="s">
        <v>146</v>
      </c>
      <c r="H143" s="221">
        <v>1</v>
      </c>
      <c r="I143" s="222"/>
      <c r="J143" s="223">
        <f>ROUND(I143*H143,2)</f>
        <v>0</v>
      </c>
      <c r="K143" s="219" t="s">
        <v>32</v>
      </c>
      <c r="L143" s="43"/>
      <c r="M143" s="224" t="s">
        <v>32</v>
      </c>
      <c r="N143" s="225" t="s">
        <v>52</v>
      </c>
      <c r="O143" s="83"/>
      <c r="P143" s="226">
        <f>O143*H143</f>
        <v>0</v>
      </c>
      <c r="Q143" s="226">
        <v>0</v>
      </c>
      <c r="R143" s="226">
        <f>Q143*H143</f>
        <v>0</v>
      </c>
      <c r="S143" s="226">
        <v>0</v>
      </c>
      <c r="T143" s="227">
        <f>S143*H143</f>
        <v>0</v>
      </c>
      <c r="U143" s="37"/>
      <c r="V143" s="37"/>
      <c r="W143" s="37"/>
      <c r="X143" s="37"/>
      <c r="Y143" s="37"/>
      <c r="Z143" s="37"/>
      <c r="AA143" s="37"/>
      <c r="AB143" s="37"/>
      <c r="AC143" s="37"/>
      <c r="AD143" s="37"/>
      <c r="AE143" s="37"/>
      <c r="AR143" s="228" t="s">
        <v>147</v>
      </c>
      <c r="AT143" s="228" t="s">
        <v>143</v>
      </c>
      <c r="AU143" s="228" t="s">
        <v>148</v>
      </c>
      <c r="AY143" s="15" t="s">
        <v>138</v>
      </c>
      <c r="BE143" s="229">
        <f>IF(N143="základní",J143,0)</f>
        <v>0</v>
      </c>
      <c r="BF143" s="229">
        <f>IF(N143="snížená",J143,0)</f>
        <v>0</v>
      </c>
      <c r="BG143" s="229">
        <f>IF(N143="zákl. přenesená",J143,0)</f>
        <v>0</v>
      </c>
      <c r="BH143" s="229">
        <f>IF(N143="sníž. přenesená",J143,0)</f>
        <v>0</v>
      </c>
      <c r="BI143" s="229">
        <f>IF(N143="nulová",J143,0)</f>
        <v>0</v>
      </c>
      <c r="BJ143" s="15" t="s">
        <v>93</v>
      </c>
      <c r="BK143" s="229">
        <f>ROUND(I143*H143,2)</f>
        <v>0</v>
      </c>
      <c r="BL143" s="15" t="s">
        <v>147</v>
      </c>
      <c r="BM143" s="228" t="s">
        <v>214</v>
      </c>
    </row>
    <row r="144" spans="1:47" s="2" customFormat="1" ht="12">
      <c r="A144" s="37"/>
      <c r="B144" s="38"/>
      <c r="C144" s="39"/>
      <c r="D144" s="230" t="s">
        <v>150</v>
      </c>
      <c r="E144" s="39"/>
      <c r="F144" s="231" t="s">
        <v>213</v>
      </c>
      <c r="G144" s="39"/>
      <c r="H144" s="39"/>
      <c r="I144" s="135"/>
      <c r="J144" s="39"/>
      <c r="K144" s="39"/>
      <c r="L144" s="43"/>
      <c r="M144" s="232"/>
      <c r="N144" s="233"/>
      <c r="O144" s="83"/>
      <c r="P144" s="83"/>
      <c r="Q144" s="83"/>
      <c r="R144" s="83"/>
      <c r="S144" s="83"/>
      <c r="T144" s="84"/>
      <c r="U144" s="37"/>
      <c r="V144" s="37"/>
      <c r="W144" s="37"/>
      <c r="X144" s="37"/>
      <c r="Y144" s="37"/>
      <c r="Z144" s="37"/>
      <c r="AA144" s="37"/>
      <c r="AB144" s="37"/>
      <c r="AC144" s="37"/>
      <c r="AD144" s="37"/>
      <c r="AE144" s="37"/>
      <c r="AT144" s="15" t="s">
        <v>150</v>
      </c>
      <c r="AU144" s="15" t="s">
        <v>148</v>
      </c>
    </row>
    <row r="145" spans="1:47" s="2" customFormat="1" ht="12">
      <c r="A145" s="37"/>
      <c r="B145" s="38"/>
      <c r="C145" s="39"/>
      <c r="D145" s="230" t="s">
        <v>152</v>
      </c>
      <c r="E145" s="39"/>
      <c r="F145" s="234" t="s">
        <v>215</v>
      </c>
      <c r="G145" s="39"/>
      <c r="H145" s="39"/>
      <c r="I145" s="135"/>
      <c r="J145" s="39"/>
      <c r="K145" s="39"/>
      <c r="L145" s="43"/>
      <c r="M145" s="232"/>
      <c r="N145" s="233"/>
      <c r="O145" s="83"/>
      <c r="P145" s="83"/>
      <c r="Q145" s="83"/>
      <c r="R145" s="83"/>
      <c r="S145" s="83"/>
      <c r="T145" s="84"/>
      <c r="U145" s="37"/>
      <c r="V145" s="37"/>
      <c r="W145" s="37"/>
      <c r="X145" s="37"/>
      <c r="Y145" s="37"/>
      <c r="Z145" s="37"/>
      <c r="AA145" s="37"/>
      <c r="AB145" s="37"/>
      <c r="AC145" s="37"/>
      <c r="AD145" s="37"/>
      <c r="AE145" s="37"/>
      <c r="AT145" s="15" t="s">
        <v>152</v>
      </c>
      <c r="AU145" s="15" t="s">
        <v>148</v>
      </c>
    </row>
    <row r="146" spans="1:65" s="2" customFormat="1" ht="16.5" customHeight="1">
      <c r="A146" s="37"/>
      <c r="B146" s="38"/>
      <c r="C146" s="217" t="s">
        <v>216</v>
      </c>
      <c r="D146" s="217" t="s">
        <v>143</v>
      </c>
      <c r="E146" s="218" t="s">
        <v>217</v>
      </c>
      <c r="F146" s="219" t="s">
        <v>218</v>
      </c>
      <c r="G146" s="220" t="s">
        <v>146</v>
      </c>
      <c r="H146" s="221">
        <v>1</v>
      </c>
      <c r="I146" s="222"/>
      <c r="J146" s="223">
        <f>ROUND(I146*H146,2)</f>
        <v>0</v>
      </c>
      <c r="K146" s="219" t="s">
        <v>32</v>
      </c>
      <c r="L146" s="43"/>
      <c r="M146" s="224" t="s">
        <v>32</v>
      </c>
      <c r="N146" s="225" t="s">
        <v>52</v>
      </c>
      <c r="O146" s="83"/>
      <c r="P146" s="226">
        <f>O146*H146</f>
        <v>0</v>
      </c>
      <c r="Q146" s="226">
        <v>0</v>
      </c>
      <c r="R146" s="226">
        <f>Q146*H146</f>
        <v>0</v>
      </c>
      <c r="S146" s="226">
        <v>0</v>
      </c>
      <c r="T146" s="227">
        <f>S146*H146</f>
        <v>0</v>
      </c>
      <c r="U146" s="37"/>
      <c r="V146" s="37"/>
      <c r="W146" s="37"/>
      <c r="X146" s="37"/>
      <c r="Y146" s="37"/>
      <c r="Z146" s="37"/>
      <c r="AA146" s="37"/>
      <c r="AB146" s="37"/>
      <c r="AC146" s="37"/>
      <c r="AD146" s="37"/>
      <c r="AE146" s="37"/>
      <c r="AR146" s="228" t="s">
        <v>147</v>
      </c>
      <c r="AT146" s="228" t="s">
        <v>143</v>
      </c>
      <c r="AU146" s="228" t="s">
        <v>148</v>
      </c>
      <c r="AY146" s="15" t="s">
        <v>138</v>
      </c>
      <c r="BE146" s="229">
        <f>IF(N146="základní",J146,0)</f>
        <v>0</v>
      </c>
      <c r="BF146" s="229">
        <f>IF(N146="snížená",J146,0)</f>
        <v>0</v>
      </c>
      <c r="BG146" s="229">
        <f>IF(N146="zákl. přenesená",J146,0)</f>
        <v>0</v>
      </c>
      <c r="BH146" s="229">
        <f>IF(N146="sníž. přenesená",J146,0)</f>
        <v>0</v>
      </c>
      <c r="BI146" s="229">
        <f>IF(N146="nulová",J146,0)</f>
        <v>0</v>
      </c>
      <c r="BJ146" s="15" t="s">
        <v>93</v>
      </c>
      <c r="BK146" s="229">
        <f>ROUND(I146*H146,2)</f>
        <v>0</v>
      </c>
      <c r="BL146" s="15" t="s">
        <v>147</v>
      </c>
      <c r="BM146" s="228" t="s">
        <v>219</v>
      </c>
    </row>
    <row r="147" spans="1:47" s="2" customFormat="1" ht="12">
      <c r="A147" s="37"/>
      <c r="B147" s="38"/>
      <c r="C147" s="39"/>
      <c r="D147" s="230" t="s">
        <v>150</v>
      </c>
      <c r="E147" s="39"/>
      <c r="F147" s="231" t="s">
        <v>218</v>
      </c>
      <c r="G147" s="39"/>
      <c r="H147" s="39"/>
      <c r="I147" s="135"/>
      <c r="J147" s="39"/>
      <c r="K147" s="39"/>
      <c r="L147" s="43"/>
      <c r="M147" s="232"/>
      <c r="N147" s="233"/>
      <c r="O147" s="83"/>
      <c r="P147" s="83"/>
      <c r="Q147" s="83"/>
      <c r="R147" s="83"/>
      <c r="S147" s="83"/>
      <c r="T147" s="84"/>
      <c r="U147" s="37"/>
      <c r="V147" s="37"/>
      <c r="W147" s="37"/>
      <c r="X147" s="37"/>
      <c r="Y147" s="37"/>
      <c r="Z147" s="37"/>
      <c r="AA147" s="37"/>
      <c r="AB147" s="37"/>
      <c r="AC147" s="37"/>
      <c r="AD147" s="37"/>
      <c r="AE147" s="37"/>
      <c r="AT147" s="15" t="s">
        <v>150</v>
      </c>
      <c r="AU147" s="15" t="s">
        <v>148</v>
      </c>
    </row>
    <row r="148" spans="1:47" s="2" customFormat="1" ht="12">
      <c r="A148" s="37"/>
      <c r="B148" s="38"/>
      <c r="C148" s="39"/>
      <c r="D148" s="230" t="s">
        <v>152</v>
      </c>
      <c r="E148" s="39"/>
      <c r="F148" s="234" t="s">
        <v>220</v>
      </c>
      <c r="G148" s="39"/>
      <c r="H148" s="39"/>
      <c r="I148" s="135"/>
      <c r="J148" s="39"/>
      <c r="K148" s="39"/>
      <c r="L148" s="43"/>
      <c r="M148" s="232"/>
      <c r="N148" s="233"/>
      <c r="O148" s="83"/>
      <c r="P148" s="83"/>
      <c r="Q148" s="83"/>
      <c r="R148" s="83"/>
      <c r="S148" s="83"/>
      <c r="T148" s="84"/>
      <c r="U148" s="37"/>
      <c r="V148" s="37"/>
      <c r="W148" s="37"/>
      <c r="X148" s="37"/>
      <c r="Y148" s="37"/>
      <c r="Z148" s="37"/>
      <c r="AA148" s="37"/>
      <c r="AB148" s="37"/>
      <c r="AC148" s="37"/>
      <c r="AD148" s="37"/>
      <c r="AE148" s="37"/>
      <c r="AT148" s="15" t="s">
        <v>152</v>
      </c>
      <c r="AU148" s="15" t="s">
        <v>148</v>
      </c>
    </row>
    <row r="149" spans="1:65" s="2" customFormat="1" ht="16.5" customHeight="1">
      <c r="A149" s="37"/>
      <c r="B149" s="38"/>
      <c r="C149" s="217" t="s">
        <v>8</v>
      </c>
      <c r="D149" s="217" t="s">
        <v>143</v>
      </c>
      <c r="E149" s="218" t="s">
        <v>221</v>
      </c>
      <c r="F149" s="219" t="s">
        <v>222</v>
      </c>
      <c r="G149" s="220" t="s">
        <v>146</v>
      </c>
      <c r="H149" s="221">
        <v>2</v>
      </c>
      <c r="I149" s="222"/>
      <c r="J149" s="223">
        <f>ROUND(I149*H149,2)</f>
        <v>0</v>
      </c>
      <c r="K149" s="219" t="s">
        <v>32</v>
      </c>
      <c r="L149" s="43"/>
      <c r="M149" s="224" t="s">
        <v>32</v>
      </c>
      <c r="N149" s="225" t="s">
        <v>52</v>
      </c>
      <c r="O149" s="83"/>
      <c r="P149" s="226">
        <f>O149*H149</f>
        <v>0</v>
      </c>
      <c r="Q149" s="226">
        <v>0</v>
      </c>
      <c r="R149" s="226">
        <f>Q149*H149</f>
        <v>0</v>
      </c>
      <c r="S149" s="226">
        <v>0</v>
      </c>
      <c r="T149" s="227">
        <f>S149*H149</f>
        <v>0</v>
      </c>
      <c r="U149" s="37"/>
      <c r="V149" s="37"/>
      <c r="W149" s="37"/>
      <c r="X149" s="37"/>
      <c r="Y149" s="37"/>
      <c r="Z149" s="37"/>
      <c r="AA149" s="37"/>
      <c r="AB149" s="37"/>
      <c r="AC149" s="37"/>
      <c r="AD149" s="37"/>
      <c r="AE149" s="37"/>
      <c r="AR149" s="228" t="s">
        <v>147</v>
      </c>
      <c r="AT149" s="228" t="s">
        <v>143</v>
      </c>
      <c r="AU149" s="228" t="s">
        <v>148</v>
      </c>
      <c r="AY149" s="15" t="s">
        <v>138</v>
      </c>
      <c r="BE149" s="229">
        <f>IF(N149="základní",J149,0)</f>
        <v>0</v>
      </c>
      <c r="BF149" s="229">
        <f>IF(N149="snížená",J149,0)</f>
        <v>0</v>
      </c>
      <c r="BG149" s="229">
        <f>IF(N149="zákl. přenesená",J149,0)</f>
        <v>0</v>
      </c>
      <c r="BH149" s="229">
        <f>IF(N149="sníž. přenesená",J149,0)</f>
        <v>0</v>
      </c>
      <c r="BI149" s="229">
        <f>IF(N149="nulová",J149,0)</f>
        <v>0</v>
      </c>
      <c r="BJ149" s="15" t="s">
        <v>93</v>
      </c>
      <c r="BK149" s="229">
        <f>ROUND(I149*H149,2)</f>
        <v>0</v>
      </c>
      <c r="BL149" s="15" t="s">
        <v>147</v>
      </c>
      <c r="BM149" s="228" t="s">
        <v>223</v>
      </c>
    </row>
    <row r="150" spans="1:47" s="2" customFormat="1" ht="12">
      <c r="A150" s="37"/>
      <c r="B150" s="38"/>
      <c r="C150" s="39"/>
      <c r="D150" s="230" t="s">
        <v>150</v>
      </c>
      <c r="E150" s="39"/>
      <c r="F150" s="231" t="s">
        <v>222</v>
      </c>
      <c r="G150" s="39"/>
      <c r="H150" s="39"/>
      <c r="I150" s="135"/>
      <c r="J150" s="39"/>
      <c r="K150" s="39"/>
      <c r="L150" s="43"/>
      <c r="M150" s="232"/>
      <c r="N150" s="233"/>
      <c r="O150" s="83"/>
      <c r="P150" s="83"/>
      <c r="Q150" s="83"/>
      <c r="R150" s="83"/>
      <c r="S150" s="83"/>
      <c r="T150" s="84"/>
      <c r="U150" s="37"/>
      <c r="V150" s="37"/>
      <c r="W150" s="37"/>
      <c r="X150" s="37"/>
      <c r="Y150" s="37"/>
      <c r="Z150" s="37"/>
      <c r="AA150" s="37"/>
      <c r="AB150" s="37"/>
      <c r="AC150" s="37"/>
      <c r="AD150" s="37"/>
      <c r="AE150" s="37"/>
      <c r="AT150" s="15" t="s">
        <v>150</v>
      </c>
      <c r="AU150" s="15" t="s">
        <v>148</v>
      </c>
    </row>
    <row r="151" spans="1:47" s="2" customFormat="1" ht="12">
      <c r="A151" s="37"/>
      <c r="B151" s="38"/>
      <c r="C151" s="39"/>
      <c r="D151" s="230" t="s">
        <v>152</v>
      </c>
      <c r="E151" s="39"/>
      <c r="F151" s="234" t="s">
        <v>224</v>
      </c>
      <c r="G151" s="39"/>
      <c r="H151" s="39"/>
      <c r="I151" s="135"/>
      <c r="J151" s="39"/>
      <c r="K151" s="39"/>
      <c r="L151" s="43"/>
      <c r="M151" s="232"/>
      <c r="N151" s="233"/>
      <c r="O151" s="83"/>
      <c r="P151" s="83"/>
      <c r="Q151" s="83"/>
      <c r="R151" s="83"/>
      <c r="S151" s="83"/>
      <c r="T151" s="84"/>
      <c r="U151" s="37"/>
      <c r="V151" s="37"/>
      <c r="W151" s="37"/>
      <c r="X151" s="37"/>
      <c r="Y151" s="37"/>
      <c r="Z151" s="37"/>
      <c r="AA151" s="37"/>
      <c r="AB151" s="37"/>
      <c r="AC151" s="37"/>
      <c r="AD151" s="37"/>
      <c r="AE151" s="37"/>
      <c r="AT151" s="15" t="s">
        <v>152</v>
      </c>
      <c r="AU151" s="15" t="s">
        <v>148</v>
      </c>
    </row>
    <row r="152" spans="1:65" s="2" customFormat="1" ht="16.5" customHeight="1">
      <c r="A152" s="37"/>
      <c r="B152" s="38"/>
      <c r="C152" s="217" t="s">
        <v>147</v>
      </c>
      <c r="D152" s="217" t="s">
        <v>143</v>
      </c>
      <c r="E152" s="218" t="s">
        <v>225</v>
      </c>
      <c r="F152" s="219" t="s">
        <v>191</v>
      </c>
      <c r="G152" s="220" t="s">
        <v>146</v>
      </c>
      <c r="H152" s="221">
        <v>2</v>
      </c>
      <c r="I152" s="222"/>
      <c r="J152" s="223">
        <f>ROUND(I152*H152,2)</f>
        <v>0</v>
      </c>
      <c r="K152" s="219" t="s">
        <v>32</v>
      </c>
      <c r="L152" s="43"/>
      <c r="M152" s="224" t="s">
        <v>32</v>
      </c>
      <c r="N152" s="225" t="s">
        <v>52</v>
      </c>
      <c r="O152" s="83"/>
      <c r="P152" s="226">
        <f>O152*H152</f>
        <v>0</v>
      </c>
      <c r="Q152" s="226">
        <v>0</v>
      </c>
      <c r="R152" s="226">
        <f>Q152*H152</f>
        <v>0</v>
      </c>
      <c r="S152" s="226">
        <v>0</v>
      </c>
      <c r="T152" s="227">
        <f>S152*H152</f>
        <v>0</v>
      </c>
      <c r="U152" s="37"/>
      <c r="V152" s="37"/>
      <c r="W152" s="37"/>
      <c r="X152" s="37"/>
      <c r="Y152" s="37"/>
      <c r="Z152" s="37"/>
      <c r="AA152" s="37"/>
      <c r="AB152" s="37"/>
      <c r="AC152" s="37"/>
      <c r="AD152" s="37"/>
      <c r="AE152" s="37"/>
      <c r="AR152" s="228" t="s">
        <v>147</v>
      </c>
      <c r="AT152" s="228" t="s">
        <v>143</v>
      </c>
      <c r="AU152" s="228" t="s">
        <v>148</v>
      </c>
      <c r="AY152" s="15" t="s">
        <v>138</v>
      </c>
      <c r="BE152" s="229">
        <f>IF(N152="základní",J152,0)</f>
        <v>0</v>
      </c>
      <c r="BF152" s="229">
        <f>IF(N152="snížená",J152,0)</f>
        <v>0</v>
      </c>
      <c r="BG152" s="229">
        <f>IF(N152="zákl. přenesená",J152,0)</f>
        <v>0</v>
      </c>
      <c r="BH152" s="229">
        <f>IF(N152="sníž. přenesená",J152,0)</f>
        <v>0</v>
      </c>
      <c r="BI152" s="229">
        <f>IF(N152="nulová",J152,0)</f>
        <v>0</v>
      </c>
      <c r="BJ152" s="15" t="s">
        <v>93</v>
      </c>
      <c r="BK152" s="229">
        <f>ROUND(I152*H152,2)</f>
        <v>0</v>
      </c>
      <c r="BL152" s="15" t="s">
        <v>147</v>
      </c>
      <c r="BM152" s="228" t="s">
        <v>226</v>
      </c>
    </row>
    <row r="153" spans="1:47" s="2" customFormat="1" ht="12">
      <c r="A153" s="37"/>
      <c r="B153" s="38"/>
      <c r="C153" s="39"/>
      <c r="D153" s="230" t="s">
        <v>150</v>
      </c>
      <c r="E153" s="39"/>
      <c r="F153" s="231" t="s">
        <v>191</v>
      </c>
      <c r="G153" s="39"/>
      <c r="H153" s="39"/>
      <c r="I153" s="135"/>
      <c r="J153" s="39"/>
      <c r="K153" s="39"/>
      <c r="L153" s="43"/>
      <c r="M153" s="232"/>
      <c r="N153" s="233"/>
      <c r="O153" s="83"/>
      <c r="P153" s="83"/>
      <c r="Q153" s="83"/>
      <c r="R153" s="83"/>
      <c r="S153" s="83"/>
      <c r="T153" s="84"/>
      <c r="U153" s="37"/>
      <c r="V153" s="37"/>
      <c r="W153" s="37"/>
      <c r="X153" s="37"/>
      <c r="Y153" s="37"/>
      <c r="Z153" s="37"/>
      <c r="AA153" s="37"/>
      <c r="AB153" s="37"/>
      <c r="AC153" s="37"/>
      <c r="AD153" s="37"/>
      <c r="AE153" s="37"/>
      <c r="AT153" s="15" t="s">
        <v>150</v>
      </c>
      <c r="AU153" s="15" t="s">
        <v>148</v>
      </c>
    </row>
    <row r="154" spans="1:47" s="2" customFormat="1" ht="12">
      <c r="A154" s="37"/>
      <c r="B154" s="38"/>
      <c r="C154" s="39"/>
      <c r="D154" s="230" t="s">
        <v>152</v>
      </c>
      <c r="E154" s="39"/>
      <c r="F154" s="234" t="s">
        <v>227</v>
      </c>
      <c r="G154" s="39"/>
      <c r="H154" s="39"/>
      <c r="I154" s="135"/>
      <c r="J154" s="39"/>
      <c r="K154" s="39"/>
      <c r="L154" s="43"/>
      <c r="M154" s="232"/>
      <c r="N154" s="233"/>
      <c r="O154" s="83"/>
      <c r="P154" s="83"/>
      <c r="Q154" s="83"/>
      <c r="R154" s="83"/>
      <c r="S154" s="83"/>
      <c r="T154" s="84"/>
      <c r="U154" s="37"/>
      <c r="V154" s="37"/>
      <c r="W154" s="37"/>
      <c r="X154" s="37"/>
      <c r="Y154" s="37"/>
      <c r="Z154" s="37"/>
      <c r="AA154" s="37"/>
      <c r="AB154" s="37"/>
      <c r="AC154" s="37"/>
      <c r="AD154" s="37"/>
      <c r="AE154" s="37"/>
      <c r="AT154" s="15" t="s">
        <v>152</v>
      </c>
      <c r="AU154" s="15" t="s">
        <v>148</v>
      </c>
    </row>
    <row r="155" spans="1:63" s="12" customFormat="1" ht="20.85" customHeight="1">
      <c r="A155" s="12"/>
      <c r="B155" s="201"/>
      <c r="C155" s="202"/>
      <c r="D155" s="203" t="s">
        <v>79</v>
      </c>
      <c r="E155" s="215" t="s">
        <v>228</v>
      </c>
      <c r="F155" s="215" t="s">
        <v>229</v>
      </c>
      <c r="G155" s="202"/>
      <c r="H155" s="202"/>
      <c r="I155" s="205"/>
      <c r="J155" s="216">
        <f>BK155</f>
        <v>0</v>
      </c>
      <c r="K155" s="202"/>
      <c r="L155" s="207"/>
      <c r="M155" s="208"/>
      <c r="N155" s="209"/>
      <c r="O155" s="209"/>
      <c r="P155" s="210">
        <f>SUM(P156:P161)</f>
        <v>0</v>
      </c>
      <c r="Q155" s="209"/>
      <c r="R155" s="210">
        <f>SUM(R156:R161)</f>
        <v>0</v>
      </c>
      <c r="S155" s="209"/>
      <c r="T155" s="211">
        <f>SUM(T156:T161)</f>
        <v>0</v>
      </c>
      <c r="U155" s="12"/>
      <c r="V155" s="12"/>
      <c r="W155" s="12"/>
      <c r="X155" s="12"/>
      <c r="Y155" s="12"/>
      <c r="Z155" s="12"/>
      <c r="AA155" s="12"/>
      <c r="AB155" s="12"/>
      <c r="AC155" s="12"/>
      <c r="AD155" s="12"/>
      <c r="AE155" s="12"/>
      <c r="AR155" s="212" t="s">
        <v>88</v>
      </c>
      <c r="AT155" s="213" t="s">
        <v>79</v>
      </c>
      <c r="AU155" s="213" t="s">
        <v>93</v>
      </c>
      <c r="AY155" s="212" t="s">
        <v>138</v>
      </c>
      <c r="BK155" s="214">
        <f>SUM(BK156:BK161)</f>
        <v>0</v>
      </c>
    </row>
    <row r="156" spans="1:65" s="2" customFormat="1" ht="16.5" customHeight="1">
      <c r="A156" s="37"/>
      <c r="B156" s="38"/>
      <c r="C156" s="217" t="s">
        <v>230</v>
      </c>
      <c r="D156" s="217" t="s">
        <v>143</v>
      </c>
      <c r="E156" s="218" t="s">
        <v>231</v>
      </c>
      <c r="F156" s="219" t="s">
        <v>232</v>
      </c>
      <c r="G156" s="220" t="s">
        <v>146</v>
      </c>
      <c r="H156" s="221">
        <v>1</v>
      </c>
      <c r="I156" s="222"/>
      <c r="J156" s="223">
        <f>ROUND(I156*H156,2)</f>
        <v>0</v>
      </c>
      <c r="K156" s="219" t="s">
        <v>32</v>
      </c>
      <c r="L156" s="43"/>
      <c r="M156" s="224" t="s">
        <v>32</v>
      </c>
      <c r="N156" s="225" t="s">
        <v>52</v>
      </c>
      <c r="O156" s="83"/>
      <c r="P156" s="226">
        <f>O156*H156</f>
        <v>0</v>
      </c>
      <c r="Q156" s="226">
        <v>0</v>
      </c>
      <c r="R156" s="226">
        <f>Q156*H156</f>
        <v>0</v>
      </c>
      <c r="S156" s="226">
        <v>0</v>
      </c>
      <c r="T156" s="227">
        <f>S156*H156</f>
        <v>0</v>
      </c>
      <c r="U156" s="37"/>
      <c r="V156" s="37"/>
      <c r="W156" s="37"/>
      <c r="X156" s="37"/>
      <c r="Y156" s="37"/>
      <c r="Z156" s="37"/>
      <c r="AA156" s="37"/>
      <c r="AB156" s="37"/>
      <c r="AC156" s="37"/>
      <c r="AD156" s="37"/>
      <c r="AE156" s="37"/>
      <c r="AR156" s="228" t="s">
        <v>147</v>
      </c>
      <c r="AT156" s="228" t="s">
        <v>143</v>
      </c>
      <c r="AU156" s="228" t="s">
        <v>148</v>
      </c>
      <c r="AY156" s="15" t="s">
        <v>138</v>
      </c>
      <c r="BE156" s="229">
        <f>IF(N156="základní",J156,0)</f>
        <v>0</v>
      </c>
      <c r="BF156" s="229">
        <f>IF(N156="snížená",J156,0)</f>
        <v>0</v>
      </c>
      <c r="BG156" s="229">
        <f>IF(N156="zákl. přenesená",J156,0)</f>
        <v>0</v>
      </c>
      <c r="BH156" s="229">
        <f>IF(N156="sníž. přenesená",J156,0)</f>
        <v>0</v>
      </c>
      <c r="BI156" s="229">
        <f>IF(N156="nulová",J156,0)</f>
        <v>0</v>
      </c>
      <c r="BJ156" s="15" t="s">
        <v>93</v>
      </c>
      <c r="BK156" s="229">
        <f>ROUND(I156*H156,2)</f>
        <v>0</v>
      </c>
      <c r="BL156" s="15" t="s">
        <v>147</v>
      </c>
      <c r="BM156" s="228" t="s">
        <v>233</v>
      </c>
    </row>
    <row r="157" spans="1:47" s="2" customFormat="1" ht="12">
      <c r="A157" s="37"/>
      <c r="B157" s="38"/>
      <c r="C157" s="39"/>
      <c r="D157" s="230" t="s">
        <v>150</v>
      </c>
      <c r="E157" s="39"/>
      <c r="F157" s="231" t="s">
        <v>232</v>
      </c>
      <c r="G157" s="39"/>
      <c r="H157" s="39"/>
      <c r="I157" s="135"/>
      <c r="J157" s="39"/>
      <c r="K157" s="39"/>
      <c r="L157" s="43"/>
      <c r="M157" s="232"/>
      <c r="N157" s="233"/>
      <c r="O157" s="83"/>
      <c r="P157" s="83"/>
      <c r="Q157" s="83"/>
      <c r="R157" s="83"/>
      <c r="S157" s="83"/>
      <c r="T157" s="84"/>
      <c r="U157" s="37"/>
      <c r="V157" s="37"/>
      <c r="W157" s="37"/>
      <c r="X157" s="37"/>
      <c r="Y157" s="37"/>
      <c r="Z157" s="37"/>
      <c r="AA157" s="37"/>
      <c r="AB157" s="37"/>
      <c r="AC157" s="37"/>
      <c r="AD157" s="37"/>
      <c r="AE157" s="37"/>
      <c r="AT157" s="15" t="s">
        <v>150</v>
      </c>
      <c r="AU157" s="15" t="s">
        <v>148</v>
      </c>
    </row>
    <row r="158" spans="1:47" s="2" customFormat="1" ht="12">
      <c r="A158" s="37"/>
      <c r="B158" s="38"/>
      <c r="C158" s="39"/>
      <c r="D158" s="230" t="s">
        <v>152</v>
      </c>
      <c r="E158" s="39"/>
      <c r="F158" s="234" t="s">
        <v>234</v>
      </c>
      <c r="G158" s="39"/>
      <c r="H158" s="39"/>
      <c r="I158" s="135"/>
      <c r="J158" s="39"/>
      <c r="K158" s="39"/>
      <c r="L158" s="43"/>
      <c r="M158" s="232"/>
      <c r="N158" s="233"/>
      <c r="O158" s="83"/>
      <c r="P158" s="83"/>
      <c r="Q158" s="83"/>
      <c r="R158" s="83"/>
      <c r="S158" s="83"/>
      <c r="T158" s="84"/>
      <c r="U158" s="37"/>
      <c r="V158" s="37"/>
      <c r="W158" s="37"/>
      <c r="X158" s="37"/>
      <c r="Y158" s="37"/>
      <c r="Z158" s="37"/>
      <c r="AA158" s="37"/>
      <c r="AB158" s="37"/>
      <c r="AC158" s="37"/>
      <c r="AD158" s="37"/>
      <c r="AE158" s="37"/>
      <c r="AT158" s="15" t="s">
        <v>152</v>
      </c>
      <c r="AU158" s="15" t="s">
        <v>148</v>
      </c>
    </row>
    <row r="159" spans="1:65" s="2" customFormat="1" ht="16.5" customHeight="1">
      <c r="A159" s="37"/>
      <c r="B159" s="38"/>
      <c r="C159" s="217" t="s">
        <v>235</v>
      </c>
      <c r="D159" s="217" t="s">
        <v>143</v>
      </c>
      <c r="E159" s="218" t="s">
        <v>236</v>
      </c>
      <c r="F159" s="219" t="s">
        <v>237</v>
      </c>
      <c r="G159" s="220" t="s">
        <v>146</v>
      </c>
      <c r="H159" s="221">
        <v>1</v>
      </c>
      <c r="I159" s="222"/>
      <c r="J159" s="223">
        <f>ROUND(I159*H159,2)</f>
        <v>0</v>
      </c>
      <c r="K159" s="219" t="s">
        <v>32</v>
      </c>
      <c r="L159" s="43"/>
      <c r="M159" s="224" t="s">
        <v>32</v>
      </c>
      <c r="N159" s="225" t="s">
        <v>52</v>
      </c>
      <c r="O159" s="83"/>
      <c r="P159" s="226">
        <f>O159*H159</f>
        <v>0</v>
      </c>
      <c r="Q159" s="226">
        <v>0</v>
      </c>
      <c r="R159" s="226">
        <f>Q159*H159</f>
        <v>0</v>
      </c>
      <c r="S159" s="226">
        <v>0</v>
      </c>
      <c r="T159" s="227">
        <f>S159*H159</f>
        <v>0</v>
      </c>
      <c r="U159" s="37"/>
      <c r="V159" s="37"/>
      <c r="W159" s="37"/>
      <c r="X159" s="37"/>
      <c r="Y159" s="37"/>
      <c r="Z159" s="37"/>
      <c r="AA159" s="37"/>
      <c r="AB159" s="37"/>
      <c r="AC159" s="37"/>
      <c r="AD159" s="37"/>
      <c r="AE159" s="37"/>
      <c r="AR159" s="228" t="s">
        <v>147</v>
      </c>
      <c r="AT159" s="228" t="s">
        <v>143</v>
      </c>
      <c r="AU159" s="228" t="s">
        <v>148</v>
      </c>
      <c r="AY159" s="15" t="s">
        <v>138</v>
      </c>
      <c r="BE159" s="229">
        <f>IF(N159="základní",J159,0)</f>
        <v>0</v>
      </c>
      <c r="BF159" s="229">
        <f>IF(N159="snížená",J159,0)</f>
        <v>0</v>
      </c>
      <c r="BG159" s="229">
        <f>IF(N159="zákl. přenesená",J159,0)</f>
        <v>0</v>
      </c>
      <c r="BH159" s="229">
        <f>IF(N159="sníž. přenesená",J159,0)</f>
        <v>0</v>
      </c>
      <c r="BI159" s="229">
        <f>IF(N159="nulová",J159,0)</f>
        <v>0</v>
      </c>
      <c r="BJ159" s="15" t="s">
        <v>93</v>
      </c>
      <c r="BK159" s="229">
        <f>ROUND(I159*H159,2)</f>
        <v>0</v>
      </c>
      <c r="BL159" s="15" t="s">
        <v>147</v>
      </c>
      <c r="BM159" s="228" t="s">
        <v>238</v>
      </c>
    </row>
    <row r="160" spans="1:47" s="2" customFormat="1" ht="12">
      <c r="A160" s="37"/>
      <c r="B160" s="38"/>
      <c r="C160" s="39"/>
      <c r="D160" s="230" t="s">
        <v>150</v>
      </c>
      <c r="E160" s="39"/>
      <c r="F160" s="231" t="s">
        <v>237</v>
      </c>
      <c r="G160" s="39"/>
      <c r="H160" s="39"/>
      <c r="I160" s="135"/>
      <c r="J160" s="39"/>
      <c r="K160" s="39"/>
      <c r="L160" s="43"/>
      <c r="M160" s="232"/>
      <c r="N160" s="233"/>
      <c r="O160" s="83"/>
      <c r="P160" s="83"/>
      <c r="Q160" s="83"/>
      <c r="R160" s="83"/>
      <c r="S160" s="83"/>
      <c r="T160" s="84"/>
      <c r="U160" s="37"/>
      <c r="V160" s="37"/>
      <c r="W160" s="37"/>
      <c r="X160" s="37"/>
      <c r="Y160" s="37"/>
      <c r="Z160" s="37"/>
      <c r="AA160" s="37"/>
      <c r="AB160" s="37"/>
      <c r="AC160" s="37"/>
      <c r="AD160" s="37"/>
      <c r="AE160" s="37"/>
      <c r="AT160" s="15" t="s">
        <v>150</v>
      </c>
      <c r="AU160" s="15" t="s">
        <v>148</v>
      </c>
    </row>
    <row r="161" spans="1:47" s="2" customFormat="1" ht="12">
      <c r="A161" s="37"/>
      <c r="B161" s="38"/>
      <c r="C161" s="39"/>
      <c r="D161" s="230" t="s">
        <v>152</v>
      </c>
      <c r="E161" s="39"/>
      <c r="F161" s="234" t="s">
        <v>239</v>
      </c>
      <c r="G161" s="39"/>
      <c r="H161" s="39"/>
      <c r="I161" s="135"/>
      <c r="J161" s="39"/>
      <c r="K161" s="39"/>
      <c r="L161" s="43"/>
      <c r="M161" s="232"/>
      <c r="N161" s="233"/>
      <c r="O161" s="83"/>
      <c r="P161" s="83"/>
      <c r="Q161" s="83"/>
      <c r="R161" s="83"/>
      <c r="S161" s="83"/>
      <c r="T161" s="84"/>
      <c r="U161" s="37"/>
      <c r="V161" s="37"/>
      <c r="W161" s="37"/>
      <c r="X161" s="37"/>
      <c r="Y161" s="37"/>
      <c r="Z161" s="37"/>
      <c r="AA161" s="37"/>
      <c r="AB161" s="37"/>
      <c r="AC161" s="37"/>
      <c r="AD161" s="37"/>
      <c r="AE161" s="37"/>
      <c r="AT161" s="15" t="s">
        <v>152</v>
      </c>
      <c r="AU161" s="15" t="s">
        <v>148</v>
      </c>
    </row>
    <row r="162" spans="1:63" s="12" customFormat="1" ht="20.85" customHeight="1">
      <c r="A162" s="12"/>
      <c r="B162" s="201"/>
      <c r="C162" s="202"/>
      <c r="D162" s="203" t="s">
        <v>79</v>
      </c>
      <c r="E162" s="215" t="s">
        <v>240</v>
      </c>
      <c r="F162" s="215" t="s">
        <v>241</v>
      </c>
      <c r="G162" s="202"/>
      <c r="H162" s="202"/>
      <c r="I162" s="205"/>
      <c r="J162" s="216">
        <f>BK162</f>
        <v>0</v>
      </c>
      <c r="K162" s="202"/>
      <c r="L162" s="207"/>
      <c r="M162" s="208"/>
      <c r="N162" s="209"/>
      <c r="O162" s="209"/>
      <c r="P162" s="210">
        <f>SUM(P163:P168)</f>
        <v>0</v>
      </c>
      <c r="Q162" s="209"/>
      <c r="R162" s="210">
        <f>SUM(R163:R168)</f>
        <v>0</v>
      </c>
      <c r="S162" s="209"/>
      <c r="T162" s="211">
        <f>SUM(T163:T168)</f>
        <v>0</v>
      </c>
      <c r="U162" s="12"/>
      <c r="V162" s="12"/>
      <c r="W162" s="12"/>
      <c r="X162" s="12"/>
      <c r="Y162" s="12"/>
      <c r="Z162" s="12"/>
      <c r="AA162" s="12"/>
      <c r="AB162" s="12"/>
      <c r="AC162" s="12"/>
      <c r="AD162" s="12"/>
      <c r="AE162" s="12"/>
      <c r="AR162" s="212" t="s">
        <v>88</v>
      </c>
      <c r="AT162" s="213" t="s">
        <v>79</v>
      </c>
      <c r="AU162" s="213" t="s">
        <v>93</v>
      </c>
      <c r="AY162" s="212" t="s">
        <v>138</v>
      </c>
      <c r="BK162" s="214">
        <f>SUM(BK163:BK168)</f>
        <v>0</v>
      </c>
    </row>
    <row r="163" spans="1:65" s="2" customFormat="1" ht="16.5" customHeight="1">
      <c r="A163" s="37"/>
      <c r="B163" s="38"/>
      <c r="C163" s="217" t="s">
        <v>242</v>
      </c>
      <c r="D163" s="217" t="s">
        <v>143</v>
      </c>
      <c r="E163" s="218" t="s">
        <v>243</v>
      </c>
      <c r="F163" s="219" t="s">
        <v>181</v>
      </c>
      <c r="G163" s="220" t="s">
        <v>146</v>
      </c>
      <c r="H163" s="221">
        <v>1</v>
      </c>
      <c r="I163" s="222"/>
      <c r="J163" s="223">
        <f>ROUND(I163*H163,2)</f>
        <v>0</v>
      </c>
      <c r="K163" s="219" t="s">
        <v>32</v>
      </c>
      <c r="L163" s="43"/>
      <c r="M163" s="224" t="s">
        <v>32</v>
      </c>
      <c r="N163" s="225" t="s">
        <v>52</v>
      </c>
      <c r="O163" s="83"/>
      <c r="P163" s="226">
        <f>O163*H163</f>
        <v>0</v>
      </c>
      <c r="Q163" s="226">
        <v>0</v>
      </c>
      <c r="R163" s="226">
        <f>Q163*H163</f>
        <v>0</v>
      </c>
      <c r="S163" s="226">
        <v>0</v>
      </c>
      <c r="T163" s="227">
        <f>S163*H163</f>
        <v>0</v>
      </c>
      <c r="U163" s="37"/>
      <c r="V163" s="37"/>
      <c r="W163" s="37"/>
      <c r="X163" s="37"/>
      <c r="Y163" s="37"/>
      <c r="Z163" s="37"/>
      <c r="AA163" s="37"/>
      <c r="AB163" s="37"/>
      <c r="AC163" s="37"/>
      <c r="AD163" s="37"/>
      <c r="AE163" s="37"/>
      <c r="AR163" s="228" t="s">
        <v>147</v>
      </c>
      <c r="AT163" s="228" t="s">
        <v>143</v>
      </c>
      <c r="AU163" s="228" t="s">
        <v>148</v>
      </c>
      <c r="AY163" s="15" t="s">
        <v>138</v>
      </c>
      <c r="BE163" s="229">
        <f>IF(N163="základní",J163,0)</f>
        <v>0</v>
      </c>
      <c r="BF163" s="229">
        <f>IF(N163="snížená",J163,0)</f>
        <v>0</v>
      </c>
      <c r="BG163" s="229">
        <f>IF(N163="zákl. přenesená",J163,0)</f>
        <v>0</v>
      </c>
      <c r="BH163" s="229">
        <f>IF(N163="sníž. přenesená",J163,0)</f>
        <v>0</v>
      </c>
      <c r="BI163" s="229">
        <f>IF(N163="nulová",J163,0)</f>
        <v>0</v>
      </c>
      <c r="BJ163" s="15" t="s">
        <v>93</v>
      </c>
      <c r="BK163" s="229">
        <f>ROUND(I163*H163,2)</f>
        <v>0</v>
      </c>
      <c r="BL163" s="15" t="s">
        <v>147</v>
      </c>
      <c r="BM163" s="228" t="s">
        <v>244</v>
      </c>
    </row>
    <row r="164" spans="1:47" s="2" customFormat="1" ht="12">
      <c r="A164" s="37"/>
      <c r="B164" s="38"/>
      <c r="C164" s="39"/>
      <c r="D164" s="230" t="s">
        <v>150</v>
      </c>
      <c r="E164" s="39"/>
      <c r="F164" s="231" t="s">
        <v>181</v>
      </c>
      <c r="G164" s="39"/>
      <c r="H164" s="39"/>
      <c r="I164" s="135"/>
      <c r="J164" s="39"/>
      <c r="K164" s="39"/>
      <c r="L164" s="43"/>
      <c r="M164" s="232"/>
      <c r="N164" s="233"/>
      <c r="O164" s="83"/>
      <c r="P164" s="83"/>
      <c r="Q164" s="83"/>
      <c r="R164" s="83"/>
      <c r="S164" s="83"/>
      <c r="T164" s="84"/>
      <c r="U164" s="37"/>
      <c r="V164" s="37"/>
      <c r="W164" s="37"/>
      <c r="X164" s="37"/>
      <c r="Y164" s="37"/>
      <c r="Z164" s="37"/>
      <c r="AA164" s="37"/>
      <c r="AB164" s="37"/>
      <c r="AC164" s="37"/>
      <c r="AD164" s="37"/>
      <c r="AE164" s="37"/>
      <c r="AT164" s="15" t="s">
        <v>150</v>
      </c>
      <c r="AU164" s="15" t="s">
        <v>148</v>
      </c>
    </row>
    <row r="165" spans="1:47" s="2" customFormat="1" ht="12">
      <c r="A165" s="37"/>
      <c r="B165" s="38"/>
      <c r="C165" s="39"/>
      <c r="D165" s="230" t="s">
        <v>152</v>
      </c>
      <c r="E165" s="39"/>
      <c r="F165" s="234" t="s">
        <v>245</v>
      </c>
      <c r="G165" s="39"/>
      <c r="H165" s="39"/>
      <c r="I165" s="135"/>
      <c r="J165" s="39"/>
      <c r="K165" s="39"/>
      <c r="L165" s="43"/>
      <c r="M165" s="232"/>
      <c r="N165" s="233"/>
      <c r="O165" s="83"/>
      <c r="P165" s="83"/>
      <c r="Q165" s="83"/>
      <c r="R165" s="83"/>
      <c r="S165" s="83"/>
      <c r="T165" s="84"/>
      <c r="U165" s="37"/>
      <c r="V165" s="37"/>
      <c r="W165" s="37"/>
      <c r="X165" s="37"/>
      <c r="Y165" s="37"/>
      <c r="Z165" s="37"/>
      <c r="AA165" s="37"/>
      <c r="AB165" s="37"/>
      <c r="AC165" s="37"/>
      <c r="AD165" s="37"/>
      <c r="AE165" s="37"/>
      <c r="AT165" s="15" t="s">
        <v>152</v>
      </c>
      <c r="AU165" s="15" t="s">
        <v>148</v>
      </c>
    </row>
    <row r="166" spans="1:65" s="2" customFormat="1" ht="16.5" customHeight="1">
      <c r="A166" s="37"/>
      <c r="B166" s="38"/>
      <c r="C166" s="217" t="s">
        <v>246</v>
      </c>
      <c r="D166" s="217" t="s">
        <v>143</v>
      </c>
      <c r="E166" s="218" t="s">
        <v>247</v>
      </c>
      <c r="F166" s="219" t="s">
        <v>248</v>
      </c>
      <c r="G166" s="220" t="s">
        <v>146</v>
      </c>
      <c r="H166" s="221">
        <v>1</v>
      </c>
      <c r="I166" s="222"/>
      <c r="J166" s="223">
        <f>ROUND(I166*H166,2)</f>
        <v>0</v>
      </c>
      <c r="K166" s="219" t="s">
        <v>32</v>
      </c>
      <c r="L166" s="43"/>
      <c r="M166" s="224" t="s">
        <v>32</v>
      </c>
      <c r="N166" s="225" t="s">
        <v>52</v>
      </c>
      <c r="O166" s="83"/>
      <c r="P166" s="226">
        <f>O166*H166</f>
        <v>0</v>
      </c>
      <c r="Q166" s="226">
        <v>0</v>
      </c>
      <c r="R166" s="226">
        <f>Q166*H166</f>
        <v>0</v>
      </c>
      <c r="S166" s="226">
        <v>0</v>
      </c>
      <c r="T166" s="227">
        <f>S166*H166</f>
        <v>0</v>
      </c>
      <c r="U166" s="37"/>
      <c r="V166" s="37"/>
      <c r="W166" s="37"/>
      <c r="X166" s="37"/>
      <c r="Y166" s="37"/>
      <c r="Z166" s="37"/>
      <c r="AA166" s="37"/>
      <c r="AB166" s="37"/>
      <c r="AC166" s="37"/>
      <c r="AD166" s="37"/>
      <c r="AE166" s="37"/>
      <c r="AR166" s="228" t="s">
        <v>147</v>
      </c>
      <c r="AT166" s="228" t="s">
        <v>143</v>
      </c>
      <c r="AU166" s="228" t="s">
        <v>148</v>
      </c>
      <c r="AY166" s="15" t="s">
        <v>138</v>
      </c>
      <c r="BE166" s="229">
        <f>IF(N166="základní",J166,0)</f>
        <v>0</v>
      </c>
      <c r="BF166" s="229">
        <f>IF(N166="snížená",J166,0)</f>
        <v>0</v>
      </c>
      <c r="BG166" s="229">
        <f>IF(N166="zákl. přenesená",J166,0)</f>
        <v>0</v>
      </c>
      <c r="BH166" s="229">
        <f>IF(N166="sníž. přenesená",J166,0)</f>
        <v>0</v>
      </c>
      <c r="BI166" s="229">
        <f>IF(N166="nulová",J166,0)</f>
        <v>0</v>
      </c>
      <c r="BJ166" s="15" t="s">
        <v>93</v>
      </c>
      <c r="BK166" s="229">
        <f>ROUND(I166*H166,2)</f>
        <v>0</v>
      </c>
      <c r="BL166" s="15" t="s">
        <v>147</v>
      </c>
      <c r="BM166" s="228" t="s">
        <v>249</v>
      </c>
    </row>
    <row r="167" spans="1:47" s="2" customFormat="1" ht="12">
      <c r="A167" s="37"/>
      <c r="B167" s="38"/>
      <c r="C167" s="39"/>
      <c r="D167" s="230" t="s">
        <v>150</v>
      </c>
      <c r="E167" s="39"/>
      <c r="F167" s="231" t="s">
        <v>248</v>
      </c>
      <c r="G167" s="39"/>
      <c r="H167" s="39"/>
      <c r="I167" s="135"/>
      <c r="J167" s="39"/>
      <c r="K167" s="39"/>
      <c r="L167" s="43"/>
      <c r="M167" s="232"/>
      <c r="N167" s="233"/>
      <c r="O167" s="83"/>
      <c r="P167" s="83"/>
      <c r="Q167" s="83"/>
      <c r="R167" s="83"/>
      <c r="S167" s="83"/>
      <c r="T167" s="84"/>
      <c r="U167" s="37"/>
      <c r="V167" s="37"/>
      <c r="W167" s="37"/>
      <c r="X167" s="37"/>
      <c r="Y167" s="37"/>
      <c r="Z167" s="37"/>
      <c r="AA167" s="37"/>
      <c r="AB167" s="37"/>
      <c r="AC167" s="37"/>
      <c r="AD167" s="37"/>
      <c r="AE167" s="37"/>
      <c r="AT167" s="15" t="s">
        <v>150</v>
      </c>
      <c r="AU167" s="15" t="s">
        <v>148</v>
      </c>
    </row>
    <row r="168" spans="1:47" s="2" customFormat="1" ht="12">
      <c r="A168" s="37"/>
      <c r="B168" s="38"/>
      <c r="C168" s="39"/>
      <c r="D168" s="230" t="s">
        <v>152</v>
      </c>
      <c r="E168" s="39"/>
      <c r="F168" s="234" t="s">
        <v>250</v>
      </c>
      <c r="G168" s="39"/>
      <c r="H168" s="39"/>
      <c r="I168" s="135"/>
      <c r="J168" s="39"/>
      <c r="K168" s="39"/>
      <c r="L168" s="43"/>
      <c r="M168" s="232"/>
      <c r="N168" s="233"/>
      <c r="O168" s="83"/>
      <c r="P168" s="83"/>
      <c r="Q168" s="83"/>
      <c r="R168" s="83"/>
      <c r="S168" s="83"/>
      <c r="T168" s="84"/>
      <c r="U168" s="37"/>
      <c r="V168" s="37"/>
      <c r="W168" s="37"/>
      <c r="X168" s="37"/>
      <c r="Y168" s="37"/>
      <c r="Z168" s="37"/>
      <c r="AA168" s="37"/>
      <c r="AB168" s="37"/>
      <c r="AC168" s="37"/>
      <c r="AD168" s="37"/>
      <c r="AE168" s="37"/>
      <c r="AT168" s="15" t="s">
        <v>152</v>
      </c>
      <c r="AU168" s="15" t="s">
        <v>148</v>
      </c>
    </row>
    <row r="169" spans="1:63" s="12" customFormat="1" ht="20.85" customHeight="1">
      <c r="A169" s="12"/>
      <c r="B169" s="201"/>
      <c r="C169" s="202"/>
      <c r="D169" s="203" t="s">
        <v>79</v>
      </c>
      <c r="E169" s="215" t="s">
        <v>251</v>
      </c>
      <c r="F169" s="215" t="s">
        <v>252</v>
      </c>
      <c r="G169" s="202"/>
      <c r="H169" s="202"/>
      <c r="I169" s="205"/>
      <c r="J169" s="216">
        <f>BK169</f>
        <v>0</v>
      </c>
      <c r="K169" s="202"/>
      <c r="L169" s="207"/>
      <c r="M169" s="208"/>
      <c r="N169" s="209"/>
      <c r="O169" s="209"/>
      <c r="P169" s="210">
        <f>SUM(P170:P211)</f>
        <v>0</v>
      </c>
      <c r="Q169" s="209"/>
      <c r="R169" s="210">
        <f>SUM(R170:R211)</f>
        <v>0</v>
      </c>
      <c r="S169" s="209"/>
      <c r="T169" s="211">
        <f>SUM(T170:T211)</f>
        <v>0</v>
      </c>
      <c r="U169" s="12"/>
      <c r="V169" s="12"/>
      <c r="W169" s="12"/>
      <c r="X169" s="12"/>
      <c r="Y169" s="12"/>
      <c r="Z169" s="12"/>
      <c r="AA169" s="12"/>
      <c r="AB169" s="12"/>
      <c r="AC169" s="12"/>
      <c r="AD169" s="12"/>
      <c r="AE169" s="12"/>
      <c r="AR169" s="212" t="s">
        <v>88</v>
      </c>
      <c r="AT169" s="213" t="s">
        <v>79</v>
      </c>
      <c r="AU169" s="213" t="s">
        <v>93</v>
      </c>
      <c r="AY169" s="212" t="s">
        <v>138</v>
      </c>
      <c r="BK169" s="214">
        <f>SUM(BK170:BK211)</f>
        <v>0</v>
      </c>
    </row>
    <row r="170" spans="1:65" s="2" customFormat="1" ht="16.5" customHeight="1">
      <c r="A170" s="37"/>
      <c r="B170" s="38"/>
      <c r="C170" s="217" t="s">
        <v>7</v>
      </c>
      <c r="D170" s="217" t="s">
        <v>143</v>
      </c>
      <c r="E170" s="218" t="s">
        <v>253</v>
      </c>
      <c r="F170" s="219" t="s">
        <v>254</v>
      </c>
      <c r="G170" s="220" t="s">
        <v>146</v>
      </c>
      <c r="H170" s="221">
        <v>2</v>
      </c>
      <c r="I170" s="222"/>
      <c r="J170" s="223">
        <f>ROUND(I170*H170,2)</f>
        <v>0</v>
      </c>
      <c r="K170" s="219" t="s">
        <v>32</v>
      </c>
      <c r="L170" s="43"/>
      <c r="M170" s="224" t="s">
        <v>32</v>
      </c>
      <c r="N170" s="225" t="s">
        <v>52</v>
      </c>
      <c r="O170" s="83"/>
      <c r="P170" s="226">
        <f>O170*H170</f>
        <v>0</v>
      </c>
      <c r="Q170" s="226">
        <v>0</v>
      </c>
      <c r="R170" s="226">
        <f>Q170*H170</f>
        <v>0</v>
      </c>
      <c r="S170" s="226">
        <v>0</v>
      </c>
      <c r="T170" s="227">
        <f>S170*H170</f>
        <v>0</v>
      </c>
      <c r="U170" s="37"/>
      <c r="V170" s="37"/>
      <c r="W170" s="37"/>
      <c r="X170" s="37"/>
      <c r="Y170" s="37"/>
      <c r="Z170" s="37"/>
      <c r="AA170" s="37"/>
      <c r="AB170" s="37"/>
      <c r="AC170" s="37"/>
      <c r="AD170" s="37"/>
      <c r="AE170" s="37"/>
      <c r="AR170" s="228" t="s">
        <v>147</v>
      </c>
      <c r="AT170" s="228" t="s">
        <v>143</v>
      </c>
      <c r="AU170" s="228" t="s">
        <v>148</v>
      </c>
      <c r="AY170" s="15" t="s">
        <v>138</v>
      </c>
      <c r="BE170" s="229">
        <f>IF(N170="základní",J170,0)</f>
        <v>0</v>
      </c>
      <c r="BF170" s="229">
        <f>IF(N170="snížená",J170,0)</f>
        <v>0</v>
      </c>
      <c r="BG170" s="229">
        <f>IF(N170="zákl. přenesená",J170,0)</f>
        <v>0</v>
      </c>
      <c r="BH170" s="229">
        <f>IF(N170="sníž. přenesená",J170,0)</f>
        <v>0</v>
      </c>
      <c r="BI170" s="229">
        <f>IF(N170="nulová",J170,0)</f>
        <v>0</v>
      </c>
      <c r="BJ170" s="15" t="s">
        <v>93</v>
      </c>
      <c r="BK170" s="229">
        <f>ROUND(I170*H170,2)</f>
        <v>0</v>
      </c>
      <c r="BL170" s="15" t="s">
        <v>147</v>
      </c>
      <c r="BM170" s="228" t="s">
        <v>255</v>
      </c>
    </row>
    <row r="171" spans="1:47" s="2" customFormat="1" ht="12">
      <c r="A171" s="37"/>
      <c r="B171" s="38"/>
      <c r="C171" s="39"/>
      <c r="D171" s="230" t="s">
        <v>150</v>
      </c>
      <c r="E171" s="39"/>
      <c r="F171" s="231" t="s">
        <v>254</v>
      </c>
      <c r="G171" s="39"/>
      <c r="H171" s="39"/>
      <c r="I171" s="135"/>
      <c r="J171" s="39"/>
      <c r="K171" s="39"/>
      <c r="L171" s="43"/>
      <c r="M171" s="232"/>
      <c r="N171" s="233"/>
      <c r="O171" s="83"/>
      <c r="P171" s="83"/>
      <c r="Q171" s="83"/>
      <c r="R171" s="83"/>
      <c r="S171" s="83"/>
      <c r="T171" s="84"/>
      <c r="U171" s="37"/>
      <c r="V171" s="37"/>
      <c r="W171" s="37"/>
      <c r="X171" s="37"/>
      <c r="Y171" s="37"/>
      <c r="Z171" s="37"/>
      <c r="AA171" s="37"/>
      <c r="AB171" s="37"/>
      <c r="AC171" s="37"/>
      <c r="AD171" s="37"/>
      <c r="AE171" s="37"/>
      <c r="AT171" s="15" t="s">
        <v>150</v>
      </c>
      <c r="AU171" s="15" t="s">
        <v>148</v>
      </c>
    </row>
    <row r="172" spans="1:47" s="2" customFormat="1" ht="12">
      <c r="A172" s="37"/>
      <c r="B172" s="38"/>
      <c r="C172" s="39"/>
      <c r="D172" s="230" t="s">
        <v>152</v>
      </c>
      <c r="E172" s="39"/>
      <c r="F172" s="234" t="s">
        <v>256</v>
      </c>
      <c r="G172" s="39"/>
      <c r="H172" s="39"/>
      <c r="I172" s="135"/>
      <c r="J172" s="39"/>
      <c r="K172" s="39"/>
      <c r="L172" s="43"/>
      <c r="M172" s="232"/>
      <c r="N172" s="233"/>
      <c r="O172" s="83"/>
      <c r="P172" s="83"/>
      <c r="Q172" s="83"/>
      <c r="R172" s="83"/>
      <c r="S172" s="83"/>
      <c r="T172" s="84"/>
      <c r="U172" s="37"/>
      <c r="V172" s="37"/>
      <c r="W172" s="37"/>
      <c r="X172" s="37"/>
      <c r="Y172" s="37"/>
      <c r="Z172" s="37"/>
      <c r="AA172" s="37"/>
      <c r="AB172" s="37"/>
      <c r="AC172" s="37"/>
      <c r="AD172" s="37"/>
      <c r="AE172" s="37"/>
      <c r="AT172" s="15" t="s">
        <v>152</v>
      </c>
      <c r="AU172" s="15" t="s">
        <v>148</v>
      </c>
    </row>
    <row r="173" spans="1:65" s="2" customFormat="1" ht="16.5" customHeight="1">
      <c r="A173" s="37"/>
      <c r="B173" s="38"/>
      <c r="C173" s="217" t="s">
        <v>257</v>
      </c>
      <c r="D173" s="217" t="s">
        <v>143</v>
      </c>
      <c r="E173" s="218" t="s">
        <v>258</v>
      </c>
      <c r="F173" s="219" t="s">
        <v>259</v>
      </c>
      <c r="G173" s="220" t="s">
        <v>146</v>
      </c>
      <c r="H173" s="221">
        <v>1</v>
      </c>
      <c r="I173" s="222"/>
      <c r="J173" s="223">
        <f>ROUND(I173*H173,2)</f>
        <v>0</v>
      </c>
      <c r="K173" s="219" t="s">
        <v>32</v>
      </c>
      <c r="L173" s="43"/>
      <c r="M173" s="224" t="s">
        <v>32</v>
      </c>
      <c r="N173" s="225" t="s">
        <v>52</v>
      </c>
      <c r="O173" s="83"/>
      <c r="P173" s="226">
        <f>O173*H173</f>
        <v>0</v>
      </c>
      <c r="Q173" s="226">
        <v>0</v>
      </c>
      <c r="R173" s="226">
        <f>Q173*H173</f>
        <v>0</v>
      </c>
      <c r="S173" s="226">
        <v>0</v>
      </c>
      <c r="T173" s="227">
        <f>S173*H173</f>
        <v>0</v>
      </c>
      <c r="U173" s="37"/>
      <c r="V173" s="37"/>
      <c r="W173" s="37"/>
      <c r="X173" s="37"/>
      <c r="Y173" s="37"/>
      <c r="Z173" s="37"/>
      <c r="AA173" s="37"/>
      <c r="AB173" s="37"/>
      <c r="AC173" s="37"/>
      <c r="AD173" s="37"/>
      <c r="AE173" s="37"/>
      <c r="AR173" s="228" t="s">
        <v>147</v>
      </c>
      <c r="AT173" s="228" t="s">
        <v>143</v>
      </c>
      <c r="AU173" s="228" t="s">
        <v>148</v>
      </c>
      <c r="AY173" s="15" t="s">
        <v>138</v>
      </c>
      <c r="BE173" s="229">
        <f>IF(N173="základní",J173,0)</f>
        <v>0</v>
      </c>
      <c r="BF173" s="229">
        <f>IF(N173="snížená",J173,0)</f>
        <v>0</v>
      </c>
      <c r="BG173" s="229">
        <f>IF(N173="zákl. přenesená",J173,0)</f>
        <v>0</v>
      </c>
      <c r="BH173" s="229">
        <f>IF(N173="sníž. přenesená",J173,0)</f>
        <v>0</v>
      </c>
      <c r="BI173" s="229">
        <f>IF(N173="nulová",J173,0)</f>
        <v>0</v>
      </c>
      <c r="BJ173" s="15" t="s">
        <v>93</v>
      </c>
      <c r="BK173" s="229">
        <f>ROUND(I173*H173,2)</f>
        <v>0</v>
      </c>
      <c r="BL173" s="15" t="s">
        <v>147</v>
      </c>
      <c r="BM173" s="228" t="s">
        <v>260</v>
      </c>
    </row>
    <row r="174" spans="1:47" s="2" customFormat="1" ht="12">
      <c r="A174" s="37"/>
      <c r="B174" s="38"/>
      <c r="C174" s="39"/>
      <c r="D174" s="230" t="s">
        <v>150</v>
      </c>
      <c r="E174" s="39"/>
      <c r="F174" s="231" t="s">
        <v>259</v>
      </c>
      <c r="G174" s="39"/>
      <c r="H174" s="39"/>
      <c r="I174" s="135"/>
      <c r="J174" s="39"/>
      <c r="K174" s="39"/>
      <c r="L174" s="43"/>
      <c r="M174" s="232"/>
      <c r="N174" s="233"/>
      <c r="O174" s="83"/>
      <c r="P174" s="83"/>
      <c r="Q174" s="83"/>
      <c r="R174" s="83"/>
      <c r="S174" s="83"/>
      <c r="T174" s="84"/>
      <c r="U174" s="37"/>
      <c r="V174" s="37"/>
      <c r="W174" s="37"/>
      <c r="X174" s="37"/>
      <c r="Y174" s="37"/>
      <c r="Z174" s="37"/>
      <c r="AA174" s="37"/>
      <c r="AB174" s="37"/>
      <c r="AC174" s="37"/>
      <c r="AD174" s="37"/>
      <c r="AE174" s="37"/>
      <c r="AT174" s="15" t="s">
        <v>150</v>
      </c>
      <c r="AU174" s="15" t="s">
        <v>148</v>
      </c>
    </row>
    <row r="175" spans="1:47" s="2" customFormat="1" ht="12">
      <c r="A175" s="37"/>
      <c r="B175" s="38"/>
      <c r="C175" s="39"/>
      <c r="D175" s="230" t="s">
        <v>152</v>
      </c>
      <c r="E175" s="39"/>
      <c r="F175" s="234" t="s">
        <v>261</v>
      </c>
      <c r="G175" s="39"/>
      <c r="H175" s="39"/>
      <c r="I175" s="135"/>
      <c r="J175" s="39"/>
      <c r="K175" s="39"/>
      <c r="L175" s="43"/>
      <c r="M175" s="232"/>
      <c r="N175" s="233"/>
      <c r="O175" s="83"/>
      <c r="P175" s="83"/>
      <c r="Q175" s="83"/>
      <c r="R175" s="83"/>
      <c r="S175" s="83"/>
      <c r="T175" s="84"/>
      <c r="U175" s="37"/>
      <c r="V175" s="37"/>
      <c r="W175" s="37"/>
      <c r="X175" s="37"/>
      <c r="Y175" s="37"/>
      <c r="Z175" s="37"/>
      <c r="AA175" s="37"/>
      <c r="AB175" s="37"/>
      <c r="AC175" s="37"/>
      <c r="AD175" s="37"/>
      <c r="AE175" s="37"/>
      <c r="AT175" s="15" t="s">
        <v>152</v>
      </c>
      <c r="AU175" s="15" t="s">
        <v>148</v>
      </c>
    </row>
    <row r="176" spans="1:65" s="2" customFormat="1" ht="16.5" customHeight="1">
      <c r="A176" s="37"/>
      <c r="B176" s="38"/>
      <c r="C176" s="217" t="s">
        <v>262</v>
      </c>
      <c r="D176" s="217" t="s">
        <v>143</v>
      </c>
      <c r="E176" s="218" t="s">
        <v>263</v>
      </c>
      <c r="F176" s="219" t="s">
        <v>264</v>
      </c>
      <c r="G176" s="220" t="s">
        <v>146</v>
      </c>
      <c r="H176" s="221">
        <v>1</v>
      </c>
      <c r="I176" s="222"/>
      <c r="J176" s="223">
        <f>ROUND(I176*H176,2)</f>
        <v>0</v>
      </c>
      <c r="K176" s="219" t="s">
        <v>32</v>
      </c>
      <c r="L176" s="43"/>
      <c r="M176" s="224" t="s">
        <v>32</v>
      </c>
      <c r="N176" s="225" t="s">
        <v>52</v>
      </c>
      <c r="O176" s="83"/>
      <c r="P176" s="226">
        <f>O176*H176</f>
        <v>0</v>
      </c>
      <c r="Q176" s="226">
        <v>0</v>
      </c>
      <c r="R176" s="226">
        <f>Q176*H176</f>
        <v>0</v>
      </c>
      <c r="S176" s="226">
        <v>0</v>
      </c>
      <c r="T176" s="227">
        <f>S176*H176</f>
        <v>0</v>
      </c>
      <c r="U176" s="37"/>
      <c r="V176" s="37"/>
      <c r="W176" s="37"/>
      <c r="X176" s="37"/>
      <c r="Y176" s="37"/>
      <c r="Z176" s="37"/>
      <c r="AA176" s="37"/>
      <c r="AB176" s="37"/>
      <c r="AC176" s="37"/>
      <c r="AD176" s="37"/>
      <c r="AE176" s="37"/>
      <c r="AR176" s="228" t="s">
        <v>147</v>
      </c>
      <c r="AT176" s="228" t="s">
        <v>143</v>
      </c>
      <c r="AU176" s="228" t="s">
        <v>148</v>
      </c>
      <c r="AY176" s="15" t="s">
        <v>138</v>
      </c>
      <c r="BE176" s="229">
        <f>IF(N176="základní",J176,0)</f>
        <v>0</v>
      </c>
      <c r="BF176" s="229">
        <f>IF(N176="snížená",J176,0)</f>
        <v>0</v>
      </c>
      <c r="BG176" s="229">
        <f>IF(N176="zákl. přenesená",J176,0)</f>
        <v>0</v>
      </c>
      <c r="BH176" s="229">
        <f>IF(N176="sníž. přenesená",J176,0)</f>
        <v>0</v>
      </c>
      <c r="BI176" s="229">
        <f>IF(N176="nulová",J176,0)</f>
        <v>0</v>
      </c>
      <c r="BJ176" s="15" t="s">
        <v>93</v>
      </c>
      <c r="BK176" s="229">
        <f>ROUND(I176*H176,2)</f>
        <v>0</v>
      </c>
      <c r="BL176" s="15" t="s">
        <v>147</v>
      </c>
      <c r="BM176" s="228" t="s">
        <v>265</v>
      </c>
    </row>
    <row r="177" spans="1:47" s="2" customFormat="1" ht="12">
      <c r="A177" s="37"/>
      <c r="B177" s="38"/>
      <c r="C177" s="39"/>
      <c r="D177" s="230" t="s">
        <v>150</v>
      </c>
      <c r="E177" s="39"/>
      <c r="F177" s="231" t="s">
        <v>264</v>
      </c>
      <c r="G177" s="39"/>
      <c r="H177" s="39"/>
      <c r="I177" s="135"/>
      <c r="J177" s="39"/>
      <c r="K177" s="39"/>
      <c r="L177" s="43"/>
      <c r="M177" s="232"/>
      <c r="N177" s="233"/>
      <c r="O177" s="83"/>
      <c r="P177" s="83"/>
      <c r="Q177" s="83"/>
      <c r="R177" s="83"/>
      <c r="S177" s="83"/>
      <c r="T177" s="84"/>
      <c r="U177" s="37"/>
      <c r="V177" s="37"/>
      <c r="W177" s="37"/>
      <c r="X177" s="37"/>
      <c r="Y177" s="37"/>
      <c r="Z177" s="37"/>
      <c r="AA177" s="37"/>
      <c r="AB177" s="37"/>
      <c r="AC177" s="37"/>
      <c r="AD177" s="37"/>
      <c r="AE177" s="37"/>
      <c r="AT177" s="15" t="s">
        <v>150</v>
      </c>
      <c r="AU177" s="15" t="s">
        <v>148</v>
      </c>
    </row>
    <row r="178" spans="1:47" s="2" customFormat="1" ht="12">
      <c r="A178" s="37"/>
      <c r="B178" s="38"/>
      <c r="C178" s="39"/>
      <c r="D178" s="230" t="s">
        <v>152</v>
      </c>
      <c r="E178" s="39"/>
      <c r="F178" s="234" t="s">
        <v>266</v>
      </c>
      <c r="G178" s="39"/>
      <c r="H178" s="39"/>
      <c r="I178" s="135"/>
      <c r="J178" s="39"/>
      <c r="K178" s="39"/>
      <c r="L178" s="43"/>
      <c r="M178" s="232"/>
      <c r="N178" s="233"/>
      <c r="O178" s="83"/>
      <c r="P178" s="83"/>
      <c r="Q178" s="83"/>
      <c r="R178" s="83"/>
      <c r="S178" s="83"/>
      <c r="T178" s="84"/>
      <c r="U178" s="37"/>
      <c r="V178" s="37"/>
      <c r="W178" s="37"/>
      <c r="X178" s="37"/>
      <c r="Y178" s="37"/>
      <c r="Z178" s="37"/>
      <c r="AA178" s="37"/>
      <c r="AB178" s="37"/>
      <c r="AC178" s="37"/>
      <c r="AD178" s="37"/>
      <c r="AE178" s="37"/>
      <c r="AT178" s="15" t="s">
        <v>152</v>
      </c>
      <c r="AU178" s="15" t="s">
        <v>148</v>
      </c>
    </row>
    <row r="179" spans="1:65" s="2" customFormat="1" ht="16.5" customHeight="1">
      <c r="A179" s="37"/>
      <c r="B179" s="38"/>
      <c r="C179" s="217" t="s">
        <v>267</v>
      </c>
      <c r="D179" s="217" t="s">
        <v>143</v>
      </c>
      <c r="E179" s="218" t="s">
        <v>268</v>
      </c>
      <c r="F179" s="219" t="s">
        <v>269</v>
      </c>
      <c r="G179" s="220" t="s">
        <v>146</v>
      </c>
      <c r="H179" s="221">
        <v>1</v>
      </c>
      <c r="I179" s="222"/>
      <c r="J179" s="223">
        <f>ROUND(I179*H179,2)</f>
        <v>0</v>
      </c>
      <c r="K179" s="219" t="s">
        <v>32</v>
      </c>
      <c r="L179" s="43"/>
      <c r="M179" s="224" t="s">
        <v>32</v>
      </c>
      <c r="N179" s="225" t="s">
        <v>52</v>
      </c>
      <c r="O179" s="83"/>
      <c r="P179" s="226">
        <f>O179*H179</f>
        <v>0</v>
      </c>
      <c r="Q179" s="226">
        <v>0</v>
      </c>
      <c r="R179" s="226">
        <f>Q179*H179</f>
        <v>0</v>
      </c>
      <c r="S179" s="226">
        <v>0</v>
      </c>
      <c r="T179" s="227">
        <f>S179*H179</f>
        <v>0</v>
      </c>
      <c r="U179" s="37"/>
      <c r="V179" s="37"/>
      <c r="W179" s="37"/>
      <c r="X179" s="37"/>
      <c r="Y179" s="37"/>
      <c r="Z179" s="37"/>
      <c r="AA179" s="37"/>
      <c r="AB179" s="37"/>
      <c r="AC179" s="37"/>
      <c r="AD179" s="37"/>
      <c r="AE179" s="37"/>
      <c r="AR179" s="228" t="s">
        <v>147</v>
      </c>
      <c r="AT179" s="228" t="s">
        <v>143</v>
      </c>
      <c r="AU179" s="228" t="s">
        <v>148</v>
      </c>
      <c r="AY179" s="15" t="s">
        <v>138</v>
      </c>
      <c r="BE179" s="229">
        <f>IF(N179="základní",J179,0)</f>
        <v>0</v>
      </c>
      <c r="BF179" s="229">
        <f>IF(N179="snížená",J179,0)</f>
        <v>0</v>
      </c>
      <c r="BG179" s="229">
        <f>IF(N179="zákl. přenesená",J179,0)</f>
        <v>0</v>
      </c>
      <c r="BH179" s="229">
        <f>IF(N179="sníž. přenesená",J179,0)</f>
        <v>0</v>
      </c>
      <c r="BI179" s="229">
        <f>IF(N179="nulová",J179,0)</f>
        <v>0</v>
      </c>
      <c r="BJ179" s="15" t="s">
        <v>93</v>
      </c>
      <c r="BK179" s="229">
        <f>ROUND(I179*H179,2)</f>
        <v>0</v>
      </c>
      <c r="BL179" s="15" t="s">
        <v>147</v>
      </c>
      <c r="BM179" s="228" t="s">
        <v>270</v>
      </c>
    </row>
    <row r="180" spans="1:47" s="2" customFormat="1" ht="12">
      <c r="A180" s="37"/>
      <c r="B180" s="38"/>
      <c r="C180" s="39"/>
      <c r="D180" s="230" t="s">
        <v>150</v>
      </c>
      <c r="E180" s="39"/>
      <c r="F180" s="231" t="s">
        <v>269</v>
      </c>
      <c r="G180" s="39"/>
      <c r="H180" s="39"/>
      <c r="I180" s="135"/>
      <c r="J180" s="39"/>
      <c r="K180" s="39"/>
      <c r="L180" s="43"/>
      <c r="M180" s="232"/>
      <c r="N180" s="233"/>
      <c r="O180" s="83"/>
      <c r="P180" s="83"/>
      <c r="Q180" s="83"/>
      <c r="R180" s="83"/>
      <c r="S180" s="83"/>
      <c r="T180" s="84"/>
      <c r="U180" s="37"/>
      <c r="V180" s="37"/>
      <c r="W180" s="37"/>
      <c r="X180" s="37"/>
      <c r="Y180" s="37"/>
      <c r="Z180" s="37"/>
      <c r="AA180" s="37"/>
      <c r="AB180" s="37"/>
      <c r="AC180" s="37"/>
      <c r="AD180" s="37"/>
      <c r="AE180" s="37"/>
      <c r="AT180" s="15" t="s">
        <v>150</v>
      </c>
      <c r="AU180" s="15" t="s">
        <v>148</v>
      </c>
    </row>
    <row r="181" spans="1:47" s="2" customFormat="1" ht="12">
      <c r="A181" s="37"/>
      <c r="B181" s="38"/>
      <c r="C181" s="39"/>
      <c r="D181" s="230" t="s">
        <v>152</v>
      </c>
      <c r="E181" s="39"/>
      <c r="F181" s="234" t="s">
        <v>271</v>
      </c>
      <c r="G181" s="39"/>
      <c r="H181" s="39"/>
      <c r="I181" s="135"/>
      <c r="J181" s="39"/>
      <c r="K181" s="39"/>
      <c r="L181" s="43"/>
      <c r="M181" s="232"/>
      <c r="N181" s="233"/>
      <c r="O181" s="83"/>
      <c r="P181" s="83"/>
      <c r="Q181" s="83"/>
      <c r="R181" s="83"/>
      <c r="S181" s="83"/>
      <c r="T181" s="84"/>
      <c r="U181" s="37"/>
      <c r="V181" s="37"/>
      <c r="W181" s="37"/>
      <c r="X181" s="37"/>
      <c r="Y181" s="37"/>
      <c r="Z181" s="37"/>
      <c r="AA181" s="37"/>
      <c r="AB181" s="37"/>
      <c r="AC181" s="37"/>
      <c r="AD181" s="37"/>
      <c r="AE181" s="37"/>
      <c r="AT181" s="15" t="s">
        <v>152</v>
      </c>
      <c r="AU181" s="15" t="s">
        <v>148</v>
      </c>
    </row>
    <row r="182" spans="1:65" s="2" customFormat="1" ht="16.5" customHeight="1">
      <c r="A182" s="37"/>
      <c r="B182" s="38"/>
      <c r="C182" s="217" t="s">
        <v>272</v>
      </c>
      <c r="D182" s="217" t="s">
        <v>143</v>
      </c>
      <c r="E182" s="218" t="s">
        <v>273</v>
      </c>
      <c r="F182" s="219" t="s">
        <v>274</v>
      </c>
      <c r="G182" s="220" t="s">
        <v>146</v>
      </c>
      <c r="H182" s="221">
        <v>1</v>
      </c>
      <c r="I182" s="222"/>
      <c r="J182" s="223">
        <f>ROUND(I182*H182,2)</f>
        <v>0</v>
      </c>
      <c r="K182" s="219" t="s">
        <v>32</v>
      </c>
      <c r="L182" s="43"/>
      <c r="M182" s="224" t="s">
        <v>32</v>
      </c>
      <c r="N182" s="225" t="s">
        <v>52</v>
      </c>
      <c r="O182" s="83"/>
      <c r="P182" s="226">
        <f>O182*H182</f>
        <v>0</v>
      </c>
      <c r="Q182" s="226">
        <v>0</v>
      </c>
      <c r="R182" s="226">
        <f>Q182*H182</f>
        <v>0</v>
      </c>
      <c r="S182" s="226">
        <v>0</v>
      </c>
      <c r="T182" s="227">
        <f>S182*H182</f>
        <v>0</v>
      </c>
      <c r="U182" s="37"/>
      <c r="V182" s="37"/>
      <c r="W182" s="37"/>
      <c r="X182" s="37"/>
      <c r="Y182" s="37"/>
      <c r="Z182" s="37"/>
      <c r="AA182" s="37"/>
      <c r="AB182" s="37"/>
      <c r="AC182" s="37"/>
      <c r="AD182" s="37"/>
      <c r="AE182" s="37"/>
      <c r="AR182" s="228" t="s">
        <v>147</v>
      </c>
      <c r="AT182" s="228" t="s">
        <v>143</v>
      </c>
      <c r="AU182" s="228" t="s">
        <v>148</v>
      </c>
      <c r="AY182" s="15" t="s">
        <v>138</v>
      </c>
      <c r="BE182" s="229">
        <f>IF(N182="základní",J182,0)</f>
        <v>0</v>
      </c>
      <c r="BF182" s="229">
        <f>IF(N182="snížená",J182,0)</f>
        <v>0</v>
      </c>
      <c r="BG182" s="229">
        <f>IF(N182="zákl. přenesená",J182,0)</f>
        <v>0</v>
      </c>
      <c r="BH182" s="229">
        <f>IF(N182="sníž. přenesená",J182,0)</f>
        <v>0</v>
      </c>
      <c r="BI182" s="229">
        <f>IF(N182="nulová",J182,0)</f>
        <v>0</v>
      </c>
      <c r="BJ182" s="15" t="s">
        <v>93</v>
      </c>
      <c r="BK182" s="229">
        <f>ROUND(I182*H182,2)</f>
        <v>0</v>
      </c>
      <c r="BL182" s="15" t="s">
        <v>147</v>
      </c>
      <c r="BM182" s="228" t="s">
        <v>275</v>
      </c>
    </row>
    <row r="183" spans="1:47" s="2" customFormat="1" ht="12">
      <c r="A183" s="37"/>
      <c r="B183" s="38"/>
      <c r="C183" s="39"/>
      <c r="D183" s="230" t="s">
        <v>150</v>
      </c>
      <c r="E183" s="39"/>
      <c r="F183" s="231" t="s">
        <v>274</v>
      </c>
      <c r="G183" s="39"/>
      <c r="H183" s="39"/>
      <c r="I183" s="135"/>
      <c r="J183" s="39"/>
      <c r="K183" s="39"/>
      <c r="L183" s="43"/>
      <c r="M183" s="232"/>
      <c r="N183" s="233"/>
      <c r="O183" s="83"/>
      <c r="P183" s="83"/>
      <c r="Q183" s="83"/>
      <c r="R183" s="83"/>
      <c r="S183" s="83"/>
      <c r="T183" s="84"/>
      <c r="U183" s="37"/>
      <c r="V183" s="37"/>
      <c r="W183" s="37"/>
      <c r="X183" s="37"/>
      <c r="Y183" s="37"/>
      <c r="Z183" s="37"/>
      <c r="AA183" s="37"/>
      <c r="AB183" s="37"/>
      <c r="AC183" s="37"/>
      <c r="AD183" s="37"/>
      <c r="AE183" s="37"/>
      <c r="AT183" s="15" t="s">
        <v>150</v>
      </c>
      <c r="AU183" s="15" t="s">
        <v>148</v>
      </c>
    </row>
    <row r="184" spans="1:47" s="2" customFormat="1" ht="12">
      <c r="A184" s="37"/>
      <c r="B184" s="38"/>
      <c r="C184" s="39"/>
      <c r="D184" s="230" t="s">
        <v>152</v>
      </c>
      <c r="E184" s="39"/>
      <c r="F184" s="234" t="s">
        <v>276</v>
      </c>
      <c r="G184" s="39"/>
      <c r="H184" s="39"/>
      <c r="I184" s="135"/>
      <c r="J184" s="39"/>
      <c r="K184" s="39"/>
      <c r="L184" s="43"/>
      <c r="M184" s="232"/>
      <c r="N184" s="233"/>
      <c r="O184" s="83"/>
      <c r="P184" s="83"/>
      <c r="Q184" s="83"/>
      <c r="R184" s="83"/>
      <c r="S184" s="83"/>
      <c r="T184" s="84"/>
      <c r="U184" s="37"/>
      <c r="V184" s="37"/>
      <c r="W184" s="37"/>
      <c r="X184" s="37"/>
      <c r="Y184" s="37"/>
      <c r="Z184" s="37"/>
      <c r="AA184" s="37"/>
      <c r="AB184" s="37"/>
      <c r="AC184" s="37"/>
      <c r="AD184" s="37"/>
      <c r="AE184" s="37"/>
      <c r="AT184" s="15" t="s">
        <v>152</v>
      </c>
      <c r="AU184" s="15" t="s">
        <v>148</v>
      </c>
    </row>
    <row r="185" spans="1:65" s="2" customFormat="1" ht="16.5" customHeight="1">
      <c r="A185" s="37"/>
      <c r="B185" s="38"/>
      <c r="C185" s="217" t="s">
        <v>277</v>
      </c>
      <c r="D185" s="217" t="s">
        <v>143</v>
      </c>
      <c r="E185" s="218" t="s">
        <v>278</v>
      </c>
      <c r="F185" s="219" t="s">
        <v>279</v>
      </c>
      <c r="G185" s="220" t="s">
        <v>146</v>
      </c>
      <c r="H185" s="221">
        <v>1</v>
      </c>
      <c r="I185" s="222"/>
      <c r="J185" s="223">
        <f>ROUND(I185*H185,2)</f>
        <v>0</v>
      </c>
      <c r="K185" s="219" t="s">
        <v>32</v>
      </c>
      <c r="L185" s="43"/>
      <c r="M185" s="224" t="s">
        <v>32</v>
      </c>
      <c r="N185" s="225" t="s">
        <v>52</v>
      </c>
      <c r="O185" s="83"/>
      <c r="P185" s="226">
        <f>O185*H185</f>
        <v>0</v>
      </c>
      <c r="Q185" s="226">
        <v>0</v>
      </c>
      <c r="R185" s="226">
        <f>Q185*H185</f>
        <v>0</v>
      </c>
      <c r="S185" s="226">
        <v>0</v>
      </c>
      <c r="T185" s="227">
        <f>S185*H185</f>
        <v>0</v>
      </c>
      <c r="U185" s="37"/>
      <c r="V185" s="37"/>
      <c r="W185" s="37"/>
      <c r="X185" s="37"/>
      <c r="Y185" s="37"/>
      <c r="Z185" s="37"/>
      <c r="AA185" s="37"/>
      <c r="AB185" s="37"/>
      <c r="AC185" s="37"/>
      <c r="AD185" s="37"/>
      <c r="AE185" s="37"/>
      <c r="AR185" s="228" t="s">
        <v>147</v>
      </c>
      <c r="AT185" s="228" t="s">
        <v>143</v>
      </c>
      <c r="AU185" s="228" t="s">
        <v>148</v>
      </c>
      <c r="AY185" s="15" t="s">
        <v>138</v>
      </c>
      <c r="BE185" s="229">
        <f>IF(N185="základní",J185,0)</f>
        <v>0</v>
      </c>
      <c r="BF185" s="229">
        <f>IF(N185="snížená",J185,0)</f>
        <v>0</v>
      </c>
      <c r="BG185" s="229">
        <f>IF(N185="zákl. přenesená",J185,0)</f>
        <v>0</v>
      </c>
      <c r="BH185" s="229">
        <f>IF(N185="sníž. přenesená",J185,0)</f>
        <v>0</v>
      </c>
      <c r="BI185" s="229">
        <f>IF(N185="nulová",J185,0)</f>
        <v>0</v>
      </c>
      <c r="BJ185" s="15" t="s">
        <v>93</v>
      </c>
      <c r="BK185" s="229">
        <f>ROUND(I185*H185,2)</f>
        <v>0</v>
      </c>
      <c r="BL185" s="15" t="s">
        <v>147</v>
      </c>
      <c r="BM185" s="228" t="s">
        <v>280</v>
      </c>
    </row>
    <row r="186" spans="1:47" s="2" customFormat="1" ht="12">
      <c r="A186" s="37"/>
      <c r="B186" s="38"/>
      <c r="C186" s="39"/>
      <c r="D186" s="230" t="s">
        <v>150</v>
      </c>
      <c r="E186" s="39"/>
      <c r="F186" s="231" t="s">
        <v>279</v>
      </c>
      <c r="G186" s="39"/>
      <c r="H186" s="39"/>
      <c r="I186" s="135"/>
      <c r="J186" s="39"/>
      <c r="K186" s="39"/>
      <c r="L186" s="43"/>
      <c r="M186" s="232"/>
      <c r="N186" s="233"/>
      <c r="O186" s="83"/>
      <c r="P186" s="83"/>
      <c r="Q186" s="83"/>
      <c r="R186" s="83"/>
      <c r="S186" s="83"/>
      <c r="T186" s="84"/>
      <c r="U186" s="37"/>
      <c r="V186" s="37"/>
      <c r="W186" s="37"/>
      <c r="X186" s="37"/>
      <c r="Y186" s="37"/>
      <c r="Z186" s="37"/>
      <c r="AA186" s="37"/>
      <c r="AB186" s="37"/>
      <c r="AC186" s="37"/>
      <c r="AD186" s="37"/>
      <c r="AE186" s="37"/>
      <c r="AT186" s="15" t="s">
        <v>150</v>
      </c>
      <c r="AU186" s="15" t="s">
        <v>148</v>
      </c>
    </row>
    <row r="187" spans="1:47" s="2" customFormat="1" ht="12">
      <c r="A187" s="37"/>
      <c r="B187" s="38"/>
      <c r="C187" s="39"/>
      <c r="D187" s="230" t="s">
        <v>152</v>
      </c>
      <c r="E187" s="39"/>
      <c r="F187" s="234" t="s">
        <v>281</v>
      </c>
      <c r="G187" s="39"/>
      <c r="H187" s="39"/>
      <c r="I187" s="135"/>
      <c r="J187" s="39"/>
      <c r="K187" s="39"/>
      <c r="L187" s="43"/>
      <c r="M187" s="232"/>
      <c r="N187" s="233"/>
      <c r="O187" s="83"/>
      <c r="P187" s="83"/>
      <c r="Q187" s="83"/>
      <c r="R187" s="83"/>
      <c r="S187" s="83"/>
      <c r="T187" s="84"/>
      <c r="U187" s="37"/>
      <c r="V187" s="37"/>
      <c r="W187" s="37"/>
      <c r="X187" s="37"/>
      <c r="Y187" s="37"/>
      <c r="Z187" s="37"/>
      <c r="AA187" s="37"/>
      <c r="AB187" s="37"/>
      <c r="AC187" s="37"/>
      <c r="AD187" s="37"/>
      <c r="AE187" s="37"/>
      <c r="AT187" s="15" t="s">
        <v>152</v>
      </c>
      <c r="AU187" s="15" t="s">
        <v>148</v>
      </c>
    </row>
    <row r="188" spans="1:65" s="2" customFormat="1" ht="16.5" customHeight="1">
      <c r="A188" s="37"/>
      <c r="B188" s="38"/>
      <c r="C188" s="217" t="s">
        <v>282</v>
      </c>
      <c r="D188" s="217" t="s">
        <v>143</v>
      </c>
      <c r="E188" s="218" t="s">
        <v>283</v>
      </c>
      <c r="F188" s="219" t="s">
        <v>284</v>
      </c>
      <c r="G188" s="220" t="s">
        <v>146</v>
      </c>
      <c r="H188" s="221">
        <v>1</v>
      </c>
      <c r="I188" s="222"/>
      <c r="J188" s="223">
        <f>ROUND(I188*H188,2)</f>
        <v>0</v>
      </c>
      <c r="K188" s="219" t="s">
        <v>32</v>
      </c>
      <c r="L188" s="43"/>
      <c r="M188" s="224" t="s">
        <v>32</v>
      </c>
      <c r="N188" s="225" t="s">
        <v>52</v>
      </c>
      <c r="O188" s="83"/>
      <c r="P188" s="226">
        <f>O188*H188</f>
        <v>0</v>
      </c>
      <c r="Q188" s="226">
        <v>0</v>
      </c>
      <c r="R188" s="226">
        <f>Q188*H188</f>
        <v>0</v>
      </c>
      <c r="S188" s="226">
        <v>0</v>
      </c>
      <c r="T188" s="227">
        <f>S188*H188</f>
        <v>0</v>
      </c>
      <c r="U188" s="37"/>
      <c r="V188" s="37"/>
      <c r="W188" s="37"/>
      <c r="X188" s="37"/>
      <c r="Y188" s="37"/>
      <c r="Z188" s="37"/>
      <c r="AA188" s="37"/>
      <c r="AB188" s="37"/>
      <c r="AC188" s="37"/>
      <c r="AD188" s="37"/>
      <c r="AE188" s="37"/>
      <c r="AR188" s="228" t="s">
        <v>147</v>
      </c>
      <c r="AT188" s="228" t="s">
        <v>143</v>
      </c>
      <c r="AU188" s="228" t="s">
        <v>148</v>
      </c>
      <c r="AY188" s="15" t="s">
        <v>138</v>
      </c>
      <c r="BE188" s="229">
        <f>IF(N188="základní",J188,0)</f>
        <v>0</v>
      </c>
      <c r="BF188" s="229">
        <f>IF(N188="snížená",J188,0)</f>
        <v>0</v>
      </c>
      <c r="BG188" s="229">
        <f>IF(N188="zákl. přenesená",J188,0)</f>
        <v>0</v>
      </c>
      <c r="BH188" s="229">
        <f>IF(N188="sníž. přenesená",J188,0)</f>
        <v>0</v>
      </c>
      <c r="BI188" s="229">
        <f>IF(N188="nulová",J188,0)</f>
        <v>0</v>
      </c>
      <c r="BJ188" s="15" t="s">
        <v>93</v>
      </c>
      <c r="BK188" s="229">
        <f>ROUND(I188*H188,2)</f>
        <v>0</v>
      </c>
      <c r="BL188" s="15" t="s">
        <v>147</v>
      </c>
      <c r="BM188" s="228" t="s">
        <v>285</v>
      </c>
    </row>
    <row r="189" spans="1:47" s="2" customFormat="1" ht="12">
      <c r="A189" s="37"/>
      <c r="B189" s="38"/>
      <c r="C189" s="39"/>
      <c r="D189" s="230" t="s">
        <v>150</v>
      </c>
      <c r="E189" s="39"/>
      <c r="F189" s="231" t="s">
        <v>286</v>
      </c>
      <c r="G189" s="39"/>
      <c r="H189" s="39"/>
      <c r="I189" s="135"/>
      <c r="J189" s="39"/>
      <c r="K189" s="39"/>
      <c r="L189" s="43"/>
      <c r="M189" s="232"/>
      <c r="N189" s="233"/>
      <c r="O189" s="83"/>
      <c r="P189" s="83"/>
      <c r="Q189" s="83"/>
      <c r="R189" s="83"/>
      <c r="S189" s="83"/>
      <c r="T189" s="84"/>
      <c r="U189" s="37"/>
      <c r="V189" s="37"/>
      <c r="W189" s="37"/>
      <c r="X189" s="37"/>
      <c r="Y189" s="37"/>
      <c r="Z189" s="37"/>
      <c r="AA189" s="37"/>
      <c r="AB189" s="37"/>
      <c r="AC189" s="37"/>
      <c r="AD189" s="37"/>
      <c r="AE189" s="37"/>
      <c r="AT189" s="15" t="s">
        <v>150</v>
      </c>
      <c r="AU189" s="15" t="s">
        <v>148</v>
      </c>
    </row>
    <row r="190" spans="1:47" s="2" customFormat="1" ht="12">
      <c r="A190" s="37"/>
      <c r="B190" s="38"/>
      <c r="C190" s="39"/>
      <c r="D190" s="230" t="s">
        <v>152</v>
      </c>
      <c r="E190" s="39"/>
      <c r="F190" s="234" t="s">
        <v>287</v>
      </c>
      <c r="G190" s="39"/>
      <c r="H190" s="39"/>
      <c r="I190" s="135"/>
      <c r="J190" s="39"/>
      <c r="K190" s="39"/>
      <c r="L190" s="43"/>
      <c r="M190" s="232"/>
      <c r="N190" s="233"/>
      <c r="O190" s="83"/>
      <c r="P190" s="83"/>
      <c r="Q190" s="83"/>
      <c r="R190" s="83"/>
      <c r="S190" s="83"/>
      <c r="T190" s="84"/>
      <c r="U190" s="37"/>
      <c r="V190" s="37"/>
      <c r="W190" s="37"/>
      <c r="X190" s="37"/>
      <c r="Y190" s="37"/>
      <c r="Z190" s="37"/>
      <c r="AA190" s="37"/>
      <c r="AB190" s="37"/>
      <c r="AC190" s="37"/>
      <c r="AD190" s="37"/>
      <c r="AE190" s="37"/>
      <c r="AT190" s="15" t="s">
        <v>152</v>
      </c>
      <c r="AU190" s="15" t="s">
        <v>148</v>
      </c>
    </row>
    <row r="191" spans="1:65" s="2" customFormat="1" ht="16.5" customHeight="1">
      <c r="A191" s="37"/>
      <c r="B191" s="38"/>
      <c r="C191" s="217" t="s">
        <v>288</v>
      </c>
      <c r="D191" s="217" t="s">
        <v>143</v>
      </c>
      <c r="E191" s="218" t="s">
        <v>289</v>
      </c>
      <c r="F191" s="219" t="s">
        <v>290</v>
      </c>
      <c r="G191" s="220" t="s">
        <v>146</v>
      </c>
      <c r="H191" s="221">
        <v>1</v>
      </c>
      <c r="I191" s="222"/>
      <c r="J191" s="223">
        <f>ROUND(I191*H191,2)</f>
        <v>0</v>
      </c>
      <c r="K191" s="219" t="s">
        <v>32</v>
      </c>
      <c r="L191" s="43"/>
      <c r="M191" s="224" t="s">
        <v>32</v>
      </c>
      <c r="N191" s="225" t="s">
        <v>52</v>
      </c>
      <c r="O191" s="83"/>
      <c r="P191" s="226">
        <f>O191*H191</f>
        <v>0</v>
      </c>
      <c r="Q191" s="226">
        <v>0</v>
      </c>
      <c r="R191" s="226">
        <f>Q191*H191</f>
        <v>0</v>
      </c>
      <c r="S191" s="226">
        <v>0</v>
      </c>
      <c r="T191" s="227">
        <f>S191*H191</f>
        <v>0</v>
      </c>
      <c r="U191" s="37"/>
      <c r="V191" s="37"/>
      <c r="W191" s="37"/>
      <c r="X191" s="37"/>
      <c r="Y191" s="37"/>
      <c r="Z191" s="37"/>
      <c r="AA191" s="37"/>
      <c r="AB191" s="37"/>
      <c r="AC191" s="37"/>
      <c r="AD191" s="37"/>
      <c r="AE191" s="37"/>
      <c r="AR191" s="228" t="s">
        <v>147</v>
      </c>
      <c r="AT191" s="228" t="s">
        <v>143</v>
      </c>
      <c r="AU191" s="228" t="s">
        <v>148</v>
      </c>
      <c r="AY191" s="15" t="s">
        <v>138</v>
      </c>
      <c r="BE191" s="229">
        <f>IF(N191="základní",J191,0)</f>
        <v>0</v>
      </c>
      <c r="BF191" s="229">
        <f>IF(N191="snížená",J191,0)</f>
        <v>0</v>
      </c>
      <c r="BG191" s="229">
        <f>IF(N191="zákl. přenesená",J191,0)</f>
        <v>0</v>
      </c>
      <c r="BH191" s="229">
        <f>IF(N191="sníž. přenesená",J191,0)</f>
        <v>0</v>
      </c>
      <c r="BI191" s="229">
        <f>IF(N191="nulová",J191,0)</f>
        <v>0</v>
      </c>
      <c r="BJ191" s="15" t="s">
        <v>93</v>
      </c>
      <c r="BK191" s="229">
        <f>ROUND(I191*H191,2)</f>
        <v>0</v>
      </c>
      <c r="BL191" s="15" t="s">
        <v>147</v>
      </c>
      <c r="BM191" s="228" t="s">
        <v>291</v>
      </c>
    </row>
    <row r="192" spans="1:47" s="2" customFormat="1" ht="12">
      <c r="A192" s="37"/>
      <c r="B192" s="38"/>
      <c r="C192" s="39"/>
      <c r="D192" s="230" t="s">
        <v>150</v>
      </c>
      <c r="E192" s="39"/>
      <c r="F192" s="231" t="s">
        <v>290</v>
      </c>
      <c r="G192" s="39"/>
      <c r="H192" s="39"/>
      <c r="I192" s="135"/>
      <c r="J192" s="39"/>
      <c r="K192" s="39"/>
      <c r="L192" s="43"/>
      <c r="M192" s="232"/>
      <c r="N192" s="233"/>
      <c r="O192" s="83"/>
      <c r="P192" s="83"/>
      <c r="Q192" s="83"/>
      <c r="R192" s="83"/>
      <c r="S192" s="83"/>
      <c r="T192" s="84"/>
      <c r="U192" s="37"/>
      <c r="V192" s="37"/>
      <c r="W192" s="37"/>
      <c r="X192" s="37"/>
      <c r="Y192" s="37"/>
      <c r="Z192" s="37"/>
      <c r="AA192" s="37"/>
      <c r="AB192" s="37"/>
      <c r="AC192" s="37"/>
      <c r="AD192" s="37"/>
      <c r="AE192" s="37"/>
      <c r="AT192" s="15" t="s">
        <v>150</v>
      </c>
      <c r="AU192" s="15" t="s">
        <v>148</v>
      </c>
    </row>
    <row r="193" spans="1:47" s="2" customFormat="1" ht="12">
      <c r="A193" s="37"/>
      <c r="B193" s="38"/>
      <c r="C193" s="39"/>
      <c r="D193" s="230" t="s">
        <v>152</v>
      </c>
      <c r="E193" s="39"/>
      <c r="F193" s="234" t="s">
        <v>292</v>
      </c>
      <c r="G193" s="39"/>
      <c r="H193" s="39"/>
      <c r="I193" s="135"/>
      <c r="J193" s="39"/>
      <c r="K193" s="39"/>
      <c r="L193" s="43"/>
      <c r="M193" s="232"/>
      <c r="N193" s="233"/>
      <c r="O193" s="83"/>
      <c r="P193" s="83"/>
      <c r="Q193" s="83"/>
      <c r="R193" s="83"/>
      <c r="S193" s="83"/>
      <c r="T193" s="84"/>
      <c r="U193" s="37"/>
      <c r="V193" s="37"/>
      <c r="W193" s="37"/>
      <c r="X193" s="37"/>
      <c r="Y193" s="37"/>
      <c r="Z193" s="37"/>
      <c r="AA193" s="37"/>
      <c r="AB193" s="37"/>
      <c r="AC193" s="37"/>
      <c r="AD193" s="37"/>
      <c r="AE193" s="37"/>
      <c r="AT193" s="15" t="s">
        <v>152</v>
      </c>
      <c r="AU193" s="15" t="s">
        <v>148</v>
      </c>
    </row>
    <row r="194" spans="1:65" s="2" customFormat="1" ht="16.5" customHeight="1">
      <c r="A194" s="37"/>
      <c r="B194" s="38"/>
      <c r="C194" s="217" t="s">
        <v>293</v>
      </c>
      <c r="D194" s="217" t="s">
        <v>143</v>
      </c>
      <c r="E194" s="218" t="s">
        <v>294</v>
      </c>
      <c r="F194" s="219" t="s">
        <v>295</v>
      </c>
      <c r="G194" s="220" t="s">
        <v>146</v>
      </c>
      <c r="H194" s="221">
        <v>1</v>
      </c>
      <c r="I194" s="222"/>
      <c r="J194" s="223">
        <f>ROUND(I194*H194,2)</f>
        <v>0</v>
      </c>
      <c r="K194" s="219" t="s">
        <v>32</v>
      </c>
      <c r="L194" s="43"/>
      <c r="M194" s="224" t="s">
        <v>32</v>
      </c>
      <c r="N194" s="225" t="s">
        <v>52</v>
      </c>
      <c r="O194" s="83"/>
      <c r="P194" s="226">
        <f>O194*H194</f>
        <v>0</v>
      </c>
      <c r="Q194" s="226">
        <v>0</v>
      </c>
      <c r="R194" s="226">
        <f>Q194*H194</f>
        <v>0</v>
      </c>
      <c r="S194" s="226">
        <v>0</v>
      </c>
      <c r="T194" s="227">
        <f>S194*H194</f>
        <v>0</v>
      </c>
      <c r="U194" s="37"/>
      <c r="V194" s="37"/>
      <c r="W194" s="37"/>
      <c r="X194" s="37"/>
      <c r="Y194" s="37"/>
      <c r="Z194" s="37"/>
      <c r="AA194" s="37"/>
      <c r="AB194" s="37"/>
      <c r="AC194" s="37"/>
      <c r="AD194" s="37"/>
      <c r="AE194" s="37"/>
      <c r="AR194" s="228" t="s">
        <v>147</v>
      </c>
      <c r="AT194" s="228" t="s">
        <v>143</v>
      </c>
      <c r="AU194" s="228" t="s">
        <v>148</v>
      </c>
      <c r="AY194" s="15" t="s">
        <v>138</v>
      </c>
      <c r="BE194" s="229">
        <f>IF(N194="základní",J194,0)</f>
        <v>0</v>
      </c>
      <c r="BF194" s="229">
        <f>IF(N194="snížená",J194,0)</f>
        <v>0</v>
      </c>
      <c r="BG194" s="229">
        <f>IF(N194="zákl. přenesená",J194,0)</f>
        <v>0</v>
      </c>
      <c r="BH194" s="229">
        <f>IF(N194="sníž. přenesená",J194,0)</f>
        <v>0</v>
      </c>
      <c r="BI194" s="229">
        <f>IF(N194="nulová",J194,0)</f>
        <v>0</v>
      </c>
      <c r="BJ194" s="15" t="s">
        <v>93</v>
      </c>
      <c r="BK194" s="229">
        <f>ROUND(I194*H194,2)</f>
        <v>0</v>
      </c>
      <c r="BL194" s="15" t="s">
        <v>147</v>
      </c>
      <c r="BM194" s="228" t="s">
        <v>296</v>
      </c>
    </row>
    <row r="195" spans="1:47" s="2" customFormat="1" ht="12">
      <c r="A195" s="37"/>
      <c r="B195" s="38"/>
      <c r="C195" s="39"/>
      <c r="D195" s="230" t="s">
        <v>150</v>
      </c>
      <c r="E195" s="39"/>
      <c r="F195" s="231" t="s">
        <v>295</v>
      </c>
      <c r="G195" s="39"/>
      <c r="H195" s="39"/>
      <c r="I195" s="135"/>
      <c r="J195" s="39"/>
      <c r="K195" s="39"/>
      <c r="L195" s="43"/>
      <c r="M195" s="232"/>
      <c r="N195" s="233"/>
      <c r="O195" s="83"/>
      <c r="P195" s="83"/>
      <c r="Q195" s="83"/>
      <c r="R195" s="83"/>
      <c r="S195" s="83"/>
      <c r="T195" s="84"/>
      <c r="U195" s="37"/>
      <c r="V195" s="37"/>
      <c r="W195" s="37"/>
      <c r="X195" s="37"/>
      <c r="Y195" s="37"/>
      <c r="Z195" s="37"/>
      <c r="AA195" s="37"/>
      <c r="AB195" s="37"/>
      <c r="AC195" s="37"/>
      <c r="AD195" s="37"/>
      <c r="AE195" s="37"/>
      <c r="AT195" s="15" t="s">
        <v>150</v>
      </c>
      <c r="AU195" s="15" t="s">
        <v>148</v>
      </c>
    </row>
    <row r="196" spans="1:47" s="2" customFormat="1" ht="12">
      <c r="A196" s="37"/>
      <c r="B196" s="38"/>
      <c r="C196" s="39"/>
      <c r="D196" s="230" t="s">
        <v>152</v>
      </c>
      <c r="E196" s="39"/>
      <c r="F196" s="234" t="s">
        <v>297</v>
      </c>
      <c r="G196" s="39"/>
      <c r="H196" s="39"/>
      <c r="I196" s="135"/>
      <c r="J196" s="39"/>
      <c r="K196" s="39"/>
      <c r="L196" s="43"/>
      <c r="M196" s="232"/>
      <c r="N196" s="233"/>
      <c r="O196" s="83"/>
      <c r="P196" s="83"/>
      <c r="Q196" s="83"/>
      <c r="R196" s="83"/>
      <c r="S196" s="83"/>
      <c r="T196" s="84"/>
      <c r="U196" s="37"/>
      <c r="V196" s="37"/>
      <c r="W196" s="37"/>
      <c r="X196" s="37"/>
      <c r="Y196" s="37"/>
      <c r="Z196" s="37"/>
      <c r="AA196" s="37"/>
      <c r="AB196" s="37"/>
      <c r="AC196" s="37"/>
      <c r="AD196" s="37"/>
      <c r="AE196" s="37"/>
      <c r="AT196" s="15" t="s">
        <v>152</v>
      </c>
      <c r="AU196" s="15" t="s">
        <v>148</v>
      </c>
    </row>
    <row r="197" spans="1:65" s="2" customFormat="1" ht="16.5" customHeight="1">
      <c r="A197" s="37"/>
      <c r="B197" s="38"/>
      <c r="C197" s="217" t="s">
        <v>298</v>
      </c>
      <c r="D197" s="217" t="s">
        <v>143</v>
      </c>
      <c r="E197" s="218" t="s">
        <v>299</v>
      </c>
      <c r="F197" s="219" t="s">
        <v>300</v>
      </c>
      <c r="G197" s="220" t="s">
        <v>146</v>
      </c>
      <c r="H197" s="221">
        <v>1</v>
      </c>
      <c r="I197" s="222"/>
      <c r="J197" s="223">
        <f>ROUND(I197*H197,2)</f>
        <v>0</v>
      </c>
      <c r="K197" s="219" t="s">
        <v>32</v>
      </c>
      <c r="L197" s="43"/>
      <c r="M197" s="224" t="s">
        <v>32</v>
      </c>
      <c r="N197" s="225" t="s">
        <v>52</v>
      </c>
      <c r="O197" s="83"/>
      <c r="P197" s="226">
        <f>O197*H197</f>
        <v>0</v>
      </c>
      <c r="Q197" s="226">
        <v>0</v>
      </c>
      <c r="R197" s="226">
        <f>Q197*H197</f>
        <v>0</v>
      </c>
      <c r="S197" s="226">
        <v>0</v>
      </c>
      <c r="T197" s="227">
        <f>S197*H197</f>
        <v>0</v>
      </c>
      <c r="U197" s="37"/>
      <c r="V197" s="37"/>
      <c r="W197" s="37"/>
      <c r="X197" s="37"/>
      <c r="Y197" s="37"/>
      <c r="Z197" s="37"/>
      <c r="AA197" s="37"/>
      <c r="AB197" s="37"/>
      <c r="AC197" s="37"/>
      <c r="AD197" s="37"/>
      <c r="AE197" s="37"/>
      <c r="AR197" s="228" t="s">
        <v>147</v>
      </c>
      <c r="AT197" s="228" t="s">
        <v>143</v>
      </c>
      <c r="AU197" s="228" t="s">
        <v>148</v>
      </c>
      <c r="AY197" s="15" t="s">
        <v>138</v>
      </c>
      <c r="BE197" s="229">
        <f>IF(N197="základní",J197,0)</f>
        <v>0</v>
      </c>
      <c r="BF197" s="229">
        <f>IF(N197="snížená",J197,0)</f>
        <v>0</v>
      </c>
      <c r="BG197" s="229">
        <f>IF(N197="zákl. přenesená",J197,0)</f>
        <v>0</v>
      </c>
      <c r="BH197" s="229">
        <f>IF(N197="sníž. přenesená",J197,0)</f>
        <v>0</v>
      </c>
      <c r="BI197" s="229">
        <f>IF(N197="nulová",J197,0)</f>
        <v>0</v>
      </c>
      <c r="BJ197" s="15" t="s">
        <v>93</v>
      </c>
      <c r="BK197" s="229">
        <f>ROUND(I197*H197,2)</f>
        <v>0</v>
      </c>
      <c r="BL197" s="15" t="s">
        <v>147</v>
      </c>
      <c r="BM197" s="228" t="s">
        <v>301</v>
      </c>
    </row>
    <row r="198" spans="1:47" s="2" customFormat="1" ht="12">
      <c r="A198" s="37"/>
      <c r="B198" s="38"/>
      <c r="C198" s="39"/>
      <c r="D198" s="230" t="s">
        <v>150</v>
      </c>
      <c r="E198" s="39"/>
      <c r="F198" s="231" t="s">
        <v>300</v>
      </c>
      <c r="G198" s="39"/>
      <c r="H198" s="39"/>
      <c r="I198" s="135"/>
      <c r="J198" s="39"/>
      <c r="K198" s="39"/>
      <c r="L198" s="43"/>
      <c r="M198" s="232"/>
      <c r="N198" s="233"/>
      <c r="O198" s="83"/>
      <c r="P198" s="83"/>
      <c r="Q198" s="83"/>
      <c r="R198" s="83"/>
      <c r="S198" s="83"/>
      <c r="T198" s="84"/>
      <c r="U198" s="37"/>
      <c r="V198" s="37"/>
      <c r="W198" s="37"/>
      <c r="X198" s="37"/>
      <c r="Y198" s="37"/>
      <c r="Z198" s="37"/>
      <c r="AA198" s="37"/>
      <c r="AB198" s="37"/>
      <c r="AC198" s="37"/>
      <c r="AD198" s="37"/>
      <c r="AE198" s="37"/>
      <c r="AT198" s="15" t="s">
        <v>150</v>
      </c>
      <c r="AU198" s="15" t="s">
        <v>148</v>
      </c>
    </row>
    <row r="199" spans="1:47" s="2" customFormat="1" ht="12">
      <c r="A199" s="37"/>
      <c r="B199" s="38"/>
      <c r="C199" s="39"/>
      <c r="D199" s="230" t="s">
        <v>152</v>
      </c>
      <c r="E199" s="39"/>
      <c r="F199" s="234" t="s">
        <v>302</v>
      </c>
      <c r="G199" s="39"/>
      <c r="H199" s="39"/>
      <c r="I199" s="135"/>
      <c r="J199" s="39"/>
      <c r="K199" s="39"/>
      <c r="L199" s="43"/>
      <c r="M199" s="232"/>
      <c r="N199" s="233"/>
      <c r="O199" s="83"/>
      <c r="P199" s="83"/>
      <c r="Q199" s="83"/>
      <c r="R199" s="83"/>
      <c r="S199" s="83"/>
      <c r="T199" s="84"/>
      <c r="U199" s="37"/>
      <c r="V199" s="37"/>
      <c r="W199" s="37"/>
      <c r="X199" s="37"/>
      <c r="Y199" s="37"/>
      <c r="Z199" s="37"/>
      <c r="AA199" s="37"/>
      <c r="AB199" s="37"/>
      <c r="AC199" s="37"/>
      <c r="AD199" s="37"/>
      <c r="AE199" s="37"/>
      <c r="AT199" s="15" t="s">
        <v>152</v>
      </c>
      <c r="AU199" s="15" t="s">
        <v>148</v>
      </c>
    </row>
    <row r="200" spans="1:65" s="2" customFormat="1" ht="16.5" customHeight="1">
      <c r="A200" s="37"/>
      <c r="B200" s="38"/>
      <c r="C200" s="217" t="s">
        <v>303</v>
      </c>
      <c r="D200" s="217" t="s">
        <v>143</v>
      </c>
      <c r="E200" s="218" t="s">
        <v>304</v>
      </c>
      <c r="F200" s="219" t="s">
        <v>305</v>
      </c>
      <c r="G200" s="220" t="s">
        <v>146</v>
      </c>
      <c r="H200" s="221">
        <v>1</v>
      </c>
      <c r="I200" s="222"/>
      <c r="J200" s="223">
        <f>ROUND(I200*H200,2)</f>
        <v>0</v>
      </c>
      <c r="K200" s="219" t="s">
        <v>32</v>
      </c>
      <c r="L200" s="43"/>
      <c r="M200" s="224" t="s">
        <v>32</v>
      </c>
      <c r="N200" s="225" t="s">
        <v>52</v>
      </c>
      <c r="O200" s="83"/>
      <c r="P200" s="226">
        <f>O200*H200</f>
        <v>0</v>
      </c>
      <c r="Q200" s="226">
        <v>0</v>
      </c>
      <c r="R200" s="226">
        <f>Q200*H200</f>
        <v>0</v>
      </c>
      <c r="S200" s="226">
        <v>0</v>
      </c>
      <c r="T200" s="227">
        <f>S200*H200</f>
        <v>0</v>
      </c>
      <c r="U200" s="37"/>
      <c r="V200" s="37"/>
      <c r="W200" s="37"/>
      <c r="X200" s="37"/>
      <c r="Y200" s="37"/>
      <c r="Z200" s="37"/>
      <c r="AA200" s="37"/>
      <c r="AB200" s="37"/>
      <c r="AC200" s="37"/>
      <c r="AD200" s="37"/>
      <c r="AE200" s="37"/>
      <c r="AR200" s="228" t="s">
        <v>147</v>
      </c>
      <c r="AT200" s="228" t="s">
        <v>143</v>
      </c>
      <c r="AU200" s="228" t="s">
        <v>148</v>
      </c>
      <c r="AY200" s="15" t="s">
        <v>138</v>
      </c>
      <c r="BE200" s="229">
        <f>IF(N200="základní",J200,0)</f>
        <v>0</v>
      </c>
      <c r="BF200" s="229">
        <f>IF(N200="snížená",J200,0)</f>
        <v>0</v>
      </c>
      <c r="BG200" s="229">
        <f>IF(N200="zákl. přenesená",J200,0)</f>
        <v>0</v>
      </c>
      <c r="BH200" s="229">
        <f>IF(N200="sníž. přenesená",J200,0)</f>
        <v>0</v>
      </c>
      <c r="BI200" s="229">
        <f>IF(N200="nulová",J200,0)</f>
        <v>0</v>
      </c>
      <c r="BJ200" s="15" t="s">
        <v>93</v>
      </c>
      <c r="BK200" s="229">
        <f>ROUND(I200*H200,2)</f>
        <v>0</v>
      </c>
      <c r="BL200" s="15" t="s">
        <v>147</v>
      </c>
      <c r="BM200" s="228" t="s">
        <v>306</v>
      </c>
    </row>
    <row r="201" spans="1:47" s="2" customFormat="1" ht="12">
      <c r="A201" s="37"/>
      <c r="B201" s="38"/>
      <c r="C201" s="39"/>
      <c r="D201" s="230" t="s">
        <v>150</v>
      </c>
      <c r="E201" s="39"/>
      <c r="F201" s="231" t="s">
        <v>307</v>
      </c>
      <c r="G201" s="39"/>
      <c r="H201" s="39"/>
      <c r="I201" s="135"/>
      <c r="J201" s="39"/>
      <c r="K201" s="39"/>
      <c r="L201" s="43"/>
      <c r="M201" s="232"/>
      <c r="N201" s="233"/>
      <c r="O201" s="83"/>
      <c r="P201" s="83"/>
      <c r="Q201" s="83"/>
      <c r="R201" s="83"/>
      <c r="S201" s="83"/>
      <c r="T201" s="84"/>
      <c r="U201" s="37"/>
      <c r="V201" s="37"/>
      <c r="W201" s="37"/>
      <c r="X201" s="37"/>
      <c r="Y201" s="37"/>
      <c r="Z201" s="37"/>
      <c r="AA201" s="37"/>
      <c r="AB201" s="37"/>
      <c r="AC201" s="37"/>
      <c r="AD201" s="37"/>
      <c r="AE201" s="37"/>
      <c r="AT201" s="15" t="s">
        <v>150</v>
      </c>
      <c r="AU201" s="15" t="s">
        <v>148</v>
      </c>
    </row>
    <row r="202" spans="1:47" s="2" customFormat="1" ht="12">
      <c r="A202" s="37"/>
      <c r="B202" s="38"/>
      <c r="C202" s="39"/>
      <c r="D202" s="230" t="s">
        <v>152</v>
      </c>
      <c r="E202" s="39"/>
      <c r="F202" s="234" t="s">
        <v>308</v>
      </c>
      <c r="G202" s="39"/>
      <c r="H202" s="39"/>
      <c r="I202" s="135"/>
      <c r="J202" s="39"/>
      <c r="K202" s="39"/>
      <c r="L202" s="43"/>
      <c r="M202" s="232"/>
      <c r="N202" s="233"/>
      <c r="O202" s="83"/>
      <c r="P202" s="83"/>
      <c r="Q202" s="83"/>
      <c r="R202" s="83"/>
      <c r="S202" s="83"/>
      <c r="T202" s="84"/>
      <c r="U202" s="37"/>
      <c r="V202" s="37"/>
      <c r="W202" s="37"/>
      <c r="X202" s="37"/>
      <c r="Y202" s="37"/>
      <c r="Z202" s="37"/>
      <c r="AA202" s="37"/>
      <c r="AB202" s="37"/>
      <c r="AC202" s="37"/>
      <c r="AD202" s="37"/>
      <c r="AE202" s="37"/>
      <c r="AT202" s="15" t="s">
        <v>152</v>
      </c>
      <c r="AU202" s="15" t="s">
        <v>148</v>
      </c>
    </row>
    <row r="203" spans="1:65" s="2" customFormat="1" ht="16.5" customHeight="1">
      <c r="A203" s="37"/>
      <c r="B203" s="38"/>
      <c r="C203" s="217" t="s">
        <v>309</v>
      </c>
      <c r="D203" s="217" t="s">
        <v>143</v>
      </c>
      <c r="E203" s="218" t="s">
        <v>310</v>
      </c>
      <c r="F203" s="219" t="s">
        <v>311</v>
      </c>
      <c r="G203" s="220" t="s">
        <v>146</v>
      </c>
      <c r="H203" s="221">
        <v>1</v>
      </c>
      <c r="I203" s="222"/>
      <c r="J203" s="223">
        <f>ROUND(I203*H203,2)</f>
        <v>0</v>
      </c>
      <c r="K203" s="219" t="s">
        <v>32</v>
      </c>
      <c r="L203" s="43"/>
      <c r="M203" s="224" t="s">
        <v>32</v>
      </c>
      <c r="N203" s="225" t="s">
        <v>52</v>
      </c>
      <c r="O203" s="83"/>
      <c r="P203" s="226">
        <f>O203*H203</f>
        <v>0</v>
      </c>
      <c r="Q203" s="226">
        <v>0</v>
      </c>
      <c r="R203" s="226">
        <f>Q203*H203</f>
        <v>0</v>
      </c>
      <c r="S203" s="226">
        <v>0</v>
      </c>
      <c r="T203" s="227">
        <f>S203*H203</f>
        <v>0</v>
      </c>
      <c r="U203" s="37"/>
      <c r="V203" s="37"/>
      <c r="W203" s="37"/>
      <c r="X203" s="37"/>
      <c r="Y203" s="37"/>
      <c r="Z203" s="37"/>
      <c r="AA203" s="37"/>
      <c r="AB203" s="37"/>
      <c r="AC203" s="37"/>
      <c r="AD203" s="37"/>
      <c r="AE203" s="37"/>
      <c r="AR203" s="228" t="s">
        <v>147</v>
      </c>
      <c r="AT203" s="228" t="s">
        <v>143</v>
      </c>
      <c r="AU203" s="228" t="s">
        <v>148</v>
      </c>
      <c r="AY203" s="15" t="s">
        <v>138</v>
      </c>
      <c r="BE203" s="229">
        <f>IF(N203="základní",J203,0)</f>
        <v>0</v>
      </c>
      <c r="BF203" s="229">
        <f>IF(N203="snížená",J203,0)</f>
        <v>0</v>
      </c>
      <c r="BG203" s="229">
        <f>IF(N203="zákl. přenesená",J203,0)</f>
        <v>0</v>
      </c>
      <c r="BH203" s="229">
        <f>IF(N203="sníž. přenesená",J203,0)</f>
        <v>0</v>
      </c>
      <c r="BI203" s="229">
        <f>IF(N203="nulová",J203,0)</f>
        <v>0</v>
      </c>
      <c r="BJ203" s="15" t="s">
        <v>93</v>
      </c>
      <c r="BK203" s="229">
        <f>ROUND(I203*H203,2)</f>
        <v>0</v>
      </c>
      <c r="BL203" s="15" t="s">
        <v>147</v>
      </c>
      <c r="BM203" s="228" t="s">
        <v>312</v>
      </c>
    </row>
    <row r="204" spans="1:47" s="2" customFormat="1" ht="12">
      <c r="A204" s="37"/>
      <c r="B204" s="38"/>
      <c r="C204" s="39"/>
      <c r="D204" s="230" t="s">
        <v>150</v>
      </c>
      <c r="E204" s="39"/>
      <c r="F204" s="231" t="s">
        <v>311</v>
      </c>
      <c r="G204" s="39"/>
      <c r="H204" s="39"/>
      <c r="I204" s="135"/>
      <c r="J204" s="39"/>
      <c r="K204" s="39"/>
      <c r="L204" s="43"/>
      <c r="M204" s="232"/>
      <c r="N204" s="233"/>
      <c r="O204" s="83"/>
      <c r="P204" s="83"/>
      <c r="Q204" s="83"/>
      <c r="R204" s="83"/>
      <c r="S204" s="83"/>
      <c r="T204" s="84"/>
      <c r="U204" s="37"/>
      <c r="V204" s="37"/>
      <c r="W204" s="37"/>
      <c r="X204" s="37"/>
      <c r="Y204" s="37"/>
      <c r="Z204" s="37"/>
      <c r="AA204" s="37"/>
      <c r="AB204" s="37"/>
      <c r="AC204" s="37"/>
      <c r="AD204" s="37"/>
      <c r="AE204" s="37"/>
      <c r="AT204" s="15" t="s">
        <v>150</v>
      </c>
      <c r="AU204" s="15" t="s">
        <v>148</v>
      </c>
    </row>
    <row r="205" spans="1:47" s="2" customFormat="1" ht="12">
      <c r="A205" s="37"/>
      <c r="B205" s="38"/>
      <c r="C205" s="39"/>
      <c r="D205" s="230" t="s">
        <v>152</v>
      </c>
      <c r="E205" s="39"/>
      <c r="F205" s="234" t="s">
        <v>313</v>
      </c>
      <c r="G205" s="39"/>
      <c r="H205" s="39"/>
      <c r="I205" s="135"/>
      <c r="J205" s="39"/>
      <c r="K205" s="39"/>
      <c r="L205" s="43"/>
      <c r="M205" s="232"/>
      <c r="N205" s="233"/>
      <c r="O205" s="83"/>
      <c r="P205" s="83"/>
      <c r="Q205" s="83"/>
      <c r="R205" s="83"/>
      <c r="S205" s="83"/>
      <c r="T205" s="84"/>
      <c r="U205" s="37"/>
      <c r="V205" s="37"/>
      <c r="W205" s="37"/>
      <c r="X205" s="37"/>
      <c r="Y205" s="37"/>
      <c r="Z205" s="37"/>
      <c r="AA205" s="37"/>
      <c r="AB205" s="37"/>
      <c r="AC205" s="37"/>
      <c r="AD205" s="37"/>
      <c r="AE205" s="37"/>
      <c r="AT205" s="15" t="s">
        <v>152</v>
      </c>
      <c r="AU205" s="15" t="s">
        <v>148</v>
      </c>
    </row>
    <row r="206" spans="1:65" s="2" customFormat="1" ht="16.5" customHeight="1">
      <c r="A206" s="37"/>
      <c r="B206" s="38"/>
      <c r="C206" s="217" t="s">
        <v>314</v>
      </c>
      <c r="D206" s="217" t="s">
        <v>143</v>
      </c>
      <c r="E206" s="218" t="s">
        <v>315</v>
      </c>
      <c r="F206" s="219" t="s">
        <v>316</v>
      </c>
      <c r="G206" s="220" t="s">
        <v>146</v>
      </c>
      <c r="H206" s="221">
        <v>1</v>
      </c>
      <c r="I206" s="222"/>
      <c r="J206" s="223">
        <f>ROUND(I206*H206,2)</f>
        <v>0</v>
      </c>
      <c r="K206" s="219" t="s">
        <v>32</v>
      </c>
      <c r="L206" s="43"/>
      <c r="M206" s="224" t="s">
        <v>32</v>
      </c>
      <c r="N206" s="225" t="s">
        <v>52</v>
      </c>
      <c r="O206" s="83"/>
      <c r="P206" s="226">
        <f>O206*H206</f>
        <v>0</v>
      </c>
      <c r="Q206" s="226">
        <v>0</v>
      </c>
      <c r="R206" s="226">
        <f>Q206*H206</f>
        <v>0</v>
      </c>
      <c r="S206" s="226">
        <v>0</v>
      </c>
      <c r="T206" s="227">
        <f>S206*H206</f>
        <v>0</v>
      </c>
      <c r="U206" s="37"/>
      <c r="V206" s="37"/>
      <c r="W206" s="37"/>
      <c r="X206" s="37"/>
      <c r="Y206" s="37"/>
      <c r="Z206" s="37"/>
      <c r="AA206" s="37"/>
      <c r="AB206" s="37"/>
      <c r="AC206" s="37"/>
      <c r="AD206" s="37"/>
      <c r="AE206" s="37"/>
      <c r="AR206" s="228" t="s">
        <v>147</v>
      </c>
      <c r="AT206" s="228" t="s">
        <v>143</v>
      </c>
      <c r="AU206" s="228" t="s">
        <v>148</v>
      </c>
      <c r="AY206" s="15" t="s">
        <v>138</v>
      </c>
      <c r="BE206" s="229">
        <f>IF(N206="základní",J206,0)</f>
        <v>0</v>
      </c>
      <c r="BF206" s="229">
        <f>IF(N206="snížená",J206,0)</f>
        <v>0</v>
      </c>
      <c r="BG206" s="229">
        <f>IF(N206="zákl. přenesená",J206,0)</f>
        <v>0</v>
      </c>
      <c r="BH206" s="229">
        <f>IF(N206="sníž. přenesená",J206,0)</f>
        <v>0</v>
      </c>
      <c r="BI206" s="229">
        <f>IF(N206="nulová",J206,0)</f>
        <v>0</v>
      </c>
      <c r="BJ206" s="15" t="s">
        <v>93</v>
      </c>
      <c r="BK206" s="229">
        <f>ROUND(I206*H206,2)</f>
        <v>0</v>
      </c>
      <c r="BL206" s="15" t="s">
        <v>147</v>
      </c>
      <c r="BM206" s="228" t="s">
        <v>317</v>
      </c>
    </row>
    <row r="207" spans="1:47" s="2" customFormat="1" ht="12">
      <c r="A207" s="37"/>
      <c r="B207" s="38"/>
      <c r="C207" s="39"/>
      <c r="D207" s="230" t="s">
        <v>150</v>
      </c>
      <c r="E207" s="39"/>
      <c r="F207" s="231" t="s">
        <v>316</v>
      </c>
      <c r="G207" s="39"/>
      <c r="H207" s="39"/>
      <c r="I207" s="135"/>
      <c r="J207" s="39"/>
      <c r="K207" s="39"/>
      <c r="L207" s="43"/>
      <c r="M207" s="232"/>
      <c r="N207" s="233"/>
      <c r="O207" s="83"/>
      <c r="P207" s="83"/>
      <c r="Q207" s="83"/>
      <c r="R207" s="83"/>
      <c r="S207" s="83"/>
      <c r="T207" s="84"/>
      <c r="U207" s="37"/>
      <c r="V207" s="37"/>
      <c r="W207" s="37"/>
      <c r="X207" s="37"/>
      <c r="Y207" s="37"/>
      <c r="Z207" s="37"/>
      <c r="AA207" s="37"/>
      <c r="AB207" s="37"/>
      <c r="AC207" s="37"/>
      <c r="AD207" s="37"/>
      <c r="AE207" s="37"/>
      <c r="AT207" s="15" t="s">
        <v>150</v>
      </c>
      <c r="AU207" s="15" t="s">
        <v>148</v>
      </c>
    </row>
    <row r="208" spans="1:47" s="2" customFormat="1" ht="12">
      <c r="A208" s="37"/>
      <c r="B208" s="38"/>
      <c r="C208" s="39"/>
      <c r="D208" s="230" t="s">
        <v>152</v>
      </c>
      <c r="E208" s="39"/>
      <c r="F208" s="234" t="s">
        <v>318</v>
      </c>
      <c r="G208" s="39"/>
      <c r="H208" s="39"/>
      <c r="I208" s="135"/>
      <c r="J208" s="39"/>
      <c r="K208" s="39"/>
      <c r="L208" s="43"/>
      <c r="M208" s="232"/>
      <c r="N208" s="233"/>
      <c r="O208" s="83"/>
      <c r="P208" s="83"/>
      <c r="Q208" s="83"/>
      <c r="R208" s="83"/>
      <c r="S208" s="83"/>
      <c r="T208" s="84"/>
      <c r="U208" s="37"/>
      <c r="V208" s="37"/>
      <c r="W208" s="37"/>
      <c r="X208" s="37"/>
      <c r="Y208" s="37"/>
      <c r="Z208" s="37"/>
      <c r="AA208" s="37"/>
      <c r="AB208" s="37"/>
      <c r="AC208" s="37"/>
      <c r="AD208" s="37"/>
      <c r="AE208" s="37"/>
      <c r="AT208" s="15" t="s">
        <v>152</v>
      </c>
      <c r="AU208" s="15" t="s">
        <v>148</v>
      </c>
    </row>
    <row r="209" spans="1:65" s="2" customFormat="1" ht="16.5" customHeight="1">
      <c r="A209" s="37"/>
      <c r="B209" s="38"/>
      <c r="C209" s="217" t="s">
        <v>319</v>
      </c>
      <c r="D209" s="217" t="s">
        <v>143</v>
      </c>
      <c r="E209" s="218" t="s">
        <v>320</v>
      </c>
      <c r="F209" s="219" t="s">
        <v>321</v>
      </c>
      <c r="G209" s="220" t="s">
        <v>146</v>
      </c>
      <c r="H209" s="221">
        <v>1</v>
      </c>
      <c r="I209" s="222"/>
      <c r="J209" s="223">
        <f>ROUND(I209*H209,2)</f>
        <v>0</v>
      </c>
      <c r="K209" s="219" t="s">
        <v>32</v>
      </c>
      <c r="L209" s="43"/>
      <c r="M209" s="224" t="s">
        <v>32</v>
      </c>
      <c r="N209" s="225" t="s">
        <v>52</v>
      </c>
      <c r="O209" s="83"/>
      <c r="P209" s="226">
        <f>O209*H209</f>
        <v>0</v>
      </c>
      <c r="Q209" s="226">
        <v>0</v>
      </c>
      <c r="R209" s="226">
        <f>Q209*H209</f>
        <v>0</v>
      </c>
      <c r="S209" s="226">
        <v>0</v>
      </c>
      <c r="T209" s="227">
        <f>S209*H209</f>
        <v>0</v>
      </c>
      <c r="U209" s="37"/>
      <c r="V209" s="37"/>
      <c r="W209" s="37"/>
      <c r="X209" s="37"/>
      <c r="Y209" s="37"/>
      <c r="Z209" s="37"/>
      <c r="AA209" s="37"/>
      <c r="AB209" s="37"/>
      <c r="AC209" s="37"/>
      <c r="AD209" s="37"/>
      <c r="AE209" s="37"/>
      <c r="AR209" s="228" t="s">
        <v>147</v>
      </c>
      <c r="AT209" s="228" t="s">
        <v>143</v>
      </c>
      <c r="AU209" s="228" t="s">
        <v>148</v>
      </c>
      <c r="AY209" s="15" t="s">
        <v>138</v>
      </c>
      <c r="BE209" s="229">
        <f>IF(N209="základní",J209,0)</f>
        <v>0</v>
      </c>
      <c r="BF209" s="229">
        <f>IF(N209="snížená",J209,0)</f>
        <v>0</v>
      </c>
      <c r="BG209" s="229">
        <f>IF(N209="zákl. přenesená",J209,0)</f>
        <v>0</v>
      </c>
      <c r="BH209" s="229">
        <f>IF(N209="sníž. přenesená",J209,0)</f>
        <v>0</v>
      </c>
      <c r="BI209" s="229">
        <f>IF(N209="nulová",J209,0)</f>
        <v>0</v>
      </c>
      <c r="BJ209" s="15" t="s">
        <v>93</v>
      </c>
      <c r="BK209" s="229">
        <f>ROUND(I209*H209,2)</f>
        <v>0</v>
      </c>
      <c r="BL209" s="15" t="s">
        <v>147</v>
      </c>
      <c r="BM209" s="228" t="s">
        <v>322</v>
      </c>
    </row>
    <row r="210" spans="1:47" s="2" customFormat="1" ht="12">
      <c r="A210" s="37"/>
      <c r="B210" s="38"/>
      <c r="C210" s="39"/>
      <c r="D210" s="230" t="s">
        <v>150</v>
      </c>
      <c r="E210" s="39"/>
      <c r="F210" s="231" t="s">
        <v>321</v>
      </c>
      <c r="G210" s="39"/>
      <c r="H210" s="39"/>
      <c r="I210" s="135"/>
      <c r="J210" s="39"/>
      <c r="K210" s="39"/>
      <c r="L210" s="43"/>
      <c r="M210" s="232"/>
      <c r="N210" s="233"/>
      <c r="O210" s="83"/>
      <c r="P210" s="83"/>
      <c r="Q210" s="83"/>
      <c r="R210" s="83"/>
      <c r="S210" s="83"/>
      <c r="T210" s="84"/>
      <c r="U210" s="37"/>
      <c r="V210" s="37"/>
      <c r="W210" s="37"/>
      <c r="X210" s="37"/>
      <c r="Y210" s="37"/>
      <c r="Z210" s="37"/>
      <c r="AA210" s="37"/>
      <c r="AB210" s="37"/>
      <c r="AC210" s="37"/>
      <c r="AD210" s="37"/>
      <c r="AE210" s="37"/>
      <c r="AT210" s="15" t="s">
        <v>150</v>
      </c>
      <c r="AU210" s="15" t="s">
        <v>148</v>
      </c>
    </row>
    <row r="211" spans="1:47" s="2" customFormat="1" ht="12">
      <c r="A211" s="37"/>
      <c r="B211" s="38"/>
      <c r="C211" s="39"/>
      <c r="D211" s="230" t="s">
        <v>152</v>
      </c>
      <c r="E211" s="39"/>
      <c r="F211" s="234" t="s">
        <v>323</v>
      </c>
      <c r="G211" s="39"/>
      <c r="H211" s="39"/>
      <c r="I211" s="135"/>
      <c r="J211" s="39"/>
      <c r="K211" s="39"/>
      <c r="L211" s="43"/>
      <c r="M211" s="232"/>
      <c r="N211" s="233"/>
      <c r="O211" s="83"/>
      <c r="P211" s="83"/>
      <c r="Q211" s="83"/>
      <c r="R211" s="83"/>
      <c r="S211" s="83"/>
      <c r="T211" s="84"/>
      <c r="U211" s="37"/>
      <c r="V211" s="37"/>
      <c r="W211" s="37"/>
      <c r="X211" s="37"/>
      <c r="Y211" s="37"/>
      <c r="Z211" s="37"/>
      <c r="AA211" s="37"/>
      <c r="AB211" s="37"/>
      <c r="AC211" s="37"/>
      <c r="AD211" s="37"/>
      <c r="AE211" s="37"/>
      <c r="AT211" s="15" t="s">
        <v>152</v>
      </c>
      <c r="AU211" s="15" t="s">
        <v>148</v>
      </c>
    </row>
    <row r="212" spans="1:63" s="12" customFormat="1" ht="20.85" customHeight="1">
      <c r="A212" s="12"/>
      <c r="B212" s="201"/>
      <c r="C212" s="202"/>
      <c r="D212" s="203" t="s">
        <v>79</v>
      </c>
      <c r="E212" s="215" t="s">
        <v>324</v>
      </c>
      <c r="F212" s="215" t="s">
        <v>325</v>
      </c>
      <c r="G212" s="202"/>
      <c r="H212" s="202"/>
      <c r="I212" s="205"/>
      <c r="J212" s="216">
        <f>BK212</f>
        <v>0</v>
      </c>
      <c r="K212" s="202"/>
      <c r="L212" s="207"/>
      <c r="M212" s="208"/>
      <c r="N212" s="209"/>
      <c r="O212" s="209"/>
      <c r="P212" s="210">
        <f>SUM(P213:P221)</f>
        <v>0</v>
      </c>
      <c r="Q212" s="209"/>
      <c r="R212" s="210">
        <f>SUM(R213:R221)</f>
        <v>0</v>
      </c>
      <c r="S212" s="209"/>
      <c r="T212" s="211">
        <f>SUM(T213:T221)</f>
        <v>0</v>
      </c>
      <c r="U212" s="12"/>
      <c r="V212" s="12"/>
      <c r="W212" s="12"/>
      <c r="X212" s="12"/>
      <c r="Y212" s="12"/>
      <c r="Z212" s="12"/>
      <c r="AA212" s="12"/>
      <c r="AB212" s="12"/>
      <c r="AC212" s="12"/>
      <c r="AD212" s="12"/>
      <c r="AE212" s="12"/>
      <c r="AR212" s="212" t="s">
        <v>88</v>
      </c>
      <c r="AT212" s="213" t="s">
        <v>79</v>
      </c>
      <c r="AU212" s="213" t="s">
        <v>93</v>
      </c>
      <c r="AY212" s="212" t="s">
        <v>138</v>
      </c>
      <c r="BK212" s="214">
        <f>SUM(BK213:BK221)</f>
        <v>0</v>
      </c>
    </row>
    <row r="213" spans="1:65" s="2" customFormat="1" ht="16.5" customHeight="1">
      <c r="A213" s="37"/>
      <c r="B213" s="38"/>
      <c r="C213" s="217" t="s">
        <v>326</v>
      </c>
      <c r="D213" s="217" t="s">
        <v>143</v>
      </c>
      <c r="E213" s="218" t="s">
        <v>327</v>
      </c>
      <c r="F213" s="219" t="s">
        <v>328</v>
      </c>
      <c r="G213" s="220" t="s">
        <v>146</v>
      </c>
      <c r="H213" s="221">
        <v>1</v>
      </c>
      <c r="I213" s="222"/>
      <c r="J213" s="223">
        <f>ROUND(I213*H213,2)</f>
        <v>0</v>
      </c>
      <c r="K213" s="219" t="s">
        <v>32</v>
      </c>
      <c r="L213" s="43"/>
      <c r="M213" s="224" t="s">
        <v>32</v>
      </c>
      <c r="N213" s="225" t="s">
        <v>52</v>
      </c>
      <c r="O213" s="83"/>
      <c r="P213" s="226">
        <f>O213*H213</f>
        <v>0</v>
      </c>
      <c r="Q213" s="226">
        <v>0</v>
      </c>
      <c r="R213" s="226">
        <f>Q213*H213</f>
        <v>0</v>
      </c>
      <c r="S213" s="226">
        <v>0</v>
      </c>
      <c r="T213" s="227">
        <f>S213*H213</f>
        <v>0</v>
      </c>
      <c r="U213" s="37"/>
      <c r="V213" s="37"/>
      <c r="W213" s="37"/>
      <c r="X213" s="37"/>
      <c r="Y213" s="37"/>
      <c r="Z213" s="37"/>
      <c r="AA213" s="37"/>
      <c r="AB213" s="37"/>
      <c r="AC213" s="37"/>
      <c r="AD213" s="37"/>
      <c r="AE213" s="37"/>
      <c r="AR213" s="228" t="s">
        <v>147</v>
      </c>
      <c r="AT213" s="228" t="s">
        <v>143</v>
      </c>
      <c r="AU213" s="228" t="s">
        <v>148</v>
      </c>
      <c r="AY213" s="15" t="s">
        <v>138</v>
      </c>
      <c r="BE213" s="229">
        <f>IF(N213="základní",J213,0)</f>
        <v>0</v>
      </c>
      <c r="BF213" s="229">
        <f>IF(N213="snížená",J213,0)</f>
        <v>0</v>
      </c>
      <c r="BG213" s="229">
        <f>IF(N213="zákl. přenesená",J213,0)</f>
        <v>0</v>
      </c>
      <c r="BH213" s="229">
        <f>IF(N213="sníž. přenesená",J213,0)</f>
        <v>0</v>
      </c>
      <c r="BI213" s="229">
        <f>IF(N213="nulová",J213,0)</f>
        <v>0</v>
      </c>
      <c r="BJ213" s="15" t="s">
        <v>93</v>
      </c>
      <c r="BK213" s="229">
        <f>ROUND(I213*H213,2)</f>
        <v>0</v>
      </c>
      <c r="BL213" s="15" t="s">
        <v>147</v>
      </c>
      <c r="BM213" s="228" t="s">
        <v>329</v>
      </c>
    </row>
    <row r="214" spans="1:47" s="2" customFormat="1" ht="12">
      <c r="A214" s="37"/>
      <c r="B214" s="38"/>
      <c r="C214" s="39"/>
      <c r="D214" s="230" t="s">
        <v>150</v>
      </c>
      <c r="E214" s="39"/>
      <c r="F214" s="231" t="s">
        <v>328</v>
      </c>
      <c r="G214" s="39"/>
      <c r="H214" s="39"/>
      <c r="I214" s="135"/>
      <c r="J214" s="39"/>
      <c r="K214" s="39"/>
      <c r="L214" s="43"/>
      <c r="M214" s="232"/>
      <c r="N214" s="233"/>
      <c r="O214" s="83"/>
      <c r="P214" s="83"/>
      <c r="Q214" s="83"/>
      <c r="R214" s="83"/>
      <c r="S214" s="83"/>
      <c r="T214" s="84"/>
      <c r="U214" s="37"/>
      <c r="V214" s="37"/>
      <c r="W214" s="37"/>
      <c r="X214" s="37"/>
      <c r="Y214" s="37"/>
      <c r="Z214" s="37"/>
      <c r="AA214" s="37"/>
      <c r="AB214" s="37"/>
      <c r="AC214" s="37"/>
      <c r="AD214" s="37"/>
      <c r="AE214" s="37"/>
      <c r="AT214" s="15" t="s">
        <v>150</v>
      </c>
      <c r="AU214" s="15" t="s">
        <v>148</v>
      </c>
    </row>
    <row r="215" spans="1:47" s="2" customFormat="1" ht="12">
      <c r="A215" s="37"/>
      <c r="B215" s="38"/>
      <c r="C215" s="39"/>
      <c r="D215" s="230" t="s">
        <v>152</v>
      </c>
      <c r="E215" s="39"/>
      <c r="F215" s="234" t="s">
        <v>330</v>
      </c>
      <c r="G215" s="39"/>
      <c r="H215" s="39"/>
      <c r="I215" s="135"/>
      <c r="J215" s="39"/>
      <c r="K215" s="39"/>
      <c r="L215" s="43"/>
      <c r="M215" s="232"/>
      <c r="N215" s="233"/>
      <c r="O215" s="83"/>
      <c r="P215" s="83"/>
      <c r="Q215" s="83"/>
      <c r="R215" s="83"/>
      <c r="S215" s="83"/>
      <c r="T215" s="84"/>
      <c r="U215" s="37"/>
      <c r="V215" s="37"/>
      <c r="W215" s="37"/>
      <c r="X215" s="37"/>
      <c r="Y215" s="37"/>
      <c r="Z215" s="37"/>
      <c r="AA215" s="37"/>
      <c r="AB215" s="37"/>
      <c r="AC215" s="37"/>
      <c r="AD215" s="37"/>
      <c r="AE215" s="37"/>
      <c r="AT215" s="15" t="s">
        <v>152</v>
      </c>
      <c r="AU215" s="15" t="s">
        <v>148</v>
      </c>
    </row>
    <row r="216" spans="1:65" s="2" customFormat="1" ht="16.5" customHeight="1">
      <c r="A216" s="37"/>
      <c r="B216" s="38"/>
      <c r="C216" s="217" t="s">
        <v>331</v>
      </c>
      <c r="D216" s="217" t="s">
        <v>143</v>
      </c>
      <c r="E216" s="218" t="s">
        <v>332</v>
      </c>
      <c r="F216" s="219" t="s">
        <v>333</v>
      </c>
      <c r="G216" s="220" t="s">
        <v>146</v>
      </c>
      <c r="H216" s="221">
        <v>1</v>
      </c>
      <c r="I216" s="222"/>
      <c r="J216" s="223">
        <f>ROUND(I216*H216,2)</f>
        <v>0</v>
      </c>
      <c r="K216" s="219" t="s">
        <v>32</v>
      </c>
      <c r="L216" s="43"/>
      <c r="M216" s="224" t="s">
        <v>32</v>
      </c>
      <c r="N216" s="225" t="s">
        <v>52</v>
      </c>
      <c r="O216" s="83"/>
      <c r="P216" s="226">
        <f>O216*H216</f>
        <v>0</v>
      </c>
      <c r="Q216" s="226">
        <v>0</v>
      </c>
      <c r="R216" s="226">
        <f>Q216*H216</f>
        <v>0</v>
      </c>
      <c r="S216" s="226">
        <v>0</v>
      </c>
      <c r="T216" s="227">
        <f>S216*H216</f>
        <v>0</v>
      </c>
      <c r="U216" s="37"/>
      <c r="V216" s="37"/>
      <c r="W216" s="37"/>
      <c r="X216" s="37"/>
      <c r="Y216" s="37"/>
      <c r="Z216" s="37"/>
      <c r="AA216" s="37"/>
      <c r="AB216" s="37"/>
      <c r="AC216" s="37"/>
      <c r="AD216" s="37"/>
      <c r="AE216" s="37"/>
      <c r="AR216" s="228" t="s">
        <v>147</v>
      </c>
      <c r="AT216" s="228" t="s">
        <v>143</v>
      </c>
      <c r="AU216" s="228" t="s">
        <v>148</v>
      </c>
      <c r="AY216" s="15" t="s">
        <v>138</v>
      </c>
      <c r="BE216" s="229">
        <f>IF(N216="základní",J216,0)</f>
        <v>0</v>
      </c>
      <c r="BF216" s="229">
        <f>IF(N216="snížená",J216,0)</f>
        <v>0</v>
      </c>
      <c r="BG216" s="229">
        <f>IF(N216="zákl. přenesená",J216,0)</f>
        <v>0</v>
      </c>
      <c r="BH216" s="229">
        <f>IF(N216="sníž. přenesená",J216,0)</f>
        <v>0</v>
      </c>
      <c r="BI216" s="229">
        <f>IF(N216="nulová",J216,0)</f>
        <v>0</v>
      </c>
      <c r="BJ216" s="15" t="s">
        <v>93</v>
      </c>
      <c r="BK216" s="229">
        <f>ROUND(I216*H216,2)</f>
        <v>0</v>
      </c>
      <c r="BL216" s="15" t="s">
        <v>147</v>
      </c>
      <c r="BM216" s="228" t="s">
        <v>334</v>
      </c>
    </row>
    <row r="217" spans="1:47" s="2" customFormat="1" ht="12">
      <c r="A217" s="37"/>
      <c r="B217" s="38"/>
      <c r="C217" s="39"/>
      <c r="D217" s="230" t="s">
        <v>150</v>
      </c>
      <c r="E217" s="39"/>
      <c r="F217" s="231" t="s">
        <v>333</v>
      </c>
      <c r="G217" s="39"/>
      <c r="H217" s="39"/>
      <c r="I217" s="135"/>
      <c r="J217" s="39"/>
      <c r="K217" s="39"/>
      <c r="L217" s="43"/>
      <c r="M217" s="232"/>
      <c r="N217" s="233"/>
      <c r="O217" s="83"/>
      <c r="P217" s="83"/>
      <c r="Q217" s="83"/>
      <c r="R217" s="83"/>
      <c r="S217" s="83"/>
      <c r="T217" s="84"/>
      <c r="U217" s="37"/>
      <c r="V217" s="37"/>
      <c r="W217" s="37"/>
      <c r="X217" s="37"/>
      <c r="Y217" s="37"/>
      <c r="Z217" s="37"/>
      <c r="AA217" s="37"/>
      <c r="AB217" s="37"/>
      <c r="AC217" s="37"/>
      <c r="AD217" s="37"/>
      <c r="AE217" s="37"/>
      <c r="AT217" s="15" t="s">
        <v>150</v>
      </c>
      <c r="AU217" s="15" t="s">
        <v>148</v>
      </c>
    </row>
    <row r="218" spans="1:47" s="2" customFormat="1" ht="12">
      <c r="A218" s="37"/>
      <c r="B218" s="38"/>
      <c r="C218" s="39"/>
      <c r="D218" s="230" t="s">
        <v>152</v>
      </c>
      <c r="E218" s="39"/>
      <c r="F218" s="234" t="s">
        <v>335</v>
      </c>
      <c r="G218" s="39"/>
      <c r="H218" s="39"/>
      <c r="I218" s="135"/>
      <c r="J218" s="39"/>
      <c r="K218" s="39"/>
      <c r="L218" s="43"/>
      <c r="M218" s="232"/>
      <c r="N218" s="233"/>
      <c r="O218" s="83"/>
      <c r="P218" s="83"/>
      <c r="Q218" s="83"/>
      <c r="R218" s="83"/>
      <c r="S218" s="83"/>
      <c r="T218" s="84"/>
      <c r="U218" s="37"/>
      <c r="V218" s="37"/>
      <c r="W218" s="37"/>
      <c r="X218" s="37"/>
      <c r="Y218" s="37"/>
      <c r="Z218" s="37"/>
      <c r="AA218" s="37"/>
      <c r="AB218" s="37"/>
      <c r="AC218" s="37"/>
      <c r="AD218" s="37"/>
      <c r="AE218" s="37"/>
      <c r="AT218" s="15" t="s">
        <v>152</v>
      </c>
      <c r="AU218" s="15" t="s">
        <v>148</v>
      </c>
    </row>
    <row r="219" spans="1:65" s="2" customFormat="1" ht="16.5" customHeight="1">
      <c r="A219" s="37"/>
      <c r="B219" s="38"/>
      <c r="C219" s="217" t="s">
        <v>336</v>
      </c>
      <c r="D219" s="217" t="s">
        <v>143</v>
      </c>
      <c r="E219" s="218" t="s">
        <v>337</v>
      </c>
      <c r="F219" s="219" t="s">
        <v>333</v>
      </c>
      <c r="G219" s="220" t="s">
        <v>146</v>
      </c>
      <c r="H219" s="221">
        <v>1</v>
      </c>
      <c r="I219" s="222"/>
      <c r="J219" s="223">
        <f>ROUND(I219*H219,2)</f>
        <v>0</v>
      </c>
      <c r="K219" s="219" t="s">
        <v>32</v>
      </c>
      <c r="L219" s="43"/>
      <c r="M219" s="224" t="s">
        <v>32</v>
      </c>
      <c r="N219" s="225" t="s">
        <v>52</v>
      </c>
      <c r="O219" s="83"/>
      <c r="P219" s="226">
        <f>O219*H219</f>
        <v>0</v>
      </c>
      <c r="Q219" s="226">
        <v>0</v>
      </c>
      <c r="R219" s="226">
        <f>Q219*H219</f>
        <v>0</v>
      </c>
      <c r="S219" s="226">
        <v>0</v>
      </c>
      <c r="T219" s="227">
        <f>S219*H219</f>
        <v>0</v>
      </c>
      <c r="U219" s="37"/>
      <c r="V219" s="37"/>
      <c r="W219" s="37"/>
      <c r="X219" s="37"/>
      <c r="Y219" s="37"/>
      <c r="Z219" s="37"/>
      <c r="AA219" s="37"/>
      <c r="AB219" s="37"/>
      <c r="AC219" s="37"/>
      <c r="AD219" s="37"/>
      <c r="AE219" s="37"/>
      <c r="AR219" s="228" t="s">
        <v>147</v>
      </c>
      <c r="AT219" s="228" t="s">
        <v>143</v>
      </c>
      <c r="AU219" s="228" t="s">
        <v>148</v>
      </c>
      <c r="AY219" s="15" t="s">
        <v>138</v>
      </c>
      <c r="BE219" s="229">
        <f>IF(N219="základní",J219,0)</f>
        <v>0</v>
      </c>
      <c r="BF219" s="229">
        <f>IF(N219="snížená",J219,0)</f>
        <v>0</v>
      </c>
      <c r="BG219" s="229">
        <f>IF(N219="zákl. přenesená",J219,0)</f>
        <v>0</v>
      </c>
      <c r="BH219" s="229">
        <f>IF(N219="sníž. přenesená",J219,0)</f>
        <v>0</v>
      </c>
      <c r="BI219" s="229">
        <f>IF(N219="nulová",J219,0)</f>
        <v>0</v>
      </c>
      <c r="BJ219" s="15" t="s">
        <v>93</v>
      </c>
      <c r="BK219" s="229">
        <f>ROUND(I219*H219,2)</f>
        <v>0</v>
      </c>
      <c r="BL219" s="15" t="s">
        <v>147</v>
      </c>
      <c r="BM219" s="228" t="s">
        <v>338</v>
      </c>
    </row>
    <row r="220" spans="1:47" s="2" customFormat="1" ht="12">
      <c r="A220" s="37"/>
      <c r="B220" s="38"/>
      <c r="C220" s="39"/>
      <c r="D220" s="230" t="s">
        <v>150</v>
      </c>
      <c r="E220" s="39"/>
      <c r="F220" s="231" t="s">
        <v>333</v>
      </c>
      <c r="G220" s="39"/>
      <c r="H220" s="39"/>
      <c r="I220" s="135"/>
      <c r="J220" s="39"/>
      <c r="K220" s="39"/>
      <c r="L220" s="43"/>
      <c r="M220" s="232"/>
      <c r="N220" s="233"/>
      <c r="O220" s="83"/>
      <c r="P220" s="83"/>
      <c r="Q220" s="83"/>
      <c r="R220" s="83"/>
      <c r="S220" s="83"/>
      <c r="T220" s="84"/>
      <c r="U220" s="37"/>
      <c r="V220" s="37"/>
      <c r="W220" s="37"/>
      <c r="X220" s="37"/>
      <c r="Y220" s="37"/>
      <c r="Z220" s="37"/>
      <c r="AA220" s="37"/>
      <c r="AB220" s="37"/>
      <c r="AC220" s="37"/>
      <c r="AD220" s="37"/>
      <c r="AE220" s="37"/>
      <c r="AT220" s="15" t="s">
        <v>150</v>
      </c>
      <c r="AU220" s="15" t="s">
        <v>148</v>
      </c>
    </row>
    <row r="221" spans="1:47" s="2" customFormat="1" ht="12">
      <c r="A221" s="37"/>
      <c r="B221" s="38"/>
      <c r="C221" s="39"/>
      <c r="D221" s="230" t="s">
        <v>152</v>
      </c>
      <c r="E221" s="39"/>
      <c r="F221" s="234" t="s">
        <v>339</v>
      </c>
      <c r="G221" s="39"/>
      <c r="H221" s="39"/>
      <c r="I221" s="135"/>
      <c r="J221" s="39"/>
      <c r="K221" s="39"/>
      <c r="L221" s="43"/>
      <c r="M221" s="232"/>
      <c r="N221" s="233"/>
      <c r="O221" s="83"/>
      <c r="P221" s="83"/>
      <c r="Q221" s="83"/>
      <c r="R221" s="83"/>
      <c r="S221" s="83"/>
      <c r="T221" s="84"/>
      <c r="U221" s="37"/>
      <c r="V221" s="37"/>
      <c r="W221" s="37"/>
      <c r="X221" s="37"/>
      <c r="Y221" s="37"/>
      <c r="Z221" s="37"/>
      <c r="AA221" s="37"/>
      <c r="AB221" s="37"/>
      <c r="AC221" s="37"/>
      <c r="AD221" s="37"/>
      <c r="AE221" s="37"/>
      <c r="AT221" s="15" t="s">
        <v>152</v>
      </c>
      <c r="AU221" s="15" t="s">
        <v>148</v>
      </c>
    </row>
    <row r="222" spans="1:63" s="12" customFormat="1" ht="20.85" customHeight="1">
      <c r="A222" s="12"/>
      <c r="B222" s="201"/>
      <c r="C222" s="202"/>
      <c r="D222" s="203" t="s">
        <v>79</v>
      </c>
      <c r="E222" s="215" t="s">
        <v>340</v>
      </c>
      <c r="F222" s="215" t="s">
        <v>341</v>
      </c>
      <c r="G222" s="202"/>
      <c r="H222" s="202"/>
      <c r="I222" s="205"/>
      <c r="J222" s="216">
        <f>BK222</f>
        <v>0</v>
      </c>
      <c r="K222" s="202"/>
      <c r="L222" s="207"/>
      <c r="M222" s="208"/>
      <c r="N222" s="209"/>
      <c r="O222" s="209"/>
      <c r="P222" s="210">
        <f>SUM(P223:P234)</f>
        <v>0</v>
      </c>
      <c r="Q222" s="209"/>
      <c r="R222" s="210">
        <f>SUM(R223:R234)</f>
        <v>0</v>
      </c>
      <c r="S222" s="209"/>
      <c r="T222" s="211">
        <f>SUM(T223:T234)</f>
        <v>0</v>
      </c>
      <c r="U222" s="12"/>
      <c r="V222" s="12"/>
      <c r="W222" s="12"/>
      <c r="X222" s="12"/>
      <c r="Y222" s="12"/>
      <c r="Z222" s="12"/>
      <c r="AA222" s="12"/>
      <c r="AB222" s="12"/>
      <c r="AC222" s="12"/>
      <c r="AD222" s="12"/>
      <c r="AE222" s="12"/>
      <c r="AR222" s="212" t="s">
        <v>88</v>
      </c>
      <c r="AT222" s="213" t="s">
        <v>79</v>
      </c>
      <c r="AU222" s="213" t="s">
        <v>93</v>
      </c>
      <c r="AY222" s="212" t="s">
        <v>138</v>
      </c>
      <c r="BK222" s="214">
        <f>SUM(BK223:BK234)</f>
        <v>0</v>
      </c>
    </row>
    <row r="223" spans="1:65" s="2" customFormat="1" ht="16.5" customHeight="1">
      <c r="A223" s="37"/>
      <c r="B223" s="38"/>
      <c r="C223" s="217" t="s">
        <v>342</v>
      </c>
      <c r="D223" s="217" t="s">
        <v>143</v>
      </c>
      <c r="E223" s="218" t="s">
        <v>343</v>
      </c>
      <c r="F223" s="219" t="s">
        <v>344</v>
      </c>
      <c r="G223" s="220" t="s">
        <v>146</v>
      </c>
      <c r="H223" s="221">
        <v>1</v>
      </c>
      <c r="I223" s="222"/>
      <c r="J223" s="223">
        <f>ROUND(I223*H223,2)</f>
        <v>0</v>
      </c>
      <c r="K223" s="219" t="s">
        <v>32</v>
      </c>
      <c r="L223" s="43"/>
      <c r="M223" s="224" t="s">
        <v>32</v>
      </c>
      <c r="N223" s="225" t="s">
        <v>52</v>
      </c>
      <c r="O223" s="83"/>
      <c r="P223" s="226">
        <f>O223*H223</f>
        <v>0</v>
      </c>
      <c r="Q223" s="226">
        <v>0</v>
      </c>
      <c r="R223" s="226">
        <f>Q223*H223</f>
        <v>0</v>
      </c>
      <c r="S223" s="226">
        <v>0</v>
      </c>
      <c r="T223" s="227">
        <f>S223*H223</f>
        <v>0</v>
      </c>
      <c r="U223" s="37"/>
      <c r="V223" s="37"/>
      <c r="W223" s="37"/>
      <c r="X223" s="37"/>
      <c r="Y223" s="37"/>
      <c r="Z223" s="37"/>
      <c r="AA223" s="37"/>
      <c r="AB223" s="37"/>
      <c r="AC223" s="37"/>
      <c r="AD223" s="37"/>
      <c r="AE223" s="37"/>
      <c r="AR223" s="228" t="s">
        <v>147</v>
      </c>
      <c r="AT223" s="228" t="s">
        <v>143</v>
      </c>
      <c r="AU223" s="228" t="s">
        <v>148</v>
      </c>
      <c r="AY223" s="15" t="s">
        <v>138</v>
      </c>
      <c r="BE223" s="229">
        <f>IF(N223="základní",J223,0)</f>
        <v>0</v>
      </c>
      <c r="BF223" s="229">
        <f>IF(N223="snížená",J223,0)</f>
        <v>0</v>
      </c>
      <c r="BG223" s="229">
        <f>IF(N223="zákl. přenesená",J223,0)</f>
        <v>0</v>
      </c>
      <c r="BH223" s="229">
        <f>IF(N223="sníž. přenesená",J223,0)</f>
        <v>0</v>
      </c>
      <c r="BI223" s="229">
        <f>IF(N223="nulová",J223,0)</f>
        <v>0</v>
      </c>
      <c r="BJ223" s="15" t="s">
        <v>93</v>
      </c>
      <c r="BK223" s="229">
        <f>ROUND(I223*H223,2)</f>
        <v>0</v>
      </c>
      <c r="BL223" s="15" t="s">
        <v>147</v>
      </c>
      <c r="BM223" s="228" t="s">
        <v>345</v>
      </c>
    </row>
    <row r="224" spans="1:47" s="2" customFormat="1" ht="12">
      <c r="A224" s="37"/>
      <c r="B224" s="38"/>
      <c r="C224" s="39"/>
      <c r="D224" s="230" t="s">
        <v>150</v>
      </c>
      <c r="E224" s="39"/>
      <c r="F224" s="231" t="s">
        <v>344</v>
      </c>
      <c r="G224" s="39"/>
      <c r="H224" s="39"/>
      <c r="I224" s="135"/>
      <c r="J224" s="39"/>
      <c r="K224" s="39"/>
      <c r="L224" s="43"/>
      <c r="M224" s="232"/>
      <c r="N224" s="233"/>
      <c r="O224" s="83"/>
      <c r="P224" s="83"/>
      <c r="Q224" s="83"/>
      <c r="R224" s="83"/>
      <c r="S224" s="83"/>
      <c r="T224" s="84"/>
      <c r="U224" s="37"/>
      <c r="V224" s="37"/>
      <c r="W224" s="37"/>
      <c r="X224" s="37"/>
      <c r="Y224" s="37"/>
      <c r="Z224" s="37"/>
      <c r="AA224" s="37"/>
      <c r="AB224" s="37"/>
      <c r="AC224" s="37"/>
      <c r="AD224" s="37"/>
      <c r="AE224" s="37"/>
      <c r="AT224" s="15" t="s">
        <v>150</v>
      </c>
      <c r="AU224" s="15" t="s">
        <v>148</v>
      </c>
    </row>
    <row r="225" spans="1:47" s="2" customFormat="1" ht="12">
      <c r="A225" s="37"/>
      <c r="B225" s="38"/>
      <c r="C225" s="39"/>
      <c r="D225" s="230" t="s">
        <v>152</v>
      </c>
      <c r="E225" s="39"/>
      <c r="F225" s="234" t="s">
        <v>346</v>
      </c>
      <c r="G225" s="39"/>
      <c r="H225" s="39"/>
      <c r="I225" s="135"/>
      <c r="J225" s="39"/>
      <c r="K225" s="39"/>
      <c r="L225" s="43"/>
      <c r="M225" s="232"/>
      <c r="N225" s="233"/>
      <c r="O225" s="83"/>
      <c r="P225" s="83"/>
      <c r="Q225" s="83"/>
      <c r="R225" s="83"/>
      <c r="S225" s="83"/>
      <c r="T225" s="84"/>
      <c r="U225" s="37"/>
      <c r="V225" s="37"/>
      <c r="W225" s="37"/>
      <c r="X225" s="37"/>
      <c r="Y225" s="37"/>
      <c r="Z225" s="37"/>
      <c r="AA225" s="37"/>
      <c r="AB225" s="37"/>
      <c r="AC225" s="37"/>
      <c r="AD225" s="37"/>
      <c r="AE225" s="37"/>
      <c r="AT225" s="15" t="s">
        <v>152</v>
      </c>
      <c r="AU225" s="15" t="s">
        <v>148</v>
      </c>
    </row>
    <row r="226" spans="1:65" s="2" customFormat="1" ht="16.5" customHeight="1">
      <c r="A226" s="37"/>
      <c r="B226" s="38"/>
      <c r="C226" s="217" t="s">
        <v>347</v>
      </c>
      <c r="D226" s="217" t="s">
        <v>143</v>
      </c>
      <c r="E226" s="218" t="s">
        <v>348</v>
      </c>
      <c r="F226" s="219" t="s">
        <v>349</v>
      </c>
      <c r="G226" s="220" t="s">
        <v>146</v>
      </c>
      <c r="H226" s="221">
        <v>1</v>
      </c>
      <c r="I226" s="222"/>
      <c r="J226" s="223">
        <f>ROUND(I226*H226,2)</f>
        <v>0</v>
      </c>
      <c r="K226" s="219" t="s">
        <v>32</v>
      </c>
      <c r="L226" s="43"/>
      <c r="M226" s="224" t="s">
        <v>32</v>
      </c>
      <c r="N226" s="225" t="s">
        <v>52</v>
      </c>
      <c r="O226" s="83"/>
      <c r="P226" s="226">
        <f>O226*H226</f>
        <v>0</v>
      </c>
      <c r="Q226" s="226">
        <v>0</v>
      </c>
      <c r="R226" s="226">
        <f>Q226*H226</f>
        <v>0</v>
      </c>
      <c r="S226" s="226">
        <v>0</v>
      </c>
      <c r="T226" s="227">
        <f>S226*H226</f>
        <v>0</v>
      </c>
      <c r="U226" s="37"/>
      <c r="V226" s="37"/>
      <c r="W226" s="37"/>
      <c r="X226" s="37"/>
      <c r="Y226" s="37"/>
      <c r="Z226" s="37"/>
      <c r="AA226" s="37"/>
      <c r="AB226" s="37"/>
      <c r="AC226" s="37"/>
      <c r="AD226" s="37"/>
      <c r="AE226" s="37"/>
      <c r="AR226" s="228" t="s">
        <v>147</v>
      </c>
      <c r="AT226" s="228" t="s">
        <v>143</v>
      </c>
      <c r="AU226" s="228" t="s">
        <v>148</v>
      </c>
      <c r="AY226" s="15" t="s">
        <v>138</v>
      </c>
      <c r="BE226" s="229">
        <f>IF(N226="základní",J226,0)</f>
        <v>0</v>
      </c>
      <c r="BF226" s="229">
        <f>IF(N226="snížená",J226,0)</f>
        <v>0</v>
      </c>
      <c r="BG226" s="229">
        <f>IF(N226="zákl. přenesená",J226,0)</f>
        <v>0</v>
      </c>
      <c r="BH226" s="229">
        <f>IF(N226="sníž. přenesená",J226,0)</f>
        <v>0</v>
      </c>
      <c r="BI226" s="229">
        <f>IF(N226="nulová",J226,0)</f>
        <v>0</v>
      </c>
      <c r="BJ226" s="15" t="s">
        <v>93</v>
      </c>
      <c r="BK226" s="229">
        <f>ROUND(I226*H226,2)</f>
        <v>0</v>
      </c>
      <c r="BL226" s="15" t="s">
        <v>147</v>
      </c>
      <c r="BM226" s="228" t="s">
        <v>350</v>
      </c>
    </row>
    <row r="227" spans="1:47" s="2" customFormat="1" ht="12">
      <c r="A227" s="37"/>
      <c r="B227" s="38"/>
      <c r="C227" s="39"/>
      <c r="D227" s="230" t="s">
        <v>150</v>
      </c>
      <c r="E227" s="39"/>
      <c r="F227" s="231" t="s">
        <v>349</v>
      </c>
      <c r="G227" s="39"/>
      <c r="H227" s="39"/>
      <c r="I227" s="135"/>
      <c r="J227" s="39"/>
      <c r="K227" s="39"/>
      <c r="L227" s="43"/>
      <c r="M227" s="232"/>
      <c r="N227" s="233"/>
      <c r="O227" s="83"/>
      <c r="P227" s="83"/>
      <c r="Q227" s="83"/>
      <c r="R227" s="83"/>
      <c r="S227" s="83"/>
      <c r="T227" s="84"/>
      <c r="U227" s="37"/>
      <c r="V227" s="37"/>
      <c r="W227" s="37"/>
      <c r="X227" s="37"/>
      <c r="Y227" s="37"/>
      <c r="Z227" s="37"/>
      <c r="AA227" s="37"/>
      <c r="AB227" s="37"/>
      <c r="AC227" s="37"/>
      <c r="AD227" s="37"/>
      <c r="AE227" s="37"/>
      <c r="AT227" s="15" t="s">
        <v>150</v>
      </c>
      <c r="AU227" s="15" t="s">
        <v>148</v>
      </c>
    </row>
    <row r="228" spans="1:47" s="2" customFormat="1" ht="12">
      <c r="A228" s="37"/>
      <c r="B228" s="38"/>
      <c r="C228" s="39"/>
      <c r="D228" s="230" t="s">
        <v>152</v>
      </c>
      <c r="E228" s="39"/>
      <c r="F228" s="234" t="s">
        <v>351</v>
      </c>
      <c r="G228" s="39"/>
      <c r="H228" s="39"/>
      <c r="I228" s="135"/>
      <c r="J228" s="39"/>
      <c r="K228" s="39"/>
      <c r="L228" s="43"/>
      <c r="M228" s="232"/>
      <c r="N228" s="233"/>
      <c r="O228" s="83"/>
      <c r="P228" s="83"/>
      <c r="Q228" s="83"/>
      <c r="R228" s="83"/>
      <c r="S228" s="83"/>
      <c r="T228" s="84"/>
      <c r="U228" s="37"/>
      <c r="V228" s="37"/>
      <c r="W228" s="37"/>
      <c r="X228" s="37"/>
      <c r="Y228" s="37"/>
      <c r="Z228" s="37"/>
      <c r="AA228" s="37"/>
      <c r="AB228" s="37"/>
      <c r="AC228" s="37"/>
      <c r="AD228" s="37"/>
      <c r="AE228" s="37"/>
      <c r="AT228" s="15" t="s">
        <v>152</v>
      </c>
      <c r="AU228" s="15" t="s">
        <v>148</v>
      </c>
    </row>
    <row r="229" spans="1:65" s="2" customFormat="1" ht="16.5" customHeight="1">
      <c r="A229" s="37"/>
      <c r="B229" s="38"/>
      <c r="C229" s="217" t="s">
        <v>352</v>
      </c>
      <c r="D229" s="217" t="s">
        <v>143</v>
      </c>
      <c r="E229" s="218" t="s">
        <v>353</v>
      </c>
      <c r="F229" s="219" t="s">
        <v>333</v>
      </c>
      <c r="G229" s="220" t="s">
        <v>146</v>
      </c>
      <c r="H229" s="221">
        <v>1</v>
      </c>
      <c r="I229" s="222"/>
      <c r="J229" s="223">
        <f>ROUND(I229*H229,2)</f>
        <v>0</v>
      </c>
      <c r="K229" s="219" t="s">
        <v>32</v>
      </c>
      <c r="L229" s="43"/>
      <c r="M229" s="224" t="s">
        <v>32</v>
      </c>
      <c r="N229" s="225" t="s">
        <v>52</v>
      </c>
      <c r="O229" s="83"/>
      <c r="P229" s="226">
        <f>O229*H229</f>
        <v>0</v>
      </c>
      <c r="Q229" s="226">
        <v>0</v>
      </c>
      <c r="R229" s="226">
        <f>Q229*H229</f>
        <v>0</v>
      </c>
      <c r="S229" s="226">
        <v>0</v>
      </c>
      <c r="T229" s="227">
        <f>S229*H229</f>
        <v>0</v>
      </c>
      <c r="U229" s="37"/>
      <c r="V229" s="37"/>
      <c r="W229" s="37"/>
      <c r="X229" s="37"/>
      <c r="Y229" s="37"/>
      <c r="Z229" s="37"/>
      <c r="AA229" s="37"/>
      <c r="AB229" s="37"/>
      <c r="AC229" s="37"/>
      <c r="AD229" s="37"/>
      <c r="AE229" s="37"/>
      <c r="AR229" s="228" t="s">
        <v>147</v>
      </c>
      <c r="AT229" s="228" t="s">
        <v>143</v>
      </c>
      <c r="AU229" s="228" t="s">
        <v>148</v>
      </c>
      <c r="AY229" s="15" t="s">
        <v>138</v>
      </c>
      <c r="BE229" s="229">
        <f>IF(N229="základní",J229,0)</f>
        <v>0</v>
      </c>
      <c r="BF229" s="229">
        <f>IF(N229="snížená",J229,0)</f>
        <v>0</v>
      </c>
      <c r="BG229" s="229">
        <f>IF(N229="zákl. přenesená",J229,0)</f>
        <v>0</v>
      </c>
      <c r="BH229" s="229">
        <f>IF(N229="sníž. přenesená",J229,0)</f>
        <v>0</v>
      </c>
      <c r="BI229" s="229">
        <f>IF(N229="nulová",J229,0)</f>
        <v>0</v>
      </c>
      <c r="BJ229" s="15" t="s">
        <v>93</v>
      </c>
      <c r="BK229" s="229">
        <f>ROUND(I229*H229,2)</f>
        <v>0</v>
      </c>
      <c r="BL229" s="15" t="s">
        <v>147</v>
      </c>
      <c r="BM229" s="228" t="s">
        <v>354</v>
      </c>
    </row>
    <row r="230" spans="1:47" s="2" customFormat="1" ht="12">
      <c r="A230" s="37"/>
      <c r="B230" s="38"/>
      <c r="C230" s="39"/>
      <c r="D230" s="230" t="s">
        <v>150</v>
      </c>
      <c r="E230" s="39"/>
      <c r="F230" s="231" t="s">
        <v>333</v>
      </c>
      <c r="G230" s="39"/>
      <c r="H230" s="39"/>
      <c r="I230" s="135"/>
      <c r="J230" s="39"/>
      <c r="K230" s="39"/>
      <c r="L230" s="43"/>
      <c r="M230" s="232"/>
      <c r="N230" s="233"/>
      <c r="O230" s="83"/>
      <c r="P230" s="83"/>
      <c r="Q230" s="83"/>
      <c r="R230" s="83"/>
      <c r="S230" s="83"/>
      <c r="T230" s="84"/>
      <c r="U230" s="37"/>
      <c r="V230" s="37"/>
      <c r="W230" s="37"/>
      <c r="X230" s="37"/>
      <c r="Y230" s="37"/>
      <c r="Z230" s="37"/>
      <c r="AA230" s="37"/>
      <c r="AB230" s="37"/>
      <c r="AC230" s="37"/>
      <c r="AD230" s="37"/>
      <c r="AE230" s="37"/>
      <c r="AT230" s="15" t="s">
        <v>150</v>
      </c>
      <c r="AU230" s="15" t="s">
        <v>148</v>
      </c>
    </row>
    <row r="231" spans="1:47" s="2" customFormat="1" ht="12">
      <c r="A231" s="37"/>
      <c r="B231" s="38"/>
      <c r="C231" s="39"/>
      <c r="D231" s="230" t="s">
        <v>152</v>
      </c>
      <c r="E231" s="39"/>
      <c r="F231" s="234" t="s">
        <v>355</v>
      </c>
      <c r="G231" s="39"/>
      <c r="H231" s="39"/>
      <c r="I231" s="135"/>
      <c r="J231" s="39"/>
      <c r="K231" s="39"/>
      <c r="L231" s="43"/>
      <c r="M231" s="232"/>
      <c r="N231" s="233"/>
      <c r="O231" s="83"/>
      <c r="P231" s="83"/>
      <c r="Q231" s="83"/>
      <c r="R231" s="83"/>
      <c r="S231" s="83"/>
      <c r="T231" s="84"/>
      <c r="U231" s="37"/>
      <c r="V231" s="37"/>
      <c r="W231" s="37"/>
      <c r="X231" s="37"/>
      <c r="Y231" s="37"/>
      <c r="Z231" s="37"/>
      <c r="AA231" s="37"/>
      <c r="AB231" s="37"/>
      <c r="AC231" s="37"/>
      <c r="AD231" s="37"/>
      <c r="AE231" s="37"/>
      <c r="AT231" s="15" t="s">
        <v>152</v>
      </c>
      <c r="AU231" s="15" t="s">
        <v>148</v>
      </c>
    </row>
    <row r="232" spans="1:65" s="2" customFormat="1" ht="16.5" customHeight="1">
      <c r="A232" s="37"/>
      <c r="B232" s="38"/>
      <c r="C232" s="217" t="s">
        <v>356</v>
      </c>
      <c r="D232" s="217" t="s">
        <v>143</v>
      </c>
      <c r="E232" s="218" t="s">
        <v>357</v>
      </c>
      <c r="F232" s="219" t="s">
        <v>358</v>
      </c>
      <c r="G232" s="220" t="s">
        <v>146</v>
      </c>
      <c r="H232" s="221">
        <v>1</v>
      </c>
      <c r="I232" s="222"/>
      <c r="J232" s="223">
        <f>ROUND(I232*H232,2)</f>
        <v>0</v>
      </c>
      <c r="K232" s="219" t="s">
        <v>32</v>
      </c>
      <c r="L232" s="43"/>
      <c r="M232" s="224" t="s">
        <v>32</v>
      </c>
      <c r="N232" s="225" t="s">
        <v>52</v>
      </c>
      <c r="O232" s="83"/>
      <c r="P232" s="226">
        <f>O232*H232</f>
        <v>0</v>
      </c>
      <c r="Q232" s="226">
        <v>0</v>
      </c>
      <c r="R232" s="226">
        <f>Q232*H232</f>
        <v>0</v>
      </c>
      <c r="S232" s="226">
        <v>0</v>
      </c>
      <c r="T232" s="227">
        <f>S232*H232</f>
        <v>0</v>
      </c>
      <c r="U232" s="37"/>
      <c r="V232" s="37"/>
      <c r="W232" s="37"/>
      <c r="X232" s="37"/>
      <c r="Y232" s="37"/>
      <c r="Z232" s="37"/>
      <c r="AA232" s="37"/>
      <c r="AB232" s="37"/>
      <c r="AC232" s="37"/>
      <c r="AD232" s="37"/>
      <c r="AE232" s="37"/>
      <c r="AR232" s="228" t="s">
        <v>147</v>
      </c>
      <c r="AT232" s="228" t="s">
        <v>143</v>
      </c>
      <c r="AU232" s="228" t="s">
        <v>148</v>
      </c>
      <c r="AY232" s="15" t="s">
        <v>138</v>
      </c>
      <c r="BE232" s="229">
        <f>IF(N232="základní",J232,0)</f>
        <v>0</v>
      </c>
      <c r="BF232" s="229">
        <f>IF(N232="snížená",J232,0)</f>
        <v>0</v>
      </c>
      <c r="BG232" s="229">
        <f>IF(N232="zákl. přenesená",J232,0)</f>
        <v>0</v>
      </c>
      <c r="BH232" s="229">
        <f>IF(N232="sníž. přenesená",J232,0)</f>
        <v>0</v>
      </c>
      <c r="BI232" s="229">
        <f>IF(N232="nulová",J232,0)</f>
        <v>0</v>
      </c>
      <c r="BJ232" s="15" t="s">
        <v>93</v>
      </c>
      <c r="BK232" s="229">
        <f>ROUND(I232*H232,2)</f>
        <v>0</v>
      </c>
      <c r="BL232" s="15" t="s">
        <v>147</v>
      </c>
      <c r="BM232" s="228" t="s">
        <v>359</v>
      </c>
    </row>
    <row r="233" spans="1:47" s="2" customFormat="1" ht="12">
      <c r="A233" s="37"/>
      <c r="B233" s="38"/>
      <c r="C233" s="39"/>
      <c r="D233" s="230" t="s">
        <v>150</v>
      </c>
      <c r="E233" s="39"/>
      <c r="F233" s="231" t="s">
        <v>358</v>
      </c>
      <c r="G233" s="39"/>
      <c r="H233" s="39"/>
      <c r="I233" s="135"/>
      <c r="J233" s="39"/>
      <c r="K233" s="39"/>
      <c r="L233" s="43"/>
      <c r="M233" s="232"/>
      <c r="N233" s="233"/>
      <c r="O233" s="83"/>
      <c r="P233" s="83"/>
      <c r="Q233" s="83"/>
      <c r="R233" s="83"/>
      <c r="S233" s="83"/>
      <c r="T233" s="84"/>
      <c r="U233" s="37"/>
      <c r="V233" s="37"/>
      <c r="W233" s="37"/>
      <c r="X233" s="37"/>
      <c r="Y233" s="37"/>
      <c r="Z233" s="37"/>
      <c r="AA233" s="37"/>
      <c r="AB233" s="37"/>
      <c r="AC233" s="37"/>
      <c r="AD233" s="37"/>
      <c r="AE233" s="37"/>
      <c r="AT233" s="15" t="s">
        <v>150</v>
      </c>
      <c r="AU233" s="15" t="s">
        <v>148</v>
      </c>
    </row>
    <row r="234" spans="1:47" s="2" customFormat="1" ht="12">
      <c r="A234" s="37"/>
      <c r="B234" s="38"/>
      <c r="C234" s="39"/>
      <c r="D234" s="230" t="s">
        <v>152</v>
      </c>
      <c r="E234" s="39"/>
      <c r="F234" s="234" t="s">
        <v>360</v>
      </c>
      <c r="G234" s="39"/>
      <c r="H234" s="39"/>
      <c r="I234" s="135"/>
      <c r="J234" s="39"/>
      <c r="K234" s="39"/>
      <c r="L234" s="43"/>
      <c r="M234" s="232"/>
      <c r="N234" s="233"/>
      <c r="O234" s="83"/>
      <c r="P234" s="83"/>
      <c r="Q234" s="83"/>
      <c r="R234" s="83"/>
      <c r="S234" s="83"/>
      <c r="T234" s="84"/>
      <c r="U234" s="37"/>
      <c r="V234" s="37"/>
      <c r="W234" s="37"/>
      <c r="X234" s="37"/>
      <c r="Y234" s="37"/>
      <c r="Z234" s="37"/>
      <c r="AA234" s="37"/>
      <c r="AB234" s="37"/>
      <c r="AC234" s="37"/>
      <c r="AD234" s="37"/>
      <c r="AE234" s="37"/>
      <c r="AT234" s="15" t="s">
        <v>152</v>
      </c>
      <c r="AU234" s="15" t="s">
        <v>148</v>
      </c>
    </row>
    <row r="235" spans="1:63" s="12" customFormat="1" ht="20.85" customHeight="1">
      <c r="A235" s="12"/>
      <c r="B235" s="201"/>
      <c r="C235" s="202"/>
      <c r="D235" s="203" t="s">
        <v>79</v>
      </c>
      <c r="E235" s="215" t="s">
        <v>361</v>
      </c>
      <c r="F235" s="215" t="s">
        <v>362</v>
      </c>
      <c r="G235" s="202"/>
      <c r="H235" s="202"/>
      <c r="I235" s="205"/>
      <c r="J235" s="216">
        <f>BK235</f>
        <v>0</v>
      </c>
      <c r="K235" s="202"/>
      <c r="L235" s="207"/>
      <c r="M235" s="208"/>
      <c r="N235" s="209"/>
      <c r="O235" s="209"/>
      <c r="P235" s="210">
        <f>SUM(P236:P244)</f>
        <v>0</v>
      </c>
      <c r="Q235" s="209"/>
      <c r="R235" s="210">
        <f>SUM(R236:R244)</f>
        <v>0</v>
      </c>
      <c r="S235" s="209"/>
      <c r="T235" s="211">
        <f>SUM(T236:T244)</f>
        <v>0</v>
      </c>
      <c r="U235" s="12"/>
      <c r="V235" s="12"/>
      <c r="W235" s="12"/>
      <c r="X235" s="12"/>
      <c r="Y235" s="12"/>
      <c r="Z235" s="12"/>
      <c r="AA235" s="12"/>
      <c r="AB235" s="12"/>
      <c r="AC235" s="12"/>
      <c r="AD235" s="12"/>
      <c r="AE235" s="12"/>
      <c r="AR235" s="212" t="s">
        <v>88</v>
      </c>
      <c r="AT235" s="213" t="s">
        <v>79</v>
      </c>
      <c r="AU235" s="213" t="s">
        <v>93</v>
      </c>
      <c r="AY235" s="212" t="s">
        <v>138</v>
      </c>
      <c r="BK235" s="214">
        <f>SUM(BK236:BK244)</f>
        <v>0</v>
      </c>
    </row>
    <row r="236" spans="1:65" s="2" customFormat="1" ht="16.5" customHeight="1">
      <c r="A236" s="37"/>
      <c r="B236" s="38"/>
      <c r="C236" s="217" t="s">
        <v>363</v>
      </c>
      <c r="D236" s="217" t="s">
        <v>143</v>
      </c>
      <c r="E236" s="218" t="s">
        <v>364</v>
      </c>
      <c r="F236" s="219" t="s">
        <v>344</v>
      </c>
      <c r="G236" s="220" t="s">
        <v>146</v>
      </c>
      <c r="H236" s="221">
        <v>1</v>
      </c>
      <c r="I236" s="222"/>
      <c r="J236" s="223">
        <f>ROUND(I236*H236,2)</f>
        <v>0</v>
      </c>
      <c r="K236" s="219" t="s">
        <v>32</v>
      </c>
      <c r="L236" s="43"/>
      <c r="M236" s="224" t="s">
        <v>32</v>
      </c>
      <c r="N236" s="225" t="s">
        <v>52</v>
      </c>
      <c r="O236" s="83"/>
      <c r="P236" s="226">
        <f>O236*H236</f>
        <v>0</v>
      </c>
      <c r="Q236" s="226">
        <v>0</v>
      </c>
      <c r="R236" s="226">
        <f>Q236*H236</f>
        <v>0</v>
      </c>
      <c r="S236" s="226">
        <v>0</v>
      </c>
      <c r="T236" s="227">
        <f>S236*H236</f>
        <v>0</v>
      </c>
      <c r="U236" s="37"/>
      <c r="V236" s="37"/>
      <c r="W236" s="37"/>
      <c r="X236" s="37"/>
      <c r="Y236" s="37"/>
      <c r="Z236" s="37"/>
      <c r="AA236" s="37"/>
      <c r="AB236" s="37"/>
      <c r="AC236" s="37"/>
      <c r="AD236" s="37"/>
      <c r="AE236" s="37"/>
      <c r="AR236" s="228" t="s">
        <v>147</v>
      </c>
      <c r="AT236" s="228" t="s">
        <v>143</v>
      </c>
      <c r="AU236" s="228" t="s">
        <v>148</v>
      </c>
      <c r="AY236" s="15" t="s">
        <v>138</v>
      </c>
      <c r="BE236" s="229">
        <f>IF(N236="základní",J236,0)</f>
        <v>0</v>
      </c>
      <c r="BF236" s="229">
        <f>IF(N236="snížená",J236,0)</f>
        <v>0</v>
      </c>
      <c r="BG236" s="229">
        <f>IF(N236="zákl. přenesená",J236,0)</f>
        <v>0</v>
      </c>
      <c r="BH236" s="229">
        <f>IF(N236="sníž. přenesená",J236,0)</f>
        <v>0</v>
      </c>
      <c r="BI236" s="229">
        <f>IF(N236="nulová",J236,0)</f>
        <v>0</v>
      </c>
      <c r="BJ236" s="15" t="s">
        <v>93</v>
      </c>
      <c r="BK236" s="229">
        <f>ROUND(I236*H236,2)</f>
        <v>0</v>
      </c>
      <c r="BL236" s="15" t="s">
        <v>147</v>
      </c>
      <c r="BM236" s="228" t="s">
        <v>365</v>
      </c>
    </row>
    <row r="237" spans="1:47" s="2" customFormat="1" ht="12">
      <c r="A237" s="37"/>
      <c r="B237" s="38"/>
      <c r="C237" s="39"/>
      <c r="D237" s="230" t="s">
        <v>150</v>
      </c>
      <c r="E237" s="39"/>
      <c r="F237" s="231" t="s">
        <v>344</v>
      </c>
      <c r="G237" s="39"/>
      <c r="H237" s="39"/>
      <c r="I237" s="135"/>
      <c r="J237" s="39"/>
      <c r="K237" s="39"/>
      <c r="L237" s="43"/>
      <c r="M237" s="232"/>
      <c r="N237" s="233"/>
      <c r="O237" s="83"/>
      <c r="P237" s="83"/>
      <c r="Q237" s="83"/>
      <c r="R237" s="83"/>
      <c r="S237" s="83"/>
      <c r="T237" s="84"/>
      <c r="U237" s="37"/>
      <c r="V237" s="37"/>
      <c r="W237" s="37"/>
      <c r="X237" s="37"/>
      <c r="Y237" s="37"/>
      <c r="Z237" s="37"/>
      <c r="AA237" s="37"/>
      <c r="AB237" s="37"/>
      <c r="AC237" s="37"/>
      <c r="AD237" s="37"/>
      <c r="AE237" s="37"/>
      <c r="AT237" s="15" t="s">
        <v>150</v>
      </c>
      <c r="AU237" s="15" t="s">
        <v>148</v>
      </c>
    </row>
    <row r="238" spans="1:47" s="2" customFormat="1" ht="12">
      <c r="A238" s="37"/>
      <c r="B238" s="38"/>
      <c r="C238" s="39"/>
      <c r="D238" s="230" t="s">
        <v>152</v>
      </c>
      <c r="E238" s="39"/>
      <c r="F238" s="234" t="s">
        <v>366</v>
      </c>
      <c r="G238" s="39"/>
      <c r="H238" s="39"/>
      <c r="I238" s="135"/>
      <c r="J238" s="39"/>
      <c r="K238" s="39"/>
      <c r="L238" s="43"/>
      <c r="M238" s="232"/>
      <c r="N238" s="233"/>
      <c r="O238" s="83"/>
      <c r="P238" s="83"/>
      <c r="Q238" s="83"/>
      <c r="R238" s="83"/>
      <c r="S238" s="83"/>
      <c r="T238" s="84"/>
      <c r="U238" s="37"/>
      <c r="V238" s="37"/>
      <c r="W238" s="37"/>
      <c r="X238" s="37"/>
      <c r="Y238" s="37"/>
      <c r="Z238" s="37"/>
      <c r="AA238" s="37"/>
      <c r="AB238" s="37"/>
      <c r="AC238" s="37"/>
      <c r="AD238" s="37"/>
      <c r="AE238" s="37"/>
      <c r="AT238" s="15" t="s">
        <v>152</v>
      </c>
      <c r="AU238" s="15" t="s">
        <v>148</v>
      </c>
    </row>
    <row r="239" spans="1:65" s="2" customFormat="1" ht="16.5" customHeight="1">
      <c r="A239" s="37"/>
      <c r="B239" s="38"/>
      <c r="C239" s="217" t="s">
        <v>367</v>
      </c>
      <c r="D239" s="217" t="s">
        <v>143</v>
      </c>
      <c r="E239" s="218" t="s">
        <v>368</v>
      </c>
      <c r="F239" s="219" t="s">
        <v>369</v>
      </c>
      <c r="G239" s="220" t="s">
        <v>146</v>
      </c>
      <c r="H239" s="221">
        <v>1</v>
      </c>
      <c r="I239" s="222"/>
      <c r="J239" s="223">
        <f>ROUND(I239*H239,2)</f>
        <v>0</v>
      </c>
      <c r="K239" s="219" t="s">
        <v>32</v>
      </c>
      <c r="L239" s="43"/>
      <c r="M239" s="224" t="s">
        <v>32</v>
      </c>
      <c r="N239" s="225" t="s">
        <v>52</v>
      </c>
      <c r="O239" s="83"/>
      <c r="P239" s="226">
        <f>O239*H239</f>
        <v>0</v>
      </c>
      <c r="Q239" s="226">
        <v>0</v>
      </c>
      <c r="R239" s="226">
        <f>Q239*H239</f>
        <v>0</v>
      </c>
      <c r="S239" s="226">
        <v>0</v>
      </c>
      <c r="T239" s="227">
        <f>S239*H239</f>
        <v>0</v>
      </c>
      <c r="U239" s="37"/>
      <c r="V239" s="37"/>
      <c r="W239" s="37"/>
      <c r="X239" s="37"/>
      <c r="Y239" s="37"/>
      <c r="Z239" s="37"/>
      <c r="AA239" s="37"/>
      <c r="AB239" s="37"/>
      <c r="AC239" s="37"/>
      <c r="AD239" s="37"/>
      <c r="AE239" s="37"/>
      <c r="AR239" s="228" t="s">
        <v>147</v>
      </c>
      <c r="AT239" s="228" t="s">
        <v>143</v>
      </c>
      <c r="AU239" s="228" t="s">
        <v>148</v>
      </c>
      <c r="AY239" s="15" t="s">
        <v>138</v>
      </c>
      <c r="BE239" s="229">
        <f>IF(N239="základní",J239,0)</f>
        <v>0</v>
      </c>
      <c r="BF239" s="229">
        <f>IF(N239="snížená",J239,0)</f>
        <v>0</v>
      </c>
      <c r="BG239" s="229">
        <f>IF(N239="zákl. přenesená",J239,0)</f>
        <v>0</v>
      </c>
      <c r="BH239" s="229">
        <f>IF(N239="sníž. přenesená",J239,0)</f>
        <v>0</v>
      </c>
      <c r="BI239" s="229">
        <f>IF(N239="nulová",J239,0)</f>
        <v>0</v>
      </c>
      <c r="BJ239" s="15" t="s">
        <v>93</v>
      </c>
      <c r="BK239" s="229">
        <f>ROUND(I239*H239,2)</f>
        <v>0</v>
      </c>
      <c r="BL239" s="15" t="s">
        <v>147</v>
      </c>
      <c r="BM239" s="228" t="s">
        <v>370</v>
      </c>
    </row>
    <row r="240" spans="1:47" s="2" customFormat="1" ht="12">
      <c r="A240" s="37"/>
      <c r="B240" s="38"/>
      <c r="C240" s="39"/>
      <c r="D240" s="230" t="s">
        <v>150</v>
      </c>
      <c r="E240" s="39"/>
      <c r="F240" s="231" t="s">
        <v>369</v>
      </c>
      <c r="G240" s="39"/>
      <c r="H240" s="39"/>
      <c r="I240" s="135"/>
      <c r="J240" s="39"/>
      <c r="K240" s="39"/>
      <c r="L240" s="43"/>
      <c r="M240" s="232"/>
      <c r="N240" s="233"/>
      <c r="O240" s="83"/>
      <c r="P240" s="83"/>
      <c r="Q240" s="83"/>
      <c r="R240" s="83"/>
      <c r="S240" s="83"/>
      <c r="T240" s="84"/>
      <c r="U240" s="37"/>
      <c r="V240" s="37"/>
      <c r="W240" s="37"/>
      <c r="X240" s="37"/>
      <c r="Y240" s="37"/>
      <c r="Z240" s="37"/>
      <c r="AA240" s="37"/>
      <c r="AB240" s="37"/>
      <c r="AC240" s="37"/>
      <c r="AD240" s="37"/>
      <c r="AE240" s="37"/>
      <c r="AT240" s="15" t="s">
        <v>150</v>
      </c>
      <c r="AU240" s="15" t="s">
        <v>148</v>
      </c>
    </row>
    <row r="241" spans="1:47" s="2" customFormat="1" ht="12">
      <c r="A241" s="37"/>
      <c r="B241" s="38"/>
      <c r="C241" s="39"/>
      <c r="D241" s="230" t="s">
        <v>152</v>
      </c>
      <c r="E241" s="39"/>
      <c r="F241" s="234" t="s">
        <v>371</v>
      </c>
      <c r="G241" s="39"/>
      <c r="H241" s="39"/>
      <c r="I241" s="135"/>
      <c r="J241" s="39"/>
      <c r="K241" s="39"/>
      <c r="L241" s="43"/>
      <c r="M241" s="232"/>
      <c r="N241" s="233"/>
      <c r="O241" s="83"/>
      <c r="P241" s="83"/>
      <c r="Q241" s="83"/>
      <c r="R241" s="83"/>
      <c r="S241" s="83"/>
      <c r="T241" s="84"/>
      <c r="U241" s="37"/>
      <c r="V241" s="37"/>
      <c r="W241" s="37"/>
      <c r="X241" s="37"/>
      <c r="Y241" s="37"/>
      <c r="Z241" s="37"/>
      <c r="AA241" s="37"/>
      <c r="AB241" s="37"/>
      <c r="AC241" s="37"/>
      <c r="AD241" s="37"/>
      <c r="AE241" s="37"/>
      <c r="AT241" s="15" t="s">
        <v>152</v>
      </c>
      <c r="AU241" s="15" t="s">
        <v>148</v>
      </c>
    </row>
    <row r="242" spans="1:65" s="2" customFormat="1" ht="16.5" customHeight="1">
      <c r="A242" s="37"/>
      <c r="B242" s="38"/>
      <c r="C242" s="217" t="s">
        <v>372</v>
      </c>
      <c r="D242" s="217" t="s">
        <v>143</v>
      </c>
      <c r="E242" s="218" t="s">
        <v>373</v>
      </c>
      <c r="F242" s="219" t="s">
        <v>374</v>
      </c>
      <c r="G242" s="220" t="s">
        <v>146</v>
      </c>
      <c r="H242" s="221">
        <v>1</v>
      </c>
      <c r="I242" s="222"/>
      <c r="J242" s="223">
        <f>ROUND(I242*H242,2)</f>
        <v>0</v>
      </c>
      <c r="K242" s="219" t="s">
        <v>32</v>
      </c>
      <c r="L242" s="43"/>
      <c r="M242" s="224" t="s">
        <v>32</v>
      </c>
      <c r="N242" s="225" t="s">
        <v>52</v>
      </c>
      <c r="O242" s="83"/>
      <c r="P242" s="226">
        <f>O242*H242</f>
        <v>0</v>
      </c>
      <c r="Q242" s="226">
        <v>0</v>
      </c>
      <c r="R242" s="226">
        <f>Q242*H242</f>
        <v>0</v>
      </c>
      <c r="S242" s="226">
        <v>0</v>
      </c>
      <c r="T242" s="227">
        <f>S242*H242</f>
        <v>0</v>
      </c>
      <c r="U242" s="37"/>
      <c r="V242" s="37"/>
      <c r="W242" s="37"/>
      <c r="X242" s="37"/>
      <c r="Y242" s="37"/>
      <c r="Z242" s="37"/>
      <c r="AA242" s="37"/>
      <c r="AB242" s="37"/>
      <c r="AC242" s="37"/>
      <c r="AD242" s="37"/>
      <c r="AE242" s="37"/>
      <c r="AR242" s="228" t="s">
        <v>147</v>
      </c>
      <c r="AT242" s="228" t="s">
        <v>143</v>
      </c>
      <c r="AU242" s="228" t="s">
        <v>148</v>
      </c>
      <c r="AY242" s="15" t="s">
        <v>138</v>
      </c>
      <c r="BE242" s="229">
        <f>IF(N242="základní",J242,0)</f>
        <v>0</v>
      </c>
      <c r="BF242" s="229">
        <f>IF(N242="snížená",J242,0)</f>
        <v>0</v>
      </c>
      <c r="BG242" s="229">
        <f>IF(N242="zákl. přenesená",J242,0)</f>
        <v>0</v>
      </c>
      <c r="BH242" s="229">
        <f>IF(N242="sníž. přenesená",J242,0)</f>
        <v>0</v>
      </c>
      <c r="BI242" s="229">
        <f>IF(N242="nulová",J242,0)</f>
        <v>0</v>
      </c>
      <c r="BJ242" s="15" t="s">
        <v>93</v>
      </c>
      <c r="BK242" s="229">
        <f>ROUND(I242*H242,2)</f>
        <v>0</v>
      </c>
      <c r="BL242" s="15" t="s">
        <v>147</v>
      </c>
      <c r="BM242" s="228" t="s">
        <v>375</v>
      </c>
    </row>
    <row r="243" spans="1:47" s="2" customFormat="1" ht="12">
      <c r="A243" s="37"/>
      <c r="B243" s="38"/>
      <c r="C243" s="39"/>
      <c r="D243" s="230" t="s">
        <v>150</v>
      </c>
      <c r="E243" s="39"/>
      <c r="F243" s="231" t="s">
        <v>374</v>
      </c>
      <c r="G243" s="39"/>
      <c r="H243" s="39"/>
      <c r="I243" s="135"/>
      <c r="J243" s="39"/>
      <c r="K243" s="39"/>
      <c r="L243" s="43"/>
      <c r="M243" s="232"/>
      <c r="N243" s="233"/>
      <c r="O243" s="83"/>
      <c r="P243" s="83"/>
      <c r="Q243" s="83"/>
      <c r="R243" s="83"/>
      <c r="S243" s="83"/>
      <c r="T243" s="84"/>
      <c r="U243" s="37"/>
      <c r="V243" s="37"/>
      <c r="W243" s="37"/>
      <c r="X243" s="37"/>
      <c r="Y243" s="37"/>
      <c r="Z243" s="37"/>
      <c r="AA243" s="37"/>
      <c r="AB243" s="37"/>
      <c r="AC243" s="37"/>
      <c r="AD243" s="37"/>
      <c r="AE243" s="37"/>
      <c r="AT243" s="15" t="s">
        <v>150</v>
      </c>
      <c r="AU243" s="15" t="s">
        <v>148</v>
      </c>
    </row>
    <row r="244" spans="1:47" s="2" customFormat="1" ht="12">
      <c r="A244" s="37"/>
      <c r="B244" s="38"/>
      <c r="C244" s="39"/>
      <c r="D244" s="230" t="s">
        <v>152</v>
      </c>
      <c r="E244" s="39"/>
      <c r="F244" s="234" t="s">
        <v>376</v>
      </c>
      <c r="G244" s="39"/>
      <c r="H244" s="39"/>
      <c r="I244" s="135"/>
      <c r="J244" s="39"/>
      <c r="K244" s="39"/>
      <c r="L244" s="43"/>
      <c r="M244" s="232"/>
      <c r="N244" s="233"/>
      <c r="O244" s="83"/>
      <c r="P244" s="83"/>
      <c r="Q244" s="83"/>
      <c r="R244" s="83"/>
      <c r="S244" s="83"/>
      <c r="T244" s="84"/>
      <c r="U244" s="37"/>
      <c r="V244" s="37"/>
      <c r="W244" s="37"/>
      <c r="X244" s="37"/>
      <c r="Y244" s="37"/>
      <c r="Z244" s="37"/>
      <c r="AA244" s="37"/>
      <c r="AB244" s="37"/>
      <c r="AC244" s="37"/>
      <c r="AD244" s="37"/>
      <c r="AE244" s="37"/>
      <c r="AT244" s="15" t="s">
        <v>152</v>
      </c>
      <c r="AU244" s="15" t="s">
        <v>148</v>
      </c>
    </row>
    <row r="245" spans="1:63" s="12" customFormat="1" ht="20.85" customHeight="1">
      <c r="A245" s="12"/>
      <c r="B245" s="201"/>
      <c r="C245" s="202"/>
      <c r="D245" s="203" t="s">
        <v>79</v>
      </c>
      <c r="E245" s="215" t="s">
        <v>377</v>
      </c>
      <c r="F245" s="215" t="s">
        <v>378</v>
      </c>
      <c r="G245" s="202"/>
      <c r="H245" s="202"/>
      <c r="I245" s="205"/>
      <c r="J245" s="216">
        <f>BK245</f>
        <v>0</v>
      </c>
      <c r="K245" s="202"/>
      <c r="L245" s="207"/>
      <c r="M245" s="208"/>
      <c r="N245" s="209"/>
      <c r="O245" s="209"/>
      <c r="P245" s="210">
        <f>SUM(P246:P254)</f>
        <v>0</v>
      </c>
      <c r="Q245" s="209"/>
      <c r="R245" s="210">
        <f>SUM(R246:R254)</f>
        <v>0</v>
      </c>
      <c r="S245" s="209"/>
      <c r="T245" s="211">
        <f>SUM(T246:T254)</f>
        <v>0</v>
      </c>
      <c r="U245" s="12"/>
      <c r="V245" s="12"/>
      <c r="W245" s="12"/>
      <c r="X245" s="12"/>
      <c r="Y245" s="12"/>
      <c r="Z245" s="12"/>
      <c r="AA245" s="12"/>
      <c r="AB245" s="12"/>
      <c r="AC245" s="12"/>
      <c r="AD245" s="12"/>
      <c r="AE245" s="12"/>
      <c r="AR245" s="212" t="s">
        <v>88</v>
      </c>
      <c r="AT245" s="213" t="s">
        <v>79</v>
      </c>
      <c r="AU245" s="213" t="s">
        <v>93</v>
      </c>
      <c r="AY245" s="212" t="s">
        <v>138</v>
      </c>
      <c r="BK245" s="214">
        <f>SUM(BK246:BK254)</f>
        <v>0</v>
      </c>
    </row>
    <row r="246" spans="1:65" s="2" customFormat="1" ht="16.5" customHeight="1">
      <c r="A246" s="37"/>
      <c r="B246" s="38"/>
      <c r="C246" s="217" t="s">
        <v>379</v>
      </c>
      <c r="D246" s="217" t="s">
        <v>143</v>
      </c>
      <c r="E246" s="218" t="s">
        <v>380</v>
      </c>
      <c r="F246" s="219" t="s">
        <v>381</v>
      </c>
      <c r="G246" s="220" t="s">
        <v>146</v>
      </c>
      <c r="H246" s="221">
        <v>1</v>
      </c>
      <c r="I246" s="222"/>
      <c r="J246" s="223">
        <f>ROUND(I246*H246,2)</f>
        <v>0</v>
      </c>
      <c r="K246" s="219" t="s">
        <v>32</v>
      </c>
      <c r="L246" s="43"/>
      <c r="M246" s="224" t="s">
        <v>32</v>
      </c>
      <c r="N246" s="225" t="s">
        <v>52</v>
      </c>
      <c r="O246" s="83"/>
      <c r="P246" s="226">
        <f>O246*H246</f>
        <v>0</v>
      </c>
      <c r="Q246" s="226">
        <v>0</v>
      </c>
      <c r="R246" s="226">
        <f>Q246*H246</f>
        <v>0</v>
      </c>
      <c r="S246" s="226">
        <v>0</v>
      </c>
      <c r="T246" s="227">
        <f>S246*H246</f>
        <v>0</v>
      </c>
      <c r="U246" s="37"/>
      <c r="V246" s="37"/>
      <c r="W246" s="37"/>
      <c r="X246" s="37"/>
      <c r="Y246" s="37"/>
      <c r="Z246" s="37"/>
      <c r="AA246" s="37"/>
      <c r="AB246" s="37"/>
      <c r="AC246" s="37"/>
      <c r="AD246" s="37"/>
      <c r="AE246" s="37"/>
      <c r="AR246" s="228" t="s">
        <v>147</v>
      </c>
      <c r="AT246" s="228" t="s">
        <v>143</v>
      </c>
      <c r="AU246" s="228" t="s">
        <v>148</v>
      </c>
      <c r="AY246" s="15" t="s">
        <v>138</v>
      </c>
      <c r="BE246" s="229">
        <f>IF(N246="základní",J246,0)</f>
        <v>0</v>
      </c>
      <c r="BF246" s="229">
        <f>IF(N246="snížená",J246,0)</f>
        <v>0</v>
      </c>
      <c r="BG246" s="229">
        <f>IF(N246="zákl. přenesená",J246,0)</f>
        <v>0</v>
      </c>
      <c r="BH246" s="229">
        <f>IF(N246="sníž. přenesená",J246,0)</f>
        <v>0</v>
      </c>
      <c r="BI246" s="229">
        <f>IF(N246="nulová",J246,0)</f>
        <v>0</v>
      </c>
      <c r="BJ246" s="15" t="s">
        <v>93</v>
      </c>
      <c r="BK246" s="229">
        <f>ROUND(I246*H246,2)</f>
        <v>0</v>
      </c>
      <c r="BL246" s="15" t="s">
        <v>147</v>
      </c>
      <c r="BM246" s="228" t="s">
        <v>382</v>
      </c>
    </row>
    <row r="247" spans="1:47" s="2" customFormat="1" ht="12">
      <c r="A247" s="37"/>
      <c r="B247" s="38"/>
      <c r="C247" s="39"/>
      <c r="D247" s="230" t="s">
        <v>150</v>
      </c>
      <c r="E247" s="39"/>
      <c r="F247" s="231" t="s">
        <v>383</v>
      </c>
      <c r="G247" s="39"/>
      <c r="H247" s="39"/>
      <c r="I247" s="135"/>
      <c r="J247" s="39"/>
      <c r="K247" s="39"/>
      <c r="L247" s="43"/>
      <c r="M247" s="232"/>
      <c r="N247" s="233"/>
      <c r="O247" s="83"/>
      <c r="P247" s="83"/>
      <c r="Q247" s="83"/>
      <c r="R247" s="83"/>
      <c r="S247" s="83"/>
      <c r="T247" s="84"/>
      <c r="U247" s="37"/>
      <c r="V247" s="37"/>
      <c r="W247" s="37"/>
      <c r="X247" s="37"/>
      <c r="Y247" s="37"/>
      <c r="Z247" s="37"/>
      <c r="AA247" s="37"/>
      <c r="AB247" s="37"/>
      <c r="AC247" s="37"/>
      <c r="AD247" s="37"/>
      <c r="AE247" s="37"/>
      <c r="AT247" s="15" t="s">
        <v>150</v>
      </c>
      <c r="AU247" s="15" t="s">
        <v>148</v>
      </c>
    </row>
    <row r="248" spans="1:47" s="2" customFormat="1" ht="12">
      <c r="A248" s="37"/>
      <c r="B248" s="38"/>
      <c r="C248" s="39"/>
      <c r="D248" s="230" t="s">
        <v>152</v>
      </c>
      <c r="E248" s="39"/>
      <c r="F248" s="234" t="s">
        <v>384</v>
      </c>
      <c r="G248" s="39"/>
      <c r="H248" s="39"/>
      <c r="I248" s="135"/>
      <c r="J248" s="39"/>
      <c r="K248" s="39"/>
      <c r="L248" s="43"/>
      <c r="M248" s="232"/>
      <c r="N248" s="233"/>
      <c r="O248" s="83"/>
      <c r="P248" s="83"/>
      <c r="Q248" s="83"/>
      <c r="R248" s="83"/>
      <c r="S248" s="83"/>
      <c r="T248" s="84"/>
      <c r="U248" s="37"/>
      <c r="V248" s="37"/>
      <c r="W248" s="37"/>
      <c r="X248" s="37"/>
      <c r="Y248" s="37"/>
      <c r="Z248" s="37"/>
      <c r="AA248" s="37"/>
      <c r="AB248" s="37"/>
      <c r="AC248" s="37"/>
      <c r="AD248" s="37"/>
      <c r="AE248" s="37"/>
      <c r="AT248" s="15" t="s">
        <v>152</v>
      </c>
      <c r="AU248" s="15" t="s">
        <v>148</v>
      </c>
    </row>
    <row r="249" spans="1:65" s="2" customFormat="1" ht="16.5" customHeight="1">
      <c r="A249" s="37"/>
      <c r="B249" s="38"/>
      <c r="C249" s="217" t="s">
        <v>385</v>
      </c>
      <c r="D249" s="217" t="s">
        <v>143</v>
      </c>
      <c r="E249" s="218" t="s">
        <v>386</v>
      </c>
      <c r="F249" s="219" t="s">
        <v>387</v>
      </c>
      <c r="G249" s="220" t="s">
        <v>146</v>
      </c>
      <c r="H249" s="221">
        <v>1</v>
      </c>
      <c r="I249" s="222"/>
      <c r="J249" s="223">
        <f>ROUND(I249*H249,2)</f>
        <v>0</v>
      </c>
      <c r="K249" s="219" t="s">
        <v>32</v>
      </c>
      <c r="L249" s="43"/>
      <c r="M249" s="224" t="s">
        <v>32</v>
      </c>
      <c r="N249" s="225" t="s">
        <v>52</v>
      </c>
      <c r="O249" s="83"/>
      <c r="P249" s="226">
        <f>O249*H249</f>
        <v>0</v>
      </c>
      <c r="Q249" s="226">
        <v>0</v>
      </c>
      <c r="R249" s="226">
        <f>Q249*H249</f>
        <v>0</v>
      </c>
      <c r="S249" s="226">
        <v>0</v>
      </c>
      <c r="T249" s="227">
        <f>S249*H249</f>
        <v>0</v>
      </c>
      <c r="U249" s="37"/>
      <c r="V249" s="37"/>
      <c r="W249" s="37"/>
      <c r="X249" s="37"/>
      <c r="Y249" s="37"/>
      <c r="Z249" s="37"/>
      <c r="AA249" s="37"/>
      <c r="AB249" s="37"/>
      <c r="AC249" s="37"/>
      <c r="AD249" s="37"/>
      <c r="AE249" s="37"/>
      <c r="AR249" s="228" t="s">
        <v>147</v>
      </c>
      <c r="AT249" s="228" t="s">
        <v>143</v>
      </c>
      <c r="AU249" s="228" t="s">
        <v>148</v>
      </c>
      <c r="AY249" s="15" t="s">
        <v>138</v>
      </c>
      <c r="BE249" s="229">
        <f>IF(N249="základní",J249,0)</f>
        <v>0</v>
      </c>
      <c r="BF249" s="229">
        <f>IF(N249="snížená",J249,0)</f>
        <v>0</v>
      </c>
      <c r="BG249" s="229">
        <f>IF(N249="zákl. přenesená",J249,0)</f>
        <v>0</v>
      </c>
      <c r="BH249" s="229">
        <f>IF(N249="sníž. přenesená",J249,0)</f>
        <v>0</v>
      </c>
      <c r="BI249" s="229">
        <f>IF(N249="nulová",J249,0)</f>
        <v>0</v>
      </c>
      <c r="BJ249" s="15" t="s">
        <v>93</v>
      </c>
      <c r="BK249" s="229">
        <f>ROUND(I249*H249,2)</f>
        <v>0</v>
      </c>
      <c r="BL249" s="15" t="s">
        <v>147</v>
      </c>
      <c r="BM249" s="228" t="s">
        <v>388</v>
      </c>
    </row>
    <row r="250" spans="1:47" s="2" customFormat="1" ht="12">
      <c r="A250" s="37"/>
      <c r="B250" s="38"/>
      <c r="C250" s="39"/>
      <c r="D250" s="230" t="s">
        <v>150</v>
      </c>
      <c r="E250" s="39"/>
      <c r="F250" s="231" t="s">
        <v>387</v>
      </c>
      <c r="G250" s="39"/>
      <c r="H250" s="39"/>
      <c r="I250" s="135"/>
      <c r="J250" s="39"/>
      <c r="K250" s="39"/>
      <c r="L250" s="43"/>
      <c r="M250" s="232"/>
      <c r="N250" s="233"/>
      <c r="O250" s="83"/>
      <c r="P250" s="83"/>
      <c r="Q250" s="83"/>
      <c r="R250" s="83"/>
      <c r="S250" s="83"/>
      <c r="T250" s="84"/>
      <c r="U250" s="37"/>
      <c r="V250" s="37"/>
      <c r="W250" s="37"/>
      <c r="X250" s="37"/>
      <c r="Y250" s="37"/>
      <c r="Z250" s="37"/>
      <c r="AA250" s="37"/>
      <c r="AB250" s="37"/>
      <c r="AC250" s="37"/>
      <c r="AD250" s="37"/>
      <c r="AE250" s="37"/>
      <c r="AT250" s="15" t="s">
        <v>150</v>
      </c>
      <c r="AU250" s="15" t="s">
        <v>148</v>
      </c>
    </row>
    <row r="251" spans="1:47" s="2" customFormat="1" ht="12">
      <c r="A251" s="37"/>
      <c r="B251" s="38"/>
      <c r="C251" s="39"/>
      <c r="D251" s="230" t="s">
        <v>152</v>
      </c>
      <c r="E251" s="39"/>
      <c r="F251" s="234" t="s">
        <v>389</v>
      </c>
      <c r="G251" s="39"/>
      <c r="H251" s="39"/>
      <c r="I251" s="135"/>
      <c r="J251" s="39"/>
      <c r="K251" s="39"/>
      <c r="L251" s="43"/>
      <c r="M251" s="232"/>
      <c r="N251" s="233"/>
      <c r="O251" s="83"/>
      <c r="P251" s="83"/>
      <c r="Q251" s="83"/>
      <c r="R251" s="83"/>
      <c r="S251" s="83"/>
      <c r="T251" s="84"/>
      <c r="U251" s="37"/>
      <c r="V251" s="37"/>
      <c r="W251" s="37"/>
      <c r="X251" s="37"/>
      <c r="Y251" s="37"/>
      <c r="Z251" s="37"/>
      <c r="AA251" s="37"/>
      <c r="AB251" s="37"/>
      <c r="AC251" s="37"/>
      <c r="AD251" s="37"/>
      <c r="AE251" s="37"/>
      <c r="AT251" s="15" t="s">
        <v>152</v>
      </c>
      <c r="AU251" s="15" t="s">
        <v>148</v>
      </c>
    </row>
    <row r="252" spans="1:65" s="2" customFormat="1" ht="16.5" customHeight="1">
      <c r="A252" s="37"/>
      <c r="B252" s="38"/>
      <c r="C252" s="217" t="s">
        <v>390</v>
      </c>
      <c r="D252" s="217" t="s">
        <v>143</v>
      </c>
      <c r="E252" s="218" t="s">
        <v>391</v>
      </c>
      <c r="F252" s="219" t="s">
        <v>392</v>
      </c>
      <c r="G252" s="220" t="s">
        <v>146</v>
      </c>
      <c r="H252" s="221">
        <v>1</v>
      </c>
      <c r="I252" s="222"/>
      <c r="J252" s="223">
        <f>ROUND(I252*H252,2)</f>
        <v>0</v>
      </c>
      <c r="K252" s="219" t="s">
        <v>32</v>
      </c>
      <c r="L252" s="43"/>
      <c r="M252" s="224" t="s">
        <v>32</v>
      </c>
      <c r="N252" s="225" t="s">
        <v>52</v>
      </c>
      <c r="O252" s="83"/>
      <c r="P252" s="226">
        <f>O252*H252</f>
        <v>0</v>
      </c>
      <c r="Q252" s="226">
        <v>0</v>
      </c>
      <c r="R252" s="226">
        <f>Q252*H252</f>
        <v>0</v>
      </c>
      <c r="S252" s="226">
        <v>0</v>
      </c>
      <c r="T252" s="227">
        <f>S252*H252</f>
        <v>0</v>
      </c>
      <c r="U252" s="37"/>
      <c r="V252" s="37"/>
      <c r="W252" s="37"/>
      <c r="X252" s="37"/>
      <c r="Y252" s="37"/>
      <c r="Z252" s="37"/>
      <c r="AA252" s="37"/>
      <c r="AB252" s="37"/>
      <c r="AC252" s="37"/>
      <c r="AD252" s="37"/>
      <c r="AE252" s="37"/>
      <c r="AR252" s="228" t="s">
        <v>147</v>
      </c>
      <c r="AT252" s="228" t="s">
        <v>143</v>
      </c>
      <c r="AU252" s="228" t="s">
        <v>148</v>
      </c>
      <c r="AY252" s="15" t="s">
        <v>138</v>
      </c>
      <c r="BE252" s="229">
        <f>IF(N252="základní",J252,0)</f>
        <v>0</v>
      </c>
      <c r="BF252" s="229">
        <f>IF(N252="snížená",J252,0)</f>
        <v>0</v>
      </c>
      <c r="BG252" s="229">
        <f>IF(N252="zákl. přenesená",J252,0)</f>
        <v>0</v>
      </c>
      <c r="BH252" s="229">
        <f>IF(N252="sníž. přenesená",J252,0)</f>
        <v>0</v>
      </c>
      <c r="BI252" s="229">
        <f>IF(N252="nulová",J252,0)</f>
        <v>0</v>
      </c>
      <c r="BJ252" s="15" t="s">
        <v>93</v>
      </c>
      <c r="BK252" s="229">
        <f>ROUND(I252*H252,2)</f>
        <v>0</v>
      </c>
      <c r="BL252" s="15" t="s">
        <v>147</v>
      </c>
      <c r="BM252" s="228" t="s">
        <v>393</v>
      </c>
    </row>
    <row r="253" spans="1:47" s="2" customFormat="1" ht="12">
      <c r="A253" s="37"/>
      <c r="B253" s="38"/>
      <c r="C253" s="39"/>
      <c r="D253" s="230" t="s">
        <v>150</v>
      </c>
      <c r="E253" s="39"/>
      <c r="F253" s="231" t="s">
        <v>392</v>
      </c>
      <c r="G253" s="39"/>
      <c r="H253" s="39"/>
      <c r="I253" s="135"/>
      <c r="J253" s="39"/>
      <c r="K253" s="39"/>
      <c r="L253" s="43"/>
      <c r="M253" s="232"/>
      <c r="N253" s="233"/>
      <c r="O253" s="83"/>
      <c r="P253" s="83"/>
      <c r="Q253" s="83"/>
      <c r="R253" s="83"/>
      <c r="S253" s="83"/>
      <c r="T253" s="84"/>
      <c r="U253" s="37"/>
      <c r="V253" s="37"/>
      <c r="W253" s="37"/>
      <c r="X253" s="37"/>
      <c r="Y253" s="37"/>
      <c r="Z253" s="37"/>
      <c r="AA253" s="37"/>
      <c r="AB253" s="37"/>
      <c r="AC253" s="37"/>
      <c r="AD253" s="37"/>
      <c r="AE253" s="37"/>
      <c r="AT253" s="15" t="s">
        <v>150</v>
      </c>
      <c r="AU253" s="15" t="s">
        <v>148</v>
      </c>
    </row>
    <row r="254" spans="1:47" s="2" customFormat="1" ht="12">
      <c r="A254" s="37"/>
      <c r="B254" s="38"/>
      <c r="C254" s="39"/>
      <c r="D254" s="230" t="s">
        <v>152</v>
      </c>
      <c r="E254" s="39"/>
      <c r="F254" s="234" t="s">
        <v>394</v>
      </c>
      <c r="G254" s="39"/>
      <c r="H254" s="39"/>
      <c r="I254" s="135"/>
      <c r="J254" s="39"/>
      <c r="K254" s="39"/>
      <c r="L254" s="43"/>
      <c r="M254" s="232"/>
      <c r="N254" s="233"/>
      <c r="O254" s="83"/>
      <c r="P254" s="83"/>
      <c r="Q254" s="83"/>
      <c r="R254" s="83"/>
      <c r="S254" s="83"/>
      <c r="T254" s="84"/>
      <c r="U254" s="37"/>
      <c r="V254" s="37"/>
      <c r="W254" s="37"/>
      <c r="X254" s="37"/>
      <c r="Y254" s="37"/>
      <c r="Z254" s="37"/>
      <c r="AA254" s="37"/>
      <c r="AB254" s="37"/>
      <c r="AC254" s="37"/>
      <c r="AD254" s="37"/>
      <c r="AE254" s="37"/>
      <c r="AT254" s="15" t="s">
        <v>152</v>
      </c>
      <c r="AU254" s="15" t="s">
        <v>148</v>
      </c>
    </row>
    <row r="255" spans="1:63" s="12" customFormat="1" ht="20.85" customHeight="1">
      <c r="A255" s="12"/>
      <c r="B255" s="201"/>
      <c r="C255" s="202"/>
      <c r="D255" s="203" t="s">
        <v>79</v>
      </c>
      <c r="E255" s="215" t="s">
        <v>395</v>
      </c>
      <c r="F255" s="215" t="s">
        <v>396</v>
      </c>
      <c r="G255" s="202"/>
      <c r="H255" s="202"/>
      <c r="I255" s="205"/>
      <c r="J255" s="216">
        <f>BK255</f>
        <v>0</v>
      </c>
      <c r="K255" s="202"/>
      <c r="L255" s="207"/>
      <c r="M255" s="208"/>
      <c r="N255" s="209"/>
      <c r="O255" s="209"/>
      <c r="P255" s="210">
        <f>SUM(P256:P270)</f>
        <v>0</v>
      </c>
      <c r="Q255" s="209"/>
      <c r="R255" s="210">
        <f>SUM(R256:R270)</f>
        <v>0</v>
      </c>
      <c r="S255" s="209"/>
      <c r="T255" s="211">
        <f>SUM(T256:T270)</f>
        <v>0</v>
      </c>
      <c r="U255" s="12"/>
      <c r="V255" s="12"/>
      <c r="W255" s="12"/>
      <c r="X255" s="12"/>
      <c r="Y255" s="12"/>
      <c r="Z255" s="12"/>
      <c r="AA255" s="12"/>
      <c r="AB255" s="12"/>
      <c r="AC255" s="12"/>
      <c r="AD255" s="12"/>
      <c r="AE255" s="12"/>
      <c r="AR255" s="212" t="s">
        <v>88</v>
      </c>
      <c r="AT255" s="213" t="s">
        <v>79</v>
      </c>
      <c r="AU255" s="213" t="s">
        <v>93</v>
      </c>
      <c r="AY255" s="212" t="s">
        <v>138</v>
      </c>
      <c r="BK255" s="214">
        <f>SUM(BK256:BK270)</f>
        <v>0</v>
      </c>
    </row>
    <row r="256" spans="1:65" s="2" customFormat="1" ht="16.5" customHeight="1">
      <c r="A256" s="37"/>
      <c r="B256" s="38"/>
      <c r="C256" s="217" t="s">
        <v>397</v>
      </c>
      <c r="D256" s="217" t="s">
        <v>143</v>
      </c>
      <c r="E256" s="218" t="s">
        <v>398</v>
      </c>
      <c r="F256" s="219" t="s">
        <v>399</v>
      </c>
      <c r="G256" s="220" t="s">
        <v>146</v>
      </c>
      <c r="H256" s="221">
        <v>1</v>
      </c>
      <c r="I256" s="222"/>
      <c r="J256" s="223">
        <f>ROUND(I256*H256,2)</f>
        <v>0</v>
      </c>
      <c r="K256" s="219" t="s">
        <v>32</v>
      </c>
      <c r="L256" s="43"/>
      <c r="M256" s="224" t="s">
        <v>32</v>
      </c>
      <c r="N256" s="225" t="s">
        <v>52</v>
      </c>
      <c r="O256" s="83"/>
      <c r="P256" s="226">
        <f>O256*H256</f>
        <v>0</v>
      </c>
      <c r="Q256" s="226">
        <v>0</v>
      </c>
      <c r="R256" s="226">
        <f>Q256*H256</f>
        <v>0</v>
      </c>
      <c r="S256" s="226">
        <v>0</v>
      </c>
      <c r="T256" s="227">
        <f>S256*H256</f>
        <v>0</v>
      </c>
      <c r="U256" s="37"/>
      <c r="V256" s="37"/>
      <c r="W256" s="37"/>
      <c r="X256" s="37"/>
      <c r="Y256" s="37"/>
      <c r="Z256" s="37"/>
      <c r="AA256" s="37"/>
      <c r="AB256" s="37"/>
      <c r="AC256" s="37"/>
      <c r="AD256" s="37"/>
      <c r="AE256" s="37"/>
      <c r="AR256" s="228" t="s">
        <v>147</v>
      </c>
      <c r="AT256" s="228" t="s">
        <v>143</v>
      </c>
      <c r="AU256" s="228" t="s">
        <v>148</v>
      </c>
      <c r="AY256" s="15" t="s">
        <v>138</v>
      </c>
      <c r="BE256" s="229">
        <f>IF(N256="základní",J256,0)</f>
        <v>0</v>
      </c>
      <c r="BF256" s="229">
        <f>IF(N256="snížená",J256,0)</f>
        <v>0</v>
      </c>
      <c r="BG256" s="229">
        <f>IF(N256="zákl. přenesená",J256,0)</f>
        <v>0</v>
      </c>
      <c r="BH256" s="229">
        <f>IF(N256="sníž. přenesená",J256,0)</f>
        <v>0</v>
      </c>
      <c r="BI256" s="229">
        <f>IF(N256="nulová",J256,0)</f>
        <v>0</v>
      </c>
      <c r="BJ256" s="15" t="s">
        <v>93</v>
      </c>
      <c r="BK256" s="229">
        <f>ROUND(I256*H256,2)</f>
        <v>0</v>
      </c>
      <c r="BL256" s="15" t="s">
        <v>147</v>
      </c>
      <c r="BM256" s="228" t="s">
        <v>400</v>
      </c>
    </row>
    <row r="257" spans="1:47" s="2" customFormat="1" ht="12">
      <c r="A257" s="37"/>
      <c r="B257" s="38"/>
      <c r="C257" s="39"/>
      <c r="D257" s="230" t="s">
        <v>150</v>
      </c>
      <c r="E257" s="39"/>
      <c r="F257" s="231" t="s">
        <v>399</v>
      </c>
      <c r="G257" s="39"/>
      <c r="H257" s="39"/>
      <c r="I257" s="135"/>
      <c r="J257" s="39"/>
      <c r="K257" s="39"/>
      <c r="L257" s="43"/>
      <c r="M257" s="232"/>
      <c r="N257" s="233"/>
      <c r="O257" s="83"/>
      <c r="P257" s="83"/>
      <c r="Q257" s="83"/>
      <c r="R257" s="83"/>
      <c r="S257" s="83"/>
      <c r="T257" s="84"/>
      <c r="U257" s="37"/>
      <c r="V257" s="37"/>
      <c r="W257" s="37"/>
      <c r="X257" s="37"/>
      <c r="Y257" s="37"/>
      <c r="Z257" s="37"/>
      <c r="AA257" s="37"/>
      <c r="AB257" s="37"/>
      <c r="AC257" s="37"/>
      <c r="AD257" s="37"/>
      <c r="AE257" s="37"/>
      <c r="AT257" s="15" t="s">
        <v>150</v>
      </c>
      <c r="AU257" s="15" t="s">
        <v>148</v>
      </c>
    </row>
    <row r="258" spans="1:47" s="2" customFormat="1" ht="12">
      <c r="A258" s="37"/>
      <c r="B258" s="38"/>
      <c r="C258" s="39"/>
      <c r="D258" s="230" t="s">
        <v>152</v>
      </c>
      <c r="E258" s="39"/>
      <c r="F258" s="234" t="s">
        <v>401</v>
      </c>
      <c r="G258" s="39"/>
      <c r="H258" s="39"/>
      <c r="I258" s="135"/>
      <c r="J258" s="39"/>
      <c r="K258" s="39"/>
      <c r="L258" s="43"/>
      <c r="M258" s="232"/>
      <c r="N258" s="233"/>
      <c r="O258" s="83"/>
      <c r="P258" s="83"/>
      <c r="Q258" s="83"/>
      <c r="R258" s="83"/>
      <c r="S258" s="83"/>
      <c r="T258" s="84"/>
      <c r="U258" s="37"/>
      <c r="V258" s="37"/>
      <c r="W258" s="37"/>
      <c r="X258" s="37"/>
      <c r="Y258" s="37"/>
      <c r="Z258" s="37"/>
      <c r="AA258" s="37"/>
      <c r="AB258" s="37"/>
      <c r="AC258" s="37"/>
      <c r="AD258" s="37"/>
      <c r="AE258" s="37"/>
      <c r="AT258" s="15" t="s">
        <v>152</v>
      </c>
      <c r="AU258" s="15" t="s">
        <v>148</v>
      </c>
    </row>
    <row r="259" spans="1:65" s="2" customFormat="1" ht="16.5" customHeight="1">
      <c r="A259" s="37"/>
      <c r="B259" s="38"/>
      <c r="C259" s="217" t="s">
        <v>402</v>
      </c>
      <c r="D259" s="217" t="s">
        <v>143</v>
      </c>
      <c r="E259" s="218" t="s">
        <v>403</v>
      </c>
      <c r="F259" s="219" t="s">
        <v>404</v>
      </c>
      <c r="G259" s="220" t="s">
        <v>146</v>
      </c>
      <c r="H259" s="221">
        <v>1</v>
      </c>
      <c r="I259" s="222"/>
      <c r="J259" s="223">
        <f>ROUND(I259*H259,2)</f>
        <v>0</v>
      </c>
      <c r="K259" s="219" t="s">
        <v>32</v>
      </c>
      <c r="L259" s="43"/>
      <c r="M259" s="224" t="s">
        <v>32</v>
      </c>
      <c r="N259" s="225" t="s">
        <v>52</v>
      </c>
      <c r="O259" s="83"/>
      <c r="P259" s="226">
        <f>O259*H259</f>
        <v>0</v>
      </c>
      <c r="Q259" s="226">
        <v>0</v>
      </c>
      <c r="R259" s="226">
        <f>Q259*H259</f>
        <v>0</v>
      </c>
      <c r="S259" s="226">
        <v>0</v>
      </c>
      <c r="T259" s="227">
        <f>S259*H259</f>
        <v>0</v>
      </c>
      <c r="U259" s="37"/>
      <c r="V259" s="37"/>
      <c r="W259" s="37"/>
      <c r="X259" s="37"/>
      <c r="Y259" s="37"/>
      <c r="Z259" s="37"/>
      <c r="AA259" s="37"/>
      <c r="AB259" s="37"/>
      <c r="AC259" s="37"/>
      <c r="AD259" s="37"/>
      <c r="AE259" s="37"/>
      <c r="AR259" s="228" t="s">
        <v>147</v>
      </c>
      <c r="AT259" s="228" t="s">
        <v>143</v>
      </c>
      <c r="AU259" s="228" t="s">
        <v>148</v>
      </c>
      <c r="AY259" s="15" t="s">
        <v>138</v>
      </c>
      <c r="BE259" s="229">
        <f>IF(N259="základní",J259,0)</f>
        <v>0</v>
      </c>
      <c r="BF259" s="229">
        <f>IF(N259="snížená",J259,0)</f>
        <v>0</v>
      </c>
      <c r="BG259" s="229">
        <f>IF(N259="zákl. přenesená",J259,0)</f>
        <v>0</v>
      </c>
      <c r="BH259" s="229">
        <f>IF(N259="sníž. přenesená",J259,0)</f>
        <v>0</v>
      </c>
      <c r="BI259" s="229">
        <f>IF(N259="nulová",J259,0)</f>
        <v>0</v>
      </c>
      <c r="BJ259" s="15" t="s">
        <v>93</v>
      </c>
      <c r="BK259" s="229">
        <f>ROUND(I259*H259,2)</f>
        <v>0</v>
      </c>
      <c r="BL259" s="15" t="s">
        <v>147</v>
      </c>
      <c r="BM259" s="228" t="s">
        <v>405</v>
      </c>
    </row>
    <row r="260" spans="1:47" s="2" customFormat="1" ht="12">
      <c r="A260" s="37"/>
      <c r="B260" s="38"/>
      <c r="C260" s="39"/>
      <c r="D260" s="230" t="s">
        <v>150</v>
      </c>
      <c r="E260" s="39"/>
      <c r="F260" s="231" t="s">
        <v>404</v>
      </c>
      <c r="G260" s="39"/>
      <c r="H260" s="39"/>
      <c r="I260" s="135"/>
      <c r="J260" s="39"/>
      <c r="K260" s="39"/>
      <c r="L260" s="43"/>
      <c r="M260" s="232"/>
      <c r="N260" s="233"/>
      <c r="O260" s="83"/>
      <c r="P260" s="83"/>
      <c r="Q260" s="83"/>
      <c r="R260" s="83"/>
      <c r="S260" s="83"/>
      <c r="T260" s="84"/>
      <c r="U260" s="37"/>
      <c r="V260" s="37"/>
      <c r="W260" s="37"/>
      <c r="X260" s="37"/>
      <c r="Y260" s="37"/>
      <c r="Z260" s="37"/>
      <c r="AA260" s="37"/>
      <c r="AB260" s="37"/>
      <c r="AC260" s="37"/>
      <c r="AD260" s="37"/>
      <c r="AE260" s="37"/>
      <c r="AT260" s="15" t="s">
        <v>150</v>
      </c>
      <c r="AU260" s="15" t="s">
        <v>148</v>
      </c>
    </row>
    <row r="261" spans="1:47" s="2" customFormat="1" ht="12">
      <c r="A261" s="37"/>
      <c r="B261" s="38"/>
      <c r="C261" s="39"/>
      <c r="D261" s="230" t="s">
        <v>152</v>
      </c>
      <c r="E261" s="39"/>
      <c r="F261" s="234" t="s">
        <v>406</v>
      </c>
      <c r="G261" s="39"/>
      <c r="H261" s="39"/>
      <c r="I261" s="135"/>
      <c r="J261" s="39"/>
      <c r="K261" s="39"/>
      <c r="L261" s="43"/>
      <c r="M261" s="232"/>
      <c r="N261" s="233"/>
      <c r="O261" s="83"/>
      <c r="P261" s="83"/>
      <c r="Q261" s="83"/>
      <c r="R261" s="83"/>
      <c r="S261" s="83"/>
      <c r="T261" s="84"/>
      <c r="U261" s="37"/>
      <c r="V261" s="37"/>
      <c r="W261" s="37"/>
      <c r="X261" s="37"/>
      <c r="Y261" s="37"/>
      <c r="Z261" s="37"/>
      <c r="AA261" s="37"/>
      <c r="AB261" s="37"/>
      <c r="AC261" s="37"/>
      <c r="AD261" s="37"/>
      <c r="AE261" s="37"/>
      <c r="AT261" s="15" t="s">
        <v>152</v>
      </c>
      <c r="AU261" s="15" t="s">
        <v>148</v>
      </c>
    </row>
    <row r="262" spans="1:65" s="2" customFormat="1" ht="16.5" customHeight="1">
      <c r="A262" s="37"/>
      <c r="B262" s="38"/>
      <c r="C262" s="217" t="s">
        <v>407</v>
      </c>
      <c r="D262" s="217" t="s">
        <v>143</v>
      </c>
      <c r="E262" s="218" t="s">
        <v>408</v>
      </c>
      <c r="F262" s="219" t="s">
        <v>196</v>
      </c>
      <c r="G262" s="220" t="s">
        <v>146</v>
      </c>
      <c r="H262" s="221">
        <v>1</v>
      </c>
      <c r="I262" s="222"/>
      <c r="J262" s="223">
        <f>ROUND(I262*H262,2)</f>
        <v>0</v>
      </c>
      <c r="K262" s="219" t="s">
        <v>32</v>
      </c>
      <c r="L262" s="43"/>
      <c r="M262" s="224" t="s">
        <v>32</v>
      </c>
      <c r="N262" s="225" t="s">
        <v>52</v>
      </c>
      <c r="O262" s="83"/>
      <c r="P262" s="226">
        <f>O262*H262</f>
        <v>0</v>
      </c>
      <c r="Q262" s="226">
        <v>0</v>
      </c>
      <c r="R262" s="226">
        <f>Q262*H262</f>
        <v>0</v>
      </c>
      <c r="S262" s="226">
        <v>0</v>
      </c>
      <c r="T262" s="227">
        <f>S262*H262</f>
        <v>0</v>
      </c>
      <c r="U262" s="37"/>
      <c r="V262" s="37"/>
      <c r="W262" s="37"/>
      <c r="X262" s="37"/>
      <c r="Y262" s="37"/>
      <c r="Z262" s="37"/>
      <c r="AA262" s="37"/>
      <c r="AB262" s="37"/>
      <c r="AC262" s="37"/>
      <c r="AD262" s="37"/>
      <c r="AE262" s="37"/>
      <c r="AR262" s="228" t="s">
        <v>147</v>
      </c>
      <c r="AT262" s="228" t="s">
        <v>143</v>
      </c>
      <c r="AU262" s="228" t="s">
        <v>148</v>
      </c>
      <c r="AY262" s="15" t="s">
        <v>138</v>
      </c>
      <c r="BE262" s="229">
        <f>IF(N262="základní",J262,0)</f>
        <v>0</v>
      </c>
      <c r="BF262" s="229">
        <f>IF(N262="snížená",J262,0)</f>
        <v>0</v>
      </c>
      <c r="BG262" s="229">
        <f>IF(N262="zákl. přenesená",J262,0)</f>
        <v>0</v>
      </c>
      <c r="BH262" s="229">
        <f>IF(N262="sníž. přenesená",J262,0)</f>
        <v>0</v>
      </c>
      <c r="BI262" s="229">
        <f>IF(N262="nulová",J262,0)</f>
        <v>0</v>
      </c>
      <c r="BJ262" s="15" t="s">
        <v>93</v>
      </c>
      <c r="BK262" s="229">
        <f>ROUND(I262*H262,2)</f>
        <v>0</v>
      </c>
      <c r="BL262" s="15" t="s">
        <v>147</v>
      </c>
      <c r="BM262" s="228" t="s">
        <v>409</v>
      </c>
    </row>
    <row r="263" spans="1:47" s="2" customFormat="1" ht="12">
      <c r="A263" s="37"/>
      <c r="B263" s="38"/>
      <c r="C263" s="39"/>
      <c r="D263" s="230" t="s">
        <v>150</v>
      </c>
      <c r="E263" s="39"/>
      <c r="F263" s="231" t="s">
        <v>196</v>
      </c>
      <c r="G263" s="39"/>
      <c r="H263" s="39"/>
      <c r="I263" s="135"/>
      <c r="J263" s="39"/>
      <c r="K263" s="39"/>
      <c r="L263" s="43"/>
      <c r="M263" s="232"/>
      <c r="N263" s="233"/>
      <c r="O263" s="83"/>
      <c r="P263" s="83"/>
      <c r="Q263" s="83"/>
      <c r="R263" s="83"/>
      <c r="S263" s="83"/>
      <c r="T263" s="84"/>
      <c r="U263" s="37"/>
      <c r="V263" s="37"/>
      <c r="W263" s="37"/>
      <c r="X263" s="37"/>
      <c r="Y263" s="37"/>
      <c r="Z263" s="37"/>
      <c r="AA263" s="37"/>
      <c r="AB263" s="37"/>
      <c r="AC263" s="37"/>
      <c r="AD263" s="37"/>
      <c r="AE263" s="37"/>
      <c r="AT263" s="15" t="s">
        <v>150</v>
      </c>
      <c r="AU263" s="15" t="s">
        <v>148</v>
      </c>
    </row>
    <row r="264" spans="1:47" s="2" customFormat="1" ht="12">
      <c r="A264" s="37"/>
      <c r="B264" s="38"/>
      <c r="C264" s="39"/>
      <c r="D264" s="230" t="s">
        <v>152</v>
      </c>
      <c r="E264" s="39"/>
      <c r="F264" s="234" t="s">
        <v>410</v>
      </c>
      <c r="G264" s="39"/>
      <c r="H264" s="39"/>
      <c r="I264" s="135"/>
      <c r="J264" s="39"/>
      <c r="K264" s="39"/>
      <c r="L264" s="43"/>
      <c r="M264" s="232"/>
      <c r="N264" s="233"/>
      <c r="O264" s="83"/>
      <c r="P264" s="83"/>
      <c r="Q264" s="83"/>
      <c r="R264" s="83"/>
      <c r="S264" s="83"/>
      <c r="T264" s="84"/>
      <c r="U264" s="37"/>
      <c r="V264" s="37"/>
      <c r="W264" s="37"/>
      <c r="X264" s="37"/>
      <c r="Y264" s="37"/>
      <c r="Z264" s="37"/>
      <c r="AA264" s="37"/>
      <c r="AB264" s="37"/>
      <c r="AC264" s="37"/>
      <c r="AD264" s="37"/>
      <c r="AE264" s="37"/>
      <c r="AT264" s="15" t="s">
        <v>152</v>
      </c>
      <c r="AU264" s="15" t="s">
        <v>148</v>
      </c>
    </row>
    <row r="265" spans="1:65" s="2" customFormat="1" ht="16.5" customHeight="1">
      <c r="A265" s="37"/>
      <c r="B265" s="38"/>
      <c r="C265" s="217" t="s">
        <v>411</v>
      </c>
      <c r="D265" s="217" t="s">
        <v>143</v>
      </c>
      <c r="E265" s="218" t="s">
        <v>412</v>
      </c>
      <c r="F265" s="219" t="s">
        <v>413</v>
      </c>
      <c r="G265" s="220" t="s">
        <v>146</v>
      </c>
      <c r="H265" s="221">
        <v>1</v>
      </c>
      <c r="I265" s="222"/>
      <c r="J265" s="223">
        <f>ROUND(I265*H265,2)</f>
        <v>0</v>
      </c>
      <c r="K265" s="219" t="s">
        <v>32</v>
      </c>
      <c r="L265" s="43"/>
      <c r="M265" s="224" t="s">
        <v>32</v>
      </c>
      <c r="N265" s="225" t="s">
        <v>52</v>
      </c>
      <c r="O265" s="83"/>
      <c r="P265" s="226">
        <f>O265*H265</f>
        <v>0</v>
      </c>
      <c r="Q265" s="226">
        <v>0</v>
      </c>
      <c r="R265" s="226">
        <f>Q265*H265</f>
        <v>0</v>
      </c>
      <c r="S265" s="226">
        <v>0</v>
      </c>
      <c r="T265" s="227">
        <f>S265*H265</f>
        <v>0</v>
      </c>
      <c r="U265" s="37"/>
      <c r="V265" s="37"/>
      <c r="W265" s="37"/>
      <c r="X265" s="37"/>
      <c r="Y265" s="37"/>
      <c r="Z265" s="37"/>
      <c r="AA265" s="37"/>
      <c r="AB265" s="37"/>
      <c r="AC265" s="37"/>
      <c r="AD265" s="37"/>
      <c r="AE265" s="37"/>
      <c r="AR265" s="228" t="s">
        <v>147</v>
      </c>
      <c r="AT265" s="228" t="s">
        <v>143</v>
      </c>
      <c r="AU265" s="228" t="s">
        <v>148</v>
      </c>
      <c r="AY265" s="15" t="s">
        <v>138</v>
      </c>
      <c r="BE265" s="229">
        <f>IF(N265="základní",J265,0)</f>
        <v>0</v>
      </c>
      <c r="BF265" s="229">
        <f>IF(N265="snížená",J265,0)</f>
        <v>0</v>
      </c>
      <c r="BG265" s="229">
        <f>IF(N265="zákl. přenesená",J265,0)</f>
        <v>0</v>
      </c>
      <c r="BH265" s="229">
        <f>IF(N265="sníž. přenesená",J265,0)</f>
        <v>0</v>
      </c>
      <c r="BI265" s="229">
        <f>IF(N265="nulová",J265,0)</f>
        <v>0</v>
      </c>
      <c r="BJ265" s="15" t="s">
        <v>93</v>
      </c>
      <c r="BK265" s="229">
        <f>ROUND(I265*H265,2)</f>
        <v>0</v>
      </c>
      <c r="BL265" s="15" t="s">
        <v>147</v>
      </c>
      <c r="BM265" s="228" t="s">
        <v>414</v>
      </c>
    </row>
    <row r="266" spans="1:47" s="2" customFormat="1" ht="12">
      <c r="A266" s="37"/>
      <c r="B266" s="38"/>
      <c r="C266" s="39"/>
      <c r="D266" s="230" t="s">
        <v>150</v>
      </c>
      <c r="E266" s="39"/>
      <c r="F266" s="231" t="s">
        <v>413</v>
      </c>
      <c r="G266" s="39"/>
      <c r="H266" s="39"/>
      <c r="I266" s="135"/>
      <c r="J266" s="39"/>
      <c r="K266" s="39"/>
      <c r="L266" s="43"/>
      <c r="M266" s="232"/>
      <c r="N266" s="233"/>
      <c r="O266" s="83"/>
      <c r="P266" s="83"/>
      <c r="Q266" s="83"/>
      <c r="R266" s="83"/>
      <c r="S266" s="83"/>
      <c r="T266" s="84"/>
      <c r="U266" s="37"/>
      <c r="V266" s="37"/>
      <c r="W266" s="37"/>
      <c r="X266" s="37"/>
      <c r="Y266" s="37"/>
      <c r="Z266" s="37"/>
      <c r="AA266" s="37"/>
      <c r="AB266" s="37"/>
      <c r="AC266" s="37"/>
      <c r="AD266" s="37"/>
      <c r="AE266" s="37"/>
      <c r="AT266" s="15" t="s">
        <v>150</v>
      </c>
      <c r="AU266" s="15" t="s">
        <v>148</v>
      </c>
    </row>
    <row r="267" spans="1:47" s="2" customFormat="1" ht="12">
      <c r="A267" s="37"/>
      <c r="B267" s="38"/>
      <c r="C267" s="39"/>
      <c r="D267" s="230" t="s">
        <v>152</v>
      </c>
      <c r="E267" s="39"/>
      <c r="F267" s="234" t="s">
        <v>415</v>
      </c>
      <c r="G267" s="39"/>
      <c r="H267" s="39"/>
      <c r="I267" s="135"/>
      <c r="J267" s="39"/>
      <c r="K267" s="39"/>
      <c r="L267" s="43"/>
      <c r="M267" s="232"/>
      <c r="N267" s="233"/>
      <c r="O267" s="83"/>
      <c r="P267" s="83"/>
      <c r="Q267" s="83"/>
      <c r="R267" s="83"/>
      <c r="S267" s="83"/>
      <c r="T267" s="84"/>
      <c r="U267" s="37"/>
      <c r="V267" s="37"/>
      <c r="W267" s="37"/>
      <c r="X267" s="37"/>
      <c r="Y267" s="37"/>
      <c r="Z267" s="37"/>
      <c r="AA267" s="37"/>
      <c r="AB267" s="37"/>
      <c r="AC267" s="37"/>
      <c r="AD267" s="37"/>
      <c r="AE267" s="37"/>
      <c r="AT267" s="15" t="s">
        <v>152</v>
      </c>
      <c r="AU267" s="15" t="s">
        <v>148</v>
      </c>
    </row>
    <row r="268" spans="1:65" s="2" customFormat="1" ht="16.5" customHeight="1">
      <c r="A268" s="37"/>
      <c r="B268" s="38"/>
      <c r="C268" s="217" t="s">
        <v>416</v>
      </c>
      <c r="D268" s="217" t="s">
        <v>143</v>
      </c>
      <c r="E268" s="218" t="s">
        <v>417</v>
      </c>
      <c r="F268" s="219" t="s">
        <v>418</v>
      </c>
      <c r="G268" s="220" t="s">
        <v>146</v>
      </c>
      <c r="H268" s="221">
        <v>10</v>
      </c>
      <c r="I268" s="222"/>
      <c r="J268" s="223">
        <f>ROUND(I268*H268,2)</f>
        <v>0</v>
      </c>
      <c r="K268" s="219" t="s">
        <v>32</v>
      </c>
      <c r="L268" s="43"/>
      <c r="M268" s="224" t="s">
        <v>32</v>
      </c>
      <c r="N268" s="225" t="s">
        <v>52</v>
      </c>
      <c r="O268" s="83"/>
      <c r="P268" s="226">
        <f>O268*H268</f>
        <v>0</v>
      </c>
      <c r="Q268" s="226">
        <v>0</v>
      </c>
      <c r="R268" s="226">
        <f>Q268*H268</f>
        <v>0</v>
      </c>
      <c r="S268" s="226">
        <v>0</v>
      </c>
      <c r="T268" s="227">
        <f>S268*H268</f>
        <v>0</v>
      </c>
      <c r="U268" s="37"/>
      <c r="V268" s="37"/>
      <c r="W268" s="37"/>
      <c r="X268" s="37"/>
      <c r="Y268" s="37"/>
      <c r="Z268" s="37"/>
      <c r="AA268" s="37"/>
      <c r="AB268" s="37"/>
      <c r="AC268" s="37"/>
      <c r="AD268" s="37"/>
      <c r="AE268" s="37"/>
      <c r="AR268" s="228" t="s">
        <v>147</v>
      </c>
      <c r="AT268" s="228" t="s">
        <v>143</v>
      </c>
      <c r="AU268" s="228" t="s">
        <v>148</v>
      </c>
      <c r="AY268" s="15" t="s">
        <v>138</v>
      </c>
      <c r="BE268" s="229">
        <f>IF(N268="základní",J268,0)</f>
        <v>0</v>
      </c>
      <c r="BF268" s="229">
        <f>IF(N268="snížená",J268,0)</f>
        <v>0</v>
      </c>
      <c r="BG268" s="229">
        <f>IF(N268="zákl. přenesená",J268,0)</f>
        <v>0</v>
      </c>
      <c r="BH268" s="229">
        <f>IF(N268="sníž. přenesená",J268,0)</f>
        <v>0</v>
      </c>
      <c r="BI268" s="229">
        <f>IF(N268="nulová",J268,0)</f>
        <v>0</v>
      </c>
      <c r="BJ268" s="15" t="s">
        <v>93</v>
      </c>
      <c r="BK268" s="229">
        <f>ROUND(I268*H268,2)</f>
        <v>0</v>
      </c>
      <c r="BL268" s="15" t="s">
        <v>147</v>
      </c>
      <c r="BM268" s="228" t="s">
        <v>419</v>
      </c>
    </row>
    <row r="269" spans="1:47" s="2" customFormat="1" ht="12">
      <c r="A269" s="37"/>
      <c r="B269" s="38"/>
      <c r="C269" s="39"/>
      <c r="D269" s="230" t="s">
        <v>150</v>
      </c>
      <c r="E269" s="39"/>
      <c r="F269" s="231" t="s">
        <v>420</v>
      </c>
      <c r="G269" s="39"/>
      <c r="H269" s="39"/>
      <c r="I269" s="135"/>
      <c r="J269" s="39"/>
      <c r="K269" s="39"/>
      <c r="L269" s="43"/>
      <c r="M269" s="232"/>
      <c r="N269" s="233"/>
      <c r="O269" s="83"/>
      <c r="P269" s="83"/>
      <c r="Q269" s="83"/>
      <c r="R269" s="83"/>
      <c r="S269" s="83"/>
      <c r="T269" s="84"/>
      <c r="U269" s="37"/>
      <c r="V269" s="37"/>
      <c r="W269" s="37"/>
      <c r="X269" s="37"/>
      <c r="Y269" s="37"/>
      <c r="Z269" s="37"/>
      <c r="AA269" s="37"/>
      <c r="AB269" s="37"/>
      <c r="AC269" s="37"/>
      <c r="AD269" s="37"/>
      <c r="AE269" s="37"/>
      <c r="AT269" s="15" t="s">
        <v>150</v>
      </c>
      <c r="AU269" s="15" t="s">
        <v>148</v>
      </c>
    </row>
    <row r="270" spans="1:47" s="2" customFormat="1" ht="12">
      <c r="A270" s="37"/>
      <c r="B270" s="38"/>
      <c r="C270" s="39"/>
      <c r="D270" s="230" t="s">
        <v>152</v>
      </c>
      <c r="E270" s="39"/>
      <c r="F270" s="234" t="s">
        <v>421</v>
      </c>
      <c r="G270" s="39"/>
      <c r="H270" s="39"/>
      <c r="I270" s="135"/>
      <c r="J270" s="39"/>
      <c r="K270" s="39"/>
      <c r="L270" s="43"/>
      <c r="M270" s="232"/>
      <c r="N270" s="233"/>
      <c r="O270" s="83"/>
      <c r="P270" s="83"/>
      <c r="Q270" s="83"/>
      <c r="R270" s="83"/>
      <c r="S270" s="83"/>
      <c r="T270" s="84"/>
      <c r="U270" s="37"/>
      <c r="V270" s="37"/>
      <c r="W270" s="37"/>
      <c r="X270" s="37"/>
      <c r="Y270" s="37"/>
      <c r="Z270" s="37"/>
      <c r="AA270" s="37"/>
      <c r="AB270" s="37"/>
      <c r="AC270" s="37"/>
      <c r="AD270" s="37"/>
      <c r="AE270" s="37"/>
      <c r="AT270" s="15" t="s">
        <v>152</v>
      </c>
      <c r="AU270" s="15" t="s">
        <v>148</v>
      </c>
    </row>
    <row r="271" spans="1:63" s="12" customFormat="1" ht="20.85" customHeight="1">
      <c r="A271" s="12"/>
      <c r="B271" s="201"/>
      <c r="C271" s="202"/>
      <c r="D271" s="203" t="s">
        <v>79</v>
      </c>
      <c r="E271" s="215" t="s">
        <v>422</v>
      </c>
      <c r="F271" s="215" t="s">
        <v>423</v>
      </c>
      <c r="G271" s="202"/>
      <c r="H271" s="202"/>
      <c r="I271" s="205"/>
      <c r="J271" s="216">
        <f>BK271</f>
        <v>0</v>
      </c>
      <c r="K271" s="202"/>
      <c r="L271" s="207"/>
      <c r="M271" s="208"/>
      <c r="N271" s="209"/>
      <c r="O271" s="209"/>
      <c r="P271" s="210">
        <f>SUM(P272:P304)</f>
        <v>0</v>
      </c>
      <c r="Q271" s="209"/>
      <c r="R271" s="210">
        <f>SUM(R272:R304)</f>
        <v>0</v>
      </c>
      <c r="S271" s="209"/>
      <c r="T271" s="211">
        <f>SUM(T272:T304)</f>
        <v>0</v>
      </c>
      <c r="U271" s="12"/>
      <c r="V271" s="12"/>
      <c r="W271" s="12"/>
      <c r="X271" s="12"/>
      <c r="Y271" s="12"/>
      <c r="Z271" s="12"/>
      <c r="AA271" s="12"/>
      <c r="AB271" s="12"/>
      <c r="AC271" s="12"/>
      <c r="AD271" s="12"/>
      <c r="AE271" s="12"/>
      <c r="AR271" s="212" t="s">
        <v>88</v>
      </c>
      <c r="AT271" s="213" t="s">
        <v>79</v>
      </c>
      <c r="AU271" s="213" t="s">
        <v>93</v>
      </c>
      <c r="AY271" s="212" t="s">
        <v>138</v>
      </c>
      <c r="BK271" s="214">
        <f>SUM(BK272:BK304)</f>
        <v>0</v>
      </c>
    </row>
    <row r="272" spans="1:65" s="2" customFormat="1" ht="16.5" customHeight="1">
      <c r="A272" s="37"/>
      <c r="B272" s="38"/>
      <c r="C272" s="217" t="s">
        <v>424</v>
      </c>
      <c r="D272" s="217" t="s">
        <v>143</v>
      </c>
      <c r="E272" s="218" t="s">
        <v>425</v>
      </c>
      <c r="F272" s="219" t="s">
        <v>426</v>
      </c>
      <c r="G272" s="220" t="s">
        <v>146</v>
      </c>
      <c r="H272" s="221">
        <v>1</v>
      </c>
      <c r="I272" s="222"/>
      <c r="J272" s="223">
        <f>ROUND(I272*H272,2)</f>
        <v>0</v>
      </c>
      <c r="K272" s="219" t="s">
        <v>32</v>
      </c>
      <c r="L272" s="43"/>
      <c r="M272" s="224" t="s">
        <v>32</v>
      </c>
      <c r="N272" s="225" t="s">
        <v>52</v>
      </c>
      <c r="O272" s="83"/>
      <c r="P272" s="226">
        <f>O272*H272</f>
        <v>0</v>
      </c>
      <c r="Q272" s="226">
        <v>0</v>
      </c>
      <c r="R272" s="226">
        <f>Q272*H272</f>
        <v>0</v>
      </c>
      <c r="S272" s="226">
        <v>0</v>
      </c>
      <c r="T272" s="227">
        <f>S272*H272</f>
        <v>0</v>
      </c>
      <c r="U272" s="37"/>
      <c r="V272" s="37"/>
      <c r="W272" s="37"/>
      <c r="X272" s="37"/>
      <c r="Y272" s="37"/>
      <c r="Z272" s="37"/>
      <c r="AA272" s="37"/>
      <c r="AB272" s="37"/>
      <c r="AC272" s="37"/>
      <c r="AD272" s="37"/>
      <c r="AE272" s="37"/>
      <c r="AR272" s="228" t="s">
        <v>147</v>
      </c>
      <c r="AT272" s="228" t="s">
        <v>143</v>
      </c>
      <c r="AU272" s="228" t="s">
        <v>148</v>
      </c>
      <c r="AY272" s="15" t="s">
        <v>138</v>
      </c>
      <c r="BE272" s="229">
        <f>IF(N272="základní",J272,0)</f>
        <v>0</v>
      </c>
      <c r="BF272" s="229">
        <f>IF(N272="snížená",J272,0)</f>
        <v>0</v>
      </c>
      <c r="BG272" s="229">
        <f>IF(N272="zákl. přenesená",J272,0)</f>
        <v>0</v>
      </c>
      <c r="BH272" s="229">
        <f>IF(N272="sníž. přenesená",J272,0)</f>
        <v>0</v>
      </c>
      <c r="BI272" s="229">
        <f>IF(N272="nulová",J272,0)</f>
        <v>0</v>
      </c>
      <c r="BJ272" s="15" t="s">
        <v>93</v>
      </c>
      <c r="BK272" s="229">
        <f>ROUND(I272*H272,2)</f>
        <v>0</v>
      </c>
      <c r="BL272" s="15" t="s">
        <v>147</v>
      </c>
      <c r="BM272" s="228" t="s">
        <v>427</v>
      </c>
    </row>
    <row r="273" spans="1:47" s="2" customFormat="1" ht="12">
      <c r="A273" s="37"/>
      <c r="B273" s="38"/>
      <c r="C273" s="39"/>
      <c r="D273" s="230" t="s">
        <v>150</v>
      </c>
      <c r="E273" s="39"/>
      <c r="F273" s="231" t="s">
        <v>426</v>
      </c>
      <c r="G273" s="39"/>
      <c r="H273" s="39"/>
      <c r="I273" s="135"/>
      <c r="J273" s="39"/>
      <c r="K273" s="39"/>
      <c r="L273" s="43"/>
      <c r="M273" s="232"/>
      <c r="N273" s="233"/>
      <c r="O273" s="83"/>
      <c r="P273" s="83"/>
      <c r="Q273" s="83"/>
      <c r="R273" s="83"/>
      <c r="S273" s="83"/>
      <c r="T273" s="84"/>
      <c r="U273" s="37"/>
      <c r="V273" s="37"/>
      <c r="W273" s="37"/>
      <c r="X273" s="37"/>
      <c r="Y273" s="37"/>
      <c r="Z273" s="37"/>
      <c r="AA273" s="37"/>
      <c r="AB273" s="37"/>
      <c r="AC273" s="37"/>
      <c r="AD273" s="37"/>
      <c r="AE273" s="37"/>
      <c r="AT273" s="15" t="s">
        <v>150</v>
      </c>
      <c r="AU273" s="15" t="s">
        <v>148</v>
      </c>
    </row>
    <row r="274" spans="1:47" s="2" customFormat="1" ht="12">
      <c r="A274" s="37"/>
      <c r="B274" s="38"/>
      <c r="C274" s="39"/>
      <c r="D274" s="230" t="s">
        <v>152</v>
      </c>
      <c r="E274" s="39"/>
      <c r="F274" s="234" t="s">
        <v>428</v>
      </c>
      <c r="G274" s="39"/>
      <c r="H274" s="39"/>
      <c r="I274" s="135"/>
      <c r="J274" s="39"/>
      <c r="K274" s="39"/>
      <c r="L274" s="43"/>
      <c r="M274" s="232"/>
      <c r="N274" s="233"/>
      <c r="O274" s="83"/>
      <c r="P274" s="83"/>
      <c r="Q274" s="83"/>
      <c r="R274" s="83"/>
      <c r="S274" s="83"/>
      <c r="T274" s="84"/>
      <c r="U274" s="37"/>
      <c r="V274" s="37"/>
      <c r="W274" s="37"/>
      <c r="X274" s="37"/>
      <c r="Y274" s="37"/>
      <c r="Z274" s="37"/>
      <c r="AA274" s="37"/>
      <c r="AB274" s="37"/>
      <c r="AC274" s="37"/>
      <c r="AD274" s="37"/>
      <c r="AE274" s="37"/>
      <c r="AT274" s="15" t="s">
        <v>152</v>
      </c>
      <c r="AU274" s="15" t="s">
        <v>148</v>
      </c>
    </row>
    <row r="275" spans="1:65" s="2" customFormat="1" ht="16.5" customHeight="1">
      <c r="A275" s="37"/>
      <c r="B275" s="38"/>
      <c r="C275" s="217" t="s">
        <v>429</v>
      </c>
      <c r="D275" s="217" t="s">
        <v>143</v>
      </c>
      <c r="E275" s="218" t="s">
        <v>430</v>
      </c>
      <c r="F275" s="219" t="s">
        <v>269</v>
      </c>
      <c r="G275" s="220" t="s">
        <v>146</v>
      </c>
      <c r="H275" s="221">
        <v>1</v>
      </c>
      <c r="I275" s="222"/>
      <c r="J275" s="223">
        <f>ROUND(I275*H275,2)</f>
        <v>0</v>
      </c>
      <c r="K275" s="219" t="s">
        <v>32</v>
      </c>
      <c r="L275" s="43"/>
      <c r="M275" s="224" t="s">
        <v>32</v>
      </c>
      <c r="N275" s="225" t="s">
        <v>52</v>
      </c>
      <c r="O275" s="83"/>
      <c r="P275" s="226">
        <f>O275*H275</f>
        <v>0</v>
      </c>
      <c r="Q275" s="226">
        <v>0</v>
      </c>
      <c r="R275" s="226">
        <f>Q275*H275</f>
        <v>0</v>
      </c>
      <c r="S275" s="226">
        <v>0</v>
      </c>
      <c r="T275" s="227">
        <f>S275*H275</f>
        <v>0</v>
      </c>
      <c r="U275" s="37"/>
      <c r="V275" s="37"/>
      <c r="W275" s="37"/>
      <c r="X275" s="37"/>
      <c r="Y275" s="37"/>
      <c r="Z275" s="37"/>
      <c r="AA275" s="37"/>
      <c r="AB275" s="37"/>
      <c r="AC275" s="37"/>
      <c r="AD275" s="37"/>
      <c r="AE275" s="37"/>
      <c r="AR275" s="228" t="s">
        <v>147</v>
      </c>
      <c r="AT275" s="228" t="s">
        <v>143</v>
      </c>
      <c r="AU275" s="228" t="s">
        <v>148</v>
      </c>
      <c r="AY275" s="15" t="s">
        <v>138</v>
      </c>
      <c r="BE275" s="229">
        <f>IF(N275="základní",J275,0)</f>
        <v>0</v>
      </c>
      <c r="BF275" s="229">
        <f>IF(N275="snížená",J275,0)</f>
        <v>0</v>
      </c>
      <c r="BG275" s="229">
        <f>IF(N275="zákl. přenesená",J275,0)</f>
        <v>0</v>
      </c>
      <c r="BH275" s="229">
        <f>IF(N275="sníž. přenesená",J275,0)</f>
        <v>0</v>
      </c>
      <c r="BI275" s="229">
        <f>IF(N275="nulová",J275,0)</f>
        <v>0</v>
      </c>
      <c r="BJ275" s="15" t="s">
        <v>93</v>
      </c>
      <c r="BK275" s="229">
        <f>ROUND(I275*H275,2)</f>
        <v>0</v>
      </c>
      <c r="BL275" s="15" t="s">
        <v>147</v>
      </c>
      <c r="BM275" s="228" t="s">
        <v>431</v>
      </c>
    </row>
    <row r="276" spans="1:47" s="2" customFormat="1" ht="12">
      <c r="A276" s="37"/>
      <c r="B276" s="38"/>
      <c r="C276" s="39"/>
      <c r="D276" s="230" t="s">
        <v>150</v>
      </c>
      <c r="E276" s="39"/>
      <c r="F276" s="231" t="s">
        <v>269</v>
      </c>
      <c r="G276" s="39"/>
      <c r="H276" s="39"/>
      <c r="I276" s="135"/>
      <c r="J276" s="39"/>
      <c r="K276" s="39"/>
      <c r="L276" s="43"/>
      <c r="M276" s="232"/>
      <c r="N276" s="233"/>
      <c r="O276" s="83"/>
      <c r="P276" s="83"/>
      <c r="Q276" s="83"/>
      <c r="R276" s="83"/>
      <c r="S276" s="83"/>
      <c r="T276" s="84"/>
      <c r="U276" s="37"/>
      <c r="V276" s="37"/>
      <c r="W276" s="37"/>
      <c r="X276" s="37"/>
      <c r="Y276" s="37"/>
      <c r="Z276" s="37"/>
      <c r="AA276" s="37"/>
      <c r="AB276" s="37"/>
      <c r="AC276" s="37"/>
      <c r="AD276" s="37"/>
      <c r="AE276" s="37"/>
      <c r="AT276" s="15" t="s">
        <v>150</v>
      </c>
      <c r="AU276" s="15" t="s">
        <v>148</v>
      </c>
    </row>
    <row r="277" spans="1:47" s="2" customFormat="1" ht="12">
      <c r="A277" s="37"/>
      <c r="B277" s="38"/>
      <c r="C277" s="39"/>
      <c r="D277" s="230" t="s">
        <v>152</v>
      </c>
      <c r="E277" s="39"/>
      <c r="F277" s="234" t="s">
        <v>432</v>
      </c>
      <c r="G277" s="39"/>
      <c r="H277" s="39"/>
      <c r="I277" s="135"/>
      <c r="J277" s="39"/>
      <c r="K277" s="39"/>
      <c r="L277" s="43"/>
      <c r="M277" s="232"/>
      <c r="N277" s="233"/>
      <c r="O277" s="83"/>
      <c r="P277" s="83"/>
      <c r="Q277" s="83"/>
      <c r="R277" s="83"/>
      <c r="S277" s="83"/>
      <c r="T277" s="84"/>
      <c r="U277" s="37"/>
      <c r="V277" s="37"/>
      <c r="W277" s="37"/>
      <c r="X277" s="37"/>
      <c r="Y277" s="37"/>
      <c r="Z277" s="37"/>
      <c r="AA277" s="37"/>
      <c r="AB277" s="37"/>
      <c r="AC277" s="37"/>
      <c r="AD277" s="37"/>
      <c r="AE277" s="37"/>
      <c r="AT277" s="15" t="s">
        <v>152</v>
      </c>
      <c r="AU277" s="15" t="s">
        <v>148</v>
      </c>
    </row>
    <row r="278" spans="1:65" s="2" customFormat="1" ht="16.5" customHeight="1">
      <c r="A278" s="37"/>
      <c r="B278" s="38"/>
      <c r="C278" s="217" t="s">
        <v>433</v>
      </c>
      <c r="D278" s="217" t="s">
        <v>143</v>
      </c>
      <c r="E278" s="218" t="s">
        <v>434</v>
      </c>
      <c r="F278" s="219" t="s">
        <v>435</v>
      </c>
      <c r="G278" s="220" t="s">
        <v>146</v>
      </c>
      <c r="H278" s="221">
        <v>1</v>
      </c>
      <c r="I278" s="222"/>
      <c r="J278" s="223">
        <f>ROUND(I278*H278,2)</f>
        <v>0</v>
      </c>
      <c r="K278" s="219" t="s">
        <v>32</v>
      </c>
      <c r="L278" s="43"/>
      <c r="M278" s="224" t="s">
        <v>32</v>
      </c>
      <c r="N278" s="225" t="s">
        <v>52</v>
      </c>
      <c r="O278" s="83"/>
      <c r="P278" s="226">
        <f>O278*H278</f>
        <v>0</v>
      </c>
      <c r="Q278" s="226">
        <v>0</v>
      </c>
      <c r="R278" s="226">
        <f>Q278*H278</f>
        <v>0</v>
      </c>
      <c r="S278" s="226">
        <v>0</v>
      </c>
      <c r="T278" s="227">
        <f>S278*H278</f>
        <v>0</v>
      </c>
      <c r="U278" s="37"/>
      <c r="V278" s="37"/>
      <c r="W278" s="37"/>
      <c r="X278" s="37"/>
      <c r="Y278" s="37"/>
      <c r="Z278" s="37"/>
      <c r="AA278" s="37"/>
      <c r="AB278" s="37"/>
      <c r="AC278" s="37"/>
      <c r="AD278" s="37"/>
      <c r="AE278" s="37"/>
      <c r="AR278" s="228" t="s">
        <v>147</v>
      </c>
      <c r="AT278" s="228" t="s">
        <v>143</v>
      </c>
      <c r="AU278" s="228" t="s">
        <v>148</v>
      </c>
      <c r="AY278" s="15" t="s">
        <v>138</v>
      </c>
      <c r="BE278" s="229">
        <f>IF(N278="základní",J278,0)</f>
        <v>0</v>
      </c>
      <c r="BF278" s="229">
        <f>IF(N278="snížená",J278,0)</f>
        <v>0</v>
      </c>
      <c r="BG278" s="229">
        <f>IF(N278="zákl. přenesená",J278,0)</f>
        <v>0</v>
      </c>
      <c r="BH278" s="229">
        <f>IF(N278="sníž. přenesená",J278,0)</f>
        <v>0</v>
      </c>
      <c r="BI278" s="229">
        <f>IF(N278="nulová",J278,0)</f>
        <v>0</v>
      </c>
      <c r="BJ278" s="15" t="s">
        <v>93</v>
      </c>
      <c r="BK278" s="229">
        <f>ROUND(I278*H278,2)</f>
        <v>0</v>
      </c>
      <c r="BL278" s="15" t="s">
        <v>147</v>
      </c>
      <c r="BM278" s="228" t="s">
        <v>436</v>
      </c>
    </row>
    <row r="279" spans="1:47" s="2" customFormat="1" ht="12">
      <c r="A279" s="37"/>
      <c r="B279" s="38"/>
      <c r="C279" s="39"/>
      <c r="D279" s="230" t="s">
        <v>150</v>
      </c>
      <c r="E279" s="39"/>
      <c r="F279" s="231" t="s">
        <v>437</v>
      </c>
      <c r="G279" s="39"/>
      <c r="H279" s="39"/>
      <c r="I279" s="135"/>
      <c r="J279" s="39"/>
      <c r="K279" s="39"/>
      <c r="L279" s="43"/>
      <c r="M279" s="232"/>
      <c r="N279" s="233"/>
      <c r="O279" s="83"/>
      <c r="P279" s="83"/>
      <c r="Q279" s="83"/>
      <c r="R279" s="83"/>
      <c r="S279" s="83"/>
      <c r="T279" s="84"/>
      <c r="U279" s="37"/>
      <c r="V279" s="37"/>
      <c r="W279" s="37"/>
      <c r="X279" s="37"/>
      <c r="Y279" s="37"/>
      <c r="Z279" s="37"/>
      <c r="AA279" s="37"/>
      <c r="AB279" s="37"/>
      <c r="AC279" s="37"/>
      <c r="AD279" s="37"/>
      <c r="AE279" s="37"/>
      <c r="AT279" s="15" t="s">
        <v>150</v>
      </c>
      <c r="AU279" s="15" t="s">
        <v>148</v>
      </c>
    </row>
    <row r="280" spans="1:47" s="2" customFormat="1" ht="12">
      <c r="A280" s="37"/>
      <c r="B280" s="38"/>
      <c r="C280" s="39"/>
      <c r="D280" s="230" t="s">
        <v>152</v>
      </c>
      <c r="E280" s="39"/>
      <c r="F280" s="234" t="s">
        <v>438</v>
      </c>
      <c r="G280" s="39"/>
      <c r="H280" s="39"/>
      <c r="I280" s="135"/>
      <c r="J280" s="39"/>
      <c r="K280" s="39"/>
      <c r="L280" s="43"/>
      <c r="M280" s="232"/>
      <c r="N280" s="233"/>
      <c r="O280" s="83"/>
      <c r="P280" s="83"/>
      <c r="Q280" s="83"/>
      <c r="R280" s="83"/>
      <c r="S280" s="83"/>
      <c r="T280" s="84"/>
      <c r="U280" s="37"/>
      <c r="V280" s="37"/>
      <c r="W280" s="37"/>
      <c r="X280" s="37"/>
      <c r="Y280" s="37"/>
      <c r="Z280" s="37"/>
      <c r="AA280" s="37"/>
      <c r="AB280" s="37"/>
      <c r="AC280" s="37"/>
      <c r="AD280" s="37"/>
      <c r="AE280" s="37"/>
      <c r="AT280" s="15" t="s">
        <v>152</v>
      </c>
      <c r="AU280" s="15" t="s">
        <v>148</v>
      </c>
    </row>
    <row r="281" spans="1:65" s="2" customFormat="1" ht="16.5" customHeight="1">
      <c r="A281" s="37"/>
      <c r="B281" s="38"/>
      <c r="C281" s="217" t="s">
        <v>439</v>
      </c>
      <c r="D281" s="217" t="s">
        <v>143</v>
      </c>
      <c r="E281" s="218" t="s">
        <v>440</v>
      </c>
      <c r="F281" s="219" t="s">
        <v>441</v>
      </c>
      <c r="G281" s="220" t="s">
        <v>146</v>
      </c>
      <c r="H281" s="221">
        <v>1</v>
      </c>
      <c r="I281" s="222"/>
      <c r="J281" s="223">
        <f>ROUND(I281*H281,2)</f>
        <v>0</v>
      </c>
      <c r="K281" s="219" t="s">
        <v>32</v>
      </c>
      <c r="L281" s="43"/>
      <c r="M281" s="224" t="s">
        <v>32</v>
      </c>
      <c r="N281" s="225" t="s">
        <v>52</v>
      </c>
      <c r="O281" s="83"/>
      <c r="P281" s="226">
        <f>O281*H281</f>
        <v>0</v>
      </c>
      <c r="Q281" s="226">
        <v>0</v>
      </c>
      <c r="R281" s="226">
        <f>Q281*H281</f>
        <v>0</v>
      </c>
      <c r="S281" s="226">
        <v>0</v>
      </c>
      <c r="T281" s="227">
        <f>S281*H281</f>
        <v>0</v>
      </c>
      <c r="U281" s="37"/>
      <c r="V281" s="37"/>
      <c r="W281" s="37"/>
      <c r="X281" s="37"/>
      <c r="Y281" s="37"/>
      <c r="Z281" s="37"/>
      <c r="AA281" s="37"/>
      <c r="AB281" s="37"/>
      <c r="AC281" s="37"/>
      <c r="AD281" s="37"/>
      <c r="AE281" s="37"/>
      <c r="AR281" s="228" t="s">
        <v>147</v>
      </c>
      <c r="AT281" s="228" t="s">
        <v>143</v>
      </c>
      <c r="AU281" s="228" t="s">
        <v>148</v>
      </c>
      <c r="AY281" s="15" t="s">
        <v>138</v>
      </c>
      <c r="BE281" s="229">
        <f>IF(N281="základní",J281,0)</f>
        <v>0</v>
      </c>
      <c r="BF281" s="229">
        <f>IF(N281="snížená",J281,0)</f>
        <v>0</v>
      </c>
      <c r="BG281" s="229">
        <f>IF(N281="zákl. přenesená",J281,0)</f>
        <v>0</v>
      </c>
      <c r="BH281" s="229">
        <f>IF(N281="sníž. přenesená",J281,0)</f>
        <v>0</v>
      </c>
      <c r="BI281" s="229">
        <f>IF(N281="nulová",J281,0)</f>
        <v>0</v>
      </c>
      <c r="BJ281" s="15" t="s">
        <v>93</v>
      </c>
      <c r="BK281" s="229">
        <f>ROUND(I281*H281,2)</f>
        <v>0</v>
      </c>
      <c r="BL281" s="15" t="s">
        <v>147</v>
      </c>
      <c r="BM281" s="228" t="s">
        <v>442</v>
      </c>
    </row>
    <row r="282" spans="1:47" s="2" customFormat="1" ht="12">
      <c r="A282" s="37"/>
      <c r="B282" s="38"/>
      <c r="C282" s="39"/>
      <c r="D282" s="230" t="s">
        <v>150</v>
      </c>
      <c r="E282" s="39"/>
      <c r="F282" s="231" t="s">
        <v>441</v>
      </c>
      <c r="G282" s="39"/>
      <c r="H282" s="39"/>
      <c r="I282" s="135"/>
      <c r="J282" s="39"/>
      <c r="K282" s="39"/>
      <c r="L282" s="43"/>
      <c r="M282" s="232"/>
      <c r="N282" s="233"/>
      <c r="O282" s="83"/>
      <c r="P282" s="83"/>
      <c r="Q282" s="83"/>
      <c r="R282" s="83"/>
      <c r="S282" s="83"/>
      <c r="T282" s="84"/>
      <c r="U282" s="37"/>
      <c r="V282" s="37"/>
      <c r="W282" s="37"/>
      <c r="X282" s="37"/>
      <c r="Y282" s="37"/>
      <c r="Z282" s="37"/>
      <c r="AA282" s="37"/>
      <c r="AB282" s="37"/>
      <c r="AC282" s="37"/>
      <c r="AD282" s="37"/>
      <c r="AE282" s="37"/>
      <c r="AT282" s="15" t="s">
        <v>150</v>
      </c>
      <c r="AU282" s="15" t="s">
        <v>148</v>
      </c>
    </row>
    <row r="283" spans="1:47" s="2" customFormat="1" ht="12">
      <c r="A283" s="37"/>
      <c r="B283" s="38"/>
      <c r="C283" s="39"/>
      <c r="D283" s="230" t="s">
        <v>152</v>
      </c>
      <c r="E283" s="39"/>
      <c r="F283" s="234" t="s">
        <v>443</v>
      </c>
      <c r="G283" s="39"/>
      <c r="H283" s="39"/>
      <c r="I283" s="135"/>
      <c r="J283" s="39"/>
      <c r="K283" s="39"/>
      <c r="L283" s="43"/>
      <c r="M283" s="232"/>
      <c r="N283" s="233"/>
      <c r="O283" s="83"/>
      <c r="P283" s="83"/>
      <c r="Q283" s="83"/>
      <c r="R283" s="83"/>
      <c r="S283" s="83"/>
      <c r="T283" s="84"/>
      <c r="U283" s="37"/>
      <c r="V283" s="37"/>
      <c r="W283" s="37"/>
      <c r="X283" s="37"/>
      <c r="Y283" s="37"/>
      <c r="Z283" s="37"/>
      <c r="AA283" s="37"/>
      <c r="AB283" s="37"/>
      <c r="AC283" s="37"/>
      <c r="AD283" s="37"/>
      <c r="AE283" s="37"/>
      <c r="AT283" s="15" t="s">
        <v>152</v>
      </c>
      <c r="AU283" s="15" t="s">
        <v>148</v>
      </c>
    </row>
    <row r="284" spans="1:65" s="2" customFormat="1" ht="16.5" customHeight="1">
      <c r="A284" s="37"/>
      <c r="B284" s="38"/>
      <c r="C284" s="217" t="s">
        <v>444</v>
      </c>
      <c r="D284" s="217" t="s">
        <v>143</v>
      </c>
      <c r="E284" s="218" t="s">
        <v>445</v>
      </c>
      <c r="F284" s="219" t="s">
        <v>446</v>
      </c>
      <c r="G284" s="220" t="s">
        <v>146</v>
      </c>
      <c r="H284" s="221">
        <v>1</v>
      </c>
      <c r="I284" s="222"/>
      <c r="J284" s="223">
        <f>ROUND(I284*H284,2)</f>
        <v>0</v>
      </c>
      <c r="K284" s="219" t="s">
        <v>32</v>
      </c>
      <c r="L284" s="43"/>
      <c r="M284" s="224" t="s">
        <v>32</v>
      </c>
      <c r="N284" s="225" t="s">
        <v>52</v>
      </c>
      <c r="O284" s="83"/>
      <c r="P284" s="226">
        <f>O284*H284</f>
        <v>0</v>
      </c>
      <c r="Q284" s="226">
        <v>0</v>
      </c>
      <c r="R284" s="226">
        <f>Q284*H284</f>
        <v>0</v>
      </c>
      <c r="S284" s="226">
        <v>0</v>
      </c>
      <c r="T284" s="227">
        <f>S284*H284</f>
        <v>0</v>
      </c>
      <c r="U284" s="37"/>
      <c r="V284" s="37"/>
      <c r="W284" s="37"/>
      <c r="X284" s="37"/>
      <c r="Y284" s="37"/>
      <c r="Z284" s="37"/>
      <c r="AA284" s="37"/>
      <c r="AB284" s="37"/>
      <c r="AC284" s="37"/>
      <c r="AD284" s="37"/>
      <c r="AE284" s="37"/>
      <c r="AR284" s="228" t="s">
        <v>147</v>
      </c>
      <c r="AT284" s="228" t="s">
        <v>143</v>
      </c>
      <c r="AU284" s="228" t="s">
        <v>148</v>
      </c>
      <c r="AY284" s="15" t="s">
        <v>138</v>
      </c>
      <c r="BE284" s="229">
        <f>IF(N284="základní",J284,0)</f>
        <v>0</v>
      </c>
      <c r="BF284" s="229">
        <f>IF(N284="snížená",J284,0)</f>
        <v>0</v>
      </c>
      <c r="BG284" s="229">
        <f>IF(N284="zákl. přenesená",J284,0)</f>
        <v>0</v>
      </c>
      <c r="BH284" s="229">
        <f>IF(N284="sníž. přenesená",J284,0)</f>
        <v>0</v>
      </c>
      <c r="BI284" s="229">
        <f>IF(N284="nulová",J284,0)</f>
        <v>0</v>
      </c>
      <c r="BJ284" s="15" t="s">
        <v>93</v>
      </c>
      <c r="BK284" s="229">
        <f>ROUND(I284*H284,2)</f>
        <v>0</v>
      </c>
      <c r="BL284" s="15" t="s">
        <v>147</v>
      </c>
      <c r="BM284" s="228" t="s">
        <v>447</v>
      </c>
    </row>
    <row r="285" spans="1:47" s="2" customFormat="1" ht="12">
      <c r="A285" s="37"/>
      <c r="B285" s="38"/>
      <c r="C285" s="39"/>
      <c r="D285" s="230" t="s">
        <v>150</v>
      </c>
      <c r="E285" s="39"/>
      <c r="F285" s="231" t="s">
        <v>446</v>
      </c>
      <c r="G285" s="39"/>
      <c r="H285" s="39"/>
      <c r="I285" s="135"/>
      <c r="J285" s="39"/>
      <c r="K285" s="39"/>
      <c r="L285" s="43"/>
      <c r="M285" s="232"/>
      <c r="N285" s="233"/>
      <c r="O285" s="83"/>
      <c r="P285" s="83"/>
      <c r="Q285" s="83"/>
      <c r="R285" s="83"/>
      <c r="S285" s="83"/>
      <c r="T285" s="84"/>
      <c r="U285" s="37"/>
      <c r="V285" s="37"/>
      <c r="W285" s="37"/>
      <c r="X285" s="37"/>
      <c r="Y285" s="37"/>
      <c r="Z285" s="37"/>
      <c r="AA285" s="37"/>
      <c r="AB285" s="37"/>
      <c r="AC285" s="37"/>
      <c r="AD285" s="37"/>
      <c r="AE285" s="37"/>
      <c r="AT285" s="15" t="s">
        <v>150</v>
      </c>
      <c r="AU285" s="15" t="s">
        <v>148</v>
      </c>
    </row>
    <row r="286" spans="1:47" s="2" customFormat="1" ht="12">
      <c r="A286" s="37"/>
      <c r="B286" s="38"/>
      <c r="C286" s="39"/>
      <c r="D286" s="230" t="s">
        <v>152</v>
      </c>
      <c r="E286" s="39"/>
      <c r="F286" s="234" t="s">
        <v>448</v>
      </c>
      <c r="G286" s="39"/>
      <c r="H286" s="39"/>
      <c r="I286" s="135"/>
      <c r="J286" s="39"/>
      <c r="K286" s="39"/>
      <c r="L286" s="43"/>
      <c r="M286" s="232"/>
      <c r="N286" s="233"/>
      <c r="O286" s="83"/>
      <c r="P286" s="83"/>
      <c r="Q286" s="83"/>
      <c r="R286" s="83"/>
      <c r="S286" s="83"/>
      <c r="T286" s="84"/>
      <c r="U286" s="37"/>
      <c r="V286" s="37"/>
      <c r="W286" s="37"/>
      <c r="X286" s="37"/>
      <c r="Y286" s="37"/>
      <c r="Z286" s="37"/>
      <c r="AA286" s="37"/>
      <c r="AB286" s="37"/>
      <c r="AC286" s="37"/>
      <c r="AD286" s="37"/>
      <c r="AE286" s="37"/>
      <c r="AT286" s="15" t="s">
        <v>152</v>
      </c>
      <c r="AU286" s="15" t="s">
        <v>148</v>
      </c>
    </row>
    <row r="287" spans="1:65" s="2" customFormat="1" ht="16.5" customHeight="1">
      <c r="A287" s="37"/>
      <c r="B287" s="38"/>
      <c r="C287" s="217" t="s">
        <v>449</v>
      </c>
      <c r="D287" s="217" t="s">
        <v>143</v>
      </c>
      <c r="E287" s="218" t="s">
        <v>450</v>
      </c>
      <c r="F287" s="219" t="s">
        <v>451</v>
      </c>
      <c r="G287" s="220" t="s">
        <v>146</v>
      </c>
      <c r="H287" s="221">
        <v>1</v>
      </c>
      <c r="I287" s="222"/>
      <c r="J287" s="223">
        <f>ROUND(I287*H287,2)</f>
        <v>0</v>
      </c>
      <c r="K287" s="219" t="s">
        <v>32</v>
      </c>
      <c r="L287" s="43"/>
      <c r="M287" s="224" t="s">
        <v>32</v>
      </c>
      <c r="N287" s="225" t="s">
        <v>52</v>
      </c>
      <c r="O287" s="83"/>
      <c r="P287" s="226">
        <f>O287*H287</f>
        <v>0</v>
      </c>
      <c r="Q287" s="226">
        <v>0</v>
      </c>
      <c r="R287" s="226">
        <f>Q287*H287</f>
        <v>0</v>
      </c>
      <c r="S287" s="226">
        <v>0</v>
      </c>
      <c r="T287" s="227">
        <f>S287*H287</f>
        <v>0</v>
      </c>
      <c r="U287" s="37"/>
      <c r="V287" s="37"/>
      <c r="W287" s="37"/>
      <c r="X287" s="37"/>
      <c r="Y287" s="37"/>
      <c r="Z287" s="37"/>
      <c r="AA287" s="37"/>
      <c r="AB287" s="37"/>
      <c r="AC287" s="37"/>
      <c r="AD287" s="37"/>
      <c r="AE287" s="37"/>
      <c r="AR287" s="228" t="s">
        <v>147</v>
      </c>
      <c r="AT287" s="228" t="s">
        <v>143</v>
      </c>
      <c r="AU287" s="228" t="s">
        <v>148</v>
      </c>
      <c r="AY287" s="15" t="s">
        <v>138</v>
      </c>
      <c r="BE287" s="229">
        <f>IF(N287="základní",J287,0)</f>
        <v>0</v>
      </c>
      <c r="BF287" s="229">
        <f>IF(N287="snížená",J287,0)</f>
        <v>0</v>
      </c>
      <c r="BG287" s="229">
        <f>IF(N287="zákl. přenesená",J287,0)</f>
        <v>0</v>
      </c>
      <c r="BH287" s="229">
        <f>IF(N287="sníž. přenesená",J287,0)</f>
        <v>0</v>
      </c>
      <c r="BI287" s="229">
        <f>IF(N287="nulová",J287,0)</f>
        <v>0</v>
      </c>
      <c r="BJ287" s="15" t="s">
        <v>93</v>
      </c>
      <c r="BK287" s="229">
        <f>ROUND(I287*H287,2)</f>
        <v>0</v>
      </c>
      <c r="BL287" s="15" t="s">
        <v>147</v>
      </c>
      <c r="BM287" s="228" t="s">
        <v>452</v>
      </c>
    </row>
    <row r="288" spans="1:47" s="2" customFormat="1" ht="12">
      <c r="A288" s="37"/>
      <c r="B288" s="38"/>
      <c r="C288" s="39"/>
      <c r="D288" s="230" t="s">
        <v>150</v>
      </c>
      <c r="E288" s="39"/>
      <c r="F288" s="231" t="s">
        <v>451</v>
      </c>
      <c r="G288" s="39"/>
      <c r="H288" s="39"/>
      <c r="I288" s="135"/>
      <c r="J288" s="39"/>
      <c r="K288" s="39"/>
      <c r="L288" s="43"/>
      <c r="M288" s="232"/>
      <c r="N288" s="233"/>
      <c r="O288" s="83"/>
      <c r="P288" s="83"/>
      <c r="Q288" s="83"/>
      <c r="R288" s="83"/>
      <c r="S288" s="83"/>
      <c r="T288" s="84"/>
      <c r="U288" s="37"/>
      <c r="V288" s="37"/>
      <c r="W288" s="37"/>
      <c r="X288" s="37"/>
      <c r="Y288" s="37"/>
      <c r="Z288" s="37"/>
      <c r="AA288" s="37"/>
      <c r="AB288" s="37"/>
      <c r="AC288" s="37"/>
      <c r="AD288" s="37"/>
      <c r="AE288" s="37"/>
      <c r="AT288" s="15" t="s">
        <v>150</v>
      </c>
      <c r="AU288" s="15" t="s">
        <v>148</v>
      </c>
    </row>
    <row r="289" spans="1:47" s="2" customFormat="1" ht="12">
      <c r="A289" s="37"/>
      <c r="B289" s="38"/>
      <c r="C289" s="39"/>
      <c r="D289" s="230" t="s">
        <v>152</v>
      </c>
      <c r="E289" s="39"/>
      <c r="F289" s="234" t="s">
        <v>453</v>
      </c>
      <c r="G289" s="39"/>
      <c r="H289" s="39"/>
      <c r="I289" s="135"/>
      <c r="J289" s="39"/>
      <c r="K289" s="39"/>
      <c r="L289" s="43"/>
      <c r="M289" s="232"/>
      <c r="N289" s="233"/>
      <c r="O289" s="83"/>
      <c r="P289" s="83"/>
      <c r="Q289" s="83"/>
      <c r="R289" s="83"/>
      <c r="S289" s="83"/>
      <c r="T289" s="84"/>
      <c r="U289" s="37"/>
      <c r="V289" s="37"/>
      <c r="W289" s="37"/>
      <c r="X289" s="37"/>
      <c r="Y289" s="37"/>
      <c r="Z289" s="37"/>
      <c r="AA289" s="37"/>
      <c r="AB289" s="37"/>
      <c r="AC289" s="37"/>
      <c r="AD289" s="37"/>
      <c r="AE289" s="37"/>
      <c r="AT289" s="15" t="s">
        <v>152</v>
      </c>
      <c r="AU289" s="15" t="s">
        <v>148</v>
      </c>
    </row>
    <row r="290" spans="1:65" s="2" customFormat="1" ht="16.5" customHeight="1">
      <c r="A290" s="37"/>
      <c r="B290" s="38"/>
      <c r="C290" s="217" t="s">
        <v>454</v>
      </c>
      <c r="D290" s="217" t="s">
        <v>143</v>
      </c>
      <c r="E290" s="218" t="s">
        <v>455</v>
      </c>
      <c r="F290" s="219" t="s">
        <v>456</v>
      </c>
      <c r="G290" s="220" t="s">
        <v>146</v>
      </c>
      <c r="H290" s="221">
        <v>1</v>
      </c>
      <c r="I290" s="222"/>
      <c r="J290" s="223">
        <f>ROUND(I290*H290,2)</f>
        <v>0</v>
      </c>
      <c r="K290" s="219" t="s">
        <v>32</v>
      </c>
      <c r="L290" s="43"/>
      <c r="M290" s="224" t="s">
        <v>32</v>
      </c>
      <c r="N290" s="225" t="s">
        <v>52</v>
      </c>
      <c r="O290" s="83"/>
      <c r="P290" s="226">
        <f>O290*H290</f>
        <v>0</v>
      </c>
      <c r="Q290" s="226">
        <v>0</v>
      </c>
      <c r="R290" s="226">
        <f>Q290*H290</f>
        <v>0</v>
      </c>
      <c r="S290" s="226">
        <v>0</v>
      </c>
      <c r="T290" s="227">
        <f>S290*H290</f>
        <v>0</v>
      </c>
      <c r="U290" s="37"/>
      <c r="V290" s="37"/>
      <c r="W290" s="37"/>
      <c r="X290" s="37"/>
      <c r="Y290" s="37"/>
      <c r="Z290" s="37"/>
      <c r="AA290" s="37"/>
      <c r="AB290" s="37"/>
      <c r="AC290" s="37"/>
      <c r="AD290" s="37"/>
      <c r="AE290" s="37"/>
      <c r="AR290" s="228" t="s">
        <v>147</v>
      </c>
      <c r="AT290" s="228" t="s">
        <v>143</v>
      </c>
      <c r="AU290" s="228" t="s">
        <v>148</v>
      </c>
      <c r="AY290" s="15" t="s">
        <v>138</v>
      </c>
      <c r="BE290" s="229">
        <f>IF(N290="základní",J290,0)</f>
        <v>0</v>
      </c>
      <c r="BF290" s="229">
        <f>IF(N290="snížená",J290,0)</f>
        <v>0</v>
      </c>
      <c r="BG290" s="229">
        <f>IF(N290="zákl. přenesená",J290,0)</f>
        <v>0</v>
      </c>
      <c r="BH290" s="229">
        <f>IF(N290="sníž. přenesená",J290,0)</f>
        <v>0</v>
      </c>
      <c r="BI290" s="229">
        <f>IF(N290="nulová",J290,0)</f>
        <v>0</v>
      </c>
      <c r="BJ290" s="15" t="s">
        <v>93</v>
      </c>
      <c r="BK290" s="229">
        <f>ROUND(I290*H290,2)</f>
        <v>0</v>
      </c>
      <c r="BL290" s="15" t="s">
        <v>147</v>
      </c>
      <c r="BM290" s="228" t="s">
        <v>457</v>
      </c>
    </row>
    <row r="291" spans="1:47" s="2" customFormat="1" ht="12">
      <c r="A291" s="37"/>
      <c r="B291" s="38"/>
      <c r="C291" s="39"/>
      <c r="D291" s="230" t="s">
        <v>150</v>
      </c>
      <c r="E291" s="39"/>
      <c r="F291" s="231" t="s">
        <v>456</v>
      </c>
      <c r="G291" s="39"/>
      <c r="H291" s="39"/>
      <c r="I291" s="135"/>
      <c r="J291" s="39"/>
      <c r="K291" s="39"/>
      <c r="L291" s="43"/>
      <c r="M291" s="232"/>
      <c r="N291" s="233"/>
      <c r="O291" s="83"/>
      <c r="P291" s="83"/>
      <c r="Q291" s="83"/>
      <c r="R291" s="83"/>
      <c r="S291" s="83"/>
      <c r="T291" s="84"/>
      <c r="U291" s="37"/>
      <c r="V291" s="37"/>
      <c r="W291" s="37"/>
      <c r="X291" s="37"/>
      <c r="Y291" s="37"/>
      <c r="Z291" s="37"/>
      <c r="AA291" s="37"/>
      <c r="AB291" s="37"/>
      <c r="AC291" s="37"/>
      <c r="AD291" s="37"/>
      <c r="AE291" s="37"/>
      <c r="AT291" s="15" t="s">
        <v>150</v>
      </c>
      <c r="AU291" s="15" t="s">
        <v>148</v>
      </c>
    </row>
    <row r="292" spans="1:47" s="2" customFormat="1" ht="12">
      <c r="A292" s="37"/>
      <c r="B292" s="38"/>
      <c r="C292" s="39"/>
      <c r="D292" s="230" t="s">
        <v>152</v>
      </c>
      <c r="E292" s="39"/>
      <c r="F292" s="234" t="s">
        <v>458</v>
      </c>
      <c r="G292" s="39"/>
      <c r="H292" s="39"/>
      <c r="I292" s="135"/>
      <c r="J292" s="39"/>
      <c r="K292" s="39"/>
      <c r="L292" s="43"/>
      <c r="M292" s="232"/>
      <c r="N292" s="233"/>
      <c r="O292" s="83"/>
      <c r="P292" s="83"/>
      <c r="Q292" s="83"/>
      <c r="R292" s="83"/>
      <c r="S292" s="83"/>
      <c r="T292" s="84"/>
      <c r="U292" s="37"/>
      <c r="V292" s="37"/>
      <c r="W292" s="37"/>
      <c r="X292" s="37"/>
      <c r="Y292" s="37"/>
      <c r="Z292" s="37"/>
      <c r="AA292" s="37"/>
      <c r="AB292" s="37"/>
      <c r="AC292" s="37"/>
      <c r="AD292" s="37"/>
      <c r="AE292" s="37"/>
      <c r="AT292" s="15" t="s">
        <v>152</v>
      </c>
      <c r="AU292" s="15" t="s">
        <v>148</v>
      </c>
    </row>
    <row r="293" spans="1:65" s="2" customFormat="1" ht="16.5" customHeight="1">
      <c r="A293" s="37"/>
      <c r="B293" s="38"/>
      <c r="C293" s="217" t="s">
        <v>459</v>
      </c>
      <c r="D293" s="217" t="s">
        <v>143</v>
      </c>
      <c r="E293" s="218" t="s">
        <v>460</v>
      </c>
      <c r="F293" s="219" t="s">
        <v>461</v>
      </c>
      <c r="G293" s="220" t="s">
        <v>146</v>
      </c>
      <c r="H293" s="221">
        <v>1</v>
      </c>
      <c r="I293" s="222"/>
      <c r="J293" s="223">
        <f>ROUND(I293*H293,2)</f>
        <v>0</v>
      </c>
      <c r="K293" s="219" t="s">
        <v>32</v>
      </c>
      <c r="L293" s="43"/>
      <c r="M293" s="224" t="s">
        <v>32</v>
      </c>
      <c r="N293" s="225" t="s">
        <v>52</v>
      </c>
      <c r="O293" s="83"/>
      <c r="P293" s="226">
        <f>O293*H293</f>
        <v>0</v>
      </c>
      <c r="Q293" s="226">
        <v>0</v>
      </c>
      <c r="R293" s="226">
        <f>Q293*H293</f>
        <v>0</v>
      </c>
      <c r="S293" s="226">
        <v>0</v>
      </c>
      <c r="T293" s="227">
        <f>S293*H293</f>
        <v>0</v>
      </c>
      <c r="U293" s="37"/>
      <c r="V293" s="37"/>
      <c r="W293" s="37"/>
      <c r="X293" s="37"/>
      <c r="Y293" s="37"/>
      <c r="Z293" s="37"/>
      <c r="AA293" s="37"/>
      <c r="AB293" s="37"/>
      <c r="AC293" s="37"/>
      <c r="AD293" s="37"/>
      <c r="AE293" s="37"/>
      <c r="AR293" s="228" t="s">
        <v>147</v>
      </c>
      <c r="AT293" s="228" t="s">
        <v>143</v>
      </c>
      <c r="AU293" s="228" t="s">
        <v>148</v>
      </c>
      <c r="AY293" s="15" t="s">
        <v>138</v>
      </c>
      <c r="BE293" s="229">
        <f>IF(N293="základní",J293,0)</f>
        <v>0</v>
      </c>
      <c r="BF293" s="229">
        <f>IF(N293="snížená",J293,0)</f>
        <v>0</v>
      </c>
      <c r="BG293" s="229">
        <f>IF(N293="zákl. přenesená",J293,0)</f>
        <v>0</v>
      </c>
      <c r="BH293" s="229">
        <f>IF(N293="sníž. přenesená",J293,0)</f>
        <v>0</v>
      </c>
      <c r="BI293" s="229">
        <f>IF(N293="nulová",J293,0)</f>
        <v>0</v>
      </c>
      <c r="BJ293" s="15" t="s">
        <v>93</v>
      </c>
      <c r="BK293" s="229">
        <f>ROUND(I293*H293,2)</f>
        <v>0</v>
      </c>
      <c r="BL293" s="15" t="s">
        <v>147</v>
      </c>
      <c r="BM293" s="228" t="s">
        <v>462</v>
      </c>
    </row>
    <row r="294" spans="1:47" s="2" customFormat="1" ht="12">
      <c r="A294" s="37"/>
      <c r="B294" s="38"/>
      <c r="C294" s="39"/>
      <c r="D294" s="230" t="s">
        <v>150</v>
      </c>
      <c r="E294" s="39"/>
      <c r="F294" s="231" t="s">
        <v>463</v>
      </c>
      <c r="G294" s="39"/>
      <c r="H294" s="39"/>
      <c r="I294" s="135"/>
      <c r="J294" s="39"/>
      <c r="K294" s="39"/>
      <c r="L294" s="43"/>
      <c r="M294" s="232"/>
      <c r="N294" s="233"/>
      <c r="O294" s="83"/>
      <c r="P294" s="83"/>
      <c r="Q294" s="83"/>
      <c r="R294" s="83"/>
      <c r="S294" s="83"/>
      <c r="T294" s="84"/>
      <c r="U294" s="37"/>
      <c r="V294" s="37"/>
      <c r="W294" s="37"/>
      <c r="X294" s="37"/>
      <c r="Y294" s="37"/>
      <c r="Z294" s="37"/>
      <c r="AA294" s="37"/>
      <c r="AB294" s="37"/>
      <c r="AC294" s="37"/>
      <c r="AD294" s="37"/>
      <c r="AE294" s="37"/>
      <c r="AT294" s="15" t="s">
        <v>150</v>
      </c>
      <c r="AU294" s="15" t="s">
        <v>148</v>
      </c>
    </row>
    <row r="295" spans="1:47" s="2" customFormat="1" ht="12">
      <c r="A295" s="37"/>
      <c r="B295" s="38"/>
      <c r="C295" s="39"/>
      <c r="D295" s="230" t="s">
        <v>152</v>
      </c>
      <c r="E295" s="39"/>
      <c r="F295" s="234" t="s">
        <v>464</v>
      </c>
      <c r="G295" s="39"/>
      <c r="H295" s="39"/>
      <c r="I295" s="135"/>
      <c r="J295" s="39"/>
      <c r="K295" s="39"/>
      <c r="L295" s="43"/>
      <c r="M295" s="232"/>
      <c r="N295" s="233"/>
      <c r="O295" s="83"/>
      <c r="P295" s="83"/>
      <c r="Q295" s="83"/>
      <c r="R295" s="83"/>
      <c r="S295" s="83"/>
      <c r="T295" s="84"/>
      <c r="U295" s="37"/>
      <c r="V295" s="37"/>
      <c r="W295" s="37"/>
      <c r="X295" s="37"/>
      <c r="Y295" s="37"/>
      <c r="Z295" s="37"/>
      <c r="AA295" s="37"/>
      <c r="AB295" s="37"/>
      <c r="AC295" s="37"/>
      <c r="AD295" s="37"/>
      <c r="AE295" s="37"/>
      <c r="AT295" s="15" t="s">
        <v>152</v>
      </c>
      <c r="AU295" s="15" t="s">
        <v>148</v>
      </c>
    </row>
    <row r="296" spans="1:65" s="2" customFormat="1" ht="16.5" customHeight="1">
      <c r="A296" s="37"/>
      <c r="B296" s="38"/>
      <c r="C296" s="217" t="s">
        <v>465</v>
      </c>
      <c r="D296" s="217" t="s">
        <v>143</v>
      </c>
      <c r="E296" s="218" t="s">
        <v>466</v>
      </c>
      <c r="F296" s="219" t="s">
        <v>467</v>
      </c>
      <c r="G296" s="220" t="s">
        <v>146</v>
      </c>
      <c r="H296" s="221">
        <v>1</v>
      </c>
      <c r="I296" s="222"/>
      <c r="J296" s="223">
        <f>ROUND(I296*H296,2)</f>
        <v>0</v>
      </c>
      <c r="K296" s="219" t="s">
        <v>32</v>
      </c>
      <c r="L296" s="43"/>
      <c r="M296" s="224" t="s">
        <v>32</v>
      </c>
      <c r="N296" s="225" t="s">
        <v>52</v>
      </c>
      <c r="O296" s="83"/>
      <c r="P296" s="226">
        <f>O296*H296</f>
        <v>0</v>
      </c>
      <c r="Q296" s="226">
        <v>0</v>
      </c>
      <c r="R296" s="226">
        <f>Q296*H296</f>
        <v>0</v>
      </c>
      <c r="S296" s="226">
        <v>0</v>
      </c>
      <c r="T296" s="227">
        <f>S296*H296</f>
        <v>0</v>
      </c>
      <c r="U296" s="37"/>
      <c r="V296" s="37"/>
      <c r="W296" s="37"/>
      <c r="X296" s="37"/>
      <c r="Y296" s="37"/>
      <c r="Z296" s="37"/>
      <c r="AA296" s="37"/>
      <c r="AB296" s="37"/>
      <c r="AC296" s="37"/>
      <c r="AD296" s="37"/>
      <c r="AE296" s="37"/>
      <c r="AR296" s="228" t="s">
        <v>147</v>
      </c>
      <c r="AT296" s="228" t="s">
        <v>143</v>
      </c>
      <c r="AU296" s="228" t="s">
        <v>148</v>
      </c>
      <c r="AY296" s="15" t="s">
        <v>138</v>
      </c>
      <c r="BE296" s="229">
        <f>IF(N296="základní",J296,0)</f>
        <v>0</v>
      </c>
      <c r="BF296" s="229">
        <f>IF(N296="snížená",J296,0)</f>
        <v>0</v>
      </c>
      <c r="BG296" s="229">
        <f>IF(N296="zákl. přenesená",J296,0)</f>
        <v>0</v>
      </c>
      <c r="BH296" s="229">
        <f>IF(N296="sníž. přenesená",J296,0)</f>
        <v>0</v>
      </c>
      <c r="BI296" s="229">
        <f>IF(N296="nulová",J296,0)</f>
        <v>0</v>
      </c>
      <c r="BJ296" s="15" t="s">
        <v>93</v>
      </c>
      <c r="BK296" s="229">
        <f>ROUND(I296*H296,2)</f>
        <v>0</v>
      </c>
      <c r="BL296" s="15" t="s">
        <v>147</v>
      </c>
      <c r="BM296" s="228" t="s">
        <v>468</v>
      </c>
    </row>
    <row r="297" spans="1:47" s="2" customFormat="1" ht="12">
      <c r="A297" s="37"/>
      <c r="B297" s="38"/>
      <c r="C297" s="39"/>
      <c r="D297" s="230" t="s">
        <v>150</v>
      </c>
      <c r="E297" s="39"/>
      <c r="F297" s="231" t="s">
        <v>467</v>
      </c>
      <c r="G297" s="39"/>
      <c r="H297" s="39"/>
      <c r="I297" s="135"/>
      <c r="J297" s="39"/>
      <c r="K297" s="39"/>
      <c r="L297" s="43"/>
      <c r="M297" s="232"/>
      <c r="N297" s="233"/>
      <c r="O297" s="83"/>
      <c r="P297" s="83"/>
      <c r="Q297" s="83"/>
      <c r="R297" s="83"/>
      <c r="S297" s="83"/>
      <c r="T297" s="84"/>
      <c r="U297" s="37"/>
      <c r="V297" s="37"/>
      <c r="W297" s="37"/>
      <c r="X297" s="37"/>
      <c r="Y297" s="37"/>
      <c r="Z297" s="37"/>
      <c r="AA297" s="37"/>
      <c r="AB297" s="37"/>
      <c r="AC297" s="37"/>
      <c r="AD297" s="37"/>
      <c r="AE297" s="37"/>
      <c r="AT297" s="15" t="s">
        <v>150</v>
      </c>
      <c r="AU297" s="15" t="s">
        <v>148</v>
      </c>
    </row>
    <row r="298" spans="1:47" s="2" customFormat="1" ht="12">
      <c r="A298" s="37"/>
      <c r="B298" s="38"/>
      <c r="C298" s="39"/>
      <c r="D298" s="230" t="s">
        <v>152</v>
      </c>
      <c r="E298" s="39"/>
      <c r="F298" s="234" t="s">
        <v>469</v>
      </c>
      <c r="G298" s="39"/>
      <c r="H298" s="39"/>
      <c r="I298" s="135"/>
      <c r="J298" s="39"/>
      <c r="K298" s="39"/>
      <c r="L298" s="43"/>
      <c r="M298" s="232"/>
      <c r="N298" s="233"/>
      <c r="O298" s="83"/>
      <c r="P298" s="83"/>
      <c r="Q298" s="83"/>
      <c r="R298" s="83"/>
      <c r="S298" s="83"/>
      <c r="T298" s="84"/>
      <c r="U298" s="37"/>
      <c r="V298" s="37"/>
      <c r="W298" s="37"/>
      <c r="X298" s="37"/>
      <c r="Y298" s="37"/>
      <c r="Z298" s="37"/>
      <c r="AA298" s="37"/>
      <c r="AB298" s="37"/>
      <c r="AC298" s="37"/>
      <c r="AD298" s="37"/>
      <c r="AE298" s="37"/>
      <c r="AT298" s="15" t="s">
        <v>152</v>
      </c>
      <c r="AU298" s="15" t="s">
        <v>148</v>
      </c>
    </row>
    <row r="299" spans="1:65" s="2" customFormat="1" ht="16.5" customHeight="1">
      <c r="A299" s="37"/>
      <c r="B299" s="38"/>
      <c r="C299" s="217" t="s">
        <v>470</v>
      </c>
      <c r="D299" s="217" t="s">
        <v>143</v>
      </c>
      <c r="E299" s="218" t="s">
        <v>471</v>
      </c>
      <c r="F299" s="219" t="s">
        <v>472</v>
      </c>
      <c r="G299" s="220" t="s">
        <v>146</v>
      </c>
      <c r="H299" s="221">
        <v>1</v>
      </c>
      <c r="I299" s="222"/>
      <c r="J299" s="223">
        <f>ROUND(I299*H299,2)</f>
        <v>0</v>
      </c>
      <c r="K299" s="219" t="s">
        <v>32</v>
      </c>
      <c r="L299" s="43"/>
      <c r="M299" s="224" t="s">
        <v>32</v>
      </c>
      <c r="N299" s="225" t="s">
        <v>52</v>
      </c>
      <c r="O299" s="83"/>
      <c r="P299" s="226">
        <f>O299*H299</f>
        <v>0</v>
      </c>
      <c r="Q299" s="226">
        <v>0</v>
      </c>
      <c r="R299" s="226">
        <f>Q299*H299</f>
        <v>0</v>
      </c>
      <c r="S299" s="226">
        <v>0</v>
      </c>
      <c r="T299" s="227">
        <f>S299*H299</f>
        <v>0</v>
      </c>
      <c r="U299" s="37"/>
      <c r="V299" s="37"/>
      <c r="W299" s="37"/>
      <c r="X299" s="37"/>
      <c r="Y299" s="37"/>
      <c r="Z299" s="37"/>
      <c r="AA299" s="37"/>
      <c r="AB299" s="37"/>
      <c r="AC299" s="37"/>
      <c r="AD299" s="37"/>
      <c r="AE299" s="37"/>
      <c r="AR299" s="228" t="s">
        <v>147</v>
      </c>
      <c r="AT299" s="228" t="s">
        <v>143</v>
      </c>
      <c r="AU299" s="228" t="s">
        <v>148</v>
      </c>
      <c r="AY299" s="15" t="s">
        <v>138</v>
      </c>
      <c r="BE299" s="229">
        <f>IF(N299="základní",J299,0)</f>
        <v>0</v>
      </c>
      <c r="BF299" s="229">
        <f>IF(N299="snížená",J299,0)</f>
        <v>0</v>
      </c>
      <c r="BG299" s="229">
        <f>IF(N299="zákl. přenesená",J299,0)</f>
        <v>0</v>
      </c>
      <c r="BH299" s="229">
        <f>IF(N299="sníž. přenesená",J299,0)</f>
        <v>0</v>
      </c>
      <c r="BI299" s="229">
        <f>IF(N299="nulová",J299,0)</f>
        <v>0</v>
      </c>
      <c r="BJ299" s="15" t="s">
        <v>93</v>
      </c>
      <c r="BK299" s="229">
        <f>ROUND(I299*H299,2)</f>
        <v>0</v>
      </c>
      <c r="BL299" s="15" t="s">
        <v>147</v>
      </c>
      <c r="BM299" s="228" t="s">
        <v>473</v>
      </c>
    </row>
    <row r="300" spans="1:47" s="2" customFormat="1" ht="12">
      <c r="A300" s="37"/>
      <c r="B300" s="38"/>
      <c r="C300" s="39"/>
      <c r="D300" s="230" t="s">
        <v>150</v>
      </c>
      <c r="E300" s="39"/>
      <c r="F300" s="231" t="s">
        <v>472</v>
      </c>
      <c r="G300" s="39"/>
      <c r="H300" s="39"/>
      <c r="I300" s="135"/>
      <c r="J300" s="39"/>
      <c r="K300" s="39"/>
      <c r="L300" s="43"/>
      <c r="M300" s="232"/>
      <c r="N300" s="233"/>
      <c r="O300" s="83"/>
      <c r="P300" s="83"/>
      <c r="Q300" s="83"/>
      <c r="R300" s="83"/>
      <c r="S300" s="83"/>
      <c r="T300" s="84"/>
      <c r="U300" s="37"/>
      <c r="V300" s="37"/>
      <c r="W300" s="37"/>
      <c r="X300" s="37"/>
      <c r="Y300" s="37"/>
      <c r="Z300" s="37"/>
      <c r="AA300" s="37"/>
      <c r="AB300" s="37"/>
      <c r="AC300" s="37"/>
      <c r="AD300" s="37"/>
      <c r="AE300" s="37"/>
      <c r="AT300" s="15" t="s">
        <v>150</v>
      </c>
      <c r="AU300" s="15" t="s">
        <v>148</v>
      </c>
    </row>
    <row r="301" spans="1:47" s="2" customFormat="1" ht="12">
      <c r="A301" s="37"/>
      <c r="B301" s="38"/>
      <c r="C301" s="39"/>
      <c r="D301" s="230" t="s">
        <v>152</v>
      </c>
      <c r="E301" s="39"/>
      <c r="F301" s="234" t="s">
        <v>474</v>
      </c>
      <c r="G301" s="39"/>
      <c r="H301" s="39"/>
      <c r="I301" s="135"/>
      <c r="J301" s="39"/>
      <c r="K301" s="39"/>
      <c r="L301" s="43"/>
      <c r="M301" s="232"/>
      <c r="N301" s="233"/>
      <c r="O301" s="83"/>
      <c r="P301" s="83"/>
      <c r="Q301" s="83"/>
      <c r="R301" s="83"/>
      <c r="S301" s="83"/>
      <c r="T301" s="84"/>
      <c r="U301" s="37"/>
      <c r="V301" s="37"/>
      <c r="W301" s="37"/>
      <c r="X301" s="37"/>
      <c r="Y301" s="37"/>
      <c r="Z301" s="37"/>
      <c r="AA301" s="37"/>
      <c r="AB301" s="37"/>
      <c r="AC301" s="37"/>
      <c r="AD301" s="37"/>
      <c r="AE301" s="37"/>
      <c r="AT301" s="15" t="s">
        <v>152</v>
      </c>
      <c r="AU301" s="15" t="s">
        <v>148</v>
      </c>
    </row>
    <row r="302" spans="1:65" s="2" customFormat="1" ht="16.5" customHeight="1">
      <c r="A302" s="37"/>
      <c r="B302" s="38"/>
      <c r="C302" s="217" t="s">
        <v>475</v>
      </c>
      <c r="D302" s="217" t="s">
        <v>143</v>
      </c>
      <c r="E302" s="218" t="s">
        <v>476</v>
      </c>
      <c r="F302" s="219" t="s">
        <v>477</v>
      </c>
      <c r="G302" s="220" t="s">
        <v>146</v>
      </c>
      <c r="H302" s="221">
        <v>1</v>
      </c>
      <c r="I302" s="222"/>
      <c r="J302" s="223">
        <f>ROUND(I302*H302,2)</f>
        <v>0</v>
      </c>
      <c r="K302" s="219" t="s">
        <v>32</v>
      </c>
      <c r="L302" s="43"/>
      <c r="M302" s="224" t="s">
        <v>32</v>
      </c>
      <c r="N302" s="225" t="s">
        <v>52</v>
      </c>
      <c r="O302" s="83"/>
      <c r="P302" s="226">
        <f>O302*H302</f>
        <v>0</v>
      </c>
      <c r="Q302" s="226">
        <v>0</v>
      </c>
      <c r="R302" s="226">
        <f>Q302*H302</f>
        <v>0</v>
      </c>
      <c r="S302" s="226">
        <v>0</v>
      </c>
      <c r="T302" s="227">
        <f>S302*H302</f>
        <v>0</v>
      </c>
      <c r="U302" s="37"/>
      <c r="V302" s="37"/>
      <c r="W302" s="37"/>
      <c r="X302" s="37"/>
      <c r="Y302" s="37"/>
      <c r="Z302" s="37"/>
      <c r="AA302" s="37"/>
      <c r="AB302" s="37"/>
      <c r="AC302" s="37"/>
      <c r="AD302" s="37"/>
      <c r="AE302" s="37"/>
      <c r="AR302" s="228" t="s">
        <v>147</v>
      </c>
      <c r="AT302" s="228" t="s">
        <v>143</v>
      </c>
      <c r="AU302" s="228" t="s">
        <v>148</v>
      </c>
      <c r="AY302" s="15" t="s">
        <v>138</v>
      </c>
      <c r="BE302" s="229">
        <f>IF(N302="základní",J302,0)</f>
        <v>0</v>
      </c>
      <c r="BF302" s="229">
        <f>IF(N302="snížená",J302,0)</f>
        <v>0</v>
      </c>
      <c r="BG302" s="229">
        <f>IF(N302="zákl. přenesená",J302,0)</f>
        <v>0</v>
      </c>
      <c r="BH302" s="229">
        <f>IF(N302="sníž. přenesená",J302,0)</f>
        <v>0</v>
      </c>
      <c r="BI302" s="229">
        <f>IF(N302="nulová",J302,0)</f>
        <v>0</v>
      </c>
      <c r="BJ302" s="15" t="s">
        <v>93</v>
      </c>
      <c r="BK302" s="229">
        <f>ROUND(I302*H302,2)</f>
        <v>0</v>
      </c>
      <c r="BL302" s="15" t="s">
        <v>147</v>
      </c>
      <c r="BM302" s="228" t="s">
        <v>478</v>
      </c>
    </row>
    <row r="303" spans="1:47" s="2" customFormat="1" ht="12">
      <c r="A303" s="37"/>
      <c r="B303" s="38"/>
      <c r="C303" s="39"/>
      <c r="D303" s="230" t="s">
        <v>150</v>
      </c>
      <c r="E303" s="39"/>
      <c r="F303" s="231" t="s">
        <v>477</v>
      </c>
      <c r="G303" s="39"/>
      <c r="H303" s="39"/>
      <c r="I303" s="135"/>
      <c r="J303" s="39"/>
      <c r="K303" s="39"/>
      <c r="L303" s="43"/>
      <c r="M303" s="232"/>
      <c r="N303" s="233"/>
      <c r="O303" s="83"/>
      <c r="P303" s="83"/>
      <c r="Q303" s="83"/>
      <c r="R303" s="83"/>
      <c r="S303" s="83"/>
      <c r="T303" s="84"/>
      <c r="U303" s="37"/>
      <c r="V303" s="37"/>
      <c r="W303" s="37"/>
      <c r="X303" s="37"/>
      <c r="Y303" s="37"/>
      <c r="Z303" s="37"/>
      <c r="AA303" s="37"/>
      <c r="AB303" s="37"/>
      <c r="AC303" s="37"/>
      <c r="AD303" s="37"/>
      <c r="AE303" s="37"/>
      <c r="AT303" s="15" t="s">
        <v>150</v>
      </c>
      <c r="AU303" s="15" t="s">
        <v>148</v>
      </c>
    </row>
    <row r="304" spans="1:47" s="2" customFormat="1" ht="12">
      <c r="A304" s="37"/>
      <c r="B304" s="38"/>
      <c r="C304" s="39"/>
      <c r="D304" s="230" t="s">
        <v>152</v>
      </c>
      <c r="E304" s="39"/>
      <c r="F304" s="234" t="s">
        <v>479</v>
      </c>
      <c r="G304" s="39"/>
      <c r="H304" s="39"/>
      <c r="I304" s="135"/>
      <c r="J304" s="39"/>
      <c r="K304" s="39"/>
      <c r="L304" s="43"/>
      <c r="M304" s="232"/>
      <c r="N304" s="233"/>
      <c r="O304" s="83"/>
      <c r="P304" s="83"/>
      <c r="Q304" s="83"/>
      <c r="R304" s="83"/>
      <c r="S304" s="83"/>
      <c r="T304" s="84"/>
      <c r="U304" s="37"/>
      <c r="V304" s="37"/>
      <c r="W304" s="37"/>
      <c r="X304" s="37"/>
      <c r="Y304" s="37"/>
      <c r="Z304" s="37"/>
      <c r="AA304" s="37"/>
      <c r="AB304" s="37"/>
      <c r="AC304" s="37"/>
      <c r="AD304" s="37"/>
      <c r="AE304" s="37"/>
      <c r="AT304" s="15" t="s">
        <v>152</v>
      </c>
      <c r="AU304" s="15" t="s">
        <v>148</v>
      </c>
    </row>
    <row r="305" spans="1:63" s="12" customFormat="1" ht="20.85" customHeight="1">
      <c r="A305" s="12"/>
      <c r="B305" s="201"/>
      <c r="C305" s="202"/>
      <c r="D305" s="203" t="s">
        <v>79</v>
      </c>
      <c r="E305" s="215" t="s">
        <v>480</v>
      </c>
      <c r="F305" s="215" t="s">
        <v>481</v>
      </c>
      <c r="G305" s="202"/>
      <c r="H305" s="202"/>
      <c r="I305" s="205"/>
      <c r="J305" s="216">
        <f>BK305</f>
        <v>0</v>
      </c>
      <c r="K305" s="202"/>
      <c r="L305" s="207"/>
      <c r="M305" s="208"/>
      <c r="N305" s="209"/>
      <c r="O305" s="209"/>
      <c r="P305" s="210">
        <f>SUM(P306:P329)</f>
        <v>0</v>
      </c>
      <c r="Q305" s="209"/>
      <c r="R305" s="210">
        <f>SUM(R306:R329)</f>
        <v>0</v>
      </c>
      <c r="S305" s="209"/>
      <c r="T305" s="211">
        <f>SUM(T306:T329)</f>
        <v>0</v>
      </c>
      <c r="U305" s="12"/>
      <c r="V305" s="12"/>
      <c r="W305" s="12"/>
      <c r="X305" s="12"/>
      <c r="Y305" s="12"/>
      <c r="Z305" s="12"/>
      <c r="AA305" s="12"/>
      <c r="AB305" s="12"/>
      <c r="AC305" s="12"/>
      <c r="AD305" s="12"/>
      <c r="AE305" s="12"/>
      <c r="AR305" s="212" t="s">
        <v>88</v>
      </c>
      <c r="AT305" s="213" t="s">
        <v>79</v>
      </c>
      <c r="AU305" s="213" t="s">
        <v>93</v>
      </c>
      <c r="AY305" s="212" t="s">
        <v>138</v>
      </c>
      <c r="BK305" s="214">
        <f>SUM(BK306:BK329)</f>
        <v>0</v>
      </c>
    </row>
    <row r="306" spans="1:65" s="2" customFormat="1" ht="16.5" customHeight="1">
      <c r="A306" s="37"/>
      <c r="B306" s="38"/>
      <c r="C306" s="217" t="s">
        <v>482</v>
      </c>
      <c r="D306" s="217" t="s">
        <v>143</v>
      </c>
      <c r="E306" s="218" t="s">
        <v>483</v>
      </c>
      <c r="F306" s="219" t="s">
        <v>484</v>
      </c>
      <c r="G306" s="220" t="s">
        <v>146</v>
      </c>
      <c r="H306" s="221">
        <v>1</v>
      </c>
      <c r="I306" s="222"/>
      <c r="J306" s="223">
        <f>ROUND(I306*H306,2)</f>
        <v>0</v>
      </c>
      <c r="K306" s="219" t="s">
        <v>32</v>
      </c>
      <c r="L306" s="43"/>
      <c r="M306" s="224" t="s">
        <v>32</v>
      </c>
      <c r="N306" s="225" t="s">
        <v>52</v>
      </c>
      <c r="O306" s="83"/>
      <c r="P306" s="226">
        <f>O306*H306</f>
        <v>0</v>
      </c>
      <c r="Q306" s="226">
        <v>0</v>
      </c>
      <c r="R306" s="226">
        <f>Q306*H306</f>
        <v>0</v>
      </c>
      <c r="S306" s="226">
        <v>0</v>
      </c>
      <c r="T306" s="227">
        <f>S306*H306</f>
        <v>0</v>
      </c>
      <c r="U306" s="37"/>
      <c r="V306" s="37"/>
      <c r="W306" s="37"/>
      <c r="X306" s="37"/>
      <c r="Y306" s="37"/>
      <c r="Z306" s="37"/>
      <c r="AA306" s="37"/>
      <c r="AB306" s="37"/>
      <c r="AC306" s="37"/>
      <c r="AD306" s="37"/>
      <c r="AE306" s="37"/>
      <c r="AR306" s="228" t="s">
        <v>147</v>
      </c>
      <c r="AT306" s="228" t="s">
        <v>143</v>
      </c>
      <c r="AU306" s="228" t="s">
        <v>148</v>
      </c>
      <c r="AY306" s="15" t="s">
        <v>138</v>
      </c>
      <c r="BE306" s="229">
        <f>IF(N306="základní",J306,0)</f>
        <v>0</v>
      </c>
      <c r="BF306" s="229">
        <f>IF(N306="snížená",J306,0)</f>
        <v>0</v>
      </c>
      <c r="BG306" s="229">
        <f>IF(N306="zákl. přenesená",J306,0)</f>
        <v>0</v>
      </c>
      <c r="BH306" s="229">
        <f>IF(N306="sníž. přenesená",J306,0)</f>
        <v>0</v>
      </c>
      <c r="BI306" s="229">
        <f>IF(N306="nulová",J306,0)</f>
        <v>0</v>
      </c>
      <c r="BJ306" s="15" t="s">
        <v>93</v>
      </c>
      <c r="BK306" s="229">
        <f>ROUND(I306*H306,2)</f>
        <v>0</v>
      </c>
      <c r="BL306" s="15" t="s">
        <v>147</v>
      </c>
      <c r="BM306" s="228" t="s">
        <v>485</v>
      </c>
    </row>
    <row r="307" spans="1:47" s="2" customFormat="1" ht="12">
      <c r="A307" s="37"/>
      <c r="B307" s="38"/>
      <c r="C307" s="39"/>
      <c r="D307" s="230" t="s">
        <v>150</v>
      </c>
      <c r="E307" s="39"/>
      <c r="F307" s="231" t="s">
        <v>484</v>
      </c>
      <c r="G307" s="39"/>
      <c r="H307" s="39"/>
      <c r="I307" s="135"/>
      <c r="J307" s="39"/>
      <c r="K307" s="39"/>
      <c r="L307" s="43"/>
      <c r="M307" s="232"/>
      <c r="N307" s="233"/>
      <c r="O307" s="83"/>
      <c r="P307" s="83"/>
      <c r="Q307" s="83"/>
      <c r="R307" s="83"/>
      <c r="S307" s="83"/>
      <c r="T307" s="84"/>
      <c r="U307" s="37"/>
      <c r="V307" s="37"/>
      <c r="W307" s="37"/>
      <c r="X307" s="37"/>
      <c r="Y307" s="37"/>
      <c r="Z307" s="37"/>
      <c r="AA307" s="37"/>
      <c r="AB307" s="37"/>
      <c r="AC307" s="37"/>
      <c r="AD307" s="37"/>
      <c r="AE307" s="37"/>
      <c r="AT307" s="15" t="s">
        <v>150</v>
      </c>
      <c r="AU307" s="15" t="s">
        <v>148</v>
      </c>
    </row>
    <row r="308" spans="1:47" s="2" customFormat="1" ht="12">
      <c r="A308" s="37"/>
      <c r="B308" s="38"/>
      <c r="C308" s="39"/>
      <c r="D308" s="230" t="s">
        <v>152</v>
      </c>
      <c r="E308" s="39"/>
      <c r="F308" s="234" t="s">
        <v>486</v>
      </c>
      <c r="G308" s="39"/>
      <c r="H308" s="39"/>
      <c r="I308" s="135"/>
      <c r="J308" s="39"/>
      <c r="K308" s="39"/>
      <c r="L308" s="43"/>
      <c r="M308" s="232"/>
      <c r="N308" s="233"/>
      <c r="O308" s="83"/>
      <c r="P308" s="83"/>
      <c r="Q308" s="83"/>
      <c r="R308" s="83"/>
      <c r="S308" s="83"/>
      <c r="T308" s="84"/>
      <c r="U308" s="37"/>
      <c r="V308" s="37"/>
      <c r="W308" s="37"/>
      <c r="X308" s="37"/>
      <c r="Y308" s="37"/>
      <c r="Z308" s="37"/>
      <c r="AA308" s="37"/>
      <c r="AB308" s="37"/>
      <c r="AC308" s="37"/>
      <c r="AD308" s="37"/>
      <c r="AE308" s="37"/>
      <c r="AT308" s="15" t="s">
        <v>152</v>
      </c>
      <c r="AU308" s="15" t="s">
        <v>148</v>
      </c>
    </row>
    <row r="309" spans="1:65" s="2" customFormat="1" ht="16.5" customHeight="1">
      <c r="A309" s="37"/>
      <c r="B309" s="38"/>
      <c r="C309" s="217" t="s">
        <v>487</v>
      </c>
      <c r="D309" s="217" t="s">
        <v>143</v>
      </c>
      <c r="E309" s="218" t="s">
        <v>488</v>
      </c>
      <c r="F309" s="219" t="s">
        <v>489</v>
      </c>
      <c r="G309" s="220" t="s">
        <v>146</v>
      </c>
      <c r="H309" s="221">
        <v>1</v>
      </c>
      <c r="I309" s="222"/>
      <c r="J309" s="223">
        <f>ROUND(I309*H309,2)</f>
        <v>0</v>
      </c>
      <c r="K309" s="219" t="s">
        <v>32</v>
      </c>
      <c r="L309" s="43"/>
      <c r="M309" s="224" t="s">
        <v>32</v>
      </c>
      <c r="N309" s="225" t="s">
        <v>52</v>
      </c>
      <c r="O309" s="83"/>
      <c r="P309" s="226">
        <f>O309*H309</f>
        <v>0</v>
      </c>
      <c r="Q309" s="226">
        <v>0</v>
      </c>
      <c r="R309" s="226">
        <f>Q309*H309</f>
        <v>0</v>
      </c>
      <c r="S309" s="226">
        <v>0</v>
      </c>
      <c r="T309" s="227">
        <f>S309*H309</f>
        <v>0</v>
      </c>
      <c r="U309" s="37"/>
      <c r="V309" s="37"/>
      <c r="W309" s="37"/>
      <c r="X309" s="37"/>
      <c r="Y309" s="37"/>
      <c r="Z309" s="37"/>
      <c r="AA309" s="37"/>
      <c r="AB309" s="37"/>
      <c r="AC309" s="37"/>
      <c r="AD309" s="37"/>
      <c r="AE309" s="37"/>
      <c r="AR309" s="228" t="s">
        <v>147</v>
      </c>
      <c r="AT309" s="228" t="s">
        <v>143</v>
      </c>
      <c r="AU309" s="228" t="s">
        <v>148</v>
      </c>
      <c r="AY309" s="15" t="s">
        <v>138</v>
      </c>
      <c r="BE309" s="229">
        <f>IF(N309="základní",J309,0)</f>
        <v>0</v>
      </c>
      <c r="BF309" s="229">
        <f>IF(N309="snížená",J309,0)</f>
        <v>0</v>
      </c>
      <c r="BG309" s="229">
        <f>IF(N309="zákl. přenesená",J309,0)</f>
        <v>0</v>
      </c>
      <c r="BH309" s="229">
        <f>IF(N309="sníž. přenesená",J309,0)</f>
        <v>0</v>
      </c>
      <c r="BI309" s="229">
        <f>IF(N309="nulová",J309,0)</f>
        <v>0</v>
      </c>
      <c r="BJ309" s="15" t="s">
        <v>93</v>
      </c>
      <c r="BK309" s="229">
        <f>ROUND(I309*H309,2)</f>
        <v>0</v>
      </c>
      <c r="BL309" s="15" t="s">
        <v>147</v>
      </c>
      <c r="BM309" s="228" t="s">
        <v>490</v>
      </c>
    </row>
    <row r="310" spans="1:47" s="2" customFormat="1" ht="12">
      <c r="A310" s="37"/>
      <c r="B310" s="38"/>
      <c r="C310" s="39"/>
      <c r="D310" s="230" t="s">
        <v>150</v>
      </c>
      <c r="E310" s="39"/>
      <c r="F310" s="231" t="s">
        <v>489</v>
      </c>
      <c r="G310" s="39"/>
      <c r="H310" s="39"/>
      <c r="I310" s="135"/>
      <c r="J310" s="39"/>
      <c r="K310" s="39"/>
      <c r="L310" s="43"/>
      <c r="M310" s="232"/>
      <c r="N310" s="233"/>
      <c r="O310" s="83"/>
      <c r="P310" s="83"/>
      <c r="Q310" s="83"/>
      <c r="R310" s="83"/>
      <c r="S310" s="83"/>
      <c r="T310" s="84"/>
      <c r="U310" s="37"/>
      <c r="V310" s="37"/>
      <c r="W310" s="37"/>
      <c r="X310" s="37"/>
      <c r="Y310" s="37"/>
      <c r="Z310" s="37"/>
      <c r="AA310" s="37"/>
      <c r="AB310" s="37"/>
      <c r="AC310" s="37"/>
      <c r="AD310" s="37"/>
      <c r="AE310" s="37"/>
      <c r="AT310" s="15" t="s">
        <v>150</v>
      </c>
      <c r="AU310" s="15" t="s">
        <v>148</v>
      </c>
    </row>
    <row r="311" spans="1:47" s="2" customFormat="1" ht="12">
      <c r="A311" s="37"/>
      <c r="B311" s="38"/>
      <c r="C311" s="39"/>
      <c r="D311" s="230" t="s">
        <v>152</v>
      </c>
      <c r="E311" s="39"/>
      <c r="F311" s="234" t="s">
        <v>491</v>
      </c>
      <c r="G311" s="39"/>
      <c r="H311" s="39"/>
      <c r="I311" s="135"/>
      <c r="J311" s="39"/>
      <c r="K311" s="39"/>
      <c r="L311" s="43"/>
      <c r="M311" s="232"/>
      <c r="N311" s="233"/>
      <c r="O311" s="83"/>
      <c r="P311" s="83"/>
      <c r="Q311" s="83"/>
      <c r="R311" s="83"/>
      <c r="S311" s="83"/>
      <c r="T311" s="84"/>
      <c r="U311" s="37"/>
      <c r="V311" s="37"/>
      <c r="W311" s="37"/>
      <c r="X311" s="37"/>
      <c r="Y311" s="37"/>
      <c r="Z311" s="37"/>
      <c r="AA311" s="37"/>
      <c r="AB311" s="37"/>
      <c r="AC311" s="37"/>
      <c r="AD311" s="37"/>
      <c r="AE311" s="37"/>
      <c r="AT311" s="15" t="s">
        <v>152</v>
      </c>
      <c r="AU311" s="15" t="s">
        <v>148</v>
      </c>
    </row>
    <row r="312" spans="1:65" s="2" customFormat="1" ht="16.5" customHeight="1">
      <c r="A312" s="37"/>
      <c r="B312" s="38"/>
      <c r="C312" s="217" t="s">
        <v>492</v>
      </c>
      <c r="D312" s="217" t="s">
        <v>143</v>
      </c>
      <c r="E312" s="218" t="s">
        <v>493</v>
      </c>
      <c r="F312" s="219" t="s">
        <v>494</v>
      </c>
      <c r="G312" s="220" t="s">
        <v>146</v>
      </c>
      <c r="H312" s="221">
        <v>1</v>
      </c>
      <c r="I312" s="222"/>
      <c r="J312" s="223">
        <f>ROUND(I312*H312,2)</f>
        <v>0</v>
      </c>
      <c r="K312" s="219" t="s">
        <v>32</v>
      </c>
      <c r="L312" s="43"/>
      <c r="M312" s="224" t="s">
        <v>32</v>
      </c>
      <c r="N312" s="225" t="s">
        <v>52</v>
      </c>
      <c r="O312" s="83"/>
      <c r="P312" s="226">
        <f>O312*H312</f>
        <v>0</v>
      </c>
      <c r="Q312" s="226">
        <v>0</v>
      </c>
      <c r="R312" s="226">
        <f>Q312*H312</f>
        <v>0</v>
      </c>
      <c r="S312" s="226">
        <v>0</v>
      </c>
      <c r="T312" s="227">
        <f>S312*H312</f>
        <v>0</v>
      </c>
      <c r="U312" s="37"/>
      <c r="V312" s="37"/>
      <c r="W312" s="37"/>
      <c r="X312" s="37"/>
      <c r="Y312" s="37"/>
      <c r="Z312" s="37"/>
      <c r="AA312" s="37"/>
      <c r="AB312" s="37"/>
      <c r="AC312" s="37"/>
      <c r="AD312" s="37"/>
      <c r="AE312" s="37"/>
      <c r="AR312" s="228" t="s">
        <v>147</v>
      </c>
      <c r="AT312" s="228" t="s">
        <v>143</v>
      </c>
      <c r="AU312" s="228" t="s">
        <v>148</v>
      </c>
      <c r="AY312" s="15" t="s">
        <v>138</v>
      </c>
      <c r="BE312" s="229">
        <f>IF(N312="základní",J312,0)</f>
        <v>0</v>
      </c>
      <c r="BF312" s="229">
        <f>IF(N312="snížená",J312,0)</f>
        <v>0</v>
      </c>
      <c r="BG312" s="229">
        <f>IF(N312="zákl. přenesená",J312,0)</f>
        <v>0</v>
      </c>
      <c r="BH312" s="229">
        <f>IF(N312="sníž. přenesená",J312,0)</f>
        <v>0</v>
      </c>
      <c r="BI312" s="229">
        <f>IF(N312="nulová",J312,0)</f>
        <v>0</v>
      </c>
      <c r="BJ312" s="15" t="s">
        <v>93</v>
      </c>
      <c r="BK312" s="229">
        <f>ROUND(I312*H312,2)</f>
        <v>0</v>
      </c>
      <c r="BL312" s="15" t="s">
        <v>147</v>
      </c>
      <c r="BM312" s="228" t="s">
        <v>495</v>
      </c>
    </row>
    <row r="313" spans="1:47" s="2" customFormat="1" ht="12">
      <c r="A313" s="37"/>
      <c r="B313" s="38"/>
      <c r="C313" s="39"/>
      <c r="D313" s="230" t="s">
        <v>150</v>
      </c>
      <c r="E313" s="39"/>
      <c r="F313" s="231" t="s">
        <v>494</v>
      </c>
      <c r="G313" s="39"/>
      <c r="H313" s="39"/>
      <c r="I313" s="135"/>
      <c r="J313" s="39"/>
      <c r="K313" s="39"/>
      <c r="L313" s="43"/>
      <c r="M313" s="232"/>
      <c r="N313" s="233"/>
      <c r="O313" s="83"/>
      <c r="P313" s="83"/>
      <c r="Q313" s="83"/>
      <c r="R313" s="83"/>
      <c r="S313" s="83"/>
      <c r="T313" s="84"/>
      <c r="U313" s="37"/>
      <c r="V313" s="37"/>
      <c r="W313" s="37"/>
      <c r="X313" s="37"/>
      <c r="Y313" s="37"/>
      <c r="Z313" s="37"/>
      <c r="AA313" s="37"/>
      <c r="AB313" s="37"/>
      <c r="AC313" s="37"/>
      <c r="AD313" s="37"/>
      <c r="AE313" s="37"/>
      <c r="AT313" s="15" t="s">
        <v>150</v>
      </c>
      <c r="AU313" s="15" t="s">
        <v>148</v>
      </c>
    </row>
    <row r="314" spans="1:47" s="2" customFormat="1" ht="12">
      <c r="A314" s="37"/>
      <c r="B314" s="38"/>
      <c r="C314" s="39"/>
      <c r="D314" s="230" t="s">
        <v>152</v>
      </c>
      <c r="E314" s="39"/>
      <c r="F314" s="234" t="s">
        <v>496</v>
      </c>
      <c r="G314" s="39"/>
      <c r="H314" s="39"/>
      <c r="I314" s="135"/>
      <c r="J314" s="39"/>
      <c r="K314" s="39"/>
      <c r="L314" s="43"/>
      <c r="M314" s="232"/>
      <c r="N314" s="233"/>
      <c r="O314" s="83"/>
      <c r="P314" s="83"/>
      <c r="Q314" s="83"/>
      <c r="R314" s="83"/>
      <c r="S314" s="83"/>
      <c r="T314" s="84"/>
      <c r="U314" s="37"/>
      <c r="V314" s="37"/>
      <c r="W314" s="37"/>
      <c r="X314" s="37"/>
      <c r="Y314" s="37"/>
      <c r="Z314" s="37"/>
      <c r="AA314" s="37"/>
      <c r="AB314" s="37"/>
      <c r="AC314" s="37"/>
      <c r="AD314" s="37"/>
      <c r="AE314" s="37"/>
      <c r="AT314" s="15" t="s">
        <v>152</v>
      </c>
      <c r="AU314" s="15" t="s">
        <v>148</v>
      </c>
    </row>
    <row r="315" spans="1:65" s="2" customFormat="1" ht="16.5" customHeight="1">
      <c r="A315" s="37"/>
      <c r="B315" s="38"/>
      <c r="C315" s="217" t="s">
        <v>497</v>
      </c>
      <c r="D315" s="217" t="s">
        <v>143</v>
      </c>
      <c r="E315" s="218" t="s">
        <v>498</v>
      </c>
      <c r="F315" s="219" t="s">
        <v>499</v>
      </c>
      <c r="G315" s="220" t="s">
        <v>146</v>
      </c>
      <c r="H315" s="221">
        <v>1</v>
      </c>
      <c r="I315" s="222"/>
      <c r="J315" s="223">
        <f>ROUND(I315*H315,2)</f>
        <v>0</v>
      </c>
      <c r="K315" s="219" t="s">
        <v>32</v>
      </c>
      <c r="L315" s="43"/>
      <c r="M315" s="224" t="s">
        <v>32</v>
      </c>
      <c r="N315" s="225" t="s">
        <v>52</v>
      </c>
      <c r="O315" s="83"/>
      <c r="P315" s="226">
        <f>O315*H315</f>
        <v>0</v>
      </c>
      <c r="Q315" s="226">
        <v>0</v>
      </c>
      <c r="R315" s="226">
        <f>Q315*H315</f>
        <v>0</v>
      </c>
      <c r="S315" s="226">
        <v>0</v>
      </c>
      <c r="T315" s="227">
        <f>S315*H315</f>
        <v>0</v>
      </c>
      <c r="U315" s="37"/>
      <c r="V315" s="37"/>
      <c r="W315" s="37"/>
      <c r="X315" s="37"/>
      <c r="Y315" s="37"/>
      <c r="Z315" s="37"/>
      <c r="AA315" s="37"/>
      <c r="AB315" s="37"/>
      <c r="AC315" s="37"/>
      <c r="AD315" s="37"/>
      <c r="AE315" s="37"/>
      <c r="AR315" s="228" t="s">
        <v>147</v>
      </c>
      <c r="AT315" s="228" t="s">
        <v>143</v>
      </c>
      <c r="AU315" s="228" t="s">
        <v>148</v>
      </c>
      <c r="AY315" s="15" t="s">
        <v>138</v>
      </c>
      <c r="BE315" s="229">
        <f>IF(N315="základní",J315,0)</f>
        <v>0</v>
      </c>
      <c r="BF315" s="229">
        <f>IF(N315="snížená",J315,0)</f>
        <v>0</v>
      </c>
      <c r="BG315" s="229">
        <f>IF(N315="zákl. přenesená",J315,0)</f>
        <v>0</v>
      </c>
      <c r="BH315" s="229">
        <f>IF(N315="sníž. přenesená",J315,0)</f>
        <v>0</v>
      </c>
      <c r="BI315" s="229">
        <f>IF(N315="nulová",J315,0)</f>
        <v>0</v>
      </c>
      <c r="BJ315" s="15" t="s">
        <v>93</v>
      </c>
      <c r="BK315" s="229">
        <f>ROUND(I315*H315,2)</f>
        <v>0</v>
      </c>
      <c r="BL315" s="15" t="s">
        <v>147</v>
      </c>
      <c r="BM315" s="228" t="s">
        <v>500</v>
      </c>
    </row>
    <row r="316" spans="1:47" s="2" customFormat="1" ht="12">
      <c r="A316" s="37"/>
      <c r="B316" s="38"/>
      <c r="C316" s="39"/>
      <c r="D316" s="230" t="s">
        <v>150</v>
      </c>
      <c r="E316" s="39"/>
      <c r="F316" s="231" t="s">
        <v>499</v>
      </c>
      <c r="G316" s="39"/>
      <c r="H316" s="39"/>
      <c r="I316" s="135"/>
      <c r="J316" s="39"/>
      <c r="K316" s="39"/>
      <c r="L316" s="43"/>
      <c r="M316" s="232"/>
      <c r="N316" s="233"/>
      <c r="O316" s="83"/>
      <c r="P316" s="83"/>
      <c r="Q316" s="83"/>
      <c r="R316" s="83"/>
      <c r="S316" s="83"/>
      <c r="T316" s="84"/>
      <c r="U316" s="37"/>
      <c r="V316" s="37"/>
      <c r="W316" s="37"/>
      <c r="X316" s="37"/>
      <c r="Y316" s="37"/>
      <c r="Z316" s="37"/>
      <c r="AA316" s="37"/>
      <c r="AB316" s="37"/>
      <c r="AC316" s="37"/>
      <c r="AD316" s="37"/>
      <c r="AE316" s="37"/>
      <c r="AT316" s="15" t="s">
        <v>150</v>
      </c>
      <c r="AU316" s="15" t="s">
        <v>148</v>
      </c>
    </row>
    <row r="317" spans="1:47" s="2" customFormat="1" ht="12">
      <c r="A317" s="37"/>
      <c r="B317" s="38"/>
      <c r="C317" s="39"/>
      <c r="D317" s="230" t="s">
        <v>152</v>
      </c>
      <c r="E317" s="39"/>
      <c r="F317" s="234" t="s">
        <v>501</v>
      </c>
      <c r="G317" s="39"/>
      <c r="H317" s="39"/>
      <c r="I317" s="135"/>
      <c r="J317" s="39"/>
      <c r="K317" s="39"/>
      <c r="L317" s="43"/>
      <c r="M317" s="232"/>
      <c r="N317" s="233"/>
      <c r="O317" s="83"/>
      <c r="P317" s="83"/>
      <c r="Q317" s="83"/>
      <c r="R317" s="83"/>
      <c r="S317" s="83"/>
      <c r="T317" s="84"/>
      <c r="U317" s="37"/>
      <c r="V317" s="37"/>
      <c r="W317" s="37"/>
      <c r="X317" s="37"/>
      <c r="Y317" s="37"/>
      <c r="Z317" s="37"/>
      <c r="AA317" s="37"/>
      <c r="AB317" s="37"/>
      <c r="AC317" s="37"/>
      <c r="AD317" s="37"/>
      <c r="AE317" s="37"/>
      <c r="AT317" s="15" t="s">
        <v>152</v>
      </c>
      <c r="AU317" s="15" t="s">
        <v>148</v>
      </c>
    </row>
    <row r="318" spans="1:65" s="2" customFormat="1" ht="16.5" customHeight="1">
      <c r="A318" s="37"/>
      <c r="B318" s="38"/>
      <c r="C318" s="217" t="s">
        <v>502</v>
      </c>
      <c r="D318" s="217" t="s">
        <v>143</v>
      </c>
      <c r="E318" s="218" t="s">
        <v>503</v>
      </c>
      <c r="F318" s="219" t="s">
        <v>504</v>
      </c>
      <c r="G318" s="220" t="s">
        <v>146</v>
      </c>
      <c r="H318" s="221">
        <v>1</v>
      </c>
      <c r="I318" s="222"/>
      <c r="J318" s="223">
        <f>ROUND(I318*H318,2)</f>
        <v>0</v>
      </c>
      <c r="K318" s="219" t="s">
        <v>32</v>
      </c>
      <c r="L318" s="43"/>
      <c r="M318" s="224" t="s">
        <v>32</v>
      </c>
      <c r="N318" s="225" t="s">
        <v>52</v>
      </c>
      <c r="O318" s="83"/>
      <c r="P318" s="226">
        <f>O318*H318</f>
        <v>0</v>
      </c>
      <c r="Q318" s="226">
        <v>0</v>
      </c>
      <c r="R318" s="226">
        <f>Q318*H318</f>
        <v>0</v>
      </c>
      <c r="S318" s="226">
        <v>0</v>
      </c>
      <c r="T318" s="227">
        <f>S318*H318</f>
        <v>0</v>
      </c>
      <c r="U318" s="37"/>
      <c r="V318" s="37"/>
      <c r="W318" s="37"/>
      <c r="X318" s="37"/>
      <c r="Y318" s="37"/>
      <c r="Z318" s="37"/>
      <c r="AA318" s="37"/>
      <c r="AB318" s="37"/>
      <c r="AC318" s="37"/>
      <c r="AD318" s="37"/>
      <c r="AE318" s="37"/>
      <c r="AR318" s="228" t="s">
        <v>147</v>
      </c>
      <c r="AT318" s="228" t="s">
        <v>143</v>
      </c>
      <c r="AU318" s="228" t="s">
        <v>148</v>
      </c>
      <c r="AY318" s="15" t="s">
        <v>138</v>
      </c>
      <c r="BE318" s="229">
        <f>IF(N318="základní",J318,0)</f>
        <v>0</v>
      </c>
      <c r="BF318" s="229">
        <f>IF(N318="snížená",J318,0)</f>
        <v>0</v>
      </c>
      <c r="BG318" s="229">
        <f>IF(N318="zákl. přenesená",J318,0)</f>
        <v>0</v>
      </c>
      <c r="BH318" s="229">
        <f>IF(N318="sníž. přenesená",J318,0)</f>
        <v>0</v>
      </c>
      <c r="BI318" s="229">
        <f>IF(N318="nulová",J318,0)</f>
        <v>0</v>
      </c>
      <c r="BJ318" s="15" t="s">
        <v>93</v>
      </c>
      <c r="BK318" s="229">
        <f>ROUND(I318*H318,2)</f>
        <v>0</v>
      </c>
      <c r="BL318" s="15" t="s">
        <v>147</v>
      </c>
      <c r="BM318" s="228" t="s">
        <v>505</v>
      </c>
    </row>
    <row r="319" spans="1:47" s="2" customFormat="1" ht="12">
      <c r="A319" s="37"/>
      <c r="B319" s="38"/>
      <c r="C319" s="39"/>
      <c r="D319" s="230" t="s">
        <v>150</v>
      </c>
      <c r="E319" s="39"/>
      <c r="F319" s="231" t="s">
        <v>504</v>
      </c>
      <c r="G319" s="39"/>
      <c r="H319" s="39"/>
      <c r="I319" s="135"/>
      <c r="J319" s="39"/>
      <c r="K319" s="39"/>
      <c r="L319" s="43"/>
      <c r="M319" s="232"/>
      <c r="N319" s="233"/>
      <c r="O319" s="83"/>
      <c r="P319" s="83"/>
      <c r="Q319" s="83"/>
      <c r="R319" s="83"/>
      <c r="S319" s="83"/>
      <c r="T319" s="84"/>
      <c r="U319" s="37"/>
      <c r="V319" s="37"/>
      <c r="W319" s="37"/>
      <c r="X319" s="37"/>
      <c r="Y319" s="37"/>
      <c r="Z319" s="37"/>
      <c r="AA319" s="37"/>
      <c r="AB319" s="37"/>
      <c r="AC319" s="37"/>
      <c r="AD319" s="37"/>
      <c r="AE319" s="37"/>
      <c r="AT319" s="15" t="s">
        <v>150</v>
      </c>
      <c r="AU319" s="15" t="s">
        <v>148</v>
      </c>
    </row>
    <row r="320" spans="1:47" s="2" customFormat="1" ht="12">
      <c r="A320" s="37"/>
      <c r="B320" s="38"/>
      <c r="C320" s="39"/>
      <c r="D320" s="230" t="s">
        <v>152</v>
      </c>
      <c r="E320" s="39"/>
      <c r="F320" s="234" t="s">
        <v>506</v>
      </c>
      <c r="G320" s="39"/>
      <c r="H320" s="39"/>
      <c r="I320" s="135"/>
      <c r="J320" s="39"/>
      <c r="K320" s="39"/>
      <c r="L320" s="43"/>
      <c r="M320" s="232"/>
      <c r="N320" s="233"/>
      <c r="O320" s="83"/>
      <c r="P320" s="83"/>
      <c r="Q320" s="83"/>
      <c r="R320" s="83"/>
      <c r="S320" s="83"/>
      <c r="T320" s="84"/>
      <c r="U320" s="37"/>
      <c r="V320" s="37"/>
      <c r="W320" s="37"/>
      <c r="X320" s="37"/>
      <c r="Y320" s="37"/>
      <c r="Z320" s="37"/>
      <c r="AA320" s="37"/>
      <c r="AB320" s="37"/>
      <c r="AC320" s="37"/>
      <c r="AD320" s="37"/>
      <c r="AE320" s="37"/>
      <c r="AT320" s="15" t="s">
        <v>152</v>
      </c>
      <c r="AU320" s="15" t="s">
        <v>148</v>
      </c>
    </row>
    <row r="321" spans="1:65" s="2" customFormat="1" ht="16.5" customHeight="1">
      <c r="A321" s="37"/>
      <c r="B321" s="38"/>
      <c r="C321" s="217" t="s">
        <v>507</v>
      </c>
      <c r="D321" s="217" t="s">
        <v>143</v>
      </c>
      <c r="E321" s="218" t="s">
        <v>508</v>
      </c>
      <c r="F321" s="219" t="s">
        <v>509</v>
      </c>
      <c r="G321" s="220" t="s">
        <v>146</v>
      </c>
      <c r="H321" s="221">
        <v>1</v>
      </c>
      <c r="I321" s="222"/>
      <c r="J321" s="223">
        <f>ROUND(I321*H321,2)</f>
        <v>0</v>
      </c>
      <c r="K321" s="219" t="s">
        <v>32</v>
      </c>
      <c r="L321" s="43"/>
      <c r="M321" s="224" t="s">
        <v>32</v>
      </c>
      <c r="N321" s="225" t="s">
        <v>52</v>
      </c>
      <c r="O321" s="83"/>
      <c r="P321" s="226">
        <f>O321*H321</f>
        <v>0</v>
      </c>
      <c r="Q321" s="226">
        <v>0</v>
      </c>
      <c r="R321" s="226">
        <f>Q321*H321</f>
        <v>0</v>
      </c>
      <c r="S321" s="226">
        <v>0</v>
      </c>
      <c r="T321" s="227">
        <f>S321*H321</f>
        <v>0</v>
      </c>
      <c r="U321" s="37"/>
      <c r="V321" s="37"/>
      <c r="W321" s="37"/>
      <c r="X321" s="37"/>
      <c r="Y321" s="37"/>
      <c r="Z321" s="37"/>
      <c r="AA321" s="37"/>
      <c r="AB321" s="37"/>
      <c r="AC321" s="37"/>
      <c r="AD321" s="37"/>
      <c r="AE321" s="37"/>
      <c r="AR321" s="228" t="s">
        <v>147</v>
      </c>
      <c r="AT321" s="228" t="s">
        <v>143</v>
      </c>
      <c r="AU321" s="228" t="s">
        <v>148</v>
      </c>
      <c r="AY321" s="15" t="s">
        <v>138</v>
      </c>
      <c r="BE321" s="229">
        <f>IF(N321="základní",J321,0)</f>
        <v>0</v>
      </c>
      <c r="BF321" s="229">
        <f>IF(N321="snížená",J321,0)</f>
        <v>0</v>
      </c>
      <c r="BG321" s="229">
        <f>IF(N321="zákl. přenesená",J321,0)</f>
        <v>0</v>
      </c>
      <c r="BH321" s="229">
        <f>IF(N321="sníž. přenesená",J321,0)</f>
        <v>0</v>
      </c>
      <c r="BI321" s="229">
        <f>IF(N321="nulová",J321,0)</f>
        <v>0</v>
      </c>
      <c r="BJ321" s="15" t="s">
        <v>93</v>
      </c>
      <c r="BK321" s="229">
        <f>ROUND(I321*H321,2)</f>
        <v>0</v>
      </c>
      <c r="BL321" s="15" t="s">
        <v>147</v>
      </c>
      <c r="BM321" s="228" t="s">
        <v>510</v>
      </c>
    </row>
    <row r="322" spans="1:47" s="2" customFormat="1" ht="12">
      <c r="A322" s="37"/>
      <c r="B322" s="38"/>
      <c r="C322" s="39"/>
      <c r="D322" s="230" t="s">
        <v>150</v>
      </c>
      <c r="E322" s="39"/>
      <c r="F322" s="231" t="s">
        <v>509</v>
      </c>
      <c r="G322" s="39"/>
      <c r="H322" s="39"/>
      <c r="I322" s="135"/>
      <c r="J322" s="39"/>
      <c r="K322" s="39"/>
      <c r="L322" s="43"/>
      <c r="M322" s="232"/>
      <c r="N322" s="233"/>
      <c r="O322" s="83"/>
      <c r="P322" s="83"/>
      <c r="Q322" s="83"/>
      <c r="R322" s="83"/>
      <c r="S322" s="83"/>
      <c r="T322" s="84"/>
      <c r="U322" s="37"/>
      <c r="V322" s="37"/>
      <c r="W322" s="37"/>
      <c r="X322" s="37"/>
      <c r="Y322" s="37"/>
      <c r="Z322" s="37"/>
      <c r="AA322" s="37"/>
      <c r="AB322" s="37"/>
      <c r="AC322" s="37"/>
      <c r="AD322" s="37"/>
      <c r="AE322" s="37"/>
      <c r="AT322" s="15" t="s">
        <v>150</v>
      </c>
      <c r="AU322" s="15" t="s">
        <v>148</v>
      </c>
    </row>
    <row r="323" spans="1:47" s="2" customFormat="1" ht="12">
      <c r="A323" s="37"/>
      <c r="B323" s="38"/>
      <c r="C323" s="39"/>
      <c r="D323" s="230" t="s">
        <v>152</v>
      </c>
      <c r="E323" s="39"/>
      <c r="F323" s="234" t="s">
        <v>511</v>
      </c>
      <c r="G323" s="39"/>
      <c r="H323" s="39"/>
      <c r="I323" s="135"/>
      <c r="J323" s="39"/>
      <c r="K323" s="39"/>
      <c r="L323" s="43"/>
      <c r="M323" s="232"/>
      <c r="N323" s="233"/>
      <c r="O323" s="83"/>
      <c r="P323" s="83"/>
      <c r="Q323" s="83"/>
      <c r="R323" s="83"/>
      <c r="S323" s="83"/>
      <c r="T323" s="84"/>
      <c r="U323" s="37"/>
      <c r="V323" s="37"/>
      <c r="W323" s="37"/>
      <c r="X323" s="37"/>
      <c r="Y323" s="37"/>
      <c r="Z323" s="37"/>
      <c r="AA323" s="37"/>
      <c r="AB323" s="37"/>
      <c r="AC323" s="37"/>
      <c r="AD323" s="37"/>
      <c r="AE323" s="37"/>
      <c r="AT323" s="15" t="s">
        <v>152</v>
      </c>
      <c r="AU323" s="15" t="s">
        <v>148</v>
      </c>
    </row>
    <row r="324" spans="1:65" s="2" customFormat="1" ht="16.5" customHeight="1">
      <c r="A324" s="37"/>
      <c r="B324" s="38"/>
      <c r="C324" s="217" t="s">
        <v>512</v>
      </c>
      <c r="D324" s="217" t="s">
        <v>143</v>
      </c>
      <c r="E324" s="218" t="s">
        <v>513</v>
      </c>
      <c r="F324" s="219" t="s">
        <v>218</v>
      </c>
      <c r="G324" s="220" t="s">
        <v>146</v>
      </c>
      <c r="H324" s="221">
        <v>1</v>
      </c>
      <c r="I324" s="222"/>
      <c r="J324" s="223">
        <f>ROUND(I324*H324,2)</f>
        <v>0</v>
      </c>
      <c r="K324" s="219" t="s">
        <v>32</v>
      </c>
      <c r="L324" s="43"/>
      <c r="M324" s="224" t="s">
        <v>32</v>
      </c>
      <c r="N324" s="225" t="s">
        <v>52</v>
      </c>
      <c r="O324" s="83"/>
      <c r="P324" s="226">
        <f>O324*H324</f>
        <v>0</v>
      </c>
      <c r="Q324" s="226">
        <v>0</v>
      </c>
      <c r="R324" s="226">
        <f>Q324*H324</f>
        <v>0</v>
      </c>
      <c r="S324" s="226">
        <v>0</v>
      </c>
      <c r="T324" s="227">
        <f>S324*H324</f>
        <v>0</v>
      </c>
      <c r="U324" s="37"/>
      <c r="V324" s="37"/>
      <c r="W324" s="37"/>
      <c r="X324" s="37"/>
      <c r="Y324" s="37"/>
      <c r="Z324" s="37"/>
      <c r="AA324" s="37"/>
      <c r="AB324" s="37"/>
      <c r="AC324" s="37"/>
      <c r="AD324" s="37"/>
      <c r="AE324" s="37"/>
      <c r="AR324" s="228" t="s">
        <v>147</v>
      </c>
      <c r="AT324" s="228" t="s">
        <v>143</v>
      </c>
      <c r="AU324" s="228" t="s">
        <v>148</v>
      </c>
      <c r="AY324" s="15" t="s">
        <v>138</v>
      </c>
      <c r="BE324" s="229">
        <f>IF(N324="základní",J324,0)</f>
        <v>0</v>
      </c>
      <c r="BF324" s="229">
        <f>IF(N324="snížená",J324,0)</f>
        <v>0</v>
      </c>
      <c r="BG324" s="229">
        <f>IF(N324="zákl. přenesená",J324,0)</f>
        <v>0</v>
      </c>
      <c r="BH324" s="229">
        <f>IF(N324="sníž. přenesená",J324,0)</f>
        <v>0</v>
      </c>
      <c r="BI324" s="229">
        <f>IF(N324="nulová",J324,0)</f>
        <v>0</v>
      </c>
      <c r="BJ324" s="15" t="s">
        <v>93</v>
      </c>
      <c r="BK324" s="229">
        <f>ROUND(I324*H324,2)</f>
        <v>0</v>
      </c>
      <c r="BL324" s="15" t="s">
        <v>147</v>
      </c>
      <c r="BM324" s="228" t="s">
        <v>514</v>
      </c>
    </row>
    <row r="325" spans="1:47" s="2" customFormat="1" ht="12">
      <c r="A325" s="37"/>
      <c r="B325" s="38"/>
      <c r="C325" s="39"/>
      <c r="D325" s="230" t="s">
        <v>150</v>
      </c>
      <c r="E325" s="39"/>
      <c r="F325" s="231" t="s">
        <v>218</v>
      </c>
      <c r="G325" s="39"/>
      <c r="H325" s="39"/>
      <c r="I325" s="135"/>
      <c r="J325" s="39"/>
      <c r="K325" s="39"/>
      <c r="L325" s="43"/>
      <c r="M325" s="232"/>
      <c r="N325" s="233"/>
      <c r="O325" s="83"/>
      <c r="P325" s="83"/>
      <c r="Q325" s="83"/>
      <c r="R325" s="83"/>
      <c r="S325" s="83"/>
      <c r="T325" s="84"/>
      <c r="U325" s="37"/>
      <c r="V325" s="37"/>
      <c r="W325" s="37"/>
      <c r="X325" s="37"/>
      <c r="Y325" s="37"/>
      <c r="Z325" s="37"/>
      <c r="AA325" s="37"/>
      <c r="AB325" s="37"/>
      <c r="AC325" s="37"/>
      <c r="AD325" s="37"/>
      <c r="AE325" s="37"/>
      <c r="AT325" s="15" t="s">
        <v>150</v>
      </c>
      <c r="AU325" s="15" t="s">
        <v>148</v>
      </c>
    </row>
    <row r="326" spans="1:47" s="2" customFormat="1" ht="12">
      <c r="A326" s="37"/>
      <c r="B326" s="38"/>
      <c r="C326" s="39"/>
      <c r="D326" s="230" t="s">
        <v>152</v>
      </c>
      <c r="E326" s="39"/>
      <c r="F326" s="234" t="s">
        <v>515</v>
      </c>
      <c r="G326" s="39"/>
      <c r="H326" s="39"/>
      <c r="I326" s="135"/>
      <c r="J326" s="39"/>
      <c r="K326" s="39"/>
      <c r="L326" s="43"/>
      <c r="M326" s="232"/>
      <c r="N326" s="233"/>
      <c r="O326" s="83"/>
      <c r="P326" s="83"/>
      <c r="Q326" s="83"/>
      <c r="R326" s="83"/>
      <c r="S326" s="83"/>
      <c r="T326" s="84"/>
      <c r="U326" s="37"/>
      <c r="V326" s="37"/>
      <c r="W326" s="37"/>
      <c r="X326" s="37"/>
      <c r="Y326" s="37"/>
      <c r="Z326" s="37"/>
      <c r="AA326" s="37"/>
      <c r="AB326" s="37"/>
      <c r="AC326" s="37"/>
      <c r="AD326" s="37"/>
      <c r="AE326" s="37"/>
      <c r="AT326" s="15" t="s">
        <v>152</v>
      </c>
      <c r="AU326" s="15" t="s">
        <v>148</v>
      </c>
    </row>
    <row r="327" spans="1:65" s="2" customFormat="1" ht="16.5" customHeight="1">
      <c r="A327" s="37"/>
      <c r="B327" s="38"/>
      <c r="C327" s="217" t="s">
        <v>516</v>
      </c>
      <c r="D327" s="217" t="s">
        <v>143</v>
      </c>
      <c r="E327" s="218" t="s">
        <v>517</v>
      </c>
      <c r="F327" s="219" t="s">
        <v>518</v>
      </c>
      <c r="G327" s="220" t="s">
        <v>146</v>
      </c>
      <c r="H327" s="221">
        <v>0</v>
      </c>
      <c r="I327" s="222"/>
      <c r="J327" s="223">
        <f>ROUND(I327*H327,2)</f>
        <v>0</v>
      </c>
      <c r="K327" s="219" t="s">
        <v>32</v>
      </c>
      <c r="L327" s="43"/>
      <c r="M327" s="224" t="s">
        <v>32</v>
      </c>
      <c r="N327" s="225" t="s">
        <v>52</v>
      </c>
      <c r="O327" s="83"/>
      <c r="P327" s="226">
        <f>O327*H327</f>
        <v>0</v>
      </c>
      <c r="Q327" s="226">
        <v>0</v>
      </c>
      <c r="R327" s="226">
        <f>Q327*H327</f>
        <v>0</v>
      </c>
      <c r="S327" s="226">
        <v>0</v>
      </c>
      <c r="T327" s="227">
        <f>S327*H327</f>
        <v>0</v>
      </c>
      <c r="U327" s="37"/>
      <c r="V327" s="37"/>
      <c r="W327" s="37"/>
      <c r="X327" s="37"/>
      <c r="Y327" s="37"/>
      <c r="Z327" s="37"/>
      <c r="AA327" s="37"/>
      <c r="AB327" s="37"/>
      <c r="AC327" s="37"/>
      <c r="AD327" s="37"/>
      <c r="AE327" s="37"/>
      <c r="AR327" s="228" t="s">
        <v>147</v>
      </c>
      <c r="AT327" s="228" t="s">
        <v>143</v>
      </c>
      <c r="AU327" s="228" t="s">
        <v>148</v>
      </c>
      <c r="AY327" s="15" t="s">
        <v>138</v>
      </c>
      <c r="BE327" s="229">
        <f>IF(N327="základní",J327,0)</f>
        <v>0</v>
      </c>
      <c r="BF327" s="229">
        <f>IF(N327="snížená",J327,0)</f>
        <v>0</v>
      </c>
      <c r="BG327" s="229">
        <f>IF(N327="zákl. přenesená",J327,0)</f>
        <v>0</v>
      </c>
      <c r="BH327" s="229">
        <f>IF(N327="sníž. přenesená",J327,0)</f>
        <v>0</v>
      </c>
      <c r="BI327" s="229">
        <f>IF(N327="nulová",J327,0)</f>
        <v>0</v>
      </c>
      <c r="BJ327" s="15" t="s">
        <v>93</v>
      </c>
      <c r="BK327" s="229">
        <f>ROUND(I327*H327,2)</f>
        <v>0</v>
      </c>
      <c r="BL327" s="15" t="s">
        <v>147</v>
      </c>
      <c r="BM327" s="228" t="s">
        <v>519</v>
      </c>
    </row>
    <row r="328" spans="1:47" s="2" customFormat="1" ht="12">
      <c r="A328" s="37"/>
      <c r="B328" s="38"/>
      <c r="C328" s="39"/>
      <c r="D328" s="230" t="s">
        <v>150</v>
      </c>
      <c r="E328" s="39"/>
      <c r="F328" s="231" t="s">
        <v>518</v>
      </c>
      <c r="G328" s="39"/>
      <c r="H328" s="39"/>
      <c r="I328" s="135"/>
      <c r="J328" s="39"/>
      <c r="K328" s="39"/>
      <c r="L328" s="43"/>
      <c r="M328" s="232"/>
      <c r="N328" s="233"/>
      <c r="O328" s="83"/>
      <c r="P328" s="83"/>
      <c r="Q328" s="83"/>
      <c r="R328" s="83"/>
      <c r="S328" s="83"/>
      <c r="T328" s="84"/>
      <c r="U328" s="37"/>
      <c r="V328" s="37"/>
      <c r="W328" s="37"/>
      <c r="X328" s="37"/>
      <c r="Y328" s="37"/>
      <c r="Z328" s="37"/>
      <c r="AA328" s="37"/>
      <c r="AB328" s="37"/>
      <c r="AC328" s="37"/>
      <c r="AD328" s="37"/>
      <c r="AE328" s="37"/>
      <c r="AT328" s="15" t="s">
        <v>150</v>
      </c>
      <c r="AU328" s="15" t="s">
        <v>148</v>
      </c>
    </row>
    <row r="329" spans="1:47" s="2" customFormat="1" ht="12">
      <c r="A329" s="37"/>
      <c r="B329" s="38"/>
      <c r="C329" s="39"/>
      <c r="D329" s="230" t="s">
        <v>152</v>
      </c>
      <c r="E329" s="39"/>
      <c r="F329" s="234" t="s">
        <v>520</v>
      </c>
      <c r="G329" s="39"/>
      <c r="H329" s="39"/>
      <c r="I329" s="135"/>
      <c r="J329" s="39"/>
      <c r="K329" s="39"/>
      <c r="L329" s="43"/>
      <c r="M329" s="232"/>
      <c r="N329" s="233"/>
      <c r="O329" s="83"/>
      <c r="P329" s="83"/>
      <c r="Q329" s="83"/>
      <c r="R329" s="83"/>
      <c r="S329" s="83"/>
      <c r="T329" s="84"/>
      <c r="U329" s="37"/>
      <c r="V329" s="37"/>
      <c r="W329" s="37"/>
      <c r="X329" s="37"/>
      <c r="Y329" s="37"/>
      <c r="Z329" s="37"/>
      <c r="AA329" s="37"/>
      <c r="AB329" s="37"/>
      <c r="AC329" s="37"/>
      <c r="AD329" s="37"/>
      <c r="AE329" s="37"/>
      <c r="AT329" s="15" t="s">
        <v>152</v>
      </c>
      <c r="AU329" s="15" t="s">
        <v>148</v>
      </c>
    </row>
    <row r="330" spans="1:63" s="12" customFormat="1" ht="20.85" customHeight="1">
      <c r="A330" s="12"/>
      <c r="B330" s="201"/>
      <c r="C330" s="202"/>
      <c r="D330" s="203" t="s">
        <v>79</v>
      </c>
      <c r="E330" s="215" t="s">
        <v>521</v>
      </c>
      <c r="F330" s="215" t="s">
        <v>522</v>
      </c>
      <c r="G330" s="202"/>
      <c r="H330" s="202"/>
      <c r="I330" s="205"/>
      <c r="J330" s="216">
        <f>BK330</f>
        <v>0</v>
      </c>
      <c r="K330" s="202"/>
      <c r="L330" s="207"/>
      <c r="M330" s="208"/>
      <c r="N330" s="209"/>
      <c r="O330" s="209"/>
      <c r="P330" s="210">
        <f>SUM(P331:P336)</f>
        <v>0</v>
      </c>
      <c r="Q330" s="209"/>
      <c r="R330" s="210">
        <f>SUM(R331:R336)</f>
        <v>0</v>
      </c>
      <c r="S330" s="209"/>
      <c r="T330" s="211">
        <f>SUM(T331:T336)</f>
        <v>0</v>
      </c>
      <c r="U330" s="12"/>
      <c r="V330" s="12"/>
      <c r="W330" s="12"/>
      <c r="X330" s="12"/>
      <c r="Y330" s="12"/>
      <c r="Z330" s="12"/>
      <c r="AA330" s="12"/>
      <c r="AB330" s="12"/>
      <c r="AC330" s="12"/>
      <c r="AD330" s="12"/>
      <c r="AE330" s="12"/>
      <c r="AR330" s="212" t="s">
        <v>88</v>
      </c>
      <c r="AT330" s="213" t="s">
        <v>79</v>
      </c>
      <c r="AU330" s="213" t="s">
        <v>93</v>
      </c>
      <c r="AY330" s="212" t="s">
        <v>138</v>
      </c>
      <c r="BK330" s="214">
        <f>SUM(BK331:BK336)</f>
        <v>0</v>
      </c>
    </row>
    <row r="331" spans="1:65" s="2" customFormat="1" ht="16.5" customHeight="1">
      <c r="A331" s="37"/>
      <c r="B331" s="38"/>
      <c r="C331" s="217" t="s">
        <v>523</v>
      </c>
      <c r="D331" s="217" t="s">
        <v>143</v>
      </c>
      <c r="E331" s="218" t="s">
        <v>524</v>
      </c>
      <c r="F331" s="219" t="s">
        <v>525</v>
      </c>
      <c r="G331" s="220" t="s">
        <v>146</v>
      </c>
      <c r="H331" s="221">
        <v>1</v>
      </c>
      <c r="I331" s="222"/>
      <c r="J331" s="223">
        <f>ROUND(I331*H331,2)</f>
        <v>0</v>
      </c>
      <c r="K331" s="219" t="s">
        <v>32</v>
      </c>
      <c r="L331" s="43"/>
      <c r="M331" s="224" t="s">
        <v>32</v>
      </c>
      <c r="N331" s="225" t="s">
        <v>52</v>
      </c>
      <c r="O331" s="83"/>
      <c r="P331" s="226">
        <f>O331*H331</f>
        <v>0</v>
      </c>
      <c r="Q331" s="226">
        <v>0</v>
      </c>
      <c r="R331" s="226">
        <f>Q331*H331</f>
        <v>0</v>
      </c>
      <c r="S331" s="226">
        <v>0</v>
      </c>
      <c r="T331" s="227">
        <f>S331*H331</f>
        <v>0</v>
      </c>
      <c r="U331" s="37"/>
      <c r="V331" s="37"/>
      <c r="W331" s="37"/>
      <c r="X331" s="37"/>
      <c r="Y331" s="37"/>
      <c r="Z331" s="37"/>
      <c r="AA331" s="37"/>
      <c r="AB331" s="37"/>
      <c r="AC331" s="37"/>
      <c r="AD331" s="37"/>
      <c r="AE331" s="37"/>
      <c r="AR331" s="228" t="s">
        <v>147</v>
      </c>
      <c r="AT331" s="228" t="s">
        <v>143</v>
      </c>
      <c r="AU331" s="228" t="s">
        <v>148</v>
      </c>
      <c r="AY331" s="15" t="s">
        <v>138</v>
      </c>
      <c r="BE331" s="229">
        <f>IF(N331="základní",J331,0)</f>
        <v>0</v>
      </c>
      <c r="BF331" s="229">
        <f>IF(N331="snížená",J331,0)</f>
        <v>0</v>
      </c>
      <c r="BG331" s="229">
        <f>IF(N331="zákl. přenesená",J331,0)</f>
        <v>0</v>
      </c>
      <c r="BH331" s="229">
        <f>IF(N331="sníž. přenesená",J331,0)</f>
        <v>0</v>
      </c>
      <c r="BI331" s="229">
        <f>IF(N331="nulová",J331,0)</f>
        <v>0</v>
      </c>
      <c r="BJ331" s="15" t="s">
        <v>93</v>
      </c>
      <c r="BK331" s="229">
        <f>ROUND(I331*H331,2)</f>
        <v>0</v>
      </c>
      <c r="BL331" s="15" t="s">
        <v>147</v>
      </c>
      <c r="BM331" s="228" t="s">
        <v>526</v>
      </c>
    </row>
    <row r="332" spans="1:47" s="2" customFormat="1" ht="12">
      <c r="A332" s="37"/>
      <c r="B332" s="38"/>
      <c r="C332" s="39"/>
      <c r="D332" s="230" t="s">
        <v>150</v>
      </c>
      <c r="E332" s="39"/>
      <c r="F332" s="231" t="s">
        <v>525</v>
      </c>
      <c r="G332" s="39"/>
      <c r="H332" s="39"/>
      <c r="I332" s="135"/>
      <c r="J332" s="39"/>
      <c r="K332" s="39"/>
      <c r="L332" s="43"/>
      <c r="M332" s="232"/>
      <c r="N332" s="233"/>
      <c r="O332" s="83"/>
      <c r="P332" s="83"/>
      <c r="Q332" s="83"/>
      <c r="R332" s="83"/>
      <c r="S332" s="83"/>
      <c r="T332" s="84"/>
      <c r="U332" s="37"/>
      <c r="V332" s="37"/>
      <c r="W332" s="37"/>
      <c r="X332" s="37"/>
      <c r="Y332" s="37"/>
      <c r="Z332" s="37"/>
      <c r="AA332" s="37"/>
      <c r="AB332" s="37"/>
      <c r="AC332" s="37"/>
      <c r="AD332" s="37"/>
      <c r="AE332" s="37"/>
      <c r="AT332" s="15" t="s">
        <v>150</v>
      </c>
      <c r="AU332" s="15" t="s">
        <v>148</v>
      </c>
    </row>
    <row r="333" spans="1:47" s="2" customFormat="1" ht="12">
      <c r="A333" s="37"/>
      <c r="B333" s="38"/>
      <c r="C333" s="39"/>
      <c r="D333" s="230" t="s">
        <v>152</v>
      </c>
      <c r="E333" s="39"/>
      <c r="F333" s="234" t="s">
        <v>527</v>
      </c>
      <c r="G333" s="39"/>
      <c r="H333" s="39"/>
      <c r="I333" s="135"/>
      <c r="J333" s="39"/>
      <c r="K333" s="39"/>
      <c r="L333" s="43"/>
      <c r="M333" s="232"/>
      <c r="N333" s="233"/>
      <c r="O333" s="83"/>
      <c r="P333" s="83"/>
      <c r="Q333" s="83"/>
      <c r="R333" s="83"/>
      <c r="S333" s="83"/>
      <c r="T333" s="84"/>
      <c r="U333" s="37"/>
      <c r="V333" s="37"/>
      <c r="W333" s="37"/>
      <c r="X333" s="37"/>
      <c r="Y333" s="37"/>
      <c r="Z333" s="37"/>
      <c r="AA333" s="37"/>
      <c r="AB333" s="37"/>
      <c r="AC333" s="37"/>
      <c r="AD333" s="37"/>
      <c r="AE333" s="37"/>
      <c r="AT333" s="15" t="s">
        <v>152</v>
      </c>
      <c r="AU333" s="15" t="s">
        <v>148</v>
      </c>
    </row>
    <row r="334" spans="1:65" s="2" customFormat="1" ht="16.5" customHeight="1">
      <c r="A334" s="37"/>
      <c r="B334" s="38"/>
      <c r="C334" s="217" t="s">
        <v>528</v>
      </c>
      <c r="D334" s="217" t="s">
        <v>143</v>
      </c>
      <c r="E334" s="218" t="s">
        <v>529</v>
      </c>
      <c r="F334" s="219" t="s">
        <v>530</v>
      </c>
      <c r="G334" s="220" t="s">
        <v>146</v>
      </c>
      <c r="H334" s="221">
        <v>1</v>
      </c>
      <c r="I334" s="222"/>
      <c r="J334" s="223">
        <f>ROUND(I334*H334,2)</f>
        <v>0</v>
      </c>
      <c r="K334" s="219" t="s">
        <v>32</v>
      </c>
      <c r="L334" s="43"/>
      <c r="M334" s="224" t="s">
        <v>32</v>
      </c>
      <c r="N334" s="225" t="s">
        <v>52</v>
      </c>
      <c r="O334" s="83"/>
      <c r="P334" s="226">
        <f>O334*H334</f>
        <v>0</v>
      </c>
      <c r="Q334" s="226">
        <v>0</v>
      </c>
      <c r="R334" s="226">
        <f>Q334*H334</f>
        <v>0</v>
      </c>
      <c r="S334" s="226">
        <v>0</v>
      </c>
      <c r="T334" s="227">
        <f>S334*H334</f>
        <v>0</v>
      </c>
      <c r="U334" s="37"/>
      <c r="V334" s="37"/>
      <c r="W334" s="37"/>
      <c r="X334" s="37"/>
      <c r="Y334" s="37"/>
      <c r="Z334" s="37"/>
      <c r="AA334" s="37"/>
      <c r="AB334" s="37"/>
      <c r="AC334" s="37"/>
      <c r="AD334" s="37"/>
      <c r="AE334" s="37"/>
      <c r="AR334" s="228" t="s">
        <v>147</v>
      </c>
      <c r="AT334" s="228" t="s">
        <v>143</v>
      </c>
      <c r="AU334" s="228" t="s">
        <v>148</v>
      </c>
      <c r="AY334" s="15" t="s">
        <v>138</v>
      </c>
      <c r="BE334" s="229">
        <f>IF(N334="základní",J334,0)</f>
        <v>0</v>
      </c>
      <c r="BF334" s="229">
        <f>IF(N334="snížená",J334,0)</f>
        <v>0</v>
      </c>
      <c r="BG334" s="229">
        <f>IF(N334="zákl. přenesená",J334,0)</f>
        <v>0</v>
      </c>
      <c r="BH334" s="229">
        <f>IF(N334="sníž. přenesená",J334,0)</f>
        <v>0</v>
      </c>
      <c r="BI334" s="229">
        <f>IF(N334="nulová",J334,0)</f>
        <v>0</v>
      </c>
      <c r="BJ334" s="15" t="s">
        <v>93</v>
      </c>
      <c r="BK334" s="229">
        <f>ROUND(I334*H334,2)</f>
        <v>0</v>
      </c>
      <c r="BL334" s="15" t="s">
        <v>147</v>
      </c>
      <c r="BM334" s="228" t="s">
        <v>531</v>
      </c>
    </row>
    <row r="335" spans="1:47" s="2" customFormat="1" ht="12">
      <c r="A335" s="37"/>
      <c r="B335" s="38"/>
      <c r="C335" s="39"/>
      <c r="D335" s="230" t="s">
        <v>150</v>
      </c>
      <c r="E335" s="39"/>
      <c r="F335" s="231" t="s">
        <v>530</v>
      </c>
      <c r="G335" s="39"/>
      <c r="H335" s="39"/>
      <c r="I335" s="135"/>
      <c r="J335" s="39"/>
      <c r="K335" s="39"/>
      <c r="L335" s="43"/>
      <c r="M335" s="232"/>
      <c r="N335" s="233"/>
      <c r="O335" s="83"/>
      <c r="P335" s="83"/>
      <c r="Q335" s="83"/>
      <c r="R335" s="83"/>
      <c r="S335" s="83"/>
      <c r="T335" s="84"/>
      <c r="U335" s="37"/>
      <c r="V335" s="37"/>
      <c r="W335" s="37"/>
      <c r="X335" s="37"/>
      <c r="Y335" s="37"/>
      <c r="Z335" s="37"/>
      <c r="AA335" s="37"/>
      <c r="AB335" s="37"/>
      <c r="AC335" s="37"/>
      <c r="AD335" s="37"/>
      <c r="AE335" s="37"/>
      <c r="AT335" s="15" t="s">
        <v>150</v>
      </c>
      <c r="AU335" s="15" t="s">
        <v>148</v>
      </c>
    </row>
    <row r="336" spans="1:47" s="2" customFormat="1" ht="12">
      <c r="A336" s="37"/>
      <c r="B336" s="38"/>
      <c r="C336" s="39"/>
      <c r="D336" s="230" t="s">
        <v>152</v>
      </c>
      <c r="E336" s="39"/>
      <c r="F336" s="234" t="s">
        <v>532</v>
      </c>
      <c r="G336" s="39"/>
      <c r="H336" s="39"/>
      <c r="I336" s="135"/>
      <c r="J336" s="39"/>
      <c r="K336" s="39"/>
      <c r="L336" s="43"/>
      <c r="M336" s="232"/>
      <c r="N336" s="233"/>
      <c r="O336" s="83"/>
      <c r="P336" s="83"/>
      <c r="Q336" s="83"/>
      <c r="R336" s="83"/>
      <c r="S336" s="83"/>
      <c r="T336" s="84"/>
      <c r="U336" s="37"/>
      <c r="V336" s="37"/>
      <c r="W336" s="37"/>
      <c r="X336" s="37"/>
      <c r="Y336" s="37"/>
      <c r="Z336" s="37"/>
      <c r="AA336" s="37"/>
      <c r="AB336" s="37"/>
      <c r="AC336" s="37"/>
      <c r="AD336" s="37"/>
      <c r="AE336" s="37"/>
      <c r="AT336" s="15" t="s">
        <v>152</v>
      </c>
      <c r="AU336" s="15" t="s">
        <v>148</v>
      </c>
    </row>
    <row r="337" spans="1:63" s="12" customFormat="1" ht="20.85" customHeight="1">
      <c r="A337" s="12"/>
      <c r="B337" s="201"/>
      <c r="C337" s="202"/>
      <c r="D337" s="203" t="s">
        <v>79</v>
      </c>
      <c r="E337" s="215" t="s">
        <v>533</v>
      </c>
      <c r="F337" s="215" t="s">
        <v>534</v>
      </c>
      <c r="G337" s="202"/>
      <c r="H337" s="202"/>
      <c r="I337" s="205"/>
      <c r="J337" s="216">
        <f>BK337</f>
        <v>0</v>
      </c>
      <c r="K337" s="202"/>
      <c r="L337" s="207"/>
      <c r="M337" s="208"/>
      <c r="N337" s="209"/>
      <c r="O337" s="209"/>
      <c r="P337" s="210">
        <f>SUM(P338:P346)</f>
        <v>0</v>
      </c>
      <c r="Q337" s="209"/>
      <c r="R337" s="210">
        <f>SUM(R338:R346)</f>
        <v>0</v>
      </c>
      <c r="S337" s="209"/>
      <c r="T337" s="211">
        <f>SUM(T338:T346)</f>
        <v>0</v>
      </c>
      <c r="U337" s="12"/>
      <c r="V337" s="12"/>
      <c r="W337" s="12"/>
      <c r="X337" s="12"/>
      <c r="Y337" s="12"/>
      <c r="Z337" s="12"/>
      <c r="AA337" s="12"/>
      <c r="AB337" s="12"/>
      <c r="AC337" s="12"/>
      <c r="AD337" s="12"/>
      <c r="AE337" s="12"/>
      <c r="AR337" s="212" t="s">
        <v>88</v>
      </c>
      <c r="AT337" s="213" t="s">
        <v>79</v>
      </c>
      <c r="AU337" s="213" t="s">
        <v>93</v>
      </c>
      <c r="AY337" s="212" t="s">
        <v>138</v>
      </c>
      <c r="BK337" s="214">
        <f>SUM(BK338:BK346)</f>
        <v>0</v>
      </c>
    </row>
    <row r="338" spans="1:65" s="2" customFormat="1" ht="16.5" customHeight="1">
      <c r="A338" s="37"/>
      <c r="B338" s="38"/>
      <c r="C338" s="217" t="s">
        <v>535</v>
      </c>
      <c r="D338" s="217" t="s">
        <v>143</v>
      </c>
      <c r="E338" s="218" t="s">
        <v>536</v>
      </c>
      <c r="F338" s="219" t="s">
        <v>537</v>
      </c>
      <c r="G338" s="220" t="s">
        <v>146</v>
      </c>
      <c r="H338" s="221">
        <v>1</v>
      </c>
      <c r="I338" s="222"/>
      <c r="J338" s="223">
        <f>ROUND(I338*H338,2)</f>
        <v>0</v>
      </c>
      <c r="K338" s="219" t="s">
        <v>32</v>
      </c>
      <c r="L338" s="43"/>
      <c r="M338" s="224" t="s">
        <v>32</v>
      </c>
      <c r="N338" s="225" t="s">
        <v>52</v>
      </c>
      <c r="O338" s="83"/>
      <c r="P338" s="226">
        <f>O338*H338</f>
        <v>0</v>
      </c>
      <c r="Q338" s="226">
        <v>0</v>
      </c>
      <c r="R338" s="226">
        <f>Q338*H338</f>
        <v>0</v>
      </c>
      <c r="S338" s="226">
        <v>0</v>
      </c>
      <c r="T338" s="227">
        <f>S338*H338</f>
        <v>0</v>
      </c>
      <c r="U338" s="37"/>
      <c r="V338" s="37"/>
      <c r="W338" s="37"/>
      <c r="X338" s="37"/>
      <c r="Y338" s="37"/>
      <c r="Z338" s="37"/>
      <c r="AA338" s="37"/>
      <c r="AB338" s="37"/>
      <c r="AC338" s="37"/>
      <c r="AD338" s="37"/>
      <c r="AE338" s="37"/>
      <c r="AR338" s="228" t="s">
        <v>147</v>
      </c>
      <c r="AT338" s="228" t="s">
        <v>143</v>
      </c>
      <c r="AU338" s="228" t="s">
        <v>148</v>
      </c>
      <c r="AY338" s="15" t="s">
        <v>138</v>
      </c>
      <c r="BE338" s="229">
        <f>IF(N338="základní",J338,0)</f>
        <v>0</v>
      </c>
      <c r="BF338" s="229">
        <f>IF(N338="snížená",J338,0)</f>
        <v>0</v>
      </c>
      <c r="BG338" s="229">
        <f>IF(N338="zákl. přenesená",J338,0)</f>
        <v>0</v>
      </c>
      <c r="BH338" s="229">
        <f>IF(N338="sníž. přenesená",J338,0)</f>
        <v>0</v>
      </c>
      <c r="BI338" s="229">
        <f>IF(N338="nulová",J338,0)</f>
        <v>0</v>
      </c>
      <c r="BJ338" s="15" t="s">
        <v>93</v>
      </c>
      <c r="BK338" s="229">
        <f>ROUND(I338*H338,2)</f>
        <v>0</v>
      </c>
      <c r="BL338" s="15" t="s">
        <v>147</v>
      </c>
      <c r="BM338" s="228" t="s">
        <v>538</v>
      </c>
    </row>
    <row r="339" spans="1:47" s="2" customFormat="1" ht="12">
      <c r="A339" s="37"/>
      <c r="B339" s="38"/>
      <c r="C339" s="39"/>
      <c r="D339" s="230" t="s">
        <v>150</v>
      </c>
      <c r="E339" s="39"/>
      <c r="F339" s="231" t="s">
        <v>537</v>
      </c>
      <c r="G339" s="39"/>
      <c r="H339" s="39"/>
      <c r="I339" s="135"/>
      <c r="J339" s="39"/>
      <c r="K339" s="39"/>
      <c r="L339" s="43"/>
      <c r="M339" s="232"/>
      <c r="N339" s="233"/>
      <c r="O339" s="83"/>
      <c r="P339" s="83"/>
      <c r="Q339" s="83"/>
      <c r="R339" s="83"/>
      <c r="S339" s="83"/>
      <c r="T339" s="84"/>
      <c r="U339" s="37"/>
      <c r="V339" s="37"/>
      <c r="W339" s="37"/>
      <c r="X339" s="37"/>
      <c r="Y339" s="37"/>
      <c r="Z339" s="37"/>
      <c r="AA339" s="37"/>
      <c r="AB339" s="37"/>
      <c r="AC339" s="37"/>
      <c r="AD339" s="37"/>
      <c r="AE339" s="37"/>
      <c r="AT339" s="15" t="s">
        <v>150</v>
      </c>
      <c r="AU339" s="15" t="s">
        <v>148</v>
      </c>
    </row>
    <row r="340" spans="1:47" s="2" customFormat="1" ht="12">
      <c r="A340" s="37"/>
      <c r="B340" s="38"/>
      <c r="C340" s="39"/>
      <c r="D340" s="230" t="s">
        <v>152</v>
      </c>
      <c r="E340" s="39"/>
      <c r="F340" s="234" t="s">
        <v>539</v>
      </c>
      <c r="G340" s="39"/>
      <c r="H340" s="39"/>
      <c r="I340" s="135"/>
      <c r="J340" s="39"/>
      <c r="K340" s="39"/>
      <c r="L340" s="43"/>
      <c r="M340" s="232"/>
      <c r="N340" s="233"/>
      <c r="O340" s="83"/>
      <c r="P340" s="83"/>
      <c r="Q340" s="83"/>
      <c r="R340" s="83"/>
      <c r="S340" s="83"/>
      <c r="T340" s="84"/>
      <c r="U340" s="37"/>
      <c r="V340" s="37"/>
      <c r="W340" s="37"/>
      <c r="X340" s="37"/>
      <c r="Y340" s="37"/>
      <c r="Z340" s="37"/>
      <c r="AA340" s="37"/>
      <c r="AB340" s="37"/>
      <c r="AC340" s="37"/>
      <c r="AD340" s="37"/>
      <c r="AE340" s="37"/>
      <c r="AT340" s="15" t="s">
        <v>152</v>
      </c>
      <c r="AU340" s="15" t="s">
        <v>148</v>
      </c>
    </row>
    <row r="341" spans="1:65" s="2" customFormat="1" ht="16.5" customHeight="1">
      <c r="A341" s="37"/>
      <c r="B341" s="38"/>
      <c r="C341" s="217" t="s">
        <v>540</v>
      </c>
      <c r="D341" s="217" t="s">
        <v>143</v>
      </c>
      <c r="E341" s="218" t="s">
        <v>541</v>
      </c>
      <c r="F341" s="219" t="s">
        <v>542</v>
      </c>
      <c r="G341" s="220" t="s">
        <v>146</v>
      </c>
      <c r="H341" s="221">
        <v>1</v>
      </c>
      <c r="I341" s="222"/>
      <c r="J341" s="223">
        <f>ROUND(I341*H341,2)</f>
        <v>0</v>
      </c>
      <c r="K341" s="219" t="s">
        <v>32</v>
      </c>
      <c r="L341" s="43"/>
      <c r="M341" s="224" t="s">
        <v>32</v>
      </c>
      <c r="N341" s="225" t="s">
        <v>52</v>
      </c>
      <c r="O341" s="83"/>
      <c r="P341" s="226">
        <f>O341*H341</f>
        <v>0</v>
      </c>
      <c r="Q341" s="226">
        <v>0</v>
      </c>
      <c r="R341" s="226">
        <f>Q341*H341</f>
        <v>0</v>
      </c>
      <c r="S341" s="226">
        <v>0</v>
      </c>
      <c r="T341" s="227">
        <f>S341*H341</f>
        <v>0</v>
      </c>
      <c r="U341" s="37"/>
      <c r="V341" s="37"/>
      <c r="W341" s="37"/>
      <c r="X341" s="37"/>
      <c r="Y341" s="37"/>
      <c r="Z341" s="37"/>
      <c r="AA341" s="37"/>
      <c r="AB341" s="37"/>
      <c r="AC341" s="37"/>
      <c r="AD341" s="37"/>
      <c r="AE341" s="37"/>
      <c r="AR341" s="228" t="s">
        <v>147</v>
      </c>
      <c r="AT341" s="228" t="s">
        <v>143</v>
      </c>
      <c r="AU341" s="228" t="s">
        <v>148</v>
      </c>
      <c r="AY341" s="15" t="s">
        <v>138</v>
      </c>
      <c r="BE341" s="229">
        <f>IF(N341="základní",J341,0)</f>
        <v>0</v>
      </c>
      <c r="BF341" s="229">
        <f>IF(N341="snížená",J341,0)</f>
        <v>0</v>
      </c>
      <c r="BG341" s="229">
        <f>IF(N341="zákl. přenesená",J341,0)</f>
        <v>0</v>
      </c>
      <c r="BH341" s="229">
        <f>IF(N341="sníž. přenesená",J341,0)</f>
        <v>0</v>
      </c>
      <c r="BI341" s="229">
        <f>IF(N341="nulová",J341,0)</f>
        <v>0</v>
      </c>
      <c r="BJ341" s="15" t="s">
        <v>93</v>
      </c>
      <c r="BK341" s="229">
        <f>ROUND(I341*H341,2)</f>
        <v>0</v>
      </c>
      <c r="BL341" s="15" t="s">
        <v>147</v>
      </c>
      <c r="BM341" s="228" t="s">
        <v>543</v>
      </c>
    </row>
    <row r="342" spans="1:47" s="2" customFormat="1" ht="12">
      <c r="A342" s="37"/>
      <c r="B342" s="38"/>
      <c r="C342" s="39"/>
      <c r="D342" s="230" t="s">
        <v>150</v>
      </c>
      <c r="E342" s="39"/>
      <c r="F342" s="231" t="s">
        <v>542</v>
      </c>
      <c r="G342" s="39"/>
      <c r="H342" s="39"/>
      <c r="I342" s="135"/>
      <c r="J342" s="39"/>
      <c r="K342" s="39"/>
      <c r="L342" s="43"/>
      <c r="M342" s="232"/>
      <c r="N342" s="233"/>
      <c r="O342" s="83"/>
      <c r="P342" s="83"/>
      <c r="Q342" s="83"/>
      <c r="R342" s="83"/>
      <c r="S342" s="83"/>
      <c r="T342" s="84"/>
      <c r="U342" s="37"/>
      <c r="V342" s="37"/>
      <c r="W342" s="37"/>
      <c r="X342" s="37"/>
      <c r="Y342" s="37"/>
      <c r="Z342" s="37"/>
      <c r="AA342" s="37"/>
      <c r="AB342" s="37"/>
      <c r="AC342" s="37"/>
      <c r="AD342" s="37"/>
      <c r="AE342" s="37"/>
      <c r="AT342" s="15" t="s">
        <v>150</v>
      </c>
      <c r="AU342" s="15" t="s">
        <v>148</v>
      </c>
    </row>
    <row r="343" spans="1:47" s="2" customFormat="1" ht="12">
      <c r="A343" s="37"/>
      <c r="B343" s="38"/>
      <c r="C343" s="39"/>
      <c r="D343" s="230" t="s">
        <v>152</v>
      </c>
      <c r="E343" s="39"/>
      <c r="F343" s="234" t="s">
        <v>544</v>
      </c>
      <c r="G343" s="39"/>
      <c r="H343" s="39"/>
      <c r="I343" s="135"/>
      <c r="J343" s="39"/>
      <c r="K343" s="39"/>
      <c r="L343" s="43"/>
      <c r="M343" s="232"/>
      <c r="N343" s="233"/>
      <c r="O343" s="83"/>
      <c r="P343" s="83"/>
      <c r="Q343" s="83"/>
      <c r="R343" s="83"/>
      <c r="S343" s="83"/>
      <c r="T343" s="84"/>
      <c r="U343" s="37"/>
      <c r="V343" s="37"/>
      <c r="W343" s="37"/>
      <c r="X343" s="37"/>
      <c r="Y343" s="37"/>
      <c r="Z343" s="37"/>
      <c r="AA343" s="37"/>
      <c r="AB343" s="37"/>
      <c r="AC343" s="37"/>
      <c r="AD343" s="37"/>
      <c r="AE343" s="37"/>
      <c r="AT343" s="15" t="s">
        <v>152</v>
      </c>
      <c r="AU343" s="15" t="s">
        <v>148</v>
      </c>
    </row>
    <row r="344" spans="1:65" s="2" customFormat="1" ht="16.5" customHeight="1">
      <c r="A344" s="37"/>
      <c r="B344" s="38"/>
      <c r="C344" s="217" t="s">
        <v>545</v>
      </c>
      <c r="D344" s="217" t="s">
        <v>143</v>
      </c>
      <c r="E344" s="218" t="s">
        <v>546</v>
      </c>
      <c r="F344" s="219" t="s">
        <v>547</v>
      </c>
      <c r="G344" s="220" t="s">
        <v>146</v>
      </c>
      <c r="H344" s="221">
        <v>1</v>
      </c>
      <c r="I344" s="222"/>
      <c r="J344" s="223">
        <f>ROUND(I344*H344,2)</f>
        <v>0</v>
      </c>
      <c r="K344" s="219" t="s">
        <v>32</v>
      </c>
      <c r="L344" s="43"/>
      <c r="M344" s="224" t="s">
        <v>32</v>
      </c>
      <c r="N344" s="225" t="s">
        <v>52</v>
      </c>
      <c r="O344" s="83"/>
      <c r="P344" s="226">
        <f>O344*H344</f>
        <v>0</v>
      </c>
      <c r="Q344" s="226">
        <v>0</v>
      </c>
      <c r="R344" s="226">
        <f>Q344*H344</f>
        <v>0</v>
      </c>
      <c r="S344" s="226">
        <v>0</v>
      </c>
      <c r="T344" s="227">
        <f>S344*H344</f>
        <v>0</v>
      </c>
      <c r="U344" s="37"/>
      <c r="V344" s="37"/>
      <c r="W344" s="37"/>
      <c r="X344" s="37"/>
      <c r="Y344" s="37"/>
      <c r="Z344" s="37"/>
      <c r="AA344" s="37"/>
      <c r="AB344" s="37"/>
      <c r="AC344" s="37"/>
      <c r="AD344" s="37"/>
      <c r="AE344" s="37"/>
      <c r="AR344" s="228" t="s">
        <v>147</v>
      </c>
      <c r="AT344" s="228" t="s">
        <v>143</v>
      </c>
      <c r="AU344" s="228" t="s">
        <v>148</v>
      </c>
      <c r="AY344" s="15" t="s">
        <v>138</v>
      </c>
      <c r="BE344" s="229">
        <f>IF(N344="základní",J344,0)</f>
        <v>0</v>
      </c>
      <c r="BF344" s="229">
        <f>IF(N344="snížená",J344,0)</f>
        <v>0</v>
      </c>
      <c r="BG344" s="229">
        <f>IF(N344="zákl. přenesená",J344,0)</f>
        <v>0</v>
      </c>
      <c r="BH344" s="229">
        <f>IF(N344="sníž. přenesená",J344,0)</f>
        <v>0</v>
      </c>
      <c r="BI344" s="229">
        <f>IF(N344="nulová",J344,0)</f>
        <v>0</v>
      </c>
      <c r="BJ344" s="15" t="s">
        <v>93</v>
      </c>
      <c r="BK344" s="229">
        <f>ROUND(I344*H344,2)</f>
        <v>0</v>
      </c>
      <c r="BL344" s="15" t="s">
        <v>147</v>
      </c>
      <c r="BM344" s="228" t="s">
        <v>548</v>
      </c>
    </row>
    <row r="345" spans="1:47" s="2" customFormat="1" ht="12">
      <c r="A345" s="37"/>
      <c r="B345" s="38"/>
      <c r="C345" s="39"/>
      <c r="D345" s="230" t="s">
        <v>150</v>
      </c>
      <c r="E345" s="39"/>
      <c r="F345" s="231" t="s">
        <v>547</v>
      </c>
      <c r="G345" s="39"/>
      <c r="H345" s="39"/>
      <c r="I345" s="135"/>
      <c r="J345" s="39"/>
      <c r="K345" s="39"/>
      <c r="L345" s="43"/>
      <c r="M345" s="232"/>
      <c r="N345" s="233"/>
      <c r="O345" s="83"/>
      <c r="P345" s="83"/>
      <c r="Q345" s="83"/>
      <c r="R345" s="83"/>
      <c r="S345" s="83"/>
      <c r="T345" s="84"/>
      <c r="U345" s="37"/>
      <c r="V345" s="37"/>
      <c r="W345" s="37"/>
      <c r="X345" s="37"/>
      <c r="Y345" s="37"/>
      <c r="Z345" s="37"/>
      <c r="AA345" s="37"/>
      <c r="AB345" s="37"/>
      <c r="AC345" s="37"/>
      <c r="AD345" s="37"/>
      <c r="AE345" s="37"/>
      <c r="AT345" s="15" t="s">
        <v>150</v>
      </c>
      <c r="AU345" s="15" t="s">
        <v>148</v>
      </c>
    </row>
    <row r="346" spans="1:47" s="2" customFormat="1" ht="12">
      <c r="A346" s="37"/>
      <c r="B346" s="38"/>
      <c r="C346" s="39"/>
      <c r="D346" s="230" t="s">
        <v>152</v>
      </c>
      <c r="E346" s="39"/>
      <c r="F346" s="234" t="s">
        <v>549</v>
      </c>
      <c r="G346" s="39"/>
      <c r="H346" s="39"/>
      <c r="I346" s="135"/>
      <c r="J346" s="39"/>
      <c r="K346" s="39"/>
      <c r="L346" s="43"/>
      <c r="M346" s="232"/>
      <c r="N346" s="233"/>
      <c r="O346" s="83"/>
      <c r="P346" s="83"/>
      <c r="Q346" s="83"/>
      <c r="R346" s="83"/>
      <c r="S346" s="83"/>
      <c r="T346" s="84"/>
      <c r="U346" s="37"/>
      <c r="V346" s="37"/>
      <c r="W346" s="37"/>
      <c r="X346" s="37"/>
      <c r="Y346" s="37"/>
      <c r="Z346" s="37"/>
      <c r="AA346" s="37"/>
      <c r="AB346" s="37"/>
      <c r="AC346" s="37"/>
      <c r="AD346" s="37"/>
      <c r="AE346" s="37"/>
      <c r="AT346" s="15" t="s">
        <v>152</v>
      </c>
      <c r="AU346" s="15" t="s">
        <v>148</v>
      </c>
    </row>
    <row r="347" spans="1:63" s="12" customFormat="1" ht="20.85" customHeight="1">
      <c r="A347" s="12"/>
      <c r="B347" s="201"/>
      <c r="C347" s="202"/>
      <c r="D347" s="203" t="s">
        <v>79</v>
      </c>
      <c r="E347" s="215" t="s">
        <v>550</v>
      </c>
      <c r="F347" s="215" t="s">
        <v>551</v>
      </c>
      <c r="G347" s="202"/>
      <c r="H347" s="202"/>
      <c r="I347" s="205"/>
      <c r="J347" s="216">
        <f>BK347</f>
        <v>0</v>
      </c>
      <c r="K347" s="202"/>
      <c r="L347" s="207"/>
      <c r="M347" s="208"/>
      <c r="N347" s="209"/>
      <c r="O347" s="209"/>
      <c r="P347" s="210">
        <f>SUM(P348:P356)</f>
        <v>0</v>
      </c>
      <c r="Q347" s="209"/>
      <c r="R347" s="210">
        <f>SUM(R348:R356)</f>
        <v>0</v>
      </c>
      <c r="S347" s="209"/>
      <c r="T347" s="211">
        <f>SUM(T348:T356)</f>
        <v>0</v>
      </c>
      <c r="U347" s="12"/>
      <c r="V347" s="12"/>
      <c r="W347" s="12"/>
      <c r="X347" s="12"/>
      <c r="Y347" s="12"/>
      <c r="Z347" s="12"/>
      <c r="AA347" s="12"/>
      <c r="AB347" s="12"/>
      <c r="AC347" s="12"/>
      <c r="AD347" s="12"/>
      <c r="AE347" s="12"/>
      <c r="AR347" s="212" t="s">
        <v>88</v>
      </c>
      <c r="AT347" s="213" t="s">
        <v>79</v>
      </c>
      <c r="AU347" s="213" t="s">
        <v>93</v>
      </c>
      <c r="AY347" s="212" t="s">
        <v>138</v>
      </c>
      <c r="BK347" s="214">
        <f>SUM(BK348:BK356)</f>
        <v>0</v>
      </c>
    </row>
    <row r="348" spans="1:65" s="2" customFormat="1" ht="16.5" customHeight="1">
      <c r="A348" s="37"/>
      <c r="B348" s="38"/>
      <c r="C348" s="217" t="s">
        <v>552</v>
      </c>
      <c r="D348" s="217" t="s">
        <v>143</v>
      </c>
      <c r="E348" s="218" t="s">
        <v>553</v>
      </c>
      <c r="F348" s="219" t="s">
        <v>537</v>
      </c>
      <c r="G348" s="220" t="s">
        <v>146</v>
      </c>
      <c r="H348" s="221">
        <v>1</v>
      </c>
      <c r="I348" s="222"/>
      <c r="J348" s="223">
        <f>ROUND(I348*H348,2)</f>
        <v>0</v>
      </c>
      <c r="K348" s="219" t="s">
        <v>32</v>
      </c>
      <c r="L348" s="43"/>
      <c r="M348" s="224" t="s">
        <v>32</v>
      </c>
      <c r="N348" s="225" t="s">
        <v>52</v>
      </c>
      <c r="O348" s="83"/>
      <c r="P348" s="226">
        <f>O348*H348</f>
        <v>0</v>
      </c>
      <c r="Q348" s="226">
        <v>0</v>
      </c>
      <c r="R348" s="226">
        <f>Q348*H348</f>
        <v>0</v>
      </c>
      <c r="S348" s="226">
        <v>0</v>
      </c>
      <c r="T348" s="227">
        <f>S348*H348</f>
        <v>0</v>
      </c>
      <c r="U348" s="37"/>
      <c r="V348" s="37"/>
      <c r="W348" s="37"/>
      <c r="X348" s="37"/>
      <c r="Y348" s="37"/>
      <c r="Z348" s="37"/>
      <c r="AA348" s="37"/>
      <c r="AB348" s="37"/>
      <c r="AC348" s="37"/>
      <c r="AD348" s="37"/>
      <c r="AE348" s="37"/>
      <c r="AR348" s="228" t="s">
        <v>147</v>
      </c>
      <c r="AT348" s="228" t="s">
        <v>143</v>
      </c>
      <c r="AU348" s="228" t="s">
        <v>148</v>
      </c>
      <c r="AY348" s="15" t="s">
        <v>138</v>
      </c>
      <c r="BE348" s="229">
        <f>IF(N348="základní",J348,0)</f>
        <v>0</v>
      </c>
      <c r="BF348" s="229">
        <f>IF(N348="snížená",J348,0)</f>
        <v>0</v>
      </c>
      <c r="BG348" s="229">
        <f>IF(N348="zákl. přenesená",J348,0)</f>
        <v>0</v>
      </c>
      <c r="BH348" s="229">
        <f>IF(N348="sníž. přenesená",J348,0)</f>
        <v>0</v>
      </c>
      <c r="BI348" s="229">
        <f>IF(N348="nulová",J348,0)</f>
        <v>0</v>
      </c>
      <c r="BJ348" s="15" t="s">
        <v>93</v>
      </c>
      <c r="BK348" s="229">
        <f>ROUND(I348*H348,2)</f>
        <v>0</v>
      </c>
      <c r="BL348" s="15" t="s">
        <v>147</v>
      </c>
      <c r="BM348" s="228" t="s">
        <v>554</v>
      </c>
    </row>
    <row r="349" spans="1:47" s="2" customFormat="1" ht="12">
      <c r="A349" s="37"/>
      <c r="B349" s="38"/>
      <c r="C349" s="39"/>
      <c r="D349" s="230" t="s">
        <v>150</v>
      </c>
      <c r="E349" s="39"/>
      <c r="F349" s="231" t="s">
        <v>537</v>
      </c>
      <c r="G349" s="39"/>
      <c r="H349" s="39"/>
      <c r="I349" s="135"/>
      <c r="J349" s="39"/>
      <c r="K349" s="39"/>
      <c r="L349" s="43"/>
      <c r="M349" s="232"/>
      <c r="N349" s="233"/>
      <c r="O349" s="83"/>
      <c r="P349" s="83"/>
      <c r="Q349" s="83"/>
      <c r="R349" s="83"/>
      <c r="S349" s="83"/>
      <c r="T349" s="84"/>
      <c r="U349" s="37"/>
      <c r="V349" s="37"/>
      <c r="W349" s="37"/>
      <c r="X349" s="37"/>
      <c r="Y349" s="37"/>
      <c r="Z349" s="37"/>
      <c r="AA349" s="37"/>
      <c r="AB349" s="37"/>
      <c r="AC349" s="37"/>
      <c r="AD349" s="37"/>
      <c r="AE349" s="37"/>
      <c r="AT349" s="15" t="s">
        <v>150</v>
      </c>
      <c r="AU349" s="15" t="s">
        <v>148</v>
      </c>
    </row>
    <row r="350" spans="1:47" s="2" customFormat="1" ht="12">
      <c r="A350" s="37"/>
      <c r="B350" s="38"/>
      <c r="C350" s="39"/>
      <c r="D350" s="230" t="s">
        <v>152</v>
      </c>
      <c r="E350" s="39"/>
      <c r="F350" s="234" t="s">
        <v>555</v>
      </c>
      <c r="G350" s="39"/>
      <c r="H350" s="39"/>
      <c r="I350" s="135"/>
      <c r="J350" s="39"/>
      <c r="K350" s="39"/>
      <c r="L350" s="43"/>
      <c r="M350" s="232"/>
      <c r="N350" s="233"/>
      <c r="O350" s="83"/>
      <c r="P350" s="83"/>
      <c r="Q350" s="83"/>
      <c r="R350" s="83"/>
      <c r="S350" s="83"/>
      <c r="T350" s="84"/>
      <c r="U350" s="37"/>
      <c r="V350" s="37"/>
      <c r="W350" s="37"/>
      <c r="X350" s="37"/>
      <c r="Y350" s="37"/>
      <c r="Z350" s="37"/>
      <c r="AA350" s="37"/>
      <c r="AB350" s="37"/>
      <c r="AC350" s="37"/>
      <c r="AD350" s="37"/>
      <c r="AE350" s="37"/>
      <c r="AT350" s="15" t="s">
        <v>152</v>
      </c>
      <c r="AU350" s="15" t="s">
        <v>148</v>
      </c>
    </row>
    <row r="351" spans="1:65" s="2" customFormat="1" ht="16.5" customHeight="1">
      <c r="A351" s="37"/>
      <c r="B351" s="38"/>
      <c r="C351" s="217" t="s">
        <v>556</v>
      </c>
      <c r="D351" s="217" t="s">
        <v>143</v>
      </c>
      <c r="E351" s="218" t="s">
        <v>557</v>
      </c>
      <c r="F351" s="219" t="s">
        <v>542</v>
      </c>
      <c r="G351" s="220" t="s">
        <v>146</v>
      </c>
      <c r="H351" s="221">
        <v>1</v>
      </c>
      <c r="I351" s="222"/>
      <c r="J351" s="223">
        <f>ROUND(I351*H351,2)</f>
        <v>0</v>
      </c>
      <c r="K351" s="219" t="s">
        <v>32</v>
      </c>
      <c r="L351" s="43"/>
      <c r="M351" s="224" t="s">
        <v>32</v>
      </c>
      <c r="N351" s="225" t="s">
        <v>52</v>
      </c>
      <c r="O351" s="83"/>
      <c r="P351" s="226">
        <f>O351*H351</f>
        <v>0</v>
      </c>
      <c r="Q351" s="226">
        <v>0</v>
      </c>
      <c r="R351" s="226">
        <f>Q351*H351</f>
        <v>0</v>
      </c>
      <c r="S351" s="226">
        <v>0</v>
      </c>
      <c r="T351" s="227">
        <f>S351*H351</f>
        <v>0</v>
      </c>
      <c r="U351" s="37"/>
      <c r="V351" s="37"/>
      <c r="W351" s="37"/>
      <c r="X351" s="37"/>
      <c r="Y351" s="37"/>
      <c r="Z351" s="37"/>
      <c r="AA351" s="37"/>
      <c r="AB351" s="37"/>
      <c r="AC351" s="37"/>
      <c r="AD351" s="37"/>
      <c r="AE351" s="37"/>
      <c r="AR351" s="228" t="s">
        <v>147</v>
      </c>
      <c r="AT351" s="228" t="s">
        <v>143</v>
      </c>
      <c r="AU351" s="228" t="s">
        <v>148</v>
      </c>
      <c r="AY351" s="15" t="s">
        <v>138</v>
      </c>
      <c r="BE351" s="229">
        <f>IF(N351="základní",J351,0)</f>
        <v>0</v>
      </c>
      <c r="BF351" s="229">
        <f>IF(N351="snížená",J351,0)</f>
        <v>0</v>
      </c>
      <c r="BG351" s="229">
        <f>IF(N351="zákl. přenesená",J351,0)</f>
        <v>0</v>
      </c>
      <c r="BH351" s="229">
        <f>IF(N351="sníž. přenesená",J351,0)</f>
        <v>0</v>
      </c>
      <c r="BI351" s="229">
        <f>IF(N351="nulová",J351,0)</f>
        <v>0</v>
      </c>
      <c r="BJ351" s="15" t="s">
        <v>93</v>
      </c>
      <c r="BK351" s="229">
        <f>ROUND(I351*H351,2)</f>
        <v>0</v>
      </c>
      <c r="BL351" s="15" t="s">
        <v>147</v>
      </c>
      <c r="BM351" s="228" t="s">
        <v>558</v>
      </c>
    </row>
    <row r="352" spans="1:47" s="2" customFormat="1" ht="12">
      <c r="A352" s="37"/>
      <c r="B352" s="38"/>
      <c r="C352" s="39"/>
      <c r="D352" s="230" t="s">
        <v>150</v>
      </c>
      <c r="E352" s="39"/>
      <c r="F352" s="231" t="s">
        <v>542</v>
      </c>
      <c r="G352" s="39"/>
      <c r="H352" s="39"/>
      <c r="I352" s="135"/>
      <c r="J352" s="39"/>
      <c r="K352" s="39"/>
      <c r="L352" s="43"/>
      <c r="M352" s="232"/>
      <c r="N352" s="233"/>
      <c r="O352" s="83"/>
      <c r="P352" s="83"/>
      <c r="Q352" s="83"/>
      <c r="R352" s="83"/>
      <c r="S352" s="83"/>
      <c r="T352" s="84"/>
      <c r="U352" s="37"/>
      <c r="V352" s="37"/>
      <c r="W352" s="37"/>
      <c r="X352" s="37"/>
      <c r="Y352" s="37"/>
      <c r="Z352" s="37"/>
      <c r="AA352" s="37"/>
      <c r="AB352" s="37"/>
      <c r="AC352" s="37"/>
      <c r="AD352" s="37"/>
      <c r="AE352" s="37"/>
      <c r="AT352" s="15" t="s">
        <v>150</v>
      </c>
      <c r="AU352" s="15" t="s">
        <v>148</v>
      </c>
    </row>
    <row r="353" spans="1:47" s="2" customFormat="1" ht="12">
      <c r="A353" s="37"/>
      <c r="B353" s="38"/>
      <c r="C353" s="39"/>
      <c r="D353" s="230" t="s">
        <v>152</v>
      </c>
      <c r="E353" s="39"/>
      <c r="F353" s="234" t="s">
        <v>559</v>
      </c>
      <c r="G353" s="39"/>
      <c r="H353" s="39"/>
      <c r="I353" s="135"/>
      <c r="J353" s="39"/>
      <c r="K353" s="39"/>
      <c r="L353" s="43"/>
      <c r="M353" s="232"/>
      <c r="N353" s="233"/>
      <c r="O353" s="83"/>
      <c r="P353" s="83"/>
      <c r="Q353" s="83"/>
      <c r="R353" s="83"/>
      <c r="S353" s="83"/>
      <c r="T353" s="84"/>
      <c r="U353" s="37"/>
      <c r="V353" s="37"/>
      <c r="W353" s="37"/>
      <c r="X353" s="37"/>
      <c r="Y353" s="37"/>
      <c r="Z353" s="37"/>
      <c r="AA353" s="37"/>
      <c r="AB353" s="37"/>
      <c r="AC353" s="37"/>
      <c r="AD353" s="37"/>
      <c r="AE353" s="37"/>
      <c r="AT353" s="15" t="s">
        <v>152</v>
      </c>
      <c r="AU353" s="15" t="s">
        <v>148</v>
      </c>
    </row>
    <row r="354" spans="1:65" s="2" customFormat="1" ht="16.5" customHeight="1">
      <c r="A354" s="37"/>
      <c r="B354" s="38"/>
      <c r="C354" s="217" t="s">
        <v>560</v>
      </c>
      <c r="D354" s="217" t="s">
        <v>143</v>
      </c>
      <c r="E354" s="218" t="s">
        <v>561</v>
      </c>
      <c r="F354" s="219" t="s">
        <v>547</v>
      </c>
      <c r="G354" s="220" t="s">
        <v>146</v>
      </c>
      <c r="H354" s="221">
        <v>1</v>
      </c>
      <c r="I354" s="222"/>
      <c r="J354" s="223">
        <f>ROUND(I354*H354,2)</f>
        <v>0</v>
      </c>
      <c r="K354" s="219" t="s">
        <v>32</v>
      </c>
      <c r="L354" s="43"/>
      <c r="M354" s="224" t="s">
        <v>32</v>
      </c>
      <c r="N354" s="225" t="s">
        <v>52</v>
      </c>
      <c r="O354" s="83"/>
      <c r="P354" s="226">
        <f>O354*H354</f>
        <v>0</v>
      </c>
      <c r="Q354" s="226">
        <v>0</v>
      </c>
      <c r="R354" s="226">
        <f>Q354*H354</f>
        <v>0</v>
      </c>
      <c r="S354" s="226">
        <v>0</v>
      </c>
      <c r="T354" s="227">
        <f>S354*H354</f>
        <v>0</v>
      </c>
      <c r="U354" s="37"/>
      <c r="V354" s="37"/>
      <c r="W354" s="37"/>
      <c r="X354" s="37"/>
      <c r="Y354" s="37"/>
      <c r="Z354" s="37"/>
      <c r="AA354" s="37"/>
      <c r="AB354" s="37"/>
      <c r="AC354" s="37"/>
      <c r="AD354" s="37"/>
      <c r="AE354" s="37"/>
      <c r="AR354" s="228" t="s">
        <v>147</v>
      </c>
      <c r="AT354" s="228" t="s">
        <v>143</v>
      </c>
      <c r="AU354" s="228" t="s">
        <v>148</v>
      </c>
      <c r="AY354" s="15" t="s">
        <v>138</v>
      </c>
      <c r="BE354" s="229">
        <f>IF(N354="základní",J354,0)</f>
        <v>0</v>
      </c>
      <c r="BF354" s="229">
        <f>IF(N354="snížená",J354,0)</f>
        <v>0</v>
      </c>
      <c r="BG354" s="229">
        <f>IF(N354="zákl. přenesená",J354,0)</f>
        <v>0</v>
      </c>
      <c r="BH354" s="229">
        <f>IF(N354="sníž. přenesená",J354,0)</f>
        <v>0</v>
      </c>
      <c r="BI354" s="229">
        <f>IF(N354="nulová",J354,0)</f>
        <v>0</v>
      </c>
      <c r="BJ354" s="15" t="s">
        <v>93</v>
      </c>
      <c r="BK354" s="229">
        <f>ROUND(I354*H354,2)</f>
        <v>0</v>
      </c>
      <c r="BL354" s="15" t="s">
        <v>147</v>
      </c>
      <c r="BM354" s="228" t="s">
        <v>562</v>
      </c>
    </row>
    <row r="355" spans="1:47" s="2" customFormat="1" ht="12">
      <c r="A355" s="37"/>
      <c r="B355" s="38"/>
      <c r="C355" s="39"/>
      <c r="D355" s="230" t="s">
        <v>150</v>
      </c>
      <c r="E355" s="39"/>
      <c r="F355" s="231" t="s">
        <v>547</v>
      </c>
      <c r="G355" s="39"/>
      <c r="H355" s="39"/>
      <c r="I355" s="135"/>
      <c r="J355" s="39"/>
      <c r="K355" s="39"/>
      <c r="L355" s="43"/>
      <c r="M355" s="232"/>
      <c r="N355" s="233"/>
      <c r="O355" s="83"/>
      <c r="P355" s="83"/>
      <c r="Q355" s="83"/>
      <c r="R355" s="83"/>
      <c r="S355" s="83"/>
      <c r="T355" s="84"/>
      <c r="U355" s="37"/>
      <c r="V355" s="37"/>
      <c r="W355" s="37"/>
      <c r="X355" s="37"/>
      <c r="Y355" s="37"/>
      <c r="Z355" s="37"/>
      <c r="AA355" s="37"/>
      <c r="AB355" s="37"/>
      <c r="AC355" s="37"/>
      <c r="AD355" s="37"/>
      <c r="AE355" s="37"/>
      <c r="AT355" s="15" t="s">
        <v>150</v>
      </c>
      <c r="AU355" s="15" t="s">
        <v>148</v>
      </c>
    </row>
    <row r="356" spans="1:47" s="2" customFormat="1" ht="12">
      <c r="A356" s="37"/>
      <c r="B356" s="38"/>
      <c r="C356" s="39"/>
      <c r="D356" s="230" t="s">
        <v>152</v>
      </c>
      <c r="E356" s="39"/>
      <c r="F356" s="234" t="s">
        <v>563</v>
      </c>
      <c r="G356" s="39"/>
      <c r="H356" s="39"/>
      <c r="I356" s="135"/>
      <c r="J356" s="39"/>
      <c r="K356" s="39"/>
      <c r="L356" s="43"/>
      <c r="M356" s="232"/>
      <c r="N356" s="233"/>
      <c r="O356" s="83"/>
      <c r="P356" s="83"/>
      <c r="Q356" s="83"/>
      <c r="R356" s="83"/>
      <c r="S356" s="83"/>
      <c r="T356" s="84"/>
      <c r="U356" s="37"/>
      <c r="V356" s="37"/>
      <c r="W356" s="37"/>
      <c r="X356" s="37"/>
      <c r="Y356" s="37"/>
      <c r="Z356" s="37"/>
      <c r="AA356" s="37"/>
      <c r="AB356" s="37"/>
      <c r="AC356" s="37"/>
      <c r="AD356" s="37"/>
      <c r="AE356" s="37"/>
      <c r="AT356" s="15" t="s">
        <v>152</v>
      </c>
      <c r="AU356" s="15" t="s">
        <v>148</v>
      </c>
    </row>
    <row r="357" spans="1:63" s="12" customFormat="1" ht="20.85" customHeight="1">
      <c r="A357" s="12"/>
      <c r="B357" s="201"/>
      <c r="C357" s="202"/>
      <c r="D357" s="203" t="s">
        <v>79</v>
      </c>
      <c r="E357" s="215" t="s">
        <v>564</v>
      </c>
      <c r="F357" s="215" t="s">
        <v>565</v>
      </c>
      <c r="G357" s="202"/>
      <c r="H357" s="202"/>
      <c r="I357" s="205"/>
      <c r="J357" s="216">
        <f>BK357</f>
        <v>0</v>
      </c>
      <c r="K357" s="202"/>
      <c r="L357" s="207"/>
      <c r="M357" s="208"/>
      <c r="N357" s="209"/>
      <c r="O357" s="209"/>
      <c r="P357" s="210">
        <f>SUM(P358:P366)</f>
        <v>0</v>
      </c>
      <c r="Q357" s="209"/>
      <c r="R357" s="210">
        <f>SUM(R358:R366)</f>
        <v>0</v>
      </c>
      <c r="S357" s="209"/>
      <c r="T357" s="211">
        <f>SUM(T358:T366)</f>
        <v>0</v>
      </c>
      <c r="U357" s="12"/>
      <c r="V357" s="12"/>
      <c r="W357" s="12"/>
      <c r="X357" s="12"/>
      <c r="Y357" s="12"/>
      <c r="Z357" s="12"/>
      <c r="AA357" s="12"/>
      <c r="AB357" s="12"/>
      <c r="AC357" s="12"/>
      <c r="AD357" s="12"/>
      <c r="AE357" s="12"/>
      <c r="AR357" s="212" t="s">
        <v>88</v>
      </c>
      <c r="AT357" s="213" t="s">
        <v>79</v>
      </c>
      <c r="AU357" s="213" t="s">
        <v>93</v>
      </c>
      <c r="AY357" s="212" t="s">
        <v>138</v>
      </c>
      <c r="BK357" s="214">
        <f>SUM(BK358:BK366)</f>
        <v>0</v>
      </c>
    </row>
    <row r="358" spans="1:65" s="2" customFormat="1" ht="16.5" customHeight="1">
      <c r="A358" s="37"/>
      <c r="B358" s="38"/>
      <c r="C358" s="217" t="s">
        <v>566</v>
      </c>
      <c r="D358" s="217" t="s">
        <v>143</v>
      </c>
      <c r="E358" s="218" t="s">
        <v>567</v>
      </c>
      <c r="F358" s="219" t="s">
        <v>537</v>
      </c>
      <c r="G358" s="220" t="s">
        <v>146</v>
      </c>
      <c r="H358" s="221">
        <v>1</v>
      </c>
      <c r="I358" s="222"/>
      <c r="J358" s="223">
        <f>ROUND(I358*H358,2)</f>
        <v>0</v>
      </c>
      <c r="K358" s="219" t="s">
        <v>32</v>
      </c>
      <c r="L358" s="43"/>
      <c r="M358" s="224" t="s">
        <v>32</v>
      </c>
      <c r="N358" s="225" t="s">
        <v>52</v>
      </c>
      <c r="O358" s="83"/>
      <c r="P358" s="226">
        <f>O358*H358</f>
        <v>0</v>
      </c>
      <c r="Q358" s="226">
        <v>0</v>
      </c>
      <c r="R358" s="226">
        <f>Q358*H358</f>
        <v>0</v>
      </c>
      <c r="S358" s="226">
        <v>0</v>
      </c>
      <c r="T358" s="227">
        <f>S358*H358</f>
        <v>0</v>
      </c>
      <c r="U358" s="37"/>
      <c r="V358" s="37"/>
      <c r="W358" s="37"/>
      <c r="X358" s="37"/>
      <c r="Y358" s="37"/>
      <c r="Z358" s="37"/>
      <c r="AA358" s="37"/>
      <c r="AB358" s="37"/>
      <c r="AC358" s="37"/>
      <c r="AD358" s="37"/>
      <c r="AE358" s="37"/>
      <c r="AR358" s="228" t="s">
        <v>147</v>
      </c>
      <c r="AT358" s="228" t="s">
        <v>143</v>
      </c>
      <c r="AU358" s="228" t="s">
        <v>148</v>
      </c>
      <c r="AY358" s="15" t="s">
        <v>138</v>
      </c>
      <c r="BE358" s="229">
        <f>IF(N358="základní",J358,0)</f>
        <v>0</v>
      </c>
      <c r="BF358" s="229">
        <f>IF(N358="snížená",J358,0)</f>
        <v>0</v>
      </c>
      <c r="BG358" s="229">
        <f>IF(N358="zákl. přenesená",J358,0)</f>
        <v>0</v>
      </c>
      <c r="BH358" s="229">
        <f>IF(N358="sníž. přenesená",J358,0)</f>
        <v>0</v>
      </c>
      <c r="BI358" s="229">
        <f>IF(N358="nulová",J358,0)</f>
        <v>0</v>
      </c>
      <c r="BJ358" s="15" t="s">
        <v>93</v>
      </c>
      <c r="BK358" s="229">
        <f>ROUND(I358*H358,2)</f>
        <v>0</v>
      </c>
      <c r="BL358" s="15" t="s">
        <v>147</v>
      </c>
      <c r="BM358" s="228" t="s">
        <v>568</v>
      </c>
    </row>
    <row r="359" spans="1:47" s="2" customFormat="1" ht="12">
      <c r="A359" s="37"/>
      <c r="B359" s="38"/>
      <c r="C359" s="39"/>
      <c r="D359" s="230" t="s">
        <v>150</v>
      </c>
      <c r="E359" s="39"/>
      <c r="F359" s="231" t="s">
        <v>537</v>
      </c>
      <c r="G359" s="39"/>
      <c r="H359" s="39"/>
      <c r="I359" s="135"/>
      <c r="J359" s="39"/>
      <c r="K359" s="39"/>
      <c r="L359" s="43"/>
      <c r="M359" s="232"/>
      <c r="N359" s="233"/>
      <c r="O359" s="83"/>
      <c r="P359" s="83"/>
      <c r="Q359" s="83"/>
      <c r="R359" s="83"/>
      <c r="S359" s="83"/>
      <c r="T359" s="84"/>
      <c r="U359" s="37"/>
      <c r="V359" s="37"/>
      <c r="W359" s="37"/>
      <c r="X359" s="37"/>
      <c r="Y359" s="37"/>
      <c r="Z359" s="37"/>
      <c r="AA359" s="37"/>
      <c r="AB359" s="37"/>
      <c r="AC359" s="37"/>
      <c r="AD359" s="37"/>
      <c r="AE359" s="37"/>
      <c r="AT359" s="15" t="s">
        <v>150</v>
      </c>
      <c r="AU359" s="15" t="s">
        <v>148</v>
      </c>
    </row>
    <row r="360" spans="1:47" s="2" customFormat="1" ht="12">
      <c r="A360" s="37"/>
      <c r="B360" s="38"/>
      <c r="C360" s="39"/>
      <c r="D360" s="230" t="s">
        <v>152</v>
      </c>
      <c r="E360" s="39"/>
      <c r="F360" s="234" t="s">
        <v>569</v>
      </c>
      <c r="G360" s="39"/>
      <c r="H360" s="39"/>
      <c r="I360" s="135"/>
      <c r="J360" s="39"/>
      <c r="K360" s="39"/>
      <c r="L360" s="43"/>
      <c r="M360" s="232"/>
      <c r="N360" s="233"/>
      <c r="O360" s="83"/>
      <c r="P360" s="83"/>
      <c r="Q360" s="83"/>
      <c r="R360" s="83"/>
      <c r="S360" s="83"/>
      <c r="T360" s="84"/>
      <c r="U360" s="37"/>
      <c r="V360" s="37"/>
      <c r="W360" s="37"/>
      <c r="X360" s="37"/>
      <c r="Y360" s="37"/>
      <c r="Z360" s="37"/>
      <c r="AA360" s="37"/>
      <c r="AB360" s="37"/>
      <c r="AC360" s="37"/>
      <c r="AD360" s="37"/>
      <c r="AE360" s="37"/>
      <c r="AT360" s="15" t="s">
        <v>152</v>
      </c>
      <c r="AU360" s="15" t="s">
        <v>148</v>
      </c>
    </row>
    <row r="361" spans="1:65" s="2" customFormat="1" ht="16.5" customHeight="1">
      <c r="A361" s="37"/>
      <c r="B361" s="38"/>
      <c r="C361" s="217" t="s">
        <v>570</v>
      </c>
      <c r="D361" s="217" t="s">
        <v>143</v>
      </c>
      <c r="E361" s="218" t="s">
        <v>571</v>
      </c>
      <c r="F361" s="219" t="s">
        <v>542</v>
      </c>
      <c r="G361" s="220" t="s">
        <v>146</v>
      </c>
      <c r="H361" s="221">
        <v>1</v>
      </c>
      <c r="I361" s="222"/>
      <c r="J361" s="223">
        <f>ROUND(I361*H361,2)</f>
        <v>0</v>
      </c>
      <c r="K361" s="219" t="s">
        <v>32</v>
      </c>
      <c r="L361" s="43"/>
      <c r="M361" s="224" t="s">
        <v>32</v>
      </c>
      <c r="N361" s="225" t="s">
        <v>52</v>
      </c>
      <c r="O361" s="83"/>
      <c r="P361" s="226">
        <f>O361*H361</f>
        <v>0</v>
      </c>
      <c r="Q361" s="226">
        <v>0</v>
      </c>
      <c r="R361" s="226">
        <f>Q361*H361</f>
        <v>0</v>
      </c>
      <c r="S361" s="226">
        <v>0</v>
      </c>
      <c r="T361" s="227">
        <f>S361*H361</f>
        <v>0</v>
      </c>
      <c r="U361" s="37"/>
      <c r="V361" s="37"/>
      <c r="W361" s="37"/>
      <c r="X361" s="37"/>
      <c r="Y361" s="37"/>
      <c r="Z361" s="37"/>
      <c r="AA361" s="37"/>
      <c r="AB361" s="37"/>
      <c r="AC361" s="37"/>
      <c r="AD361" s="37"/>
      <c r="AE361" s="37"/>
      <c r="AR361" s="228" t="s">
        <v>147</v>
      </c>
      <c r="AT361" s="228" t="s">
        <v>143</v>
      </c>
      <c r="AU361" s="228" t="s">
        <v>148</v>
      </c>
      <c r="AY361" s="15" t="s">
        <v>138</v>
      </c>
      <c r="BE361" s="229">
        <f>IF(N361="základní",J361,0)</f>
        <v>0</v>
      </c>
      <c r="BF361" s="229">
        <f>IF(N361="snížená",J361,0)</f>
        <v>0</v>
      </c>
      <c r="BG361" s="229">
        <f>IF(N361="zákl. přenesená",J361,0)</f>
        <v>0</v>
      </c>
      <c r="BH361" s="229">
        <f>IF(N361="sníž. přenesená",J361,0)</f>
        <v>0</v>
      </c>
      <c r="BI361" s="229">
        <f>IF(N361="nulová",J361,0)</f>
        <v>0</v>
      </c>
      <c r="BJ361" s="15" t="s">
        <v>93</v>
      </c>
      <c r="BK361" s="229">
        <f>ROUND(I361*H361,2)</f>
        <v>0</v>
      </c>
      <c r="BL361" s="15" t="s">
        <v>147</v>
      </c>
      <c r="BM361" s="228" t="s">
        <v>572</v>
      </c>
    </row>
    <row r="362" spans="1:47" s="2" customFormat="1" ht="12">
      <c r="A362" s="37"/>
      <c r="B362" s="38"/>
      <c r="C362" s="39"/>
      <c r="D362" s="230" t="s">
        <v>150</v>
      </c>
      <c r="E362" s="39"/>
      <c r="F362" s="231" t="s">
        <v>542</v>
      </c>
      <c r="G362" s="39"/>
      <c r="H362" s="39"/>
      <c r="I362" s="135"/>
      <c r="J362" s="39"/>
      <c r="K362" s="39"/>
      <c r="L362" s="43"/>
      <c r="M362" s="232"/>
      <c r="N362" s="233"/>
      <c r="O362" s="83"/>
      <c r="P362" s="83"/>
      <c r="Q362" s="83"/>
      <c r="R362" s="83"/>
      <c r="S362" s="83"/>
      <c r="T362" s="84"/>
      <c r="U362" s="37"/>
      <c r="V362" s="37"/>
      <c r="W362" s="37"/>
      <c r="X362" s="37"/>
      <c r="Y362" s="37"/>
      <c r="Z362" s="37"/>
      <c r="AA362" s="37"/>
      <c r="AB362" s="37"/>
      <c r="AC362" s="37"/>
      <c r="AD362" s="37"/>
      <c r="AE362" s="37"/>
      <c r="AT362" s="15" t="s">
        <v>150</v>
      </c>
      <c r="AU362" s="15" t="s">
        <v>148</v>
      </c>
    </row>
    <row r="363" spans="1:47" s="2" customFormat="1" ht="12">
      <c r="A363" s="37"/>
      <c r="B363" s="38"/>
      <c r="C363" s="39"/>
      <c r="D363" s="230" t="s">
        <v>152</v>
      </c>
      <c r="E363" s="39"/>
      <c r="F363" s="234" t="s">
        <v>573</v>
      </c>
      <c r="G363" s="39"/>
      <c r="H363" s="39"/>
      <c r="I363" s="135"/>
      <c r="J363" s="39"/>
      <c r="K363" s="39"/>
      <c r="L363" s="43"/>
      <c r="M363" s="232"/>
      <c r="N363" s="233"/>
      <c r="O363" s="83"/>
      <c r="P363" s="83"/>
      <c r="Q363" s="83"/>
      <c r="R363" s="83"/>
      <c r="S363" s="83"/>
      <c r="T363" s="84"/>
      <c r="U363" s="37"/>
      <c r="V363" s="37"/>
      <c r="W363" s="37"/>
      <c r="X363" s="37"/>
      <c r="Y363" s="37"/>
      <c r="Z363" s="37"/>
      <c r="AA363" s="37"/>
      <c r="AB363" s="37"/>
      <c r="AC363" s="37"/>
      <c r="AD363" s="37"/>
      <c r="AE363" s="37"/>
      <c r="AT363" s="15" t="s">
        <v>152</v>
      </c>
      <c r="AU363" s="15" t="s">
        <v>148</v>
      </c>
    </row>
    <row r="364" spans="1:65" s="2" customFormat="1" ht="16.5" customHeight="1">
      <c r="A364" s="37"/>
      <c r="B364" s="38"/>
      <c r="C364" s="217" t="s">
        <v>574</v>
      </c>
      <c r="D364" s="217" t="s">
        <v>143</v>
      </c>
      <c r="E364" s="218" t="s">
        <v>575</v>
      </c>
      <c r="F364" s="219" t="s">
        <v>547</v>
      </c>
      <c r="G364" s="220" t="s">
        <v>146</v>
      </c>
      <c r="H364" s="221">
        <v>1</v>
      </c>
      <c r="I364" s="222"/>
      <c r="J364" s="223">
        <f>ROUND(I364*H364,2)</f>
        <v>0</v>
      </c>
      <c r="K364" s="219" t="s">
        <v>32</v>
      </c>
      <c r="L364" s="43"/>
      <c r="M364" s="224" t="s">
        <v>32</v>
      </c>
      <c r="N364" s="225" t="s">
        <v>52</v>
      </c>
      <c r="O364" s="83"/>
      <c r="P364" s="226">
        <f>O364*H364</f>
        <v>0</v>
      </c>
      <c r="Q364" s="226">
        <v>0</v>
      </c>
      <c r="R364" s="226">
        <f>Q364*H364</f>
        <v>0</v>
      </c>
      <c r="S364" s="226">
        <v>0</v>
      </c>
      <c r="T364" s="227">
        <f>S364*H364</f>
        <v>0</v>
      </c>
      <c r="U364" s="37"/>
      <c r="V364" s="37"/>
      <c r="W364" s="37"/>
      <c r="X364" s="37"/>
      <c r="Y364" s="37"/>
      <c r="Z364" s="37"/>
      <c r="AA364" s="37"/>
      <c r="AB364" s="37"/>
      <c r="AC364" s="37"/>
      <c r="AD364" s="37"/>
      <c r="AE364" s="37"/>
      <c r="AR364" s="228" t="s">
        <v>147</v>
      </c>
      <c r="AT364" s="228" t="s">
        <v>143</v>
      </c>
      <c r="AU364" s="228" t="s">
        <v>148</v>
      </c>
      <c r="AY364" s="15" t="s">
        <v>138</v>
      </c>
      <c r="BE364" s="229">
        <f>IF(N364="základní",J364,0)</f>
        <v>0</v>
      </c>
      <c r="BF364" s="229">
        <f>IF(N364="snížená",J364,0)</f>
        <v>0</v>
      </c>
      <c r="BG364" s="229">
        <f>IF(N364="zákl. přenesená",J364,0)</f>
        <v>0</v>
      </c>
      <c r="BH364" s="229">
        <f>IF(N364="sníž. přenesená",J364,0)</f>
        <v>0</v>
      </c>
      <c r="BI364" s="229">
        <f>IF(N364="nulová",J364,0)</f>
        <v>0</v>
      </c>
      <c r="BJ364" s="15" t="s">
        <v>93</v>
      </c>
      <c r="BK364" s="229">
        <f>ROUND(I364*H364,2)</f>
        <v>0</v>
      </c>
      <c r="BL364" s="15" t="s">
        <v>147</v>
      </c>
      <c r="BM364" s="228" t="s">
        <v>576</v>
      </c>
    </row>
    <row r="365" spans="1:47" s="2" customFormat="1" ht="12">
      <c r="A365" s="37"/>
      <c r="B365" s="38"/>
      <c r="C365" s="39"/>
      <c r="D365" s="230" t="s">
        <v>150</v>
      </c>
      <c r="E365" s="39"/>
      <c r="F365" s="231" t="s">
        <v>547</v>
      </c>
      <c r="G365" s="39"/>
      <c r="H365" s="39"/>
      <c r="I365" s="135"/>
      <c r="J365" s="39"/>
      <c r="K365" s="39"/>
      <c r="L365" s="43"/>
      <c r="M365" s="232"/>
      <c r="N365" s="233"/>
      <c r="O365" s="83"/>
      <c r="P365" s="83"/>
      <c r="Q365" s="83"/>
      <c r="R365" s="83"/>
      <c r="S365" s="83"/>
      <c r="T365" s="84"/>
      <c r="U365" s="37"/>
      <c r="V365" s="37"/>
      <c r="W365" s="37"/>
      <c r="X365" s="37"/>
      <c r="Y365" s="37"/>
      <c r="Z365" s="37"/>
      <c r="AA365" s="37"/>
      <c r="AB365" s="37"/>
      <c r="AC365" s="37"/>
      <c r="AD365" s="37"/>
      <c r="AE365" s="37"/>
      <c r="AT365" s="15" t="s">
        <v>150</v>
      </c>
      <c r="AU365" s="15" t="s">
        <v>148</v>
      </c>
    </row>
    <row r="366" spans="1:47" s="2" customFormat="1" ht="12">
      <c r="A366" s="37"/>
      <c r="B366" s="38"/>
      <c r="C366" s="39"/>
      <c r="D366" s="230" t="s">
        <v>152</v>
      </c>
      <c r="E366" s="39"/>
      <c r="F366" s="234" t="s">
        <v>577</v>
      </c>
      <c r="G366" s="39"/>
      <c r="H366" s="39"/>
      <c r="I366" s="135"/>
      <c r="J366" s="39"/>
      <c r="K366" s="39"/>
      <c r="L366" s="43"/>
      <c r="M366" s="232"/>
      <c r="N366" s="233"/>
      <c r="O366" s="83"/>
      <c r="P366" s="83"/>
      <c r="Q366" s="83"/>
      <c r="R366" s="83"/>
      <c r="S366" s="83"/>
      <c r="T366" s="84"/>
      <c r="U366" s="37"/>
      <c r="V366" s="37"/>
      <c r="W366" s="37"/>
      <c r="X366" s="37"/>
      <c r="Y366" s="37"/>
      <c r="Z366" s="37"/>
      <c r="AA366" s="37"/>
      <c r="AB366" s="37"/>
      <c r="AC366" s="37"/>
      <c r="AD366" s="37"/>
      <c r="AE366" s="37"/>
      <c r="AT366" s="15" t="s">
        <v>152</v>
      </c>
      <c r="AU366" s="15" t="s">
        <v>148</v>
      </c>
    </row>
    <row r="367" spans="1:63" s="12" customFormat="1" ht="20.85" customHeight="1">
      <c r="A367" s="12"/>
      <c r="B367" s="201"/>
      <c r="C367" s="202"/>
      <c r="D367" s="203" t="s">
        <v>79</v>
      </c>
      <c r="E367" s="215" t="s">
        <v>578</v>
      </c>
      <c r="F367" s="215" t="s">
        <v>579</v>
      </c>
      <c r="G367" s="202"/>
      <c r="H367" s="202"/>
      <c r="I367" s="205"/>
      <c r="J367" s="216">
        <f>BK367</f>
        <v>0</v>
      </c>
      <c r="K367" s="202"/>
      <c r="L367" s="207"/>
      <c r="M367" s="208"/>
      <c r="N367" s="209"/>
      <c r="O367" s="209"/>
      <c r="P367" s="210">
        <f>SUM(P368:P376)</f>
        <v>0</v>
      </c>
      <c r="Q367" s="209"/>
      <c r="R367" s="210">
        <f>SUM(R368:R376)</f>
        <v>0</v>
      </c>
      <c r="S367" s="209"/>
      <c r="T367" s="211">
        <f>SUM(T368:T376)</f>
        <v>0</v>
      </c>
      <c r="U367" s="12"/>
      <c r="V367" s="12"/>
      <c r="W367" s="12"/>
      <c r="X367" s="12"/>
      <c r="Y367" s="12"/>
      <c r="Z367" s="12"/>
      <c r="AA367" s="12"/>
      <c r="AB367" s="12"/>
      <c r="AC367" s="12"/>
      <c r="AD367" s="12"/>
      <c r="AE367" s="12"/>
      <c r="AR367" s="212" t="s">
        <v>88</v>
      </c>
      <c r="AT367" s="213" t="s">
        <v>79</v>
      </c>
      <c r="AU367" s="213" t="s">
        <v>93</v>
      </c>
      <c r="AY367" s="212" t="s">
        <v>138</v>
      </c>
      <c r="BK367" s="214">
        <f>SUM(BK368:BK376)</f>
        <v>0</v>
      </c>
    </row>
    <row r="368" spans="1:65" s="2" customFormat="1" ht="16.5" customHeight="1">
      <c r="A368" s="37"/>
      <c r="B368" s="38"/>
      <c r="C368" s="217" t="s">
        <v>580</v>
      </c>
      <c r="D368" s="217" t="s">
        <v>143</v>
      </c>
      <c r="E368" s="218" t="s">
        <v>581</v>
      </c>
      <c r="F368" s="219" t="s">
        <v>537</v>
      </c>
      <c r="G368" s="220" t="s">
        <v>146</v>
      </c>
      <c r="H368" s="221">
        <v>1</v>
      </c>
      <c r="I368" s="222"/>
      <c r="J368" s="223">
        <f>ROUND(I368*H368,2)</f>
        <v>0</v>
      </c>
      <c r="K368" s="219" t="s">
        <v>32</v>
      </c>
      <c r="L368" s="43"/>
      <c r="M368" s="224" t="s">
        <v>32</v>
      </c>
      <c r="N368" s="225" t="s">
        <v>52</v>
      </c>
      <c r="O368" s="83"/>
      <c r="P368" s="226">
        <f>O368*H368</f>
        <v>0</v>
      </c>
      <c r="Q368" s="226">
        <v>0</v>
      </c>
      <c r="R368" s="226">
        <f>Q368*H368</f>
        <v>0</v>
      </c>
      <c r="S368" s="226">
        <v>0</v>
      </c>
      <c r="T368" s="227">
        <f>S368*H368</f>
        <v>0</v>
      </c>
      <c r="U368" s="37"/>
      <c r="V368" s="37"/>
      <c r="W368" s="37"/>
      <c r="X368" s="37"/>
      <c r="Y368" s="37"/>
      <c r="Z368" s="37"/>
      <c r="AA368" s="37"/>
      <c r="AB368" s="37"/>
      <c r="AC368" s="37"/>
      <c r="AD368" s="37"/>
      <c r="AE368" s="37"/>
      <c r="AR368" s="228" t="s">
        <v>147</v>
      </c>
      <c r="AT368" s="228" t="s">
        <v>143</v>
      </c>
      <c r="AU368" s="228" t="s">
        <v>148</v>
      </c>
      <c r="AY368" s="15" t="s">
        <v>138</v>
      </c>
      <c r="BE368" s="229">
        <f>IF(N368="základní",J368,0)</f>
        <v>0</v>
      </c>
      <c r="BF368" s="229">
        <f>IF(N368="snížená",J368,0)</f>
        <v>0</v>
      </c>
      <c r="BG368" s="229">
        <f>IF(N368="zákl. přenesená",J368,0)</f>
        <v>0</v>
      </c>
      <c r="BH368" s="229">
        <f>IF(N368="sníž. přenesená",J368,0)</f>
        <v>0</v>
      </c>
      <c r="BI368" s="229">
        <f>IF(N368="nulová",J368,0)</f>
        <v>0</v>
      </c>
      <c r="BJ368" s="15" t="s">
        <v>93</v>
      </c>
      <c r="BK368" s="229">
        <f>ROUND(I368*H368,2)</f>
        <v>0</v>
      </c>
      <c r="BL368" s="15" t="s">
        <v>147</v>
      </c>
      <c r="BM368" s="228" t="s">
        <v>582</v>
      </c>
    </row>
    <row r="369" spans="1:47" s="2" customFormat="1" ht="12">
      <c r="A369" s="37"/>
      <c r="B369" s="38"/>
      <c r="C369" s="39"/>
      <c r="D369" s="230" t="s">
        <v>150</v>
      </c>
      <c r="E369" s="39"/>
      <c r="F369" s="231" t="s">
        <v>537</v>
      </c>
      <c r="G369" s="39"/>
      <c r="H369" s="39"/>
      <c r="I369" s="135"/>
      <c r="J369" s="39"/>
      <c r="K369" s="39"/>
      <c r="L369" s="43"/>
      <c r="M369" s="232"/>
      <c r="N369" s="233"/>
      <c r="O369" s="83"/>
      <c r="P369" s="83"/>
      <c r="Q369" s="83"/>
      <c r="R369" s="83"/>
      <c r="S369" s="83"/>
      <c r="T369" s="84"/>
      <c r="U369" s="37"/>
      <c r="V369" s="37"/>
      <c r="W369" s="37"/>
      <c r="X369" s="37"/>
      <c r="Y369" s="37"/>
      <c r="Z369" s="37"/>
      <c r="AA369" s="37"/>
      <c r="AB369" s="37"/>
      <c r="AC369" s="37"/>
      <c r="AD369" s="37"/>
      <c r="AE369" s="37"/>
      <c r="AT369" s="15" t="s">
        <v>150</v>
      </c>
      <c r="AU369" s="15" t="s">
        <v>148</v>
      </c>
    </row>
    <row r="370" spans="1:47" s="2" customFormat="1" ht="12">
      <c r="A370" s="37"/>
      <c r="B370" s="38"/>
      <c r="C370" s="39"/>
      <c r="D370" s="230" t="s">
        <v>152</v>
      </c>
      <c r="E370" s="39"/>
      <c r="F370" s="234" t="s">
        <v>583</v>
      </c>
      <c r="G370" s="39"/>
      <c r="H370" s="39"/>
      <c r="I370" s="135"/>
      <c r="J370" s="39"/>
      <c r="K370" s="39"/>
      <c r="L370" s="43"/>
      <c r="M370" s="232"/>
      <c r="N370" s="233"/>
      <c r="O370" s="83"/>
      <c r="P370" s="83"/>
      <c r="Q370" s="83"/>
      <c r="R370" s="83"/>
      <c r="S370" s="83"/>
      <c r="T370" s="84"/>
      <c r="U370" s="37"/>
      <c r="V370" s="37"/>
      <c r="W370" s="37"/>
      <c r="X370" s="37"/>
      <c r="Y370" s="37"/>
      <c r="Z370" s="37"/>
      <c r="AA370" s="37"/>
      <c r="AB370" s="37"/>
      <c r="AC370" s="37"/>
      <c r="AD370" s="37"/>
      <c r="AE370" s="37"/>
      <c r="AT370" s="15" t="s">
        <v>152</v>
      </c>
      <c r="AU370" s="15" t="s">
        <v>148</v>
      </c>
    </row>
    <row r="371" spans="1:65" s="2" customFormat="1" ht="16.5" customHeight="1">
      <c r="A371" s="37"/>
      <c r="B371" s="38"/>
      <c r="C371" s="217" t="s">
        <v>584</v>
      </c>
      <c r="D371" s="217" t="s">
        <v>143</v>
      </c>
      <c r="E371" s="218" t="s">
        <v>585</v>
      </c>
      <c r="F371" s="219" t="s">
        <v>542</v>
      </c>
      <c r="G371" s="220" t="s">
        <v>146</v>
      </c>
      <c r="H371" s="221">
        <v>1</v>
      </c>
      <c r="I371" s="222"/>
      <c r="J371" s="223">
        <f>ROUND(I371*H371,2)</f>
        <v>0</v>
      </c>
      <c r="K371" s="219" t="s">
        <v>32</v>
      </c>
      <c r="L371" s="43"/>
      <c r="M371" s="224" t="s">
        <v>32</v>
      </c>
      <c r="N371" s="225" t="s">
        <v>52</v>
      </c>
      <c r="O371" s="83"/>
      <c r="P371" s="226">
        <f>O371*H371</f>
        <v>0</v>
      </c>
      <c r="Q371" s="226">
        <v>0</v>
      </c>
      <c r="R371" s="226">
        <f>Q371*H371</f>
        <v>0</v>
      </c>
      <c r="S371" s="226">
        <v>0</v>
      </c>
      <c r="T371" s="227">
        <f>S371*H371</f>
        <v>0</v>
      </c>
      <c r="U371" s="37"/>
      <c r="V371" s="37"/>
      <c r="W371" s="37"/>
      <c r="X371" s="37"/>
      <c r="Y371" s="37"/>
      <c r="Z371" s="37"/>
      <c r="AA371" s="37"/>
      <c r="AB371" s="37"/>
      <c r="AC371" s="37"/>
      <c r="AD371" s="37"/>
      <c r="AE371" s="37"/>
      <c r="AR371" s="228" t="s">
        <v>147</v>
      </c>
      <c r="AT371" s="228" t="s">
        <v>143</v>
      </c>
      <c r="AU371" s="228" t="s">
        <v>148</v>
      </c>
      <c r="AY371" s="15" t="s">
        <v>138</v>
      </c>
      <c r="BE371" s="229">
        <f>IF(N371="základní",J371,0)</f>
        <v>0</v>
      </c>
      <c r="BF371" s="229">
        <f>IF(N371="snížená",J371,0)</f>
        <v>0</v>
      </c>
      <c r="BG371" s="229">
        <f>IF(N371="zákl. přenesená",J371,0)</f>
        <v>0</v>
      </c>
      <c r="BH371" s="229">
        <f>IF(N371="sníž. přenesená",J371,0)</f>
        <v>0</v>
      </c>
      <c r="BI371" s="229">
        <f>IF(N371="nulová",J371,0)</f>
        <v>0</v>
      </c>
      <c r="BJ371" s="15" t="s">
        <v>93</v>
      </c>
      <c r="BK371" s="229">
        <f>ROUND(I371*H371,2)</f>
        <v>0</v>
      </c>
      <c r="BL371" s="15" t="s">
        <v>147</v>
      </c>
      <c r="BM371" s="228" t="s">
        <v>586</v>
      </c>
    </row>
    <row r="372" spans="1:47" s="2" customFormat="1" ht="12">
      <c r="A372" s="37"/>
      <c r="B372" s="38"/>
      <c r="C372" s="39"/>
      <c r="D372" s="230" t="s">
        <v>150</v>
      </c>
      <c r="E372" s="39"/>
      <c r="F372" s="231" t="s">
        <v>542</v>
      </c>
      <c r="G372" s="39"/>
      <c r="H372" s="39"/>
      <c r="I372" s="135"/>
      <c r="J372" s="39"/>
      <c r="K372" s="39"/>
      <c r="L372" s="43"/>
      <c r="M372" s="232"/>
      <c r="N372" s="233"/>
      <c r="O372" s="83"/>
      <c r="P372" s="83"/>
      <c r="Q372" s="83"/>
      <c r="R372" s="83"/>
      <c r="S372" s="83"/>
      <c r="T372" s="84"/>
      <c r="U372" s="37"/>
      <c r="V372" s="37"/>
      <c r="W372" s="37"/>
      <c r="X372" s="37"/>
      <c r="Y372" s="37"/>
      <c r="Z372" s="37"/>
      <c r="AA372" s="37"/>
      <c r="AB372" s="37"/>
      <c r="AC372" s="37"/>
      <c r="AD372" s="37"/>
      <c r="AE372" s="37"/>
      <c r="AT372" s="15" t="s">
        <v>150</v>
      </c>
      <c r="AU372" s="15" t="s">
        <v>148</v>
      </c>
    </row>
    <row r="373" spans="1:47" s="2" customFormat="1" ht="12">
      <c r="A373" s="37"/>
      <c r="B373" s="38"/>
      <c r="C373" s="39"/>
      <c r="D373" s="230" t="s">
        <v>152</v>
      </c>
      <c r="E373" s="39"/>
      <c r="F373" s="234" t="s">
        <v>587</v>
      </c>
      <c r="G373" s="39"/>
      <c r="H373" s="39"/>
      <c r="I373" s="135"/>
      <c r="J373" s="39"/>
      <c r="K373" s="39"/>
      <c r="L373" s="43"/>
      <c r="M373" s="232"/>
      <c r="N373" s="233"/>
      <c r="O373" s="83"/>
      <c r="P373" s="83"/>
      <c r="Q373" s="83"/>
      <c r="R373" s="83"/>
      <c r="S373" s="83"/>
      <c r="T373" s="84"/>
      <c r="U373" s="37"/>
      <c r="V373" s="37"/>
      <c r="W373" s="37"/>
      <c r="X373" s="37"/>
      <c r="Y373" s="37"/>
      <c r="Z373" s="37"/>
      <c r="AA373" s="37"/>
      <c r="AB373" s="37"/>
      <c r="AC373" s="37"/>
      <c r="AD373" s="37"/>
      <c r="AE373" s="37"/>
      <c r="AT373" s="15" t="s">
        <v>152</v>
      </c>
      <c r="AU373" s="15" t="s">
        <v>148</v>
      </c>
    </row>
    <row r="374" spans="1:65" s="2" customFormat="1" ht="16.5" customHeight="1">
      <c r="A374" s="37"/>
      <c r="B374" s="38"/>
      <c r="C374" s="217" t="s">
        <v>588</v>
      </c>
      <c r="D374" s="217" t="s">
        <v>143</v>
      </c>
      <c r="E374" s="218" t="s">
        <v>589</v>
      </c>
      <c r="F374" s="219" t="s">
        <v>547</v>
      </c>
      <c r="G374" s="220" t="s">
        <v>146</v>
      </c>
      <c r="H374" s="221">
        <v>1</v>
      </c>
      <c r="I374" s="222"/>
      <c r="J374" s="223">
        <f>ROUND(I374*H374,2)</f>
        <v>0</v>
      </c>
      <c r="K374" s="219" t="s">
        <v>32</v>
      </c>
      <c r="L374" s="43"/>
      <c r="M374" s="224" t="s">
        <v>32</v>
      </c>
      <c r="N374" s="225" t="s">
        <v>52</v>
      </c>
      <c r="O374" s="83"/>
      <c r="P374" s="226">
        <f>O374*H374</f>
        <v>0</v>
      </c>
      <c r="Q374" s="226">
        <v>0</v>
      </c>
      <c r="R374" s="226">
        <f>Q374*H374</f>
        <v>0</v>
      </c>
      <c r="S374" s="226">
        <v>0</v>
      </c>
      <c r="T374" s="227">
        <f>S374*H374</f>
        <v>0</v>
      </c>
      <c r="U374" s="37"/>
      <c r="V374" s="37"/>
      <c r="W374" s="37"/>
      <c r="X374" s="37"/>
      <c r="Y374" s="37"/>
      <c r="Z374" s="37"/>
      <c r="AA374" s="37"/>
      <c r="AB374" s="37"/>
      <c r="AC374" s="37"/>
      <c r="AD374" s="37"/>
      <c r="AE374" s="37"/>
      <c r="AR374" s="228" t="s">
        <v>147</v>
      </c>
      <c r="AT374" s="228" t="s">
        <v>143</v>
      </c>
      <c r="AU374" s="228" t="s">
        <v>148</v>
      </c>
      <c r="AY374" s="15" t="s">
        <v>138</v>
      </c>
      <c r="BE374" s="229">
        <f>IF(N374="základní",J374,0)</f>
        <v>0</v>
      </c>
      <c r="BF374" s="229">
        <f>IF(N374="snížená",J374,0)</f>
        <v>0</v>
      </c>
      <c r="BG374" s="229">
        <f>IF(N374="zákl. přenesená",J374,0)</f>
        <v>0</v>
      </c>
      <c r="BH374" s="229">
        <f>IF(N374="sníž. přenesená",J374,0)</f>
        <v>0</v>
      </c>
      <c r="BI374" s="229">
        <f>IF(N374="nulová",J374,0)</f>
        <v>0</v>
      </c>
      <c r="BJ374" s="15" t="s">
        <v>93</v>
      </c>
      <c r="BK374" s="229">
        <f>ROUND(I374*H374,2)</f>
        <v>0</v>
      </c>
      <c r="BL374" s="15" t="s">
        <v>147</v>
      </c>
      <c r="BM374" s="228" t="s">
        <v>590</v>
      </c>
    </row>
    <row r="375" spans="1:47" s="2" customFormat="1" ht="12">
      <c r="A375" s="37"/>
      <c r="B375" s="38"/>
      <c r="C375" s="39"/>
      <c r="D375" s="230" t="s">
        <v>150</v>
      </c>
      <c r="E375" s="39"/>
      <c r="F375" s="231" t="s">
        <v>547</v>
      </c>
      <c r="G375" s="39"/>
      <c r="H375" s="39"/>
      <c r="I375" s="135"/>
      <c r="J375" s="39"/>
      <c r="K375" s="39"/>
      <c r="L375" s="43"/>
      <c r="M375" s="232"/>
      <c r="N375" s="233"/>
      <c r="O375" s="83"/>
      <c r="P375" s="83"/>
      <c r="Q375" s="83"/>
      <c r="R375" s="83"/>
      <c r="S375" s="83"/>
      <c r="T375" s="84"/>
      <c r="U375" s="37"/>
      <c r="V375" s="37"/>
      <c r="W375" s="37"/>
      <c r="X375" s="37"/>
      <c r="Y375" s="37"/>
      <c r="Z375" s="37"/>
      <c r="AA375" s="37"/>
      <c r="AB375" s="37"/>
      <c r="AC375" s="37"/>
      <c r="AD375" s="37"/>
      <c r="AE375" s="37"/>
      <c r="AT375" s="15" t="s">
        <v>150</v>
      </c>
      <c r="AU375" s="15" t="s">
        <v>148</v>
      </c>
    </row>
    <row r="376" spans="1:47" s="2" customFormat="1" ht="12">
      <c r="A376" s="37"/>
      <c r="B376" s="38"/>
      <c r="C376" s="39"/>
      <c r="D376" s="230" t="s">
        <v>152</v>
      </c>
      <c r="E376" s="39"/>
      <c r="F376" s="234" t="s">
        <v>591</v>
      </c>
      <c r="G376" s="39"/>
      <c r="H376" s="39"/>
      <c r="I376" s="135"/>
      <c r="J376" s="39"/>
      <c r="K376" s="39"/>
      <c r="L376" s="43"/>
      <c r="M376" s="232"/>
      <c r="N376" s="233"/>
      <c r="O376" s="83"/>
      <c r="P376" s="83"/>
      <c r="Q376" s="83"/>
      <c r="R376" s="83"/>
      <c r="S376" s="83"/>
      <c r="T376" s="84"/>
      <c r="U376" s="37"/>
      <c r="V376" s="37"/>
      <c r="W376" s="37"/>
      <c r="X376" s="37"/>
      <c r="Y376" s="37"/>
      <c r="Z376" s="37"/>
      <c r="AA376" s="37"/>
      <c r="AB376" s="37"/>
      <c r="AC376" s="37"/>
      <c r="AD376" s="37"/>
      <c r="AE376" s="37"/>
      <c r="AT376" s="15" t="s">
        <v>152</v>
      </c>
      <c r="AU376" s="15" t="s">
        <v>148</v>
      </c>
    </row>
    <row r="377" spans="1:63" s="12" customFormat="1" ht="25.9" customHeight="1">
      <c r="A377" s="12"/>
      <c r="B377" s="201"/>
      <c r="C377" s="202"/>
      <c r="D377" s="203" t="s">
        <v>79</v>
      </c>
      <c r="E377" s="204" t="s">
        <v>592</v>
      </c>
      <c r="F377" s="204" t="s">
        <v>593</v>
      </c>
      <c r="G377" s="202"/>
      <c r="H377" s="202"/>
      <c r="I377" s="205"/>
      <c r="J377" s="206">
        <f>BK377</f>
        <v>0</v>
      </c>
      <c r="K377" s="202"/>
      <c r="L377" s="207"/>
      <c r="M377" s="208"/>
      <c r="N377" s="209"/>
      <c r="O377" s="209"/>
      <c r="P377" s="210">
        <f>SUM(P378:P380)</f>
        <v>0</v>
      </c>
      <c r="Q377" s="209"/>
      <c r="R377" s="210">
        <f>SUM(R378:R380)</f>
        <v>0</v>
      </c>
      <c r="S377" s="209"/>
      <c r="T377" s="211">
        <f>SUM(T378:T380)</f>
        <v>0</v>
      </c>
      <c r="U377" s="12"/>
      <c r="V377" s="12"/>
      <c r="W377" s="12"/>
      <c r="X377" s="12"/>
      <c r="Y377" s="12"/>
      <c r="Z377" s="12"/>
      <c r="AA377" s="12"/>
      <c r="AB377" s="12"/>
      <c r="AC377" s="12"/>
      <c r="AD377" s="12"/>
      <c r="AE377" s="12"/>
      <c r="AR377" s="212" t="s">
        <v>162</v>
      </c>
      <c r="AT377" s="213" t="s">
        <v>79</v>
      </c>
      <c r="AU377" s="213" t="s">
        <v>80</v>
      </c>
      <c r="AY377" s="212" t="s">
        <v>138</v>
      </c>
      <c r="BK377" s="214">
        <f>SUM(BK378:BK380)</f>
        <v>0</v>
      </c>
    </row>
    <row r="378" spans="1:65" s="2" customFormat="1" ht="16.5" customHeight="1">
      <c r="A378" s="37"/>
      <c r="B378" s="38"/>
      <c r="C378" s="217" t="s">
        <v>594</v>
      </c>
      <c r="D378" s="217" t="s">
        <v>143</v>
      </c>
      <c r="E378" s="218" t="s">
        <v>595</v>
      </c>
      <c r="F378" s="219" t="s">
        <v>596</v>
      </c>
      <c r="G378" s="220" t="s">
        <v>597</v>
      </c>
      <c r="H378" s="221">
        <v>0</v>
      </c>
      <c r="I378" s="222"/>
      <c r="J378" s="223">
        <f>ROUND(I378*H378,2)</f>
        <v>0</v>
      </c>
      <c r="K378" s="219" t="s">
        <v>32</v>
      </c>
      <c r="L378" s="43"/>
      <c r="M378" s="224" t="s">
        <v>32</v>
      </c>
      <c r="N378" s="225" t="s">
        <v>52</v>
      </c>
      <c r="O378" s="83"/>
      <c r="P378" s="226">
        <f>O378*H378</f>
        <v>0</v>
      </c>
      <c r="Q378" s="226">
        <v>0</v>
      </c>
      <c r="R378" s="226">
        <f>Q378*H378</f>
        <v>0</v>
      </c>
      <c r="S378" s="226">
        <v>0</v>
      </c>
      <c r="T378" s="227">
        <f>S378*H378</f>
        <v>0</v>
      </c>
      <c r="U378" s="37"/>
      <c r="V378" s="37"/>
      <c r="W378" s="37"/>
      <c r="X378" s="37"/>
      <c r="Y378" s="37"/>
      <c r="Z378" s="37"/>
      <c r="AA378" s="37"/>
      <c r="AB378" s="37"/>
      <c r="AC378" s="37"/>
      <c r="AD378" s="37"/>
      <c r="AE378" s="37"/>
      <c r="AR378" s="228" t="s">
        <v>598</v>
      </c>
      <c r="AT378" s="228" t="s">
        <v>143</v>
      </c>
      <c r="AU378" s="228" t="s">
        <v>88</v>
      </c>
      <c r="AY378" s="15" t="s">
        <v>138</v>
      </c>
      <c r="BE378" s="229">
        <f>IF(N378="základní",J378,0)</f>
        <v>0</v>
      </c>
      <c r="BF378" s="229">
        <f>IF(N378="snížená",J378,0)</f>
        <v>0</v>
      </c>
      <c r="BG378" s="229">
        <f>IF(N378="zákl. přenesená",J378,0)</f>
        <v>0</v>
      </c>
      <c r="BH378" s="229">
        <f>IF(N378="sníž. přenesená",J378,0)</f>
        <v>0</v>
      </c>
      <c r="BI378" s="229">
        <f>IF(N378="nulová",J378,0)</f>
        <v>0</v>
      </c>
      <c r="BJ378" s="15" t="s">
        <v>93</v>
      </c>
      <c r="BK378" s="229">
        <f>ROUND(I378*H378,2)</f>
        <v>0</v>
      </c>
      <c r="BL378" s="15" t="s">
        <v>598</v>
      </c>
      <c r="BM378" s="228" t="s">
        <v>599</v>
      </c>
    </row>
    <row r="379" spans="1:47" s="2" customFormat="1" ht="12">
      <c r="A379" s="37"/>
      <c r="B379" s="38"/>
      <c r="C379" s="39"/>
      <c r="D379" s="230" t="s">
        <v>150</v>
      </c>
      <c r="E379" s="39"/>
      <c r="F379" s="231" t="s">
        <v>596</v>
      </c>
      <c r="G379" s="39"/>
      <c r="H379" s="39"/>
      <c r="I379" s="135"/>
      <c r="J379" s="39"/>
      <c r="K379" s="39"/>
      <c r="L379" s="43"/>
      <c r="M379" s="232"/>
      <c r="N379" s="233"/>
      <c r="O379" s="83"/>
      <c r="P379" s="83"/>
      <c r="Q379" s="83"/>
      <c r="R379" s="83"/>
      <c r="S379" s="83"/>
      <c r="T379" s="84"/>
      <c r="U379" s="37"/>
      <c r="V379" s="37"/>
      <c r="W379" s="37"/>
      <c r="X379" s="37"/>
      <c r="Y379" s="37"/>
      <c r="Z379" s="37"/>
      <c r="AA379" s="37"/>
      <c r="AB379" s="37"/>
      <c r="AC379" s="37"/>
      <c r="AD379" s="37"/>
      <c r="AE379" s="37"/>
      <c r="AT379" s="15" t="s">
        <v>150</v>
      </c>
      <c r="AU379" s="15" t="s">
        <v>88</v>
      </c>
    </row>
    <row r="380" spans="1:47" s="2" customFormat="1" ht="12">
      <c r="A380" s="37"/>
      <c r="B380" s="38"/>
      <c r="C380" s="39"/>
      <c r="D380" s="230" t="s">
        <v>152</v>
      </c>
      <c r="E380" s="39"/>
      <c r="F380" s="234" t="s">
        <v>600</v>
      </c>
      <c r="G380" s="39"/>
      <c r="H380" s="39"/>
      <c r="I380" s="135"/>
      <c r="J380" s="39"/>
      <c r="K380" s="39"/>
      <c r="L380" s="43"/>
      <c r="M380" s="232"/>
      <c r="N380" s="233"/>
      <c r="O380" s="83"/>
      <c r="P380" s="83"/>
      <c r="Q380" s="83"/>
      <c r="R380" s="83"/>
      <c r="S380" s="83"/>
      <c r="T380" s="84"/>
      <c r="U380" s="37"/>
      <c r="V380" s="37"/>
      <c r="W380" s="37"/>
      <c r="X380" s="37"/>
      <c r="Y380" s="37"/>
      <c r="Z380" s="37"/>
      <c r="AA380" s="37"/>
      <c r="AB380" s="37"/>
      <c r="AC380" s="37"/>
      <c r="AD380" s="37"/>
      <c r="AE380" s="37"/>
      <c r="AT380" s="15" t="s">
        <v>152</v>
      </c>
      <c r="AU380" s="15" t="s">
        <v>88</v>
      </c>
    </row>
    <row r="381" spans="1:63" s="12" customFormat="1" ht="25.9" customHeight="1">
      <c r="A381" s="12"/>
      <c r="B381" s="201"/>
      <c r="C381" s="202"/>
      <c r="D381" s="203" t="s">
        <v>79</v>
      </c>
      <c r="E381" s="204" t="s">
        <v>601</v>
      </c>
      <c r="F381" s="204" t="s">
        <v>602</v>
      </c>
      <c r="G381" s="202"/>
      <c r="H381" s="202"/>
      <c r="I381" s="205"/>
      <c r="J381" s="206">
        <f>BK381</f>
        <v>0</v>
      </c>
      <c r="K381" s="202"/>
      <c r="L381" s="207"/>
      <c r="M381" s="208"/>
      <c r="N381" s="209"/>
      <c r="O381" s="209"/>
      <c r="P381" s="210">
        <f>SUM(P382:P383)</f>
        <v>0</v>
      </c>
      <c r="Q381" s="209"/>
      <c r="R381" s="210">
        <f>SUM(R382:R383)</f>
        <v>0</v>
      </c>
      <c r="S381" s="209"/>
      <c r="T381" s="211">
        <f>SUM(T382:T383)</f>
        <v>0</v>
      </c>
      <c r="U381" s="12"/>
      <c r="V381" s="12"/>
      <c r="W381" s="12"/>
      <c r="X381" s="12"/>
      <c r="Y381" s="12"/>
      <c r="Z381" s="12"/>
      <c r="AA381" s="12"/>
      <c r="AB381" s="12"/>
      <c r="AC381" s="12"/>
      <c r="AD381" s="12"/>
      <c r="AE381" s="12"/>
      <c r="AR381" s="212" t="s">
        <v>167</v>
      </c>
      <c r="AT381" s="213" t="s">
        <v>79</v>
      </c>
      <c r="AU381" s="213" t="s">
        <v>80</v>
      </c>
      <c r="AY381" s="212" t="s">
        <v>138</v>
      </c>
      <c r="BK381" s="214">
        <f>SUM(BK382:BK383)</f>
        <v>0</v>
      </c>
    </row>
    <row r="382" spans="1:65" s="2" customFormat="1" ht="16.5" customHeight="1">
      <c r="A382" s="37"/>
      <c r="B382" s="38"/>
      <c r="C382" s="217" t="s">
        <v>603</v>
      </c>
      <c r="D382" s="217" t="s">
        <v>143</v>
      </c>
      <c r="E382" s="218" t="s">
        <v>604</v>
      </c>
      <c r="F382" s="219" t="s">
        <v>605</v>
      </c>
      <c r="G382" s="220" t="s">
        <v>606</v>
      </c>
      <c r="H382" s="221">
        <v>1</v>
      </c>
      <c r="I382" s="222"/>
      <c r="J382" s="223">
        <f>ROUND(I382*H382,2)</f>
        <v>0</v>
      </c>
      <c r="K382" s="219" t="s">
        <v>32</v>
      </c>
      <c r="L382" s="43"/>
      <c r="M382" s="224" t="s">
        <v>32</v>
      </c>
      <c r="N382" s="225" t="s">
        <v>52</v>
      </c>
      <c r="O382" s="83"/>
      <c r="P382" s="226">
        <f>O382*H382</f>
        <v>0</v>
      </c>
      <c r="Q382" s="226">
        <v>0</v>
      </c>
      <c r="R382" s="226">
        <f>Q382*H382</f>
        <v>0</v>
      </c>
      <c r="S382" s="226">
        <v>0</v>
      </c>
      <c r="T382" s="227">
        <f>S382*H382</f>
        <v>0</v>
      </c>
      <c r="U382" s="37"/>
      <c r="V382" s="37"/>
      <c r="W382" s="37"/>
      <c r="X382" s="37"/>
      <c r="Y382" s="37"/>
      <c r="Z382" s="37"/>
      <c r="AA382" s="37"/>
      <c r="AB382" s="37"/>
      <c r="AC382" s="37"/>
      <c r="AD382" s="37"/>
      <c r="AE382" s="37"/>
      <c r="AR382" s="228" t="s">
        <v>607</v>
      </c>
      <c r="AT382" s="228" t="s">
        <v>143</v>
      </c>
      <c r="AU382" s="228" t="s">
        <v>88</v>
      </c>
      <c r="AY382" s="15" t="s">
        <v>138</v>
      </c>
      <c r="BE382" s="229">
        <f>IF(N382="základní",J382,0)</f>
        <v>0</v>
      </c>
      <c r="BF382" s="229">
        <f>IF(N382="snížená",J382,0)</f>
        <v>0</v>
      </c>
      <c r="BG382" s="229">
        <f>IF(N382="zákl. přenesená",J382,0)</f>
        <v>0</v>
      </c>
      <c r="BH382" s="229">
        <f>IF(N382="sníž. přenesená",J382,0)</f>
        <v>0</v>
      </c>
      <c r="BI382" s="229">
        <f>IF(N382="nulová",J382,0)</f>
        <v>0</v>
      </c>
      <c r="BJ382" s="15" t="s">
        <v>93</v>
      </c>
      <c r="BK382" s="229">
        <f>ROUND(I382*H382,2)</f>
        <v>0</v>
      </c>
      <c r="BL382" s="15" t="s">
        <v>607</v>
      </c>
      <c r="BM382" s="228" t="s">
        <v>608</v>
      </c>
    </row>
    <row r="383" spans="1:47" s="2" customFormat="1" ht="12">
      <c r="A383" s="37"/>
      <c r="B383" s="38"/>
      <c r="C383" s="39"/>
      <c r="D383" s="230" t="s">
        <v>150</v>
      </c>
      <c r="E383" s="39"/>
      <c r="F383" s="231" t="s">
        <v>605</v>
      </c>
      <c r="G383" s="39"/>
      <c r="H383" s="39"/>
      <c r="I383" s="135"/>
      <c r="J383" s="39"/>
      <c r="K383" s="39"/>
      <c r="L383" s="43"/>
      <c r="M383" s="235"/>
      <c r="N383" s="236"/>
      <c r="O383" s="237"/>
      <c r="P383" s="237"/>
      <c r="Q383" s="237"/>
      <c r="R383" s="237"/>
      <c r="S383" s="237"/>
      <c r="T383" s="238"/>
      <c r="U383" s="37"/>
      <c r="V383" s="37"/>
      <c r="W383" s="37"/>
      <c r="X383" s="37"/>
      <c r="Y383" s="37"/>
      <c r="Z383" s="37"/>
      <c r="AA383" s="37"/>
      <c r="AB383" s="37"/>
      <c r="AC383" s="37"/>
      <c r="AD383" s="37"/>
      <c r="AE383" s="37"/>
      <c r="AT383" s="15" t="s">
        <v>150</v>
      </c>
      <c r="AU383" s="15" t="s">
        <v>88</v>
      </c>
    </row>
    <row r="384" spans="1:31" s="2" customFormat="1" ht="6.95" customHeight="1">
      <c r="A384" s="37"/>
      <c r="B384" s="58"/>
      <c r="C384" s="59"/>
      <c r="D384" s="59"/>
      <c r="E384" s="59"/>
      <c r="F384" s="59"/>
      <c r="G384" s="59"/>
      <c r="H384" s="59"/>
      <c r="I384" s="165"/>
      <c r="J384" s="59"/>
      <c r="K384" s="59"/>
      <c r="L384" s="43"/>
      <c r="M384" s="37"/>
      <c r="O384" s="37"/>
      <c r="P384" s="37"/>
      <c r="Q384" s="37"/>
      <c r="R384" s="37"/>
      <c r="S384" s="37"/>
      <c r="T384" s="37"/>
      <c r="U384" s="37"/>
      <c r="V384" s="37"/>
      <c r="W384" s="37"/>
      <c r="X384" s="37"/>
      <c r="Y384" s="37"/>
      <c r="Z384" s="37"/>
      <c r="AA384" s="37"/>
      <c r="AB384" s="37"/>
      <c r="AC384" s="37"/>
      <c r="AD384" s="37"/>
      <c r="AE384" s="37"/>
    </row>
  </sheetData>
  <sheetProtection password="CC35" sheet="1" objects="1" scenarios="1" formatColumns="0" formatRows="0" autoFilter="0"/>
  <autoFilter ref="C100:K383"/>
  <mergeCells count="9">
    <mergeCell ref="E7:H7"/>
    <mergeCell ref="E9:H9"/>
    <mergeCell ref="E18:H18"/>
    <mergeCell ref="E27:H27"/>
    <mergeCell ref="E48:H48"/>
    <mergeCell ref="E50:H50"/>
    <mergeCell ref="E91:H91"/>
    <mergeCell ref="E93:H9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0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5" t="s">
        <v>92</v>
      </c>
    </row>
    <row r="3" spans="2:46" s="1" customFormat="1" ht="6.95" customHeight="1">
      <c r="B3" s="128"/>
      <c r="C3" s="129"/>
      <c r="D3" s="129"/>
      <c r="E3" s="129"/>
      <c r="F3" s="129"/>
      <c r="G3" s="129"/>
      <c r="H3" s="129"/>
      <c r="I3" s="130"/>
      <c r="J3" s="129"/>
      <c r="K3" s="129"/>
      <c r="L3" s="18"/>
      <c r="AT3" s="15" t="s">
        <v>93</v>
      </c>
    </row>
    <row r="4" spans="2:46" s="1" customFormat="1" ht="24.95" customHeight="1">
      <c r="B4" s="18"/>
      <c r="D4" s="131" t="s">
        <v>94</v>
      </c>
      <c r="I4" s="127"/>
      <c r="L4" s="18"/>
      <c r="M4" s="132" t="s">
        <v>10</v>
      </c>
      <c r="AT4" s="15" t="s">
        <v>4</v>
      </c>
    </row>
    <row r="5" spans="2:12" s="1" customFormat="1" ht="6.95" customHeight="1">
      <c r="B5" s="18"/>
      <c r="I5" s="127"/>
      <c r="L5" s="18"/>
    </row>
    <row r="6" spans="2:12" s="1" customFormat="1" ht="12" customHeight="1">
      <c r="B6" s="18"/>
      <c r="D6" s="133" t="s">
        <v>16</v>
      </c>
      <c r="I6" s="127"/>
      <c r="L6" s="18"/>
    </row>
    <row r="7" spans="2:12" s="1" customFormat="1" ht="16.5" customHeight="1">
      <c r="B7" s="18"/>
      <c r="E7" s="134" t="str">
        <f>'Rekapitulace stavby'!K6</f>
        <v>Novostavba pobytového zařízení v ulici Sokolovská v Sokolově</v>
      </c>
      <c r="F7" s="133"/>
      <c r="G7" s="133"/>
      <c r="H7" s="133"/>
      <c r="I7" s="127"/>
      <c r="L7" s="18"/>
    </row>
    <row r="8" spans="1:31" s="2" customFormat="1" ht="12" customHeight="1">
      <c r="A8" s="37"/>
      <c r="B8" s="43"/>
      <c r="C8" s="37"/>
      <c r="D8" s="133" t="s">
        <v>95</v>
      </c>
      <c r="E8" s="37"/>
      <c r="F8" s="37"/>
      <c r="G8" s="37"/>
      <c r="H8" s="37"/>
      <c r="I8" s="135"/>
      <c r="J8" s="37"/>
      <c r="K8" s="37"/>
      <c r="L8" s="136"/>
      <c r="S8" s="37"/>
      <c r="T8" s="37"/>
      <c r="U8" s="37"/>
      <c r="V8" s="37"/>
      <c r="W8" s="37"/>
      <c r="X8" s="37"/>
      <c r="Y8" s="37"/>
      <c r="Z8" s="37"/>
      <c r="AA8" s="37"/>
      <c r="AB8" s="37"/>
      <c r="AC8" s="37"/>
      <c r="AD8" s="37"/>
      <c r="AE8" s="37"/>
    </row>
    <row r="9" spans="1:31" s="2" customFormat="1" ht="16.5" customHeight="1">
      <c r="A9" s="37"/>
      <c r="B9" s="43"/>
      <c r="C9" s="37"/>
      <c r="D9" s="37"/>
      <c r="E9" s="137" t="s">
        <v>609</v>
      </c>
      <c r="F9" s="37"/>
      <c r="G9" s="37"/>
      <c r="H9" s="37"/>
      <c r="I9" s="135"/>
      <c r="J9" s="37"/>
      <c r="K9" s="37"/>
      <c r="L9" s="136"/>
      <c r="S9" s="37"/>
      <c r="T9" s="37"/>
      <c r="U9" s="37"/>
      <c r="V9" s="37"/>
      <c r="W9" s="37"/>
      <c r="X9" s="37"/>
      <c r="Y9" s="37"/>
      <c r="Z9" s="37"/>
      <c r="AA9" s="37"/>
      <c r="AB9" s="37"/>
      <c r="AC9" s="37"/>
      <c r="AD9" s="37"/>
      <c r="AE9" s="37"/>
    </row>
    <row r="10" spans="1:31" s="2" customFormat="1" ht="12">
      <c r="A10" s="37"/>
      <c r="B10" s="43"/>
      <c r="C10" s="37"/>
      <c r="D10" s="37"/>
      <c r="E10" s="37"/>
      <c r="F10" s="37"/>
      <c r="G10" s="37"/>
      <c r="H10" s="37"/>
      <c r="I10" s="135"/>
      <c r="J10" s="37"/>
      <c r="K10" s="37"/>
      <c r="L10" s="136"/>
      <c r="S10" s="37"/>
      <c r="T10" s="37"/>
      <c r="U10" s="37"/>
      <c r="V10" s="37"/>
      <c r="W10" s="37"/>
      <c r="X10" s="37"/>
      <c r="Y10" s="37"/>
      <c r="Z10" s="37"/>
      <c r="AA10" s="37"/>
      <c r="AB10" s="37"/>
      <c r="AC10" s="37"/>
      <c r="AD10" s="37"/>
      <c r="AE10" s="37"/>
    </row>
    <row r="11" spans="1:31" s="2" customFormat="1" ht="12" customHeight="1">
      <c r="A11" s="37"/>
      <c r="B11" s="43"/>
      <c r="C11" s="37"/>
      <c r="D11" s="133" t="s">
        <v>18</v>
      </c>
      <c r="E11" s="37"/>
      <c r="F11" s="138" t="s">
        <v>19</v>
      </c>
      <c r="G11" s="37"/>
      <c r="H11" s="37"/>
      <c r="I11" s="139" t="s">
        <v>20</v>
      </c>
      <c r="J11" s="138" t="s">
        <v>32</v>
      </c>
      <c r="K11" s="37"/>
      <c r="L11" s="136"/>
      <c r="S11" s="37"/>
      <c r="T11" s="37"/>
      <c r="U11" s="37"/>
      <c r="V11" s="37"/>
      <c r="W11" s="37"/>
      <c r="X11" s="37"/>
      <c r="Y11" s="37"/>
      <c r="Z11" s="37"/>
      <c r="AA11" s="37"/>
      <c r="AB11" s="37"/>
      <c r="AC11" s="37"/>
      <c r="AD11" s="37"/>
      <c r="AE11" s="37"/>
    </row>
    <row r="12" spans="1:31" s="2" customFormat="1" ht="12" customHeight="1">
      <c r="A12" s="37"/>
      <c r="B12" s="43"/>
      <c r="C12" s="37"/>
      <c r="D12" s="133" t="s">
        <v>22</v>
      </c>
      <c r="E12" s="37"/>
      <c r="F12" s="138" t="s">
        <v>23</v>
      </c>
      <c r="G12" s="37"/>
      <c r="H12" s="37"/>
      <c r="I12" s="139" t="s">
        <v>24</v>
      </c>
      <c r="J12" s="140" t="str">
        <f>'Rekapitulace stavby'!AN8</f>
        <v>25. 5. 2020</v>
      </c>
      <c r="K12" s="37"/>
      <c r="L12" s="136"/>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5"/>
      <c r="J13" s="37"/>
      <c r="K13" s="37"/>
      <c r="L13" s="136"/>
      <c r="S13" s="37"/>
      <c r="T13" s="37"/>
      <c r="U13" s="37"/>
      <c r="V13" s="37"/>
      <c r="W13" s="37"/>
      <c r="X13" s="37"/>
      <c r="Y13" s="37"/>
      <c r="Z13" s="37"/>
      <c r="AA13" s="37"/>
      <c r="AB13" s="37"/>
      <c r="AC13" s="37"/>
      <c r="AD13" s="37"/>
      <c r="AE13" s="37"/>
    </row>
    <row r="14" spans="1:31" s="2" customFormat="1" ht="12" customHeight="1">
      <c r="A14" s="37"/>
      <c r="B14" s="43"/>
      <c r="C14" s="37"/>
      <c r="D14" s="133" t="s">
        <v>30</v>
      </c>
      <c r="E14" s="37"/>
      <c r="F14" s="37"/>
      <c r="G14" s="37"/>
      <c r="H14" s="37"/>
      <c r="I14" s="139" t="s">
        <v>31</v>
      </c>
      <c r="J14" s="138" t="str">
        <f>IF('Rekapitulace stavby'!AN10="","",'Rekapitulace stavby'!AN10)</f>
        <v/>
      </c>
      <c r="K14" s="37"/>
      <c r="L14" s="136"/>
      <c r="S14" s="37"/>
      <c r="T14" s="37"/>
      <c r="U14" s="37"/>
      <c r="V14" s="37"/>
      <c r="W14" s="37"/>
      <c r="X14" s="37"/>
      <c r="Y14" s="37"/>
      <c r="Z14" s="37"/>
      <c r="AA14" s="37"/>
      <c r="AB14" s="37"/>
      <c r="AC14" s="37"/>
      <c r="AD14" s="37"/>
      <c r="AE14" s="37"/>
    </row>
    <row r="15" spans="1:31" s="2" customFormat="1" ht="18" customHeight="1">
      <c r="A15" s="37"/>
      <c r="B15" s="43"/>
      <c r="C15" s="37"/>
      <c r="D15" s="37"/>
      <c r="E15" s="138" t="str">
        <f>IF('Rekapitulace stavby'!E11="","",'Rekapitulace stavby'!E11)</f>
        <v xml:space="preserve"> </v>
      </c>
      <c r="F15" s="37"/>
      <c r="G15" s="37"/>
      <c r="H15" s="37"/>
      <c r="I15" s="139" t="s">
        <v>34</v>
      </c>
      <c r="J15" s="138" t="str">
        <f>IF('Rekapitulace stavby'!AN11="","",'Rekapitulace stavby'!AN11)</f>
        <v/>
      </c>
      <c r="K15" s="37"/>
      <c r="L15" s="136"/>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5"/>
      <c r="J16" s="37"/>
      <c r="K16" s="37"/>
      <c r="L16" s="136"/>
      <c r="S16" s="37"/>
      <c r="T16" s="37"/>
      <c r="U16" s="37"/>
      <c r="V16" s="37"/>
      <c r="W16" s="37"/>
      <c r="X16" s="37"/>
      <c r="Y16" s="37"/>
      <c r="Z16" s="37"/>
      <c r="AA16" s="37"/>
      <c r="AB16" s="37"/>
      <c r="AC16" s="37"/>
      <c r="AD16" s="37"/>
      <c r="AE16" s="37"/>
    </row>
    <row r="17" spans="1:31" s="2" customFormat="1" ht="12" customHeight="1">
      <c r="A17" s="37"/>
      <c r="B17" s="43"/>
      <c r="C17" s="37"/>
      <c r="D17" s="133" t="s">
        <v>35</v>
      </c>
      <c r="E17" s="37"/>
      <c r="F17" s="37"/>
      <c r="G17" s="37"/>
      <c r="H17" s="37"/>
      <c r="I17" s="139" t="s">
        <v>31</v>
      </c>
      <c r="J17" s="31" t="str">
        <f>'Rekapitulace stavby'!AN13</f>
        <v>Vyplň údaj</v>
      </c>
      <c r="K17" s="37"/>
      <c r="L17" s="136"/>
      <c r="S17" s="37"/>
      <c r="T17" s="37"/>
      <c r="U17" s="37"/>
      <c r="V17" s="37"/>
      <c r="W17" s="37"/>
      <c r="X17" s="37"/>
      <c r="Y17" s="37"/>
      <c r="Z17" s="37"/>
      <c r="AA17" s="37"/>
      <c r="AB17" s="37"/>
      <c r="AC17" s="37"/>
      <c r="AD17" s="37"/>
      <c r="AE17" s="37"/>
    </row>
    <row r="18" spans="1:31" s="2" customFormat="1" ht="18" customHeight="1">
      <c r="A18" s="37"/>
      <c r="B18" s="43"/>
      <c r="C18" s="37"/>
      <c r="D18" s="37"/>
      <c r="E18" s="31" t="str">
        <f>'Rekapitulace stavby'!E14</f>
        <v>Vyplň údaj</v>
      </c>
      <c r="F18" s="138"/>
      <c r="G18" s="138"/>
      <c r="H18" s="138"/>
      <c r="I18" s="139" t="s">
        <v>34</v>
      </c>
      <c r="J18" s="31" t="str">
        <f>'Rekapitulace stavby'!AN14</f>
        <v>Vyplň údaj</v>
      </c>
      <c r="K18" s="37"/>
      <c r="L18" s="136"/>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5"/>
      <c r="J19" s="37"/>
      <c r="K19" s="37"/>
      <c r="L19" s="136"/>
      <c r="S19" s="37"/>
      <c r="T19" s="37"/>
      <c r="U19" s="37"/>
      <c r="V19" s="37"/>
      <c r="W19" s="37"/>
      <c r="X19" s="37"/>
      <c r="Y19" s="37"/>
      <c r="Z19" s="37"/>
      <c r="AA19" s="37"/>
      <c r="AB19" s="37"/>
      <c r="AC19" s="37"/>
      <c r="AD19" s="37"/>
      <c r="AE19" s="37"/>
    </row>
    <row r="20" spans="1:31" s="2" customFormat="1" ht="12" customHeight="1">
      <c r="A20" s="37"/>
      <c r="B20" s="43"/>
      <c r="C20" s="37"/>
      <c r="D20" s="133" t="s">
        <v>37</v>
      </c>
      <c r="E20" s="37"/>
      <c r="F20" s="37"/>
      <c r="G20" s="37"/>
      <c r="H20" s="37"/>
      <c r="I20" s="139" t="s">
        <v>31</v>
      </c>
      <c r="J20" s="138" t="s">
        <v>38</v>
      </c>
      <c r="K20" s="37"/>
      <c r="L20" s="136"/>
      <c r="S20" s="37"/>
      <c r="T20" s="37"/>
      <c r="U20" s="37"/>
      <c r="V20" s="37"/>
      <c r="W20" s="37"/>
      <c r="X20" s="37"/>
      <c r="Y20" s="37"/>
      <c r="Z20" s="37"/>
      <c r="AA20" s="37"/>
      <c r="AB20" s="37"/>
      <c r="AC20" s="37"/>
      <c r="AD20" s="37"/>
      <c r="AE20" s="37"/>
    </row>
    <row r="21" spans="1:31" s="2" customFormat="1" ht="18" customHeight="1">
      <c r="A21" s="37"/>
      <c r="B21" s="43"/>
      <c r="C21" s="37"/>
      <c r="D21" s="37"/>
      <c r="E21" s="138" t="s">
        <v>39</v>
      </c>
      <c r="F21" s="37"/>
      <c r="G21" s="37"/>
      <c r="H21" s="37"/>
      <c r="I21" s="139" t="s">
        <v>34</v>
      </c>
      <c r="J21" s="138" t="s">
        <v>32</v>
      </c>
      <c r="K21" s="37"/>
      <c r="L21" s="136"/>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5"/>
      <c r="J22" s="37"/>
      <c r="K22" s="37"/>
      <c r="L22" s="136"/>
      <c r="S22" s="37"/>
      <c r="T22" s="37"/>
      <c r="U22" s="37"/>
      <c r="V22" s="37"/>
      <c r="W22" s="37"/>
      <c r="X22" s="37"/>
      <c r="Y22" s="37"/>
      <c r="Z22" s="37"/>
      <c r="AA22" s="37"/>
      <c r="AB22" s="37"/>
      <c r="AC22" s="37"/>
      <c r="AD22" s="37"/>
      <c r="AE22" s="37"/>
    </row>
    <row r="23" spans="1:31" s="2" customFormat="1" ht="12" customHeight="1">
      <c r="A23" s="37"/>
      <c r="B23" s="43"/>
      <c r="C23" s="37"/>
      <c r="D23" s="133" t="s">
        <v>41</v>
      </c>
      <c r="E23" s="37"/>
      <c r="F23" s="37"/>
      <c r="G23" s="37"/>
      <c r="H23" s="37"/>
      <c r="I23" s="139" t="s">
        <v>31</v>
      </c>
      <c r="J23" s="138" t="s">
        <v>42</v>
      </c>
      <c r="K23" s="37"/>
      <c r="L23" s="136"/>
      <c r="S23" s="37"/>
      <c r="T23" s="37"/>
      <c r="U23" s="37"/>
      <c r="V23" s="37"/>
      <c r="W23" s="37"/>
      <c r="X23" s="37"/>
      <c r="Y23" s="37"/>
      <c r="Z23" s="37"/>
      <c r="AA23" s="37"/>
      <c r="AB23" s="37"/>
      <c r="AC23" s="37"/>
      <c r="AD23" s="37"/>
      <c r="AE23" s="37"/>
    </row>
    <row r="24" spans="1:31" s="2" customFormat="1" ht="18" customHeight="1">
      <c r="A24" s="37"/>
      <c r="B24" s="43"/>
      <c r="C24" s="37"/>
      <c r="D24" s="37"/>
      <c r="E24" s="138" t="s">
        <v>43</v>
      </c>
      <c r="F24" s="37"/>
      <c r="G24" s="37"/>
      <c r="H24" s="37"/>
      <c r="I24" s="139" t="s">
        <v>34</v>
      </c>
      <c r="J24" s="138" t="s">
        <v>32</v>
      </c>
      <c r="K24" s="37"/>
      <c r="L24" s="136"/>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5"/>
      <c r="J25" s="37"/>
      <c r="K25" s="37"/>
      <c r="L25" s="136"/>
      <c r="S25" s="37"/>
      <c r="T25" s="37"/>
      <c r="U25" s="37"/>
      <c r="V25" s="37"/>
      <c r="W25" s="37"/>
      <c r="X25" s="37"/>
      <c r="Y25" s="37"/>
      <c r="Z25" s="37"/>
      <c r="AA25" s="37"/>
      <c r="AB25" s="37"/>
      <c r="AC25" s="37"/>
      <c r="AD25" s="37"/>
      <c r="AE25" s="37"/>
    </row>
    <row r="26" spans="1:31" s="2" customFormat="1" ht="12" customHeight="1">
      <c r="A26" s="37"/>
      <c r="B26" s="43"/>
      <c r="C26" s="37"/>
      <c r="D26" s="133" t="s">
        <v>44</v>
      </c>
      <c r="E26" s="37"/>
      <c r="F26" s="37"/>
      <c r="G26" s="37"/>
      <c r="H26" s="37"/>
      <c r="I26" s="135"/>
      <c r="J26" s="37"/>
      <c r="K26" s="37"/>
      <c r="L26" s="136"/>
      <c r="S26" s="37"/>
      <c r="T26" s="37"/>
      <c r="U26" s="37"/>
      <c r="V26" s="37"/>
      <c r="W26" s="37"/>
      <c r="X26" s="37"/>
      <c r="Y26" s="37"/>
      <c r="Z26" s="37"/>
      <c r="AA26" s="37"/>
      <c r="AB26" s="37"/>
      <c r="AC26" s="37"/>
      <c r="AD26" s="37"/>
      <c r="AE26" s="37"/>
    </row>
    <row r="27" spans="1:31" s="8" customFormat="1" ht="16.5" customHeight="1">
      <c r="A27" s="141"/>
      <c r="B27" s="142"/>
      <c r="C27" s="141"/>
      <c r="D27" s="141"/>
      <c r="E27" s="143" t="s">
        <v>32</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7"/>
      <c r="B28" s="43"/>
      <c r="C28" s="37"/>
      <c r="D28" s="37"/>
      <c r="E28" s="37"/>
      <c r="F28" s="37"/>
      <c r="G28" s="37"/>
      <c r="H28" s="37"/>
      <c r="I28" s="135"/>
      <c r="J28" s="37"/>
      <c r="K28" s="37"/>
      <c r="L28" s="136"/>
      <c r="S28" s="37"/>
      <c r="T28" s="37"/>
      <c r="U28" s="37"/>
      <c r="V28" s="37"/>
      <c r="W28" s="37"/>
      <c r="X28" s="37"/>
      <c r="Y28" s="37"/>
      <c r="Z28" s="37"/>
      <c r="AA28" s="37"/>
      <c r="AB28" s="37"/>
      <c r="AC28" s="37"/>
      <c r="AD28" s="37"/>
      <c r="AE28" s="37"/>
    </row>
    <row r="29" spans="1:31" s="2" customFormat="1" ht="6.95" customHeight="1">
      <c r="A29" s="37"/>
      <c r="B29" s="43"/>
      <c r="C29" s="37"/>
      <c r="D29" s="146"/>
      <c r="E29" s="146"/>
      <c r="F29" s="146"/>
      <c r="G29" s="146"/>
      <c r="H29" s="146"/>
      <c r="I29" s="147"/>
      <c r="J29" s="146"/>
      <c r="K29" s="146"/>
      <c r="L29" s="136"/>
      <c r="S29" s="37"/>
      <c r="T29" s="37"/>
      <c r="U29" s="37"/>
      <c r="V29" s="37"/>
      <c r="W29" s="37"/>
      <c r="X29" s="37"/>
      <c r="Y29" s="37"/>
      <c r="Z29" s="37"/>
      <c r="AA29" s="37"/>
      <c r="AB29" s="37"/>
      <c r="AC29" s="37"/>
      <c r="AD29" s="37"/>
      <c r="AE29" s="37"/>
    </row>
    <row r="30" spans="1:31" s="2" customFormat="1" ht="25.4" customHeight="1">
      <c r="A30" s="37"/>
      <c r="B30" s="43"/>
      <c r="C30" s="37"/>
      <c r="D30" s="148" t="s">
        <v>46</v>
      </c>
      <c r="E30" s="37"/>
      <c r="F30" s="37"/>
      <c r="G30" s="37"/>
      <c r="H30" s="37"/>
      <c r="I30" s="135"/>
      <c r="J30" s="149">
        <f>ROUND(J81,2)</f>
        <v>0</v>
      </c>
      <c r="K30" s="37"/>
      <c r="L30" s="136"/>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7"/>
      <c r="J31" s="146"/>
      <c r="K31" s="146"/>
      <c r="L31" s="136"/>
      <c r="S31" s="37"/>
      <c r="T31" s="37"/>
      <c r="U31" s="37"/>
      <c r="V31" s="37"/>
      <c r="W31" s="37"/>
      <c r="X31" s="37"/>
      <c r="Y31" s="37"/>
      <c r="Z31" s="37"/>
      <c r="AA31" s="37"/>
      <c r="AB31" s="37"/>
      <c r="AC31" s="37"/>
      <c r="AD31" s="37"/>
      <c r="AE31" s="37"/>
    </row>
    <row r="32" spans="1:31" s="2" customFormat="1" ht="14.4" customHeight="1">
      <c r="A32" s="37"/>
      <c r="B32" s="43"/>
      <c r="C32" s="37"/>
      <c r="D32" s="37"/>
      <c r="E32" s="37"/>
      <c r="F32" s="150" t="s">
        <v>48</v>
      </c>
      <c r="G32" s="37"/>
      <c r="H32" s="37"/>
      <c r="I32" s="151" t="s">
        <v>47</v>
      </c>
      <c r="J32" s="150" t="s">
        <v>49</v>
      </c>
      <c r="K32" s="37"/>
      <c r="L32" s="136"/>
      <c r="S32" s="37"/>
      <c r="T32" s="37"/>
      <c r="U32" s="37"/>
      <c r="V32" s="37"/>
      <c r="W32" s="37"/>
      <c r="X32" s="37"/>
      <c r="Y32" s="37"/>
      <c r="Z32" s="37"/>
      <c r="AA32" s="37"/>
      <c r="AB32" s="37"/>
      <c r="AC32" s="37"/>
      <c r="AD32" s="37"/>
      <c r="AE32" s="37"/>
    </row>
    <row r="33" spans="1:31" s="2" customFormat="1" ht="14.4" customHeight="1">
      <c r="A33" s="37"/>
      <c r="B33" s="43"/>
      <c r="C33" s="37"/>
      <c r="D33" s="152" t="s">
        <v>50</v>
      </c>
      <c r="E33" s="133" t="s">
        <v>51</v>
      </c>
      <c r="F33" s="153">
        <f>ROUND((SUM(BE81:BE107)),2)</f>
        <v>0</v>
      </c>
      <c r="G33" s="37"/>
      <c r="H33" s="37"/>
      <c r="I33" s="154">
        <v>0.21</v>
      </c>
      <c r="J33" s="153">
        <f>ROUND(((SUM(BE81:BE107))*I33),2)</f>
        <v>0</v>
      </c>
      <c r="K33" s="37"/>
      <c r="L33" s="136"/>
      <c r="S33" s="37"/>
      <c r="T33" s="37"/>
      <c r="U33" s="37"/>
      <c r="V33" s="37"/>
      <c r="W33" s="37"/>
      <c r="X33" s="37"/>
      <c r="Y33" s="37"/>
      <c r="Z33" s="37"/>
      <c r="AA33" s="37"/>
      <c r="AB33" s="37"/>
      <c r="AC33" s="37"/>
      <c r="AD33" s="37"/>
      <c r="AE33" s="37"/>
    </row>
    <row r="34" spans="1:31" s="2" customFormat="1" ht="14.4" customHeight="1">
      <c r="A34" s="37"/>
      <c r="B34" s="43"/>
      <c r="C34" s="37"/>
      <c r="D34" s="37"/>
      <c r="E34" s="133" t="s">
        <v>52</v>
      </c>
      <c r="F34" s="153">
        <f>ROUND((SUM(BF81:BF107)),2)</f>
        <v>0</v>
      </c>
      <c r="G34" s="37"/>
      <c r="H34" s="37"/>
      <c r="I34" s="154">
        <v>0.15</v>
      </c>
      <c r="J34" s="153">
        <f>ROUND(((SUM(BF81:BF107))*I34),2)</f>
        <v>0</v>
      </c>
      <c r="K34" s="37"/>
      <c r="L34" s="136"/>
      <c r="S34" s="37"/>
      <c r="T34" s="37"/>
      <c r="U34" s="37"/>
      <c r="V34" s="37"/>
      <c r="W34" s="37"/>
      <c r="X34" s="37"/>
      <c r="Y34" s="37"/>
      <c r="Z34" s="37"/>
      <c r="AA34" s="37"/>
      <c r="AB34" s="37"/>
      <c r="AC34" s="37"/>
      <c r="AD34" s="37"/>
      <c r="AE34" s="37"/>
    </row>
    <row r="35" spans="1:31" s="2" customFormat="1" ht="14.4" customHeight="1" hidden="1">
      <c r="A35" s="37"/>
      <c r="B35" s="43"/>
      <c r="C35" s="37"/>
      <c r="D35" s="37"/>
      <c r="E35" s="133" t="s">
        <v>53</v>
      </c>
      <c r="F35" s="153">
        <f>ROUND((SUM(BG81:BG107)),2)</f>
        <v>0</v>
      </c>
      <c r="G35" s="37"/>
      <c r="H35" s="37"/>
      <c r="I35" s="154">
        <v>0.21</v>
      </c>
      <c r="J35" s="153">
        <f>0</f>
        <v>0</v>
      </c>
      <c r="K35" s="37"/>
      <c r="L35" s="136"/>
      <c r="S35" s="37"/>
      <c r="T35" s="37"/>
      <c r="U35" s="37"/>
      <c r="V35" s="37"/>
      <c r="W35" s="37"/>
      <c r="X35" s="37"/>
      <c r="Y35" s="37"/>
      <c r="Z35" s="37"/>
      <c r="AA35" s="37"/>
      <c r="AB35" s="37"/>
      <c r="AC35" s="37"/>
      <c r="AD35" s="37"/>
      <c r="AE35" s="37"/>
    </row>
    <row r="36" spans="1:31" s="2" customFormat="1" ht="14.4" customHeight="1" hidden="1">
      <c r="A36" s="37"/>
      <c r="B36" s="43"/>
      <c r="C36" s="37"/>
      <c r="D36" s="37"/>
      <c r="E36" s="133" t="s">
        <v>54</v>
      </c>
      <c r="F36" s="153">
        <f>ROUND((SUM(BH81:BH107)),2)</f>
        <v>0</v>
      </c>
      <c r="G36" s="37"/>
      <c r="H36" s="37"/>
      <c r="I36" s="154">
        <v>0.15</v>
      </c>
      <c r="J36" s="153">
        <f>0</f>
        <v>0</v>
      </c>
      <c r="K36" s="37"/>
      <c r="L36" s="136"/>
      <c r="S36" s="37"/>
      <c r="T36" s="37"/>
      <c r="U36" s="37"/>
      <c r="V36" s="37"/>
      <c r="W36" s="37"/>
      <c r="X36" s="37"/>
      <c r="Y36" s="37"/>
      <c r="Z36" s="37"/>
      <c r="AA36" s="37"/>
      <c r="AB36" s="37"/>
      <c r="AC36" s="37"/>
      <c r="AD36" s="37"/>
      <c r="AE36" s="37"/>
    </row>
    <row r="37" spans="1:31" s="2" customFormat="1" ht="14.4" customHeight="1" hidden="1">
      <c r="A37" s="37"/>
      <c r="B37" s="43"/>
      <c r="C37" s="37"/>
      <c r="D37" s="37"/>
      <c r="E37" s="133" t="s">
        <v>55</v>
      </c>
      <c r="F37" s="153">
        <f>ROUND((SUM(BI81:BI107)),2)</f>
        <v>0</v>
      </c>
      <c r="G37" s="37"/>
      <c r="H37" s="37"/>
      <c r="I37" s="154">
        <v>0</v>
      </c>
      <c r="J37" s="153">
        <f>0</f>
        <v>0</v>
      </c>
      <c r="K37" s="37"/>
      <c r="L37" s="136"/>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5"/>
      <c r="J38" s="37"/>
      <c r="K38" s="37"/>
      <c r="L38" s="136"/>
      <c r="S38" s="37"/>
      <c r="T38" s="37"/>
      <c r="U38" s="37"/>
      <c r="V38" s="37"/>
      <c r="W38" s="37"/>
      <c r="X38" s="37"/>
      <c r="Y38" s="37"/>
      <c r="Z38" s="37"/>
      <c r="AA38" s="37"/>
      <c r="AB38" s="37"/>
      <c r="AC38" s="37"/>
      <c r="AD38" s="37"/>
      <c r="AE38" s="37"/>
    </row>
    <row r="39" spans="1:31" s="2" customFormat="1" ht="25.4" customHeight="1">
      <c r="A39" s="37"/>
      <c r="B39" s="43"/>
      <c r="C39" s="155"/>
      <c r="D39" s="156" t="s">
        <v>56</v>
      </c>
      <c r="E39" s="157"/>
      <c r="F39" s="157"/>
      <c r="G39" s="158" t="s">
        <v>57</v>
      </c>
      <c r="H39" s="159" t="s">
        <v>58</v>
      </c>
      <c r="I39" s="160"/>
      <c r="J39" s="161">
        <f>SUM(J30:J37)</f>
        <v>0</v>
      </c>
      <c r="K39" s="162"/>
      <c r="L39" s="136"/>
      <c r="S39" s="37"/>
      <c r="T39" s="37"/>
      <c r="U39" s="37"/>
      <c r="V39" s="37"/>
      <c r="W39" s="37"/>
      <c r="X39" s="37"/>
      <c r="Y39" s="37"/>
      <c r="Z39" s="37"/>
      <c r="AA39" s="37"/>
      <c r="AB39" s="37"/>
      <c r="AC39" s="37"/>
      <c r="AD39" s="37"/>
      <c r="AE39" s="37"/>
    </row>
    <row r="40" spans="1:31" s="2" customFormat="1" ht="14.4" customHeight="1">
      <c r="A40" s="37"/>
      <c r="B40" s="163"/>
      <c r="C40" s="164"/>
      <c r="D40" s="164"/>
      <c r="E40" s="164"/>
      <c r="F40" s="164"/>
      <c r="G40" s="164"/>
      <c r="H40" s="164"/>
      <c r="I40" s="165"/>
      <c r="J40" s="164"/>
      <c r="K40" s="164"/>
      <c r="L40" s="136"/>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8"/>
      <c r="J44" s="167"/>
      <c r="K44" s="167"/>
      <c r="L44" s="136"/>
      <c r="S44" s="37"/>
      <c r="T44" s="37"/>
      <c r="U44" s="37"/>
      <c r="V44" s="37"/>
      <c r="W44" s="37"/>
      <c r="X44" s="37"/>
      <c r="Y44" s="37"/>
      <c r="Z44" s="37"/>
      <c r="AA44" s="37"/>
      <c r="AB44" s="37"/>
      <c r="AC44" s="37"/>
      <c r="AD44" s="37"/>
      <c r="AE44" s="37"/>
    </row>
    <row r="45" spans="1:31" s="2" customFormat="1" ht="24.95" customHeight="1">
      <c r="A45" s="37"/>
      <c r="B45" s="38"/>
      <c r="C45" s="21" t="s">
        <v>97</v>
      </c>
      <c r="D45" s="39"/>
      <c r="E45" s="39"/>
      <c r="F45" s="39"/>
      <c r="G45" s="39"/>
      <c r="H45" s="39"/>
      <c r="I45" s="135"/>
      <c r="J45" s="39"/>
      <c r="K45" s="39"/>
      <c r="L45" s="13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5"/>
      <c r="J46" s="39"/>
      <c r="K46" s="39"/>
      <c r="L46" s="136"/>
      <c r="S46" s="37"/>
      <c r="T46" s="37"/>
      <c r="U46" s="37"/>
      <c r="V46" s="37"/>
      <c r="W46" s="37"/>
      <c r="X46" s="37"/>
      <c r="Y46" s="37"/>
      <c r="Z46" s="37"/>
      <c r="AA46" s="37"/>
      <c r="AB46" s="37"/>
      <c r="AC46" s="37"/>
      <c r="AD46" s="37"/>
      <c r="AE46" s="37"/>
    </row>
    <row r="47" spans="1:31" s="2" customFormat="1" ht="12" customHeight="1">
      <c r="A47" s="37"/>
      <c r="B47" s="38"/>
      <c r="C47" s="30" t="s">
        <v>16</v>
      </c>
      <c r="D47" s="39"/>
      <c r="E47" s="39"/>
      <c r="F47" s="39"/>
      <c r="G47" s="39"/>
      <c r="H47" s="39"/>
      <c r="I47" s="135"/>
      <c r="J47" s="39"/>
      <c r="K47" s="39"/>
      <c r="L47" s="136"/>
      <c r="S47" s="37"/>
      <c r="T47" s="37"/>
      <c r="U47" s="37"/>
      <c r="V47" s="37"/>
      <c r="W47" s="37"/>
      <c r="X47" s="37"/>
      <c r="Y47" s="37"/>
      <c r="Z47" s="37"/>
      <c r="AA47" s="37"/>
      <c r="AB47" s="37"/>
      <c r="AC47" s="37"/>
      <c r="AD47" s="37"/>
      <c r="AE47" s="37"/>
    </row>
    <row r="48" spans="1:31" s="2" customFormat="1" ht="16.5" customHeight="1">
      <c r="A48" s="37"/>
      <c r="B48" s="38"/>
      <c r="C48" s="39"/>
      <c r="D48" s="39"/>
      <c r="E48" s="169" t="str">
        <f>E7</f>
        <v>Novostavba pobytového zařízení v ulici Sokolovská v Sokolově</v>
      </c>
      <c r="F48" s="30"/>
      <c r="G48" s="30"/>
      <c r="H48" s="30"/>
      <c r="I48" s="135"/>
      <c r="J48" s="39"/>
      <c r="K48" s="39"/>
      <c r="L48" s="136"/>
      <c r="S48" s="37"/>
      <c r="T48" s="37"/>
      <c r="U48" s="37"/>
      <c r="V48" s="37"/>
      <c r="W48" s="37"/>
      <c r="X48" s="37"/>
      <c r="Y48" s="37"/>
      <c r="Z48" s="37"/>
      <c r="AA48" s="37"/>
      <c r="AB48" s="37"/>
      <c r="AC48" s="37"/>
      <c r="AD48" s="37"/>
      <c r="AE48" s="37"/>
    </row>
    <row r="49" spans="1:31" s="2" customFormat="1" ht="12" customHeight="1">
      <c r="A49" s="37"/>
      <c r="B49" s="38"/>
      <c r="C49" s="30" t="s">
        <v>95</v>
      </c>
      <c r="D49" s="39"/>
      <c r="E49" s="39"/>
      <c r="F49" s="39"/>
      <c r="G49" s="39"/>
      <c r="H49" s="39"/>
      <c r="I49" s="135"/>
      <c r="J49" s="39"/>
      <c r="K49" s="39"/>
      <c r="L49" s="136"/>
      <c r="S49" s="37"/>
      <c r="T49" s="37"/>
      <c r="U49" s="37"/>
      <c r="V49" s="37"/>
      <c r="W49" s="37"/>
      <c r="X49" s="37"/>
      <c r="Y49" s="37"/>
      <c r="Z49" s="37"/>
      <c r="AA49" s="37"/>
      <c r="AB49" s="37"/>
      <c r="AC49" s="37"/>
      <c r="AD49" s="37"/>
      <c r="AE49" s="37"/>
    </row>
    <row r="50" spans="1:31" s="2" customFormat="1" ht="16.5" customHeight="1">
      <c r="A50" s="37"/>
      <c r="B50" s="38"/>
      <c r="C50" s="39"/>
      <c r="D50" s="39"/>
      <c r="E50" s="68" t="str">
        <f>E9</f>
        <v>02 - Vybavení prádelny</v>
      </c>
      <c r="F50" s="39"/>
      <c r="G50" s="39"/>
      <c r="H50" s="39"/>
      <c r="I50" s="135"/>
      <c r="J50" s="39"/>
      <c r="K50" s="39"/>
      <c r="L50" s="13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5"/>
      <c r="J51" s="39"/>
      <c r="K51" s="39"/>
      <c r="L51" s="136"/>
      <c r="S51" s="37"/>
      <c r="T51" s="37"/>
      <c r="U51" s="37"/>
      <c r="V51" s="37"/>
      <c r="W51" s="37"/>
      <c r="X51" s="37"/>
      <c r="Y51" s="37"/>
      <c r="Z51" s="37"/>
      <c r="AA51" s="37"/>
      <c r="AB51" s="37"/>
      <c r="AC51" s="37"/>
      <c r="AD51" s="37"/>
      <c r="AE51" s="37"/>
    </row>
    <row r="52" spans="1:31" s="2" customFormat="1" ht="12" customHeight="1">
      <c r="A52" s="37"/>
      <c r="B52" s="38"/>
      <c r="C52" s="30" t="s">
        <v>22</v>
      </c>
      <c r="D52" s="39"/>
      <c r="E52" s="39"/>
      <c r="F52" s="25" t="str">
        <f>F12</f>
        <v>Sokolov</v>
      </c>
      <c r="G52" s="39"/>
      <c r="H52" s="39"/>
      <c r="I52" s="139" t="s">
        <v>24</v>
      </c>
      <c r="J52" s="71" t="str">
        <f>IF(J12="","",J12)</f>
        <v>25. 5. 2020</v>
      </c>
      <c r="K52" s="39"/>
      <c r="L52" s="13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5"/>
      <c r="J53" s="39"/>
      <c r="K53" s="39"/>
      <c r="L53" s="136"/>
      <c r="S53" s="37"/>
      <c r="T53" s="37"/>
      <c r="U53" s="37"/>
      <c r="V53" s="37"/>
      <c r="W53" s="37"/>
      <c r="X53" s="37"/>
      <c r="Y53" s="37"/>
      <c r="Z53" s="37"/>
      <c r="AA53" s="37"/>
      <c r="AB53" s="37"/>
      <c r="AC53" s="37"/>
      <c r="AD53" s="37"/>
      <c r="AE53" s="37"/>
    </row>
    <row r="54" spans="1:31" s="2" customFormat="1" ht="40.05" customHeight="1">
      <c r="A54" s="37"/>
      <c r="B54" s="38"/>
      <c r="C54" s="30" t="s">
        <v>30</v>
      </c>
      <c r="D54" s="39"/>
      <c r="E54" s="39"/>
      <c r="F54" s="25" t="str">
        <f>E15</f>
        <v xml:space="preserve"> </v>
      </c>
      <c r="G54" s="39"/>
      <c r="H54" s="39"/>
      <c r="I54" s="139" t="s">
        <v>37</v>
      </c>
      <c r="J54" s="35" t="str">
        <f>E21</f>
        <v>Ing. arch. Václav Zůna, Nemocniční 1897/49, 352 01</v>
      </c>
      <c r="K54" s="39"/>
      <c r="L54" s="136"/>
      <c r="S54" s="37"/>
      <c r="T54" s="37"/>
      <c r="U54" s="37"/>
      <c r="V54" s="37"/>
      <c r="W54" s="37"/>
      <c r="X54" s="37"/>
      <c r="Y54" s="37"/>
      <c r="Z54" s="37"/>
      <c r="AA54" s="37"/>
      <c r="AB54" s="37"/>
      <c r="AC54" s="37"/>
      <c r="AD54" s="37"/>
      <c r="AE54" s="37"/>
    </row>
    <row r="55" spans="1:31" s="2" customFormat="1" ht="15.15" customHeight="1">
      <c r="A55" s="37"/>
      <c r="B55" s="38"/>
      <c r="C55" s="30" t="s">
        <v>35</v>
      </c>
      <c r="D55" s="39"/>
      <c r="E55" s="39"/>
      <c r="F55" s="25" t="str">
        <f>IF(E18="","",E18)</f>
        <v>Vyplň údaj</v>
      </c>
      <c r="G55" s="39"/>
      <c r="H55" s="39"/>
      <c r="I55" s="139" t="s">
        <v>41</v>
      </c>
      <c r="J55" s="35" t="str">
        <f>E24</f>
        <v>Jakub Vilingr</v>
      </c>
      <c r="K55" s="39"/>
      <c r="L55" s="136"/>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5"/>
      <c r="J56" s="39"/>
      <c r="K56" s="39"/>
      <c r="L56" s="136"/>
      <c r="S56" s="37"/>
      <c r="T56" s="37"/>
      <c r="U56" s="37"/>
      <c r="V56" s="37"/>
      <c r="W56" s="37"/>
      <c r="X56" s="37"/>
      <c r="Y56" s="37"/>
      <c r="Z56" s="37"/>
      <c r="AA56" s="37"/>
      <c r="AB56" s="37"/>
      <c r="AC56" s="37"/>
      <c r="AD56" s="37"/>
      <c r="AE56" s="37"/>
    </row>
    <row r="57" spans="1:31" s="2" customFormat="1" ht="29.25" customHeight="1">
      <c r="A57" s="37"/>
      <c r="B57" s="38"/>
      <c r="C57" s="170" t="s">
        <v>98</v>
      </c>
      <c r="D57" s="171"/>
      <c r="E57" s="171"/>
      <c r="F57" s="171"/>
      <c r="G57" s="171"/>
      <c r="H57" s="171"/>
      <c r="I57" s="172"/>
      <c r="J57" s="173" t="s">
        <v>99</v>
      </c>
      <c r="K57" s="171"/>
      <c r="L57" s="136"/>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5"/>
      <c r="J58" s="39"/>
      <c r="K58" s="39"/>
      <c r="L58" s="136"/>
      <c r="S58" s="37"/>
      <c r="T58" s="37"/>
      <c r="U58" s="37"/>
      <c r="V58" s="37"/>
      <c r="W58" s="37"/>
      <c r="X58" s="37"/>
      <c r="Y58" s="37"/>
      <c r="Z58" s="37"/>
      <c r="AA58" s="37"/>
      <c r="AB58" s="37"/>
      <c r="AC58" s="37"/>
      <c r="AD58" s="37"/>
      <c r="AE58" s="37"/>
    </row>
    <row r="59" spans="1:47" s="2" customFormat="1" ht="22.8" customHeight="1">
      <c r="A59" s="37"/>
      <c r="B59" s="38"/>
      <c r="C59" s="174" t="s">
        <v>78</v>
      </c>
      <c r="D59" s="39"/>
      <c r="E59" s="39"/>
      <c r="F59" s="39"/>
      <c r="G59" s="39"/>
      <c r="H59" s="39"/>
      <c r="I59" s="135"/>
      <c r="J59" s="101">
        <f>J81</f>
        <v>0</v>
      </c>
      <c r="K59" s="39"/>
      <c r="L59" s="136"/>
      <c r="S59" s="37"/>
      <c r="T59" s="37"/>
      <c r="U59" s="37"/>
      <c r="V59" s="37"/>
      <c r="W59" s="37"/>
      <c r="X59" s="37"/>
      <c r="Y59" s="37"/>
      <c r="Z59" s="37"/>
      <c r="AA59" s="37"/>
      <c r="AB59" s="37"/>
      <c r="AC59" s="37"/>
      <c r="AD59" s="37"/>
      <c r="AE59" s="37"/>
      <c r="AU59" s="15" t="s">
        <v>100</v>
      </c>
    </row>
    <row r="60" spans="1:31" s="9" customFormat="1" ht="24.95" customHeight="1">
      <c r="A60" s="9"/>
      <c r="B60" s="175"/>
      <c r="C60" s="176"/>
      <c r="D60" s="177" t="s">
        <v>101</v>
      </c>
      <c r="E60" s="178"/>
      <c r="F60" s="178"/>
      <c r="G60" s="178"/>
      <c r="H60" s="178"/>
      <c r="I60" s="179"/>
      <c r="J60" s="180">
        <f>J82</f>
        <v>0</v>
      </c>
      <c r="K60" s="176"/>
      <c r="L60" s="181"/>
      <c r="S60" s="9"/>
      <c r="T60" s="9"/>
      <c r="U60" s="9"/>
      <c r="V60" s="9"/>
      <c r="W60" s="9"/>
      <c r="X60" s="9"/>
      <c r="Y60" s="9"/>
      <c r="Z60" s="9"/>
      <c r="AA60" s="9"/>
      <c r="AB60" s="9"/>
      <c r="AC60" s="9"/>
      <c r="AD60" s="9"/>
      <c r="AE60" s="9"/>
    </row>
    <row r="61" spans="1:31" s="10" customFormat="1" ht="19.9" customHeight="1">
      <c r="A61" s="10"/>
      <c r="B61" s="182"/>
      <c r="C61" s="183"/>
      <c r="D61" s="184" t="s">
        <v>610</v>
      </c>
      <c r="E61" s="185"/>
      <c r="F61" s="185"/>
      <c r="G61" s="185"/>
      <c r="H61" s="185"/>
      <c r="I61" s="186"/>
      <c r="J61" s="187">
        <f>J83</f>
        <v>0</v>
      </c>
      <c r="K61" s="183"/>
      <c r="L61" s="188"/>
      <c r="S61" s="10"/>
      <c r="T61" s="10"/>
      <c r="U61" s="10"/>
      <c r="V61" s="10"/>
      <c r="W61" s="10"/>
      <c r="X61" s="10"/>
      <c r="Y61" s="10"/>
      <c r="Z61" s="10"/>
      <c r="AA61" s="10"/>
      <c r="AB61" s="10"/>
      <c r="AC61" s="10"/>
      <c r="AD61" s="10"/>
      <c r="AE61" s="10"/>
    </row>
    <row r="62" spans="1:31" s="2" customFormat="1" ht="21.8" customHeight="1">
      <c r="A62" s="37"/>
      <c r="B62" s="38"/>
      <c r="C62" s="39"/>
      <c r="D62" s="39"/>
      <c r="E62" s="39"/>
      <c r="F62" s="39"/>
      <c r="G62" s="39"/>
      <c r="H62" s="39"/>
      <c r="I62" s="135"/>
      <c r="J62" s="39"/>
      <c r="K62" s="39"/>
      <c r="L62" s="136"/>
      <c r="S62" s="37"/>
      <c r="T62" s="37"/>
      <c r="U62" s="37"/>
      <c r="V62" s="37"/>
      <c r="W62" s="37"/>
      <c r="X62" s="37"/>
      <c r="Y62" s="37"/>
      <c r="Z62" s="37"/>
      <c r="AA62" s="37"/>
      <c r="AB62" s="37"/>
      <c r="AC62" s="37"/>
      <c r="AD62" s="37"/>
      <c r="AE62" s="37"/>
    </row>
    <row r="63" spans="1:31" s="2" customFormat="1" ht="6.95" customHeight="1">
      <c r="A63" s="37"/>
      <c r="B63" s="58"/>
      <c r="C63" s="59"/>
      <c r="D63" s="59"/>
      <c r="E63" s="59"/>
      <c r="F63" s="59"/>
      <c r="G63" s="59"/>
      <c r="H63" s="59"/>
      <c r="I63" s="165"/>
      <c r="J63" s="59"/>
      <c r="K63" s="59"/>
      <c r="L63" s="136"/>
      <c r="S63" s="37"/>
      <c r="T63" s="37"/>
      <c r="U63" s="37"/>
      <c r="V63" s="37"/>
      <c r="W63" s="37"/>
      <c r="X63" s="37"/>
      <c r="Y63" s="37"/>
      <c r="Z63" s="37"/>
      <c r="AA63" s="37"/>
      <c r="AB63" s="37"/>
      <c r="AC63" s="37"/>
      <c r="AD63" s="37"/>
      <c r="AE63" s="37"/>
    </row>
    <row r="67" spans="1:31" s="2" customFormat="1" ht="6.95" customHeight="1">
      <c r="A67" s="37"/>
      <c r="B67" s="60"/>
      <c r="C67" s="61"/>
      <c r="D67" s="61"/>
      <c r="E67" s="61"/>
      <c r="F67" s="61"/>
      <c r="G67" s="61"/>
      <c r="H67" s="61"/>
      <c r="I67" s="168"/>
      <c r="J67" s="61"/>
      <c r="K67" s="61"/>
      <c r="L67" s="136"/>
      <c r="S67" s="37"/>
      <c r="T67" s="37"/>
      <c r="U67" s="37"/>
      <c r="V67" s="37"/>
      <c r="W67" s="37"/>
      <c r="X67" s="37"/>
      <c r="Y67" s="37"/>
      <c r="Z67" s="37"/>
      <c r="AA67" s="37"/>
      <c r="AB67" s="37"/>
      <c r="AC67" s="37"/>
      <c r="AD67" s="37"/>
      <c r="AE67" s="37"/>
    </row>
    <row r="68" spans="1:31" s="2" customFormat="1" ht="24.95" customHeight="1">
      <c r="A68" s="37"/>
      <c r="B68" s="38"/>
      <c r="C68" s="21" t="s">
        <v>123</v>
      </c>
      <c r="D68" s="39"/>
      <c r="E68" s="39"/>
      <c r="F68" s="39"/>
      <c r="G68" s="39"/>
      <c r="H68" s="39"/>
      <c r="I68" s="135"/>
      <c r="J68" s="39"/>
      <c r="K68" s="39"/>
      <c r="L68" s="136"/>
      <c r="S68" s="37"/>
      <c r="T68" s="37"/>
      <c r="U68" s="37"/>
      <c r="V68" s="37"/>
      <c r="W68" s="37"/>
      <c r="X68" s="37"/>
      <c r="Y68" s="37"/>
      <c r="Z68" s="37"/>
      <c r="AA68" s="37"/>
      <c r="AB68" s="37"/>
      <c r="AC68" s="37"/>
      <c r="AD68" s="37"/>
      <c r="AE68" s="37"/>
    </row>
    <row r="69" spans="1:31" s="2" customFormat="1" ht="6.95" customHeight="1">
      <c r="A69" s="37"/>
      <c r="B69" s="38"/>
      <c r="C69" s="39"/>
      <c r="D69" s="39"/>
      <c r="E69" s="39"/>
      <c r="F69" s="39"/>
      <c r="G69" s="39"/>
      <c r="H69" s="39"/>
      <c r="I69" s="135"/>
      <c r="J69" s="39"/>
      <c r="K69" s="39"/>
      <c r="L69" s="136"/>
      <c r="S69" s="37"/>
      <c r="T69" s="37"/>
      <c r="U69" s="37"/>
      <c r="V69" s="37"/>
      <c r="W69" s="37"/>
      <c r="X69" s="37"/>
      <c r="Y69" s="37"/>
      <c r="Z69" s="37"/>
      <c r="AA69" s="37"/>
      <c r="AB69" s="37"/>
      <c r="AC69" s="37"/>
      <c r="AD69" s="37"/>
      <c r="AE69" s="37"/>
    </row>
    <row r="70" spans="1:31" s="2" customFormat="1" ht="12" customHeight="1">
      <c r="A70" s="37"/>
      <c r="B70" s="38"/>
      <c r="C70" s="30" t="s">
        <v>16</v>
      </c>
      <c r="D70" s="39"/>
      <c r="E70" s="39"/>
      <c r="F70" s="39"/>
      <c r="G70" s="39"/>
      <c r="H70" s="39"/>
      <c r="I70" s="135"/>
      <c r="J70" s="39"/>
      <c r="K70" s="39"/>
      <c r="L70" s="136"/>
      <c r="S70" s="37"/>
      <c r="T70" s="37"/>
      <c r="U70" s="37"/>
      <c r="V70" s="37"/>
      <c r="W70" s="37"/>
      <c r="X70" s="37"/>
      <c r="Y70" s="37"/>
      <c r="Z70" s="37"/>
      <c r="AA70" s="37"/>
      <c r="AB70" s="37"/>
      <c r="AC70" s="37"/>
      <c r="AD70" s="37"/>
      <c r="AE70" s="37"/>
    </row>
    <row r="71" spans="1:31" s="2" customFormat="1" ht="16.5" customHeight="1">
      <c r="A71" s="37"/>
      <c r="B71" s="38"/>
      <c r="C71" s="39"/>
      <c r="D71" s="39"/>
      <c r="E71" s="169" t="str">
        <f>E7</f>
        <v>Novostavba pobytového zařízení v ulici Sokolovská v Sokolově</v>
      </c>
      <c r="F71" s="30"/>
      <c r="G71" s="30"/>
      <c r="H71" s="30"/>
      <c r="I71" s="135"/>
      <c r="J71" s="39"/>
      <c r="K71" s="39"/>
      <c r="L71" s="136"/>
      <c r="S71" s="37"/>
      <c r="T71" s="37"/>
      <c r="U71" s="37"/>
      <c r="V71" s="37"/>
      <c r="W71" s="37"/>
      <c r="X71" s="37"/>
      <c r="Y71" s="37"/>
      <c r="Z71" s="37"/>
      <c r="AA71" s="37"/>
      <c r="AB71" s="37"/>
      <c r="AC71" s="37"/>
      <c r="AD71" s="37"/>
      <c r="AE71" s="37"/>
    </row>
    <row r="72" spans="1:31" s="2" customFormat="1" ht="12" customHeight="1">
      <c r="A72" s="37"/>
      <c r="B72" s="38"/>
      <c r="C72" s="30" t="s">
        <v>95</v>
      </c>
      <c r="D72" s="39"/>
      <c r="E72" s="39"/>
      <c r="F72" s="39"/>
      <c r="G72" s="39"/>
      <c r="H72" s="39"/>
      <c r="I72" s="135"/>
      <c r="J72" s="39"/>
      <c r="K72" s="39"/>
      <c r="L72" s="136"/>
      <c r="S72" s="37"/>
      <c r="T72" s="37"/>
      <c r="U72" s="37"/>
      <c r="V72" s="37"/>
      <c r="W72" s="37"/>
      <c r="X72" s="37"/>
      <c r="Y72" s="37"/>
      <c r="Z72" s="37"/>
      <c r="AA72" s="37"/>
      <c r="AB72" s="37"/>
      <c r="AC72" s="37"/>
      <c r="AD72" s="37"/>
      <c r="AE72" s="37"/>
    </row>
    <row r="73" spans="1:31" s="2" customFormat="1" ht="16.5" customHeight="1">
      <c r="A73" s="37"/>
      <c r="B73" s="38"/>
      <c r="C73" s="39"/>
      <c r="D73" s="39"/>
      <c r="E73" s="68" t="str">
        <f>E9</f>
        <v>02 - Vybavení prádelny</v>
      </c>
      <c r="F73" s="39"/>
      <c r="G73" s="39"/>
      <c r="H73" s="39"/>
      <c r="I73" s="135"/>
      <c r="J73" s="39"/>
      <c r="K73" s="39"/>
      <c r="L73" s="136"/>
      <c r="S73" s="37"/>
      <c r="T73" s="37"/>
      <c r="U73" s="37"/>
      <c r="V73" s="37"/>
      <c r="W73" s="37"/>
      <c r="X73" s="37"/>
      <c r="Y73" s="37"/>
      <c r="Z73" s="37"/>
      <c r="AA73" s="37"/>
      <c r="AB73" s="37"/>
      <c r="AC73" s="37"/>
      <c r="AD73" s="37"/>
      <c r="AE73" s="37"/>
    </row>
    <row r="74" spans="1:31" s="2" customFormat="1" ht="6.95" customHeight="1">
      <c r="A74" s="37"/>
      <c r="B74" s="38"/>
      <c r="C74" s="39"/>
      <c r="D74" s="39"/>
      <c r="E74" s="39"/>
      <c r="F74" s="39"/>
      <c r="G74" s="39"/>
      <c r="H74" s="39"/>
      <c r="I74" s="135"/>
      <c r="J74" s="39"/>
      <c r="K74" s="39"/>
      <c r="L74" s="136"/>
      <c r="S74" s="37"/>
      <c r="T74" s="37"/>
      <c r="U74" s="37"/>
      <c r="V74" s="37"/>
      <c r="W74" s="37"/>
      <c r="X74" s="37"/>
      <c r="Y74" s="37"/>
      <c r="Z74" s="37"/>
      <c r="AA74" s="37"/>
      <c r="AB74" s="37"/>
      <c r="AC74" s="37"/>
      <c r="AD74" s="37"/>
      <c r="AE74" s="37"/>
    </row>
    <row r="75" spans="1:31" s="2" customFormat="1" ht="12" customHeight="1">
      <c r="A75" s="37"/>
      <c r="B75" s="38"/>
      <c r="C75" s="30" t="s">
        <v>22</v>
      </c>
      <c r="D75" s="39"/>
      <c r="E75" s="39"/>
      <c r="F75" s="25" t="str">
        <f>F12</f>
        <v>Sokolov</v>
      </c>
      <c r="G75" s="39"/>
      <c r="H75" s="39"/>
      <c r="I75" s="139" t="s">
        <v>24</v>
      </c>
      <c r="J75" s="71" t="str">
        <f>IF(J12="","",J12)</f>
        <v>25. 5. 2020</v>
      </c>
      <c r="K75" s="39"/>
      <c r="L75" s="136"/>
      <c r="S75" s="37"/>
      <c r="T75" s="37"/>
      <c r="U75" s="37"/>
      <c r="V75" s="37"/>
      <c r="W75" s="37"/>
      <c r="X75" s="37"/>
      <c r="Y75" s="37"/>
      <c r="Z75" s="37"/>
      <c r="AA75" s="37"/>
      <c r="AB75" s="37"/>
      <c r="AC75" s="37"/>
      <c r="AD75" s="37"/>
      <c r="AE75" s="37"/>
    </row>
    <row r="76" spans="1:31" s="2" customFormat="1" ht="6.95" customHeight="1">
      <c r="A76" s="37"/>
      <c r="B76" s="38"/>
      <c r="C76" s="39"/>
      <c r="D76" s="39"/>
      <c r="E76" s="39"/>
      <c r="F76" s="39"/>
      <c r="G76" s="39"/>
      <c r="H76" s="39"/>
      <c r="I76" s="135"/>
      <c r="J76" s="39"/>
      <c r="K76" s="39"/>
      <c r="L76" s="136"/>
      <c r="S76" s="37"/>
      <c r="T76" s="37"/>
      <c r="U76" s="37"/>
      <c r="V76" s="37"/>
      <c r="W76" s="37"/>
      <c r="X76" s="37"/>
      <c r="Y76" s="37"/>
      <c r="Z76" s="37"/>
      <c r="AA76" s="37"/>
      <c r="AB76" s="37"/>
      <c r="AC76" s="37"/>
      <c r="AD76" s="37"/>
      <c r="AE76" s="37"/>
    </row>
    <row r="77" spans="1:31" s="2" customFormat="1" ht="40.05" customHeight="1">
      <c r="A77" s="37"/>
      <c r="B77" s="38"/>
      <c r="C77" s="30" t="s">
        <v>30</v>
      </c>
      <c r="D77" s="39"/>
      <c r="E77" s="39"/>
      <c r="F77" s="25" t="str">
        <f>E15</f>
        <v xml:space="preserve"> </v>
      </c>
      <c r="G77" s="39"/>
      <c r="H77" s="39"/>
      <c r="I77" s="139" t="s">
        <v>37</v>
      </c>
      <c r="J77" s="35" t="str">
        <f>E21</f>
        <v>Ing. arch. Václav Zůna, Nemocniční 1897/49, 352 01</v>
      </c>
      <c r="K77" s="39"/>
      <c r="L77" s="136"/>
      <c r="S77" s="37"/>
      <c r="T77" s="37"/>
      <c r="U77" s="37"/>
      <c r="V77" s="37"/>
      <c r="W77" s="37"/>
      <c r="X77" s="37"/>
      <c r="Y77" s="37"/>
      <c r="Z77" s="37"/>
      <c r="AA77" s="37"/>
      <c r="AB77" s="37"/>
      <c r="AC77" s="37"/>
      <c r="AD77" s="37"/>
      <c r="AE77" s="37"/>
    </row>
    <row r="78" spans="1:31" s="2" customFormat="1" ht="15.15" customHeight="1">
      <c r="A78" s="37"/>
      <c r="B78" s="38"/>
      <c r="C78" s="30" t="s">
        <v>35</v>
      </c>
      <c r="D78" s="39"/>
      <c r="E78" s="39"/>
      <c r="F78" s="25" t="str">
        <f>IF(E18="","",E18)</f>
        <v>Vyplň údaj</v>
      </c>
      <c r="G78" s="39"/>
      <c r="H78" s="39"/>
      <c r="I78" s="139" t="s">
        <v>41</v>
      </c>
      <c r="J78" s="35" t="str">
        <f>E24</f>
        <v>Jakub Vilingr</v>
      </c>
      <c r="K78" s="39"/>
      <c r="L78" s="136"/>
      <c r="S78" s="37"/>
      <c r="T78" s="37"/>
      <c r="U78" s="37"/>
      <c r="V78" s="37"/>
      <c r="W78" s="37"/>
      <c r="X78" s="37"/>
      <c r="Y78" s="37"/>
      <c r="Z78" s="37"/>
      <c r="AA78" s="37"/>
      <c r="AB78" s="37"/>
      <c r="AC78" s="37"/>
      <c r="AD78" s="37"/>
      <c r="AE78" s="37"/>
    </row>
    <row r="79" spans="1:31" s="2" customFormat="1" ht="10.3" customHeight="1">
      <c r="A79" s="37"/>
      <c r="B79" s="38"/>
      <c r="C79" s="39"/>
      <c r="D79" s="39"/>
      <c r="E79" s="39"/>
      <c r="F79" s="39"/>
      <c r="G79" s="39"/>
      <c r="H79" s="39"/>
      <c r="I79" s="135"/>
      <c r="J79" s="39"/>
      <c r="K79" s="39"/>
      <c r="L79" s="136"/>
      <c r="S79" s="37"/>
      <c r="T79" s="37"/>
      <c r="U79" s="37"/>
      <c r="V79" s="37"/>
      <c r="W79" s="37"/>
      <c r="X79" s="37"/>
      <c r="Y79" s="37"/>
      <c r="Z79" s="37"/>
      <c r="AA79" s="37"/>
      <c r="AB79" s="37"/>
      <c r="AC79" s="37"/>
      <c r="AD79" s="37"/>
      <c r="AE79" s="37"/>
    </row>
    <row r="80" spans="1:31" s="11" customFormat="1" ht="29.25" customHeight="1">
      <c r="A80" s="189"/>
      <c r="B80" s="190"/>
      <c r="C80" s="191" t="s">
        <v>124</v>
      </c>
      <c r="D80" s="192" t="s">
        <v>65</v>
      </c>
      <c r="E80" s="192" t="s">
        <v>61</v>
      </c>
      <c r="F80" s="192" t="s">
        <v>62</v>
      </c>
      <c r="G80" s="192" t="s">
        <v>125</v>
      </c>
      <c r="H80" s="192" t="s">
        <v>126</v>
      </c>
      <c r="I80" s="193" t="s">
        <v>127</v>
      </c>
      <c r="J80" s="192" t="s">
        <v>99</v>
      </c>
      <c r="K80" s="194" t="s">
        <v>128</v>
      </c>
      <c r="L80" s="195"/>
      <c r="M80" s="91" t="s">
        <v>32</v>
      </c>
      <c r="N80" s="92" t="s">
        <v>50</v>
      </c>
      <c r="O80" s="92" t="s">
        <v>129</v>
      </c>
      <c r="P80" s="92" t="s">
        <v>130</v>
      </c>
      <c r="Q80" s="92" t="s">
        <v>131</v>
      </c>
      <c r="R80" s="92" t="s">
        <v>132</v>
      </c>
      <c r="S80" s="92" t="s">
        <v>133</v>
      </c>
      <c r="T80" s="93" t="s">
        <v>134</v>
      </c>
      <c r="U80" s="189"/>
      <c r="V80" s="189"/>
      <c r="W80" s="189"/>
      <c r="X80" s="189"/>
      <c r="Y80" s="189"/>
      <c r="Z80" s="189"/>
      <c r="AA80" s="189"/>
      <c r="AB80" s="189"/>
      <c r="AC80" s="189"/>
      <c r="AD80" s="189"/>
      <c r="AE80" s="189"/>
    </row>
    <row r="81" spans="1:63" s="2" customFormat="1" ht="22.8" customHeight="1">
      <c r="A81" s="37"/>
      <c r="B81" s="38"/>
      <c r="C81" s="98" t="s">
        <v>135</v>
      </c>
      <c r="D81" s="39"/>
      <c r="E81" s="39"/>
      <c r="F81" s="39"/>
      <c r="G81" s="39"/>
      <c r="H81" s="39"/>
      <c r="I81" s="135"/>
      <c r="J81" s="196">
        <f>BK81</f>
        <v>0</v>
      </c>
      <c r="K81" s="39"/>
      <c r="L81" s="43"/>
      <c r="M81" s="94"/>
      <c r="N81" s="197"/>
      <c r="O81" s="95"/>
      <c r="P81" s="198">
        <f>P82</f>
        <v>0</v>
      </c>
      <c r="Q81" s="95"/>
      <c r="R81" s="198">
        <f>R82</f>
        <v>0</v>
      </c>
      <c r="S81" s="95"/>
      <c r="T81" s="199">
        <f>T82</f>
        <v>0</v>
      </c>
      <c r="U81" s="37"/>
      <c r="V81" s="37"/>
      <c r="W81" s="37"/>
      <c r="X81" s="37"/>
      <c r="Y81" s="37"/>
      <c r="Z81" s="37"/>
      <c r="AA81" s="37"/>
      <c r="AB81" s="37"/>
      <c r="AC81" s="37"/>
      <c r="AD81" s="37"/>
      <c r="AE81" s="37"/>
      <c r="AT81" s="15" t="s">
        <v>79</v>
      </c>
      <c r="AU81" s="15" t="s">
        <v>100</v>
      </c>
      <c r="BK81" s="200">
        <f>BK82</f>
        <v>0</v>
      </c>
    </row>
    <row r="82" spans="1:63" s="12" customFormat="1" ht="25.9" customHeight="1">
      <c r="A82" s="12"/>
      <c r="B82" s="201"/>
      <c r="C82" s="202"/>
      <c r="D82" s="203" t="s">
        <v>79</v>
      </c>
      <c r="E82" s="204" t="s">
        <v>136</v>
      </c>
      <c r="F82" s="204" t="s">
        <v>137</v>
      </c>
      <c r="G82" s="202"/>
      <c r="H82" s="202"/>
      <c r="I82" s="205"/>
      <c r="J82" s="206">
        <f>BK82</f>
        <v>0</v>
      </c>
      <c r="K82" s="202"/>
      <c r="L82" s="207"/>
      <c r="M82" s="208"/>
      <c r="N82" s="209"/>
      <c r="O82" s="209"/>
      <c r="P82" s="210">
        <f>P83</f>
        <v>0</v>
      </c>
      <c r="Q82" s="209"/>
      <c r="R82" s="210">
        <f>R83</f>
        <v>0</v>
      </c>
      <c r="S82" s="209"/>
      <c r="T82" s="211">
        <f>T83</f>
        <v>0</v>
      </c>
      <c r="U82" s="12"/>
      <c r="V82" s="12"/>
      <c r="W82" s="12"/>
      <c r="X82" s="12"/>
      <c r="Y82" s="12"/>
      <c r="Z82" s="12"/>
      <c r="AA82" s="12"/>
      <c r="AB82" s="12"/>
      <c r="AC82" s="12"/>
      <c r="AD82" s="12"/>
      <c r="AE82" s="12"/>
      <c r="AR82" s="212" t="s">
        <v>93</v>
      </c>
      <c r="AT82" s="213" t="s">
        <v>79</v>
      </c>
      <c r="AU82" s="213" t="s">
        <v>80</v>
      </c>
      <c r="AY82" s="212" t="s">
        <v>138</v>
      </c>
      <c r="BK82" s="214">
        <f>BK83</f>
        <v>0</v>
      </c>
    </row>
    <row r="83" spans="1:63" s="12" customFormat="1" ht="22.8" customHeight="1">
      <c r="A83" s="12"/>
      <c r="B83" s="201"/>
      <c r="C83" s="202"/>
      <c r="D83" s="203" t="s">
        <v>79</v>
      </c>
      <c r="E83" s="215" t="s">
        <v>611</v>
      </c>
      <c r="F83" s="215" t="s">
        <v>612</v>
      </c>
      <c r="G83" s="202"/>
      <c r="H83" s="202"/>
      <c r="I83" s="205"/>
      <c r="J83" s="216">
        <f>BK83</f>
        <v>0</v>
      </c>
      <c r="K83" s="202"/>
      <c r="L83" s="207"/>
      <c r="M83" s="208"/>
      <c r="N83" s="209"/>
      <c r="O83" s="209"/>
      <c r="P83" s="210">
        <f>SUM(P84:P107)</f>
        <v>0</v>
      </c>
      <c r="Q83" s="209"/>
      <c r="R83" s="210">
        <f>SUM(R84:R107)</f>
        <v>0</v>
      </c>
      <c r="S83" s="209"/>
      <c r="T83" s="211">
        <f>SUM(T84:T107)</f>
        <v>0</v>
      </c>
      <c r="U83" s="12"/>
      <c r="V83" s="12"/>
      <c r="W83" s="12"/>
      <c r="X83" s="12"/>
      <c r="Y83" s="12"/>
      <c r="Z83" s="12"/>
      <c r="AA83" s="12"/>
      <c r="AB83" s="12"/>
      <c r="AC83" s="12"/>
      <c r="AD83" s="12"/>
      <c r="AE83" s="12"/>
      <c r="AR83" s="212" t="s">
        <v>93</v>
      </c>
      <c r="AT83" s="213" t="s">
        <v>79</v>
      </c>
      <c r="AU83" s="213" t="s">
        <v>88</v>
      </c>
      <c r="AY83" s="212" t="s">
        <v>138</v>
      </c>
      <c r="BK83" s="214">
        <f>SUM(BK84:BK107)</f>
        <v>0</v>
      </c>
    </row>
    <row r="84" spans="1:65" s="2" customFormat="1" ht="16.5" customHeight="1">
      <c r="A84" s="37"/>
      <c r="B84" s="38"/>
      <c r="C84" s="217" t="s">
        <v>88</v>
      </c>
      <c r="D84" s="217" t="s">
        <v>143</v>
      </c>
      <c r="E84" s="218" t="s">
        <v>613</v>
      </c>
      <c r="F84" s="219" t="s">
        <v>614</v>
      </c>
      <c r="G84" s="220" t="s">
        <v>146</v>
      </c>
      <c r="H84" s="221">
        <v>1</v>
      </c>
      <c r="I84" s="222"/>
      <c r="J84" s="223">
        <f>ROUND(I84*H84,2)</f>
        <v>0</v>
      </c>
      <c r="K84" s="219" t="s">
        <v>32</v>
      </c>
      <c r="L84" s="43"/>
      <c r="M84" s="224" t="s">
        <v>32</v>
      </c>
      <c r="N84" s="225" t="s">
        <v>51</v>
      </c>
      <c r="O84" s="83"/>
      <c r="P84" s="226">
        <f>O84*H84</f>
        <v>0</v>
      </c>
      <c r="Q84" s="226">
        <v>0</v>
      </c>
      <c r="R84" s="226">
        <f>Q84*H84</f>
        <v>0</v>
      </c>
      <c r="S84" s="226">
        <v>0</v>
      </c>
      <c r="T84" s="227">
        <f>S84*H84</f>
        <v>0</v>
      </c>
      <c r="U84" s="37"/>
      <c r="V84" s="37"/>
      <c r="W84" s="37"/>
      <c r="X84" s="37"/>
      <c r="Y84" s="37"/>
      <c r="Z84" s="37"/>
      <c r="AA84" s="37"/>
      <c r="AB84" s="37"/>
      <c r="AC84" s="37"/>
      <c r="AD84" s="37"/>
      <c r="AE84" s="37"/>
      <c r="AR84" s="228" t="s">
        <v>147</v>
      </c>
      <c r="AT84" s="228" t="s">
        <v>143</v>
      </c>
      <c r="AU84" s="228" t="s">
        <v>93</v>
      </c>
      <c r="AY84" s="15" t="s">
        <v>138</v>
      </c>
      <c r="BE84" s="229">
        <f>IF(N84="základní",J84,0)</f>
        <v>0</v>
      </c>
      <c r="BF84" s="229">
        <f>IF(N84="snížená",J84,0)</f>
        <v>0</v>
      </c>
      <c r="BG84" s="229">
        <f>IF(N84="zákl. přenesená",J84,0)</f>
        <v>0</v>
      </c>
      <c r="BH84" s="229">
        <f>IF(N84="sníž. přenesená",J84,0)</f>
        <v>0</v>
      </c>
      <c r="BI84" s="229">
        <f>IF(N84="nulová",J84,0)</f>
        <v>0</v>
      </c>
      <c r="BJ84" s="15" t="s">
        <v>88</v>
      </c>
      <c r="BK84" s="229">
        <f>ROUND(I84*H84,2)</f>
        <v>0</v>
      </c>
      <c r="BL84" s="15" t="s">
        <v>147</v>
      </c>
      <c r="BM84" s="228" t="s">
        <v>615</v>
      </c>
    </row>
    <row r="85" spans="1:47" s="2" customFormat="1" ht="12">
      <c r="A85" s="37"/>
      <c r="B85" s="38"/>
      <c r="C85" s="39"/>
      <c r="D85" s="230" t="s">
        <v>150</v>
      </c>
      <c r="E85" s="39"/>
      <c r="F85" s="231" t="s">
        <v>614</v>
      </c>
      <c r="G85" s="39"/>
      <c r="H85" s="39"/>
      <c r="I85" s="135"/>
      <c r="J85" s="39"/>
      <c r="K85" s="39"/>
      <c r="L85" s="43"/>
      <c r="M85" s="232"/>
      <c r="N85" s="233"/>
      <c r="O85" s="83"/>
      <c r="P85" s="83"/>
      <c r="Q85" s="83"/>
      <c r="R85" s="83"/>
      <c r="S85" s="83"/>
      <c r="T85" s="84"/>
      <c r="U85" s="37"/>
      <c r="V85" s="37"/>
      <c r="W85" s="37"/>
      <c r="X85" s="37"/>
      <c r="Y85" s="37"/>
      <c r="Z85" s="37"/>
      <c r="AA85" s="37"/>
      <c r="AB85" s="37"/>
      <c r="AC85" s="37"/>
      <c r="AD85" s="37"/>
      <c r="AE85" s="37"/>
      <c r="AT85" s="15" t="s">
        <v>150</v>
      </c>
      <c r="AU85" s="15" t="s">
        <v>93</v>
      </c>
    </row>
    <row r="86" spans="1:47" s="2" customFormat="1" ht="12">
      <c r="A86" s="37"/>
      <c r="B86" s="38"/>
      <c r="C86" s="39"/>
      <c r="D86" s="230" t="s">
        <v>152</v>
      </c>
      <c r="E86" s="39"/>
      <c r="F86" s="239" t="s">
        <v>616</v>
      </c>
      <c r="G86" s="39"/>
      <c r="H86" s="39"/>
      <c r="I86" s="135"/>
      <c r="J86" s="39"/>
      <c r="K86" s="39"/>
      <c r="L86" s="43"/>
      <c r="M86" s="232"/>
      <c r="N86" s="233"/>
      <c r="O86" s="83"/>
      <c r="P86" s="83"/>
      <c r="Q86" s="83"/>
      <c r="R86" s="83"/>
      <c r="S86" s="83"/>
      <c r="T86" s="84"/>
      <c r="U86" s="37"/>
      <c r="V86" s="37"/>
      <c r="W86" s="37"/>
      <c r="X86" s="37"/>
      <c r="Y86" s="37"/>
      <c r="Z86" s="37"/>
      <c r="AA86" s="37"/>
      <c r="AB86" s="37"/>
      <c r="AC86" s="37"/>
      <c r="AD86" s="37"/>
      <c r="AE86" s="37"/>
      <c r="AT86" s="15" t="s">
        <v>152</v>
      </c>
      <c r="AU86" s="15" t="s">
        <v>93</v>
      </c>
    </row>
    <row r="87" spans="1:65" s="2" customFormat="1" ht="16.5" customHeight="1">
      <c r="A87" s="37"/>
      <c r="B87" s="38"/>
      <c r="C87" s="217" t="s">
        <v>93</v>
      </c>
      <c r="D87" s="217" t="s">
        <v>143</v>
      </c>
      <c r="E87" s="218" t="s">
        <v>617</v>
      </c>
      <c r="F87" s="219" t="s">
        <v>618</v>
      </c>
      <c r="G87" s="220" t="s">
        <v>146</v>
      </c>
      <c r="H87" s="221">
        <v>1</v>
      </c>
      <c r="I87" s="222"/>
      <c r="J87" s="223">
        <f>ROUND(I87*H87,2)</f>
        <v>0</v>
      </c>
      <c r="K87" s="219" t="s">
        <v>32</v>
      </c>
      <c r="L87" s="43"/>
      <c r="M87" s="224" t="s">
        <v>32</v>
      </c>
      <c r="N87" s="225" t="s">
        <v>51</v>
      </c>
      <c r="O87" s="83"/>
      <c r="P87" s="226">
        <f>O87*H87</f>
        <v>0</v>
      </c>
      <c r="Q87" s="226">
        <v>0</v>
      </c>
      <c r="R87" s="226">
        <f>Q87*H87</f>
        <v>0</v>
      </c>
      <c r="S87" s="226">
        <v>0</v>
      </c>
      <c r="T87" s="227">
        <f>S87*H87</f>
        <v>0</v>
      </c>
      <c r="U87" s="37"/>
      <c r="V87" s="37"/>
      <c r="W87" s="37"/>
      <c r="X87" s="37"/>
      <c r="Y87" s="37"/>
      <c r="Z87" s="37"/>
      <c r="AA87" s="37"/>
      <c r="AB87" s="37"/>
      <c r="AC87" s="37"/>
      <c r="AD87" s="37"/>
      <c r="AE87" s="37"/>
      <c r="AR87" s="228" t="s">
        <v>147</v>
      </c>
      <c r="AT87" s="228" t="s">
        <v>143</v>
      </c>
      <c r="AU87" s="228" t="s">
        <v>93</v>
      </c>
      <c r="AY87" s="15" t="s">
        <v>138</v>
      </c>
      <c r="BE87" s="229">
        <f>IF(N87="základní",J87,0)</f>
        <v>0</v>
      </c>
      <c r="BF87" s="229">
        <f>IF(N87="snížená",J87,0)</f>
        <v>0</v>
      </c>
      <c r="BG87" s="229">
        <f>IF(N87="zákl. přenesená",J87,0)</f>
        <v>0</v>
      </c>
      <c r="BH87" s="229">
        <f>IF(N87="sníž. přenesená",J87,0)</f>
        <v>0</v>
      </c>
      <c r="BI87" s="229">
        <f>IF(N87="nulová",J87,0)</f>
        <v>0</v>
      </c>
      <c r="BJ87" s="15" t="s">
        <v>88</v>
      </c>
      <c r="BK87" s="229">
        <f>ROUND(I87*H87,2)</f>
        <v>0</v>
      </c>
      <c r="BL87" s="15" t="s">
        <v>147</v>
      </c>
      <c r="BM87" s="228" t="s">
        <v>619</v>
      </c>
    </row>
    <row r="88" spans="1:47" s="2" customFormat="1" ht="12">
      <c r="A88" s="37"/>
      <c r="B88" s="38"/>
      <c r="C88" s="39"/>
      <c r="D88" s="230" t="s">
        <v>150</v>
      </c>
      <c r="E88" s="39"/>
      <c r="F88" s="231" t="s">
        <v>618</v>
      </c>
      <c r="G88" s="39"/>
      <c r="H88" s="39"/>
      <c r="I88" s="135"/>
      <c r="J88" s="39"/>
      <c r="K88" s="39"/>
      <c r="L88" s="43"/>
      <c r="M88" s="232"/>
      <c r="N88" s="233"/>
      <c r="O88" s="83"/>
      <c r="P88" s="83"/>
      <c r="Q88" s="83"/>
      <c r="R88" s="83"/>
      <c r="S88" s="83"/>
      <c r="T88" s="84"/>
      <c r="U88" s="37"/>
      <c r="V88" s="37"/>
      <c r="W88" s="37"/>
      <c r="X88" s="37"/>
      <c r="Y88" s="37"/>
      <c r="Z88" s="37"/>
      <c r="AA88" s="37"/>
      <c r="AB88" s="37"/>
      <c r="AC88" s="37"/>
      <c r="AD88" s="37"/>
      <c r="AE88" s="37"/>
      <c r="AT88" s="15" t="s">
        <v>150</v>
      </c>
      <c r="AU88" s="15" t="s">
        <v>93</v>
      </c>
    </row>
    <row r="89" spans="1:47" s="2" customFormat="1" ht="12">
      <c r="A89" s="37"/>
      <c r="B89" s="38"/>
      <c r="C89" s="39"/>
      <c r="D89" s="230" t="s">
        <v>152</v>
      </c>
      <c r="E89" s="39"/>
      <c r="F89" s="234" t="s">
        <v>620</v>
      </c>
      <c r="G89" s="39"/>
      <c r="H89" s="39"/>
      <c r="I89" s="135"/>
      <c r="J89" s="39"/>
      <c r="K89" s="39"/>
      <c r="L89" s="43"/>
      <c r="M89" s="232"/>
      <c r="N89" s="233"/>
      <c r="O89" s="83"/>
      <c r="P89" s="83"/>
      <c r="Q89" s="83"/>
      <c r="R89" s="83"/>
      <c r="S89" s="83"/>
      <c r="T89" s="84"/>
      <c r="U89" s="37"/>
      <c r="V89" s="37"/>
      <c r="W89" s="37"/>
      <c r="X89" s="37"/>
      <c r="Y89" s="37"/>
      <c r="Z89" s="37"/>
      <c r="AA89" s="37"/>
      <c r="AB89" s="37"/>
      <c r="AC89" s="37"/>
      <c r="AD89" s="37"/>
      <c r="AE89" s="37"/>
      <c r="AT89" s="15" t="s">
        <v>152</v>
      </c>
      <c r="AU89" s="15" t="s">
        <v>93</v>
      </c>
    </row>
    <row r="90" spans="1:65" s="2" customFormat="1" ht="16.5" customHeight="1">
      <c r="A90" s="37"/>
      <c r="B90" s="38"/>
      <c r="C90" s="217" t="s">
        <v>148</v>
      </c>
      <c r="D90" s="217" t="s">
        <v>143</v>
      </c>
      <c r="E90" s="218" t="s">
        <v>621</v>
      </c>
      <c r="F90" s="219" t="s">
        <v>622</v>
      </c>
      <c r="G90" s="220" t="s">
        <v>146</v>
      </c>
      <c r="H90" s="221">
        <v>2</v>
      </c>
      <c r="I90" s="222"/>
      <c r="J90" s="223">
        <f>ROUND(I90*H90,2)</f>
        <v>0</v>
      </c>
      <c r="K90" s="219" t="s">
        <v>32</v>
      </c>
      <c r="L90" s="43"/>
      <c r="M90" s="224" t="s">
        <v>32</v>
      </c>
      <c r="N90" s="225" t="s">
        <v>51</v>
      </c>
      <c r="O90" s="83"/>
      <c r="P90" s="226">
        <f>O90*H90</f>
        <v>0</v>
      </c>
      <c r="Q90" s="226">
        <v>0</v>
      </c>
      <c r="R90" s="226">
        <f>Q90*H90</f>
        <v>0</v>
      </c>
      <c r="S90" s="226">
        <v>0</v>
      </c>
      <c r="T90" s="227">
        <f>S90*H90</f>
        <v>0</v>
      </c>
      <c r="U90" s="37"/>
      <c r="V90" s="37"/>
      <c r="W90" s="37"/>
      <c r="X90" s="37"/>
      <c r="Y90" s="37"/>
      <c r="Z90" s="37"/>
      <c r="AA90" s="37"/>
      <c r="AB90" s="37"/>
      <c r="AC90" s="37"/>
      <c r="AD90" s="37"/>
      <c r="AE90" s="37"/>
      <c r="AR90" s="228" t="s">
        <v>147</v>
      </c>
      <c r="AT90" s="228" t="s">
        <v>143</v>
      </c>
      <c r="AU90" s="228" t="s">
        <v>93</v>
      </c>
      <c r="AY90" s="15" t="s">
        <v>138</v>
      </c>
      <c r="BE90" s="229">
        <f>IF(N90="základní",J90,0)</f>
        <v>0</v>
      </c>
      <c r="BF90" s="229">
        <f>IF(N90="snížená",J90,0)</f>
        <v>0</v>
      </c>
      <c r="BG90" s="229">
        <f>IF(N90="zákl. přenesená",J90,0)</f>
        <v>0</v>
      </c>
      <c r="BH90" s="229">
        <f>IF(N90="sníž. přenesená",J90,0)</f>
        <v>0</v>
      </c>
      <c r="BI90" s="229">
        <f>IF(N90="nulová",J90,0)</f>
        <v>0</v>
      </c>
      <c r="BJ90" s="15" t="s">
        <v>88</v>
      </c>
      <c r="BK90" s="229">
        <f>ROUND(I90*H90,2)</f>
        <v>0</v>
      </c>
      <c r="BL90" s="15" t="s">
        <v>147</v>
      </c>
      <c r="BM90" s="228" t="s">
        <v>623</v>
      </c>
    </row>
    <row r="91" spans="1:47" s="2" customFormat="1" ht="12">
      <c r="A91" s="37"/>
      <c r="B91" s="38"/>
      <c r="C91" s="39"/>
      <c r="D91" s="230" t="s">
        <v>150</v>
      </c>
      <c r="E91" s="39"/>
      <c r="F91" s="231" t="s">
        <v>622</v>
      </c>
      <c r="G91" s="39"/>
      <c r="H91" s="39"/>
      <c r="I91" s="135"/>
      <c r="J91" s="39"/>
      <c r="K91" s="39"/>
      <c r="L91" s="43"/>
      <c r="M91" s="232"/>
      <c r="N91" s="233"/>
      <c r="O91" s="83"/>
      <c r="P91" s="83"/>
      <c r="Q91" s="83"/>
      <c r="R91" s="83"/>
      <c r="S91" s="83"/>
      <c r="T91" s="84"/>
      <c r="U91" s="37"/>
      <c r="V91" s="37"/>
      <c r="W91" s="37"/>
      <c r="X91" s="37"/>
      <c r="Y91" s="37"/>
      <c r="Z91" s="37"/>
      <c r="AA91" s="37"/>
      <c r="AB91" s="37"/>
      <c r="AC91" s="37"/>
      <c r="AD91" s="37"/>
      <c r="AE91" s="37"/>
      <c r="AT91" s="15" t="s">
        <v>150</v>
      </c>
      <c r="AU91" s="15" t="s">
        <v>93</v>
      </c>
    </row>
    <row r="92" spans="1:47" s="2" customFormat="1" ht="12">
      <c r="A92" s="37"/>
      <c r="B92" s="38"/>
      <c r="C92" s="39"/>
      <c r="D92" s="230" t="s">
        <v>152</v>
      </c>
      <c r="E92" s="39"/>
      <c r="F92" s="234" t="s">
        <v>624</v>
      </c>
      <c r="G92" s="39"/>
      <c r="H92" s="39"/>
      <c r="I92" s="135"/>
      <c r="J92" s="39"/>
      <c r="K92" s="39"/>
      <c r="L92" s="43"/>
      <c r="M92" s="232"/>
      <c r="N92" s="233"/>
      <c r="O92" s="83"/>
      <c r="P92" s="83"/>
      <c r="Q92" s="83"/>
      <c r="R92" s="83"/>
      <c r="S92" s="83"/>
      <c r="T92" s="84"/>
      <c r="U92" s="37"/>
      <c r="V92" s="37"/>
      <c r="W92" s="37"/>
      <c r="X92" s="37"/>
      <c r="Y92" s="37"/>
      <c r="Z92" s="37"/>
      <c r="AA92" s="37"/>
      <c r="AB92" s="37"/>
      <c r="AC92" s="37"/>
      <c r="AD92" s="37"/>
      <c r="AE92" s="37"/>
      <c r="AT92" s="15" t="s">
        <v>152</v>
      </c>
      <c r="AU92" s="15" t="s">
        <v>93</v>
      </c>
    </row>
    <row r="93" spans="1:65" s="2" customFormat="1" ht="16.5" customHeight="1">
      <c r="A93" s="37"/>
      <c r="B93" s="38"/>
      <c r="C93" s="217" t="s">
        <v>162</v>
      </c>
      <c r="D93" s="217" t="s">
        <v>143</v>
      </c>
      <c r="E93" s="218" t="s">
        <v>625</v>
      </c>
      <c r="F93" s="219" t="s">
        <v>626</v>
      </c>
      <c r="G93" s="220" t="s">
        <v>146</v>
      </c>
      <c r="H93" s="221">
        <v>1</v>
      </c>
      <c r="I93" s="222"/>
      <c r="J93" s="223">
        <f>ROUND(I93*H93,2)</f>
        <v>0</v>
      </c>
      <c r="K93" s="219" t="s">
        <v>32</v>
      </c>
      <c r="L93" s="43"/>
      <c r="M93" s="224" t="s">
        <v>32</v>
      </c>
      <c r="N93" s="225" t="s">
        <v>51</v>
      </c>
      <c r="O93" s="83"/>
      <c r="P93" s="226">
        <f>O93*H93</f>
        <v>0</v>
      </c>
      <c r="Q93" s="226">
        <v>0</v>
      </c>
      <c r="R93" s="226">
        <f>Q93*H93</f>
        <v>0</v>
      </c>
      <c r="S93" s="226">
        <v>0</v>
      </c>
      <c r="T93" s="227">
        <f>S93*H93</f>
        <v>0</v>
      </c>
      <c r="U93" s="37"/>
      <c r="V93" s="37"/>
      <c r="W93" s="37"/>
      <c r="X93" s="37"/>
      <c r="Y93" s="37"/>
      <c r="Z93" s="37"/>
      <c r="AA93" s="37"/>
      <c r="AB93" s="37"/>
      <c r="AC93" s="37"/>
      <c r="AD93" s="37"/>
      <c r="AE93" s="37"/>
      <c r="AR93" s="228" t="s">
        <v>147</v>
      </c>
      <c r="AT93" s="228" t="s">
        <v>143</v>
      </c>
      <c r="AU93" s="228" t="s">
        <v>93</v>
      </c>
      <c r="AY93" s="15" t="s">
        <v>138</v>
      </c>
      <c r="BE93" s="229">
        <f>IF(N93="základní",J93,0)</f>
        <v>0</v>
      </c>
      <c r="BF93" s="229">
        <f>IF(N93="snížená",J93,0)</f>
        <v>0</v>
      </c>
      <c r="BG93" s="229">
        <f>IF(N93="zákl. přenesená",J93,0)</f>
        <v>0</v>
      </c>
      <c r="BH93" s="229">
        <f>IF(N93="sníž. přenesená",J93,0)</f>
        <v>0</v>
      </c>
      <c r="BI93" s="229">
        <f>IF(N93="nulová",J93,0)</f>
        <v>0</v>
      </c>
      <c r="BJ93" s="15" t="s">
        <v>88</v>
      </c>
      <c r="BK93" s="229">
        <f>ROUND(I93*H93,2)</f>
        <v>0</v>
      </c>
      <c r="BL93" s="15" t="s">
        <v>147</v>
      </c>
      <c r="BM93" s="228" t="s">
        <v>627</v>
      </c>
    </row>
    <row r="94" spans="1:47" s="2" customFormat="1" ht="12">
      <c r="A94" s="37"/>
      <c r="B94" s="38"/>
      <c r="C94" s="39"/>
      <c r="D94" s="230" t="s">
        <v>150</v>
      </c>
      <c r="E94" s="39"/>
      <c r="F94" s="231" t="s">
        <v>626</v>
      </c>
      <c r="G94" s="39"/>
      <c r="H94" s="39"/>
      <c r="I94" s="135"/>
      <c r="J94" s="39"/>
      <c r="K94" s="39"/>
      <c r="L94" s="43"/>
      <c r="M94" s="232"/>
      <c r="N94" s="233"/>
      <c r="O94" s="83"/>
      <c r="P94" s="83"/>
      <c r="Q94" s="83"/>
      <c r="R94" s="83"/>
      <c r="S94" s="83"/>
      <c r="T94" s="84"/>
      <c r="U94" s="37"/>
      <c r="V94" s="37"/>
      <c r="W94" s="37"/>
      <c r="X94" s="37"/>
      <c r="Y94" s="37"/>
      <c r="Z94" s="37"/>
      <c r="AA94" s="37"/>
      <c r="AB94" s="37"/>
      <c r="AC94" s="37"/>
      <c r="AD94" s="37"/>
      <c r="AE94" s="37"/>
      <c r="AT94" s="15" t="s">
        <v>150</v>
      </c>
      <c r="AU94" s="15" t="s">
        <v>93</v>
      </c>
    </row>
    <row r="95" spans="1:47" s="2" customFormat="1" ht="12">
      <c r="A95" s="37"/>
      <c r="B95" s="38"/>
      <c r="C95" s="39"/>
      <c r="D95" s="230" t="s">
        <v>152</v>
      </c>
      <c r="E95" s="39"/>
      <c r="F95" s="234" t="s">
        <v>628</v>
      </c>
      <c r="G95" s="39"/>
      <c r="H95" s="39"/>
      <c r="I95" s="135"/>
      <c r="J95" s="39"/>
      <c r="K95" s="39"/>
      <c r="L95" s="43"/>
      <c r="M95" s="232"/>
      <c r="N95" s="233"/>
      <c r="O95" s="83"/>
      <c r="P95" s="83"/>
      <c r="Q95" s="83"/>
      <c r="R95" s="83"/>
      <c r="S95" s="83"/>
      <c r="T95" s="84"/>
      <c r="U95" s="37"/>
      <c r="V95" s="37"/>
      <c r="W95" s="37"/>
      <c r="X95" s="37"/>
      <c r="Y95" s="37"/>
      <c r="Z95" s="37"/>
      <c r="AA95" s="37"/>
      <c r="AB95" s="37"/>
      <c r="AC95" s="37"/>
      <c r="AD95" s="37"/>
      <c r="AE95" s="37"/>
      <c r="AT95" s="15" t="s">
        <v>152</v>
      </c>
      <c r="AU95" s="15" t="s">
        <v>93</v>
      </c>
    </row>
    <row r="96" spans="1:65" s="2" customFormat="1" ht="16.5" customHeight="1">
      <c r="A96" s="37"/>
      <c r="B96" s="38"/>
      <c r="C96" s="217" t="s">
        <v>167</v>
      </c>
      <c r="D96" s="217" t="s">
        <v>143</v>
      </c>
      <c r="E96" s="218" t="s">
        <v>629</v>
      </c>
      <c r="F96" s="219" t="s">
        <v>630</v>
      </c>
      <c r="G96" s="220" t="s">
        <v>146</v>
      </c>
      <c r="H96" s="221">
        <v>1</v>
      </c>
      <c r="I96" s="222"/>
      <c r="J96" s="223">
        <f>ROUND(I96*H96,2)</f>
        <v>0</v>
      </c>
      <c r="K96" s="219" t="s">
        <v>32</v>
      </c>
      <c r="L96" s="43"/>
      <c r="M96" s="224" t="s">
        <v>32</v>
      </c>
      <c r="N96" s="225" t="s">
        <v>51</v>
      </c>
      <c r="O96" s="83"/>
      <c r="P96" s="226">
        <f>O96*H96</f>
        <v>0</v>
      </c>
      <c r="Q96" s="226">
        <v>0</v>
      </c>
      <c r="R96" s="226">
        <f>Q96*H96</f>
        <v>0</v>
      </c>
      <c r="S96" s="226">
        <v>0</v>
      </c>
      <c r="T96" s="227">
        <f>S96*H96</f>
        <v>0</v>
      </c>
      <c r="U96" s="37"/>
      <c r="V96" s="37"/>
      <c r="W96" s="37"/>
      <c r="X96" s="37"/>
      <c r="Y96" s="37"/>
      <c r="Z96" s="37"/>
      <c r="AA96" s="37"/>
      <c r="AB96" s="37"/>
      <c r="AC96" s="37"/>
      <c r="AD96" s="37"/>
      <c r="AE96" s="37"/>
      <c r="AR96" s="228" t="s">
        <v>147</v>
      </c>
      <c r="AT96" s="228" t="s">
        <v>143</v>
      </c>
      <c r="AU96" s="228" t="s">
        <v>93</v>
      </c>
      <c r="AY96" s="15" t="s">
        <v>138</v>
      </c>
      <c r="BE96" s="229">
        <f>IF(N96="základní",J96,0)</f>
        <v>0</v>
      </c>
      <c r="BF96" s="229">
        <f>IF(N96="snížená",J96,0)</f>
        <v>0</v>
      </c>
      <c r="BG96" s="229">
        <f>IF(N96="zákl. přenesená",J96,0)</f>
        <v>0</v>
      </c>
      <c r="BH96" s="229">
        <f>IF(N96="sníž. přenesená",J96,0)</f>
        <v>0</v>
      </c>
      <c r="BI96" s="229">
        <f>IF(N96="nulová",J96,0)</f>
        <v>0</v>
      </c>
      <c r="BJ96" s="15" t="s">
        <v>88</v>
      </c>
      <c r="BK96" s="229">
        <f>ROUND(I96*H96,2)</f>
        <v>0</v>
      </c>
      <c r="BL96" s="15" t="s">
        <v>147</v>
      </c>
      <c r="BM96" s="228" t="s">
        <v>631</v>
      </c>
    </row>
    <row r="97" spans="1:47" s="2" customFormat="1" ht="12">
      <c r="A97" s="37"/>
      <c r="B97" s="38"/>
      <c r="C97" s="39"/>
      <c r="D97" s="230" t="s">
        <v>150</v>
      </c>
      <c r="E97" s="39"/>
      <c r="F97" s="231" t="s">
        <v>630</v>
      </c>
      <c r="G97" s="39"/>
      <c r="H97" s="39"/>
      <c r="I97" s="135"/>
      <c r="J97" s="39"/>
      <c r="K97" s="39"/>
      <c r="L97" s="43"/>
      <c r="M97" s="232"/>
      <c r="N97" s="233"/>
      <c r="O97" s="83"/>
      <c r="P97" s="83"/>
      <c r="Q97" s="83"/>
      <c r="R97" s="83"/>
      <c r="S97" s="83"/>
      <c r="T97" s="84"/>
      <c r="U97" s="37"/>
      <c r="V97" s="37"/>
      <c r="W97" s="37"/>
      <c r="X97" s="37"/>
      <c r="Y97" s="37"/>
      <c r="Z97" s="37"/>
      <c r="AA97" s="37"/>
      <c r="AB97" s="37"/>
      <c r="AC97" s="37"/>
      <c r="AD97" s="37"/>
      <c r="AE97" s="37"/>
      <c r="AT97" s="15" t="s">
        <v>150</v>
      </c>
      <c r="AU97" s="15" t="s">
        <v>93</v>
      </c>
    </row>
    <row r="98" spans="1:47" s="2" customFormat="1" ht="12">
      <c r="A98" s="37"/>
      <c r="B98" s="38"/>
      <c r="C98" s="39"/>
      <c r="D98" s="230" t="s">
        <v>152</v>
      </c>
      <c r="E98" s="39"/>
      <c r="F98" s="234" t="s">
        <v>632</v>
      </c>
      <c r="G98" s="39"/>
      <c r="H98" s="39"/>
      <c r="I98" s="135"/>
      <c r="J98" s="39"/>
      <c r="K98" s="39"/>
      <c r="L98" s="43"/>
      <c r="M98" s="232"/>
      <c r="N98" s="233"/>
      <c r="O98" s="83"/>
      <c r="P98" s="83"/>
      <c r="Q98" s="83"/>
      <c r="R98" s="83"/>
      <c r="S98" s="83"/>
      <c r="T98" s="84"/>
      <c r="U98" s="37"/>
      <c r="V98" s="37"/>
      <c r="W98" s="37"/>
      <c r="X98" s="37"/>
      <c r="Y98" s="37"/>
      <c r="Z98" s="37"/>
      <c r="AA98" s="37"/>
      <c r="AB98" s="37"/>
      <c r="AC98" s="37"/>
      <c r="AD98" s="37"/>
      <c r="AE98" s="37"/>
      <c r="AT98" s="15" t="s">
        <v>152</v>
      </c>
      <c r="AU98" s="15" t="s">
        <v>93</v>
      </c>
    </row>
    <row r="99" spans="1:65" s="2" customFormat="1" ht="16.5" customHeight="1">
      <c r="A99" s="37"/>
      <c r="B99" s="38"/>
      <c r="C99" s="217" t="s">
        <v>172</v>
      </c>
      <c r="D99" s="217" t="s">
        <v>143</v>
      </c>
      <c r="E99" s="218" t="s">
        <v>633</v>
      </c>
      <c r="F99" s="219" t="s">
        <v>634</v>
      </c>
      <c r="G99" s="220" t="s">
        <v>146</v>
      </c>
      <c r="H99" s="221">
        <v>1</v>
      </c>
      <c r="I99" s="222"/>
      <c r="J99" s="223">
        <f>ROUND(I99*H99,2)</f>
        <v>0</v>
      </c>
      <c r="K99" s="219" t="s">
        <v>32</v>
      </c>
      <c r="L99" s="43"/>
      <c r="M99" s="224" t="s">
        <v>32</v>
      </c>
      <c r="N99" s="225" t="s">
        <v>51</v>
      </c>
      <c r="O99" s="83"/>
      <c r="P99" s="226">
        <f>O99*H99</f>
        <v>0</v>
      </c>
      <c r="Q99" s="226">
        <v>0</v>
      </c>
      <c r="R99" s="226">
        <f>Q99*H99</f>
        <v>0</v>
      </c>
      <c r="S99" s="226">
        <v>0</v>
      </c>
      <c r="T99" s="227">
        <f>S99*H99</f>
        <v>0</v>
      </c>
      <c r="U99" s="37"/>
      <c r="V99" s="37"/>
      <c r="W99" s="37"/>
      <c r="X99" s="37"/>
      <c r="Y99" s="37"/>
      <c r="Z99" s="37"/>
      <c r="AA99" s="37"/>
      <c r="AB99" s="37"/>
      <c r="AC99" s="37"/>
      <c r="AD99" s="37"/>
      <c r="AE99" s="37"/>
      <c r="AR99" s="228" t="s">
        <v>147</v>
      </c>
      <c r="AT99" s="228" t="s">
        <v>143</v>
      </c>
      <c r="AU99" s="228" t="s">
        <v>93</v>
      </c>
      <c r="AY99" s="15" t="s">
        <v>138</v>
      </c>
      <c r="BE99" s="229">
        <f>IF(N99="základní",J99,0)</f>
        <v>0</v>
      </c>
      <c r="BF99" s="229">
        <f>IF(N99="snížená",J99,0)</f>
        <v>0</v>
      </c>
      <c r="BG99" s="229">
        <f>IF(N99="zákl. přenesená",J99,0)</f>
        <v>0</v>
      </c>
      <c r="BH99" s="229">
        <f>IF(N99="sníž. přenesená",J99,0)</f>
        <v>0</v>
      </c>
      <c r="BI99" s="229">
        <f>IF(N99="nulová",J99,0)</f>
        <v>0</v>
      </c>
      <c r="BJ99" s="15" t="s">
        <v>88</v>
      </c>
      <c r="BK99" s="229">
        <f>ROUND(I99*H99,2)</f>
        <v>0</v>
      </c>
      <c r="BL99" s="15" t="s">
        <v>147</v>
      </c>
      <c r="BM99" s="228" t="s">
        <v>635</v>
      </c>
    </row>
    <row r="100" spans="1:47" s="2" customFormat="1" ht="12">
      <c r="A100" s="37"/>
      <c r="B100" s="38"/>
      <c r="C100" s="39"/>
      <c r="D100" s="230" t="s">
        <v>150</v>
      </c>
      <c r="E100" s="39"/>
      <c r="F100" s="231" t="s">
        <v>634</v>
      </c>
      <c r="G100" s="39"/>
      <c r="H100" s="39"/>
      <c r="I100" s="135"/>
      <c r="J100" s="39"/>
      <c r="K100" s="39"/>
      <c r="L100" s="43"/>
      <c r="M100" s="232"/>
      <c r="N100" s="233"/>
      <c r="O100" s="83"/>
      <c r="P100" s="83"/>
      <c r="Q100" s="83"/>
      <c r="R100" s="83"/>
      <c r="S100" s="83"/>
      <c r="T100" s="84"/>
      <c r="U100" s="37"/>
      <c r="V100" s="37"/>
      <c r="W100" s="37"/>
      <c r="X100" s="37"/>
      <c r="Y100" s="37"/>
      <c r="Z100" s="37"/>
      <c r="AA100" s="37"/>
      <c r="AB100" s="37"/>
      <c r="AC100" s="37"/>
      <c r="AD100" s="37"/>
      <c r="AE100" s="37"/>
      <c r="AT100" s="15" t="s">
        <v>150</v>
      </c>
      <c r="AU100" s="15" t="s">
        <v>93</v>
      </c>
    </row>
    <row r="101" spans="1:47" s="2" customFormat="1" ht="12">
      <c r="A101" s="37"/>
      <c r="B101" s="38"/>
      <c r="C101" s="39"/>
      <c r="D101" s="230" t="s">
        <v>152</v>
      </c>
      <c r="E101" s="39"/>
      <c r="F101" s="234" t="s">
        <v>636</v>
      </c>
      <c r="G101" s="39"/>
      <c r="H101" s="39"/>
      <c r="I101" s="135"/>
      <c r="J101" s="39"/>
      <c r="K101" s="39"/>
      <c r="L101" s="43"/>
      <c r="M101" s="232"/>
      <c r="N101" s="233"/>
      <c r="O101" s="83"/>
      <c r="P101" s="83"/>
      <c r="Q101" s="83"/>
      <c r="R101" s="83"/>
      <c r="S101" s="83"/>
      <c r="T101" s="84"/>
      <c r="U101" s="37"/>
      <c r="V101" s="37"/>
      <c r="W101" s="37"/>
      <c r="X101" s="37"/>
      <c r="Y101" s="37"/>
      <c r="Z101" s="37"/>
      <c r="AA101" s="37"/>
      <c r="AB101" s="37"/>
      <c r="AC101" s="37"/>
      <c r="AD101" s="37"/>
      <c r="AE101" s="37"/>
      <c r="AT101" s="15" t="s">
        <v>152</v>
      </c>
      <c r="AU101" s="15" t="s">
        <v>93</v>
      </c>
    </row>
    <row r="102" spans="1:65" s="2" customFormat="1" ht="16.5" customHeight="1">
      <c r="A102" s="37"/>
      <c r="B102" s="38"/>
      <c r="C102" s="217" t="s">
        <v>179</v>
      </c>
      <c r="D102" s="217" t="s">
        <v>143</v>
      </c>
      <c r="E102" s="218" t="s">
        <v>637</v>
      </c>
      <c r="F102" s="219" t="s">
        <v>638</v>
      </c>
      <c r="G102" s="220" t="s">
        <v>146</v>
      </c>
      <c r="H102" s="221">
        <v>1</v>
      </c>
      <c r="I102" s="222"/>
      <c r="J102" s="223">
        <f>ROUND(I102*H102,2)</f>
        <v>0</v>
      </c>
      <c r="K102" s="219" t="s">
        <v>32</v>
      </c>
      <c r="L102" s="43"/>
      <c r="M102" s="224" t="s">
        <v>32</v>
      </c>
      <c r="N102" s="225" t="s">
        <v>51</v>
      </c>
      <c r="O102" s="83"/>
      <c r="P102" s="226">
        <f>O102*H102</f>
        <v>0</v>
      </c>
      <c r="Q102" s="226">
        <v>0</v>
      </c>
      <c r="R102" s="226">
        <f>Q102*H102</f>
        <v>0</v>
      </c>
      <c r="S102" s="226">
        <v>0</v>
      </c>
      <c r="T102" s="227">
        <f>S102*H102</f>
        <v>0</v>
      </c>
      <c r="U102" s="37"/>
      <c r="V102" s="37"/>
      <c r="W102" s="37"/>
      <c r="X102" s="37"/>
      <c r="Y102" s="37"/>
      <c r="Z102" s="37"/>
      <c r="AA102" s="37"/>
      <c r="AB102" s="37"/>
      <c r="AC102" s="37"/>
      <c r="AD102" s="37"/>
      <c r="AE102" s="37"/>
      <c r="AR102" s="228" t="s">
        <v>147</v>
      </c>
      <c r="AT102" s="228" t="s">
        <v>143</v>
      </c>
      <c r="AU102" s="228" t="s">
        <v>93</v>
      </c>
      <c r="AY102" s="15" t="s">
        <v>138</v>
      </c>
      <c r="BE102" s="229">
        <f>IF(N102="základní",J102,0)</f>
        <v>0</v>
      </c>
      <c r="BF102" s="229">
        <f>IF(N102="snížená",J102,0)</f>
        <v>0</v>
      </c>
      <c r="BG102" s="229">
        <f>IF(N102="zákl. přenesená",J102,0)</f>
        <v>0</v>
      </c>
      <c r="BH102" s="229">
        <f>IF(N102="sníž. přenesená",J102,0)</f>
        <v>0</v>
      </c>
      <c r="BI102" s="229">
        <f>IF(N102="nulová",J102,0)</f>
        <v>0</v>
      </c>
      <c r="BJ102" s="15" t="s">
        <v>88</v>
      </c>
      <c r="BK102" s="229">
        <f>ROUND(I102*H102,2)</f>
        <v>0</v>
      </c>
      <c r="BL102" s="15" t="s">
        <v>147</v>
      </c>
      <c r="BM102" s="228" t="s">
        <v>639</v>
      </c>
    </row>
    <row r="103" spans="1:47" s="2" customFormat="1" ht="12">
      <c r="A103" s="37"/>
      <c r="B103" s="38"/>
      <c r="C103" s="39"/>
      <c r="D103" s="230" t="s">
        <v>150</v>
      </c>
      <c r="E103" s="39"/>
      <c r="F103" s="231" t="s">
        <v>638</v>
      </c>
      <c r="G103" s="39"/>
      <c r="H103" s="39"/>
      <c r="I103" s="135"/>
      <c r="J103" s="39"/>
      <c r="K103" s="39"/>
      <c r="L103" s="43"/>
      <c r="M103" s="232"/>
      <c r="N103" s="233"/>
      <c r="O103" s="83"/>
      <c r="P103" s="83"/>
      <c r="Q103" s="83"/>
      <c r="R103" s="83"/>
      <c r="S103" s="83"/>
      <c r="T103" s="84"/>
      <c r="U103" s="37"/>
      <c r="V103" s="37"/>
      <c r="W103" s="37"/>
      <c r="X103" s="37"/>
      <c r="Y103" s="37"/>
      <c r="Z103" s="37"/>
      <c r="AA103" s="37"/>
      <c r="AB103" s="37"/>
      <c r="AC103" s="37"/>
      <c r="AD103" s="37"/>
      <c r="AE103" s="37"/>
      <c r="AT103" s="15" t="s">
        <v>150</v>
      </c>
      <c r="AU103" s="15" t="s">
        <v>93</v>
      </c>
    </row>
    <row r="104" spans="1:47" s="2" customFormat="1" ht="12">
      <c r="A104" s="37"/>
      <c r="B104" s="38"/>
      <c r="C104" s="39"/>
      <c r="D104" s="230" t="s">
        <v>152</v>
      </c>
      <c r="E104" s="39"/>
      <c r="F104" s="234" t="s">
        <v>640</v>
      </c>
      <c r="G104" s="39"/>
      <c r="H104" s="39"/>
      <c r="I104" s="135"/>
      <c r="J104" s="39"/>
      <c r="K104" s="39"/>
      <c r="L104" s="43"/>
      <c r="M104" s="232"/>
      <c r="N104" s="233"/>
      <c r="O104" s="83"/>
      <c r="P104" s="83"/>
      <c r="Q104" s="83"/>
      <c r="R104" s="83"/>
      <c r="S104" s="83"/>
      <c r="T104" s="84"/>
      <c r="U104" s="37"/>
      <c r="V104" s="37"/>
      <c r="W104" s="37"/>
      <c r="X104" s="37"/>
      <c r="Y104" s="37"/>
      <c r="Z104" s="37"/>
      <c r="AA104" s="37"/>
      <c r="AB104" s="37"/>
      <c r="AC104" s="37"/>
      <c r="AD104" s="37"/>
      <c r="AE104" s="37"/>
      <c r="AT104" s="15" t="s">
        <v>152</v>
      </c>
      <c r="AU104" s="15" t="s">
        <v>93</v>
      </c>
    </row>
    <row r="105" spans="1:65" s="2" customFormat="1" ht="16.5" customHeight="1">
      <c r="A105" s="37"/>
      <c r="B105" s="38"/>
      <c r="C105" s="217" t="s">
        <v>184</v>
      </c>
      <c r="D105" s="217" t="s">
        <v>143</v>
      </c>
      <c r="E105" s="218" t="s">
        <v>641</v>
      </c>
      <c r="F105" s="219" t="s">
        <v>642</v>
      </c>
      <c r="G105" s="220" t="s">
        <v>146</v>
      </c>
      <c r="H105" s="221">
        <v>1</v>
      </c>
      <c r="I105" s="222"/>
      <c r="J105" s="223">
        <f>ROUND(I105*H105,2)</f>
        <v>0</v>
      </c>
      <c r="K105" s="219" t="s">
        <v>32</v>
      </c>
      <c r="L105" s="43"/>
      <c r="M105" s="224" t="s">
        <v>32</v>
      </c>
      <c r="N105" s="225" t="s">
        <v>51</v>
      </c>
      <c r="O105" s="83"/>
      <c r="P105" s="226">
        <f>O105*H105</f>
        <v>0</v>
      </c>
      <c r="Q105" s="226">
        <v>0</v>
      </c>
      <c r="R105" s="226">
        <f>Q105*H105</f>
        <v>0</v>
      </c>
      <c r="S105" s="226">
        <v>0</v>
      </c>
      <c r="T105" s="227">
        <f>S105*H105</f>
        <v>0</v>
      </c>
      <c r="U105" s="37"/>
      <c r="V105" s="37"/>
      <c r="W105" s="37"/>
      <c r="X105" s="37"/>
      <c r="Y105" s="37"/>
      <c r="Z105" s="37"/>
      <c r="AA105" s="37"/>
      <c r="AB105" s="37"/>
      <c r="AC105" s="37"/>
      <c r="AD105" s="37"/>
      <c r="AE105" s="37"/>
      <c r="AR105" s="228" t="s">
        <v>147</v>
      </c>
      <c r="AT105" s="228" t="s">
        <v>143</v>
      </c>
      <c r="AU105" s="228" t="s">
        <v>93</v>
      </c>
      <c r="AY105" s="15" t="s">
        <v>138</v>
      </c>
      <c r="BE105" s="229">
        <f>IF(N105="základní",J105,0)</f>
        <v>0</v>
      </c>
      <c r="BF105" s="229">
        <f>IF(N105="snížená",J105,0)</f>
        <v>0</v>
      </c>
      <c r="BG105" s="229">
        <f>IF(N105="zákl. přenesená",J105,0)</f>
        <v>0</v>
      </c>
      <c r="BH105" s="229">
        <f>IF(N105="sníž. přenesená",J105,0)</f>
        <v>0</v>
      </c>
      <c r="BI105" s="229">
        <f>IF(N105="nulová",J105,0)</f>
        <v>0</v>
      </c>
      <c r="BJ105" s="15" t="s">
        <v>88</v>
      </c>
      <c r="BK105" s="229">
        <f>ROUND(I105*H105,2)</f>
        <v>0</v>
      </c>
      <c r="BL105" s="15" t="s">
        <v>147</v>
      </c>
      <c r="BM105" s="228" t="s">
        <v>643</v>
      </c>
    </row>
    <row r="106" spans="1:47" s="2" customFormat="1" ht="12">
      <c r="A106" s="37"/>
      <c r="B106" s="38"/>
      <c r="C106" s="39"/>
      <c r="D106" s="230" t="s">
        <v>150</v>
      </c>
      <c r="E106" s="39"/>
      <c r="F106" s="231" t="s">
        <v>642</v>
      </c>
      <c r="G106" s="39"/>
      <c r="H106" s="39"/>
      <c r="I106" s="135"/>
      <c r="J106" s="39"/>
      <c r="K106" s="39"/>
      <c r="L106" s="43"/>
      <c r="M106" s="232"/>
      <c r="N106" s="233"/>
      <c r="O106" s="83"/>
      <c r="P106" s="83"/>
      <c r="Q106" s="83"/>
      <c r="R106" s="83"/>
      <c r="S106" s="83"/>
      <c r="T106" s="84"/>
      <c r="U106" s="37"/>
      <c r="V106" s="37"/>
      <c r="W106" s="37"/>
      <c r="X106" s="37"/>
      <c r="Y106" s="37"/>
      <c r="Z106" s="37"/>
      <c r="AA106" s="37"/>
      <c r="AB106" s="37"/>
      <c r="AC106" s="37"/>
      <c r="AD106" s="37"/>
      <c r="AE106" s="37"/>
      <c r="AT106" s="15" t="s">
        <v>150</v>
      </c>
      <c r="AU106" s="15" t="s">
        <v>93</v>
      </c>
    </row>
    <row r="107" spans="1:47" s="2" customFormat="1" ht="12">
      <c r="A107" s="37"/>
      <c r="B107" s="38"/>
      <c r="C107" s="39"/>
      <c r="D107" s="230" t="s">
        <v>152</v>
      </c>
      <c r="E107" s="39"/>
      <c r="F107" s="234" t="s">
        <v>644</v>
      </c>
      <c r="G107" s="39"/>
      <c r="H107" s="39"/>
      <c r="I107" s="135"/>
      <c r="J107" s="39"/>
      <c r="K107" s="39"/>
      <c r="L107" s="43"/>
      <c r="M107" s="235"/>
      <c r="N107" s="236"/>
      <c r="O107" s="237"/>
      <c r="P107" s="237"/>
      <c r="Q107" s="237"/>
      <c r="R107" s="237"/>
      <c r="S107" s="237"/>
      <c r="T107" s="238"/>
      <c r="U107" s="37"/>
      <c r="V107" s="37"/>
      <c r="W107" s="37"/>
      <c r="X107" s="37"/>
      <c r="Y107" s="37"/>
      <c r="Z107" s="37"/>
      <c r="AA107" s="37"/>
      <c r="AB107" s="37"/>
      <c r="AC107" s="37"/>
      <c r="AD107" s="37"/>
      <c r="AE107" s="37"/>
      <c r="AT107" s="15" t="s">
        <v>152</v>
      </c>
      <c r="AU107" s="15" t="s">
        <v>93</v>
      </c>
    </row>
    <row r="108" spans="1:31" s="2" customFormat="1" ht="6.95" customHeight="1">
      <c r="A108" s="37"/>
      <c r="B108" s="58"/>
      <c r="C108" s="59"/>
      <c r="D108" s="59"/>
      <c r="E108" s="59"/>
      <c r="F108" s="59"/>
      <c r="G108" s="59"/>
      <c r="H108" s="59"/>
      <c r="I108" s="165"/>
      <c r="J108" s="59"/>
      <c r="K108" s="59"/>
      <c r="L108" s="43"/>
      <c r="M108" s="37"/>
      <c r="O108" s="37"/>
      <c r="P108" s="37"/>
      <c r="Q108" s="37"/>
      <c r="R108" s="37"/>
      <c r="S108" s="37"/>
      <c r="T108" s="37"/>
      <c r="U108" s="37"/>
      <c r="V108" s="37"/>
      <c r="W108" s="37"/>
      <c r="X108" s="37"/>
      <c r="Y108" s="37"/>
      <c r="Z108" s="37"/>
      <c r="AA108" s="37"/>
      <c r="AB108" s="37"/>
      <c r="AC108" s="37"/>
      <c r="AD108" s="37"/>
      <c r="AE108" s="37"/>
    </row>
  </sheetData>
  <sheetProtection password="CC35" sheet="1" objects="1" scenarios="1" formatColumns="0" formatRows="0" autoFilter="0"/>
  <autoFilter ref="C80:K107"/>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40" customWidth="1"/>
    <col min="2" max="2" width="1.7109375" style="240" customWidth="1"/>
    <col min="3" max="4" width="5.00390625" style="240" customWidth="1"/>
    <col min="5" max="5" width="11.7109375" style="240" customWidth="1"/>
    <col min="6" max="6" width="9.140625" style="240" customWidth="1"/>
    <col min="7" max="7" width="5.00390625" style="240" customWidth="1"/>
    <col min="8" max="8" width="77.8515625" style="240" customWidth="1"/>
    <col min="9" max="10" width="20.00390625" style="240" customWidth="1"/>
    <col min="11" max="11" width="1.7109375" style="240" customWidth="1"/>
  </cols>
  <sheetData>
    <row r="1" s="1" customFormat="1" ht="37.5" customHeight="1"/>
    <row r="2" spans="2:11" s="1" customFormat="1" ht="7.5" customHeight="1">
      <c r="B2" s="241"/>
      <c r="C2" s="242"/>
      <c r="D2" s="242"/>
      <c r="E2" s="242"/>
      <c r="F2" s="242"/>
      <c r="G2" s="242"/>
      <c r="H2" s="242"/>
      <c r="I2" s="242"/>
      <c r="J2" s="242"/>
      <c r="K2" s="243"/>
    </row>
    <row r="3" spans="2:11" s="13" customFormat="1" ht="45" customHeight="1">
      <c r="B3" s="244"/>
      <c r="C3" s="245" t="s">
        <v>645</v>
      </c>
      <c r="D3" s="245"/>
      <c r="E3" s="245"/>
      <c r="F3" s="245"/>
      <c r="G3" s="245"/>
      <c r="H3" s="245"/>
      <c r="I3" s="245"/>
      <c r="J3" s="245"/>
      <c r="K3" s="246"/>
    </row>
    <row r="4" spans="2:11" s="1" customFormat="1" ht="25.5" customHeight="1">
      <c r="B4" s="247"/>
      <c r="C4" s="248" t="s">
        <v>646</v>
      </c>
      <c r="D4" s="248"/>
      <c r="E4" s="248"/>
      <c r="F4" s="248"/>
      <c r="G4" s="248"/>
      <c r="H4" s="248"/>
      <c r="I4" s="248"/>
      <c r="J4" s="248"/>
      <c r="K4" s="249"/>
    </row>
    <row r="5" spans="2:11" s="1" customFormat="1" ht="5.25" customHeight="1">
      <c r="B5" s="247"/>
      <c r="C5" s="250"/>
      <c r="D5" s="250"/>
      <c r="E5" s="250"/>
      <c r="F5" s="250"/>
      <c r="G5" s="250"/>
      <c r="H5" s="250"/>
      <c r="I5" s="250"/>
      <c r="J5" s="250"/>
      <c r="K5" s="249"/>
    </row>
    <row r="6" spans="2:11" s="1" customFormat="1" ht="15" customHeight="1">
      <c r="B6" s="247"/>
      <c r="C6" s="251" t="s">
        <v>647</v>
      </c>
      <c r="D6" s="251"/>
      <c r="E6" s="251"/>
      <c r="F6" s="251"/>
      <c r="G6" s="251"/>
      <c r="H6" s="251"/>
      <c r="I6" s="251"/>
      <c r="J6" s="251"/>
      <c r="K6" s="249"/>
    </row>
    <row r="7" spans="2:11" s="1" customFormat="1" ht="15" customHeight="1">
      <c r="B7" s="252"/>
      <c r="C7" s="251" t="s">
        <v>648</v>
      </c>
      <c r="D7" s="251"/>
      <c r="E7" s="251"/>
      <c r="F7" s="251"/>
      <c r="G7" s="251"/>
      <c r="H7" s="251"/>
      <c r="I7" s="251"/>
      <c r="J7" s="251"/>
      <c r="K7" s="249"/>
    </row>
    <row r="8" spans="2:11" s="1" customFormat="1" ht="12.75" customHeight="1">
      <c r="B8" s="252"/>
      <c r="C8" s="251"/>
      <c r="D8" s="251"/>
      <c r="E8" s="251"/>
      <c r="F8" s="251"/>
      <c r="G8" s="251"/>
      <c r="H8" s="251"/>
      <c r="I8" s="251"/>
      <c r="J8" s="251"/>
      <c r="K8" s="249"/>
    </row>
    <row r="9" spans="2:11" s="1" customFormat="1" ht="15" customHeight="1">
      <c r="B9" s="252"/>
      <c r="C9" s="251" t="s">
        <v>649</v>
      </c>
      <c r="D9" s="251"/>
      <c r="E9" s="251"/>
      <c r="F9" s="251"/>
      <c r="G9" s="251"/>
      <c r="H9" s="251"/>
      <c r="I9" s="251"/>
      <c r="J9" s="251"/>
      <c r="K9" s="249"/>
    </row>
    <row r="10" spans="2:11" s="1" customFormat="1" ht="15" customHeight="1">
      <c r="B10" s="252"/>
      <c r="C10" s="251"/>
      <c r="D10" s="251" t="s">
        <v>650</v>
      </c>
      <c r="E10" s="251"/>
      <c r="F10" s="251"/>
      <c r="G10" s="251"/>
      <c r="H10" s="251"/>
      <c r="I10" s="251"/>
      <c r="J10" s="251"/>
      <c r="K10" s="249"/>
    </row>
    <row r="11" spans="2:11" s="1" customFormat="1" ht="15" customHeight="1">
      <c r="B11" s="252"/>
      <c r="C11" s="253"/>
      <c r="D11" s="251" t="s">
        <v>651</v>
      </c>
      <c r="E11" s="251"/>
      <c r="F11" s="251"/>
      <c r="G11" s="251"/>
      <c r="H11" s="251"/>
      <c r="I11" s="251"/>
      <c r="J11" s="251"/>
      <c r="K11" s="249"/>
    </row>
    <row r="12" spans="2:11" s="1" customFormat="1" ht="15" customHeight="1">
      <c r="B12" s="252"/>
      <c r="C12" s="253"/>
      <c r="D12" s="251"/>
      <c r="E12" s="251"/>
      <c r="F12" s="251"/>
      <c r="G12" s="251"/>
      <c r="H12" s="251"/>
      <c r="I12" s="251"/>
      <c r="J12" s="251"/>
      <c r="K12" s="249"/>
    </row>
    <row r="13" spans="2:11" s="1" customFormat="1" ht="15" customHeight="1">
      <c r="B13" s="252"/>
      <c r="C13" s="253"/>
      <c r="D13" s="254" t="s">
        <v>652</v>
      </c>
      <c r="E13" s="251"/>
      <c r="F13" s="251"/>
      <c r="G13" s="251"/>
      <c r="H13" s="251"/>
      <c r="I13" s="251"/>
      <c r="J13" s="251"/>
      <c r="K13" s="249"/>
    </row>
    <row r="14" spans="2:11" s="1" customFormat="1" ht="12.75" customHeight="1">
      <c r="B14" s="252"/>
      <c r="C14" s="253"/>
      <c r="D14" s="253"/>
      <c r="E14" s="253"/>
      <c r="F14" s="253"/>
      <c r="G14" s="253"/>
      <c r="H14" s="253"/>
      <c r="I14" s="253"/>
      <c r="J14" s="253"/>
      <c r="K14" s="249"/>
    </row>
    <row r="15" spans="2:11" s="1" customFormat="1" ht="15" customHeight="1">
      <c r="B15" s="252"/>
      <c r="C15" s="253"/>
      <c r="D15" s="251" t="s">
        <v>653</v>
      </c>
      <c r="E15" s="251"/>
      <c r="F15" s="251"/>
      <c r="G15" s="251"/>
      <c r="H15" s="251"/>
      <c r="I15" s="251"/>
      <c r="J15" s="251"/>
      <c r="K15" s="249"/>
    </row>
    <row r="16" spans="2:11" s="1" customFormat="1" ht="15" customHeight="1">
      <c r="B16" s="252"/>
      <c r="C16" s="253"/>
      <c r="D16" s="251" t="s">
        <v>654</v>
      </c>
      <c r="E16" s="251"/>
      <c r="F16" s="251"/>
      <c r="G16" s="251"/>
      <c r="H16" s="251"/>
      <c r="I16" s="251"/>
      <c r="J16" s="251"/>
      <c r="K16" s="249"/>
    </row>
    <row r="17" spans="2:11" s="1" customFormat="1" ht="15" customHeight="1">
      <c r="B17" s="252"/>
      <c r="C17" s="253"/>
      <c r="D17" s="251" t="s">
        <v>655</v>
      </c>
      <c r="E17" s="251"/>
      <c r="F17" s="251"/>
      <c r="G17" s="251"/>
      <c r="H17" s="251"/>
      <c r="I17" s="251"/>
      <c r="J17" s="251"/>
      <c r="K17" s="249"/>
    </row>
    <row r="18" spans="2:11" s="1" customFormat="1" ht="15" customHeight="1">
      <c r="B18" s="252"/>
      <c r="C18" s="253"/>
      <c r="D18" s="253"/>
      <c r="E18" s="255" t="s">
        <v>87</v>
      </c>
      <c r="F18" s="251" t="s">
        <v>656</v>
      </c>
      <c r="G18" s="251"/>
      <c r="H18" s="251"/>
      <c r="I18" s="251"/>
      <c r="J18" s="251"/>
      <c r="K18" s="249"/>
    </row>
    <row r="19" spans="2:11" s="1" customFormat="1" ht="15" customHeight="1">
      <c r="B19" s="252"/>
      <c r="C19" s="253"/>
      <c r="D19" s="253"/>
      <c r="E19" s="255" t="s">
        <v>657</v>
      </c>
      <c r="F19" s="251" t="s">
        <v>658</v>
      </c>
      <c r="G19" s="251"/>
      <c r="H19" s="251"/>
      <c r="I19" s="251"/>
      <c r="J19" s="251"/>
      <c r="K19" s="249"/>
    </row>
    <row r="20" spans="2:11" s="1" customFormat="1" ht="15" customHeight="1">
      <c r="B20" s="252"/>
      <c r="C20" s="253"/>
      <c r="D20" s="253"/>
      <c r="E20" s="255" t="s">
        <v>659</v>
      </c>
      <c r="F20" s="251" t="s">
        <v>660</v>
      </c>
      <c r="G20" s="251"/>
      <c r="H20" s="251"/>
      <c r="I20" s="251"/>
      <c r="J20" s="251"/>
      <c r="K20" s="249"/>
    </row>
    <row r="21" spans="2:11" s="1" customFormat="1" ht="15" customHeight="1">
      <c r="B21" s="252"/>
      <c r="C21" s="253"/>
      <c r="D21" s="253"/>
      <c r="E21" s="255" t="s">
        <v>661</v>
      </c>
      <c r="F21" s="251" t="s">
        <v>662</v>
      </c>
      <c r="G21" s="251"/>
      <c r="H21" s="251"/>
      <c r="I21" s="251"/>
      <c r="J21" s="251"/>
      <c r="K21" s="249"/>
    </row>
    <row r="22" spans="2:11" s="1" customFormat="1" ht="15" customHeight="1">
      <c r="B22" s="252"/>
      <c r="C22" s="253"/>
      <c r="D22" s="253"/>
      <c r="E22" s="255" t="s">
        <v>592</v>
      </c>
      <c r="F22" s="251" t="s">
        <v>593</v>
      </c>
      <c r="G22" s="251"/>
      <c r="H22" s="251"/>
      <c r="I22" s="251"/>
      <c r="J22" s="251"/>
      <c r="K22" s="249"/>
    </row>
    <row r="23" spans="2:11" s="1" customFormat="1" ht="15" customHeight="1">
      <c r="B23" s="252"/>
      <c r="C23" s="253"/>
      <c r="D23" s="253"/>
      <c r="E23" s="255" t="s">
        <v>663</v>
      </c>
      <c r="F23" s="251" t="s">
        <v>664</v>
      </c>
      <c r="G23" s="251"/>
      <c r="H23" s="251"/>
      <c r="I23" s="251"/>
      <c r="J23" s="251"/>
      <c r="K23" s="249"/>
    </row>
    <row r="24" spans="2:11" s="1" customFormat="1" ht="12.75" customHeight="1">
      <c r="B24" s="252"/>
      <c r="C24" s="253"/>
      <c r="D24" s="253"/>
      <c r="E24" s="253"/>
      <c r="F24" s="253"/>
      <c r="G24" s="253"/>
      <c r="H24" s="253"/>
      <c r="I24" s="253"/>
      <c r="J24" s="253"/>
      <c r="K24" s="249"/>
    </row>
    <row r="25" spans="2:11" s="1" customFormat="1" ht="15" customHeight="1">
      <c r="B25" s="252"/>
      <c r="C25" s="251" t="s">
        <v>665</v>
      </c>
      <c r="D25" s="251"/>
      <c r="E25" s="251"/>
      <c r="F25" s="251"/>
      <c r="G25" s="251"/>
      <c r="H25" s="251"/>
      <c r="I25" s="251"/>
      <c r="J25" s="251"/>
      <c r="K25" s="249"/>
    </row>
    <row r="26" spans="2:11" s="1" customFormat="1" ht="15" customHeight="1">
      <c r="B26" s="252"/>
      <c r="C26" s="251" t="s">
        <v>666</v>
      </c>
      <c r="D26" s="251"/>
      <c r="E26" s="251"/>
      <c r="F26" s="251"/>
      <c r="G26" s="251"/>
      <c r="H26" s="251"/>
      <c r="I26" s="251"/>
      <c r="J26" s="251"/>
      <c r="K26" s="249"/>
    </row>
    <row r="27" spans="2:11" s="1" customFormat="1" ht="15" customHeight="1">
      <c r="B27" s="252"/>
      <c r="C27" s="251"/>
      <c r="D27" s="251" t="s">
        <v>667</v>
      </c>
      <c r="E27" s="251"/>
      <c r="F27" s="251"/>
      <c r="G27" s="251"/>
      <c r="H27" s="251"/>
      <c r="I27" s="251"/>
      <c r="J27" s="251"/>
      <c r="K27" s="249"/>
    </row>
    <row r="28" spans="2:11" s="1" customFormat="1" ht="15" customHeight="1">
      <c r="B28" s="252"/>
      <c r="C28" s="253"/>
      <c r="D28" s="251" t="s">
        <v>668</v>
      </c>
      <c r="E28" s="251"/>
      <c r="F28" s="251"/>
      <c r="G28" s="251"/>
      <c r="H28" s="251"/>
      <c r="I28" s="251"/>
      <c r="J28" s="251"/>
      <c r="K28" s="249"/>
    </row>
    <row r="29" spans="2:11" s="1" customFormat="1" ht="12.75" customHeight="1">
      <c r="B29" s="252"/>
      <c r="C29" s="253"/>
      <c r="D29" s="253"/>
      <c r="E29" s="253"/>
      <c r="F29" s="253"/>
      <c r="G29" s="253"/>
      <c r="H29" s="253"/>
      <c r="I29" s="253"/>
      <c r="J29" s="253"/>
      <c r="K29" s="249"/>
    </row>
    <row r="30" spans="2:11" s="1" customFormat="1" ht="15" customHeight="1">
      <c r="B30" s="252"/>
      <c r="C30" s="253"/>
      <c r="D30" s="251" t="s">
        <v>669</v>
      </c>
      <c r="E30" s="251"/>
      <c r="F30" s="251"/>
      <c r="G30" s="251"/>
      <c r="H30" s="251"/>
      <c r="I30" s="251"/>
      <c r="J30" s="251"/>
      <c r="K30" s="249"/>
    </row>
    <row r="31" spans="2:11" s="1" customFormat="1" ht="15" customHeight="1">
      <c r="B31" s="252"/>
      <c r="C31" s="253"/>
      <c r="D31" s="251" t="s">
        <v>670</v>
      </c>
      <c r="E31" s="251"/>
      <c r="F31" s="251"/>
      <c r="G31" s="251"/>
      <c r="H31" s="251"/>
      <c r="I31" s="251"/>
      <c r="J31" s="251"/>
      <c r="K31" s="249"/>
    </row>
    <row r="32" spans="2:11" s="1" customFormat="1" ht="12.75" customHeight="1">
      <c r="B32" s="252"/>
      <c r="C32" s="253"/>
      <c r="D32" s="253"/>
      <c r="E32" s="253"/>
      <c r="F32" s="253"/>
      <c r="G32" s="253"/>
      <c r="H32" s="253"/>
      <c r="I32" s="253"/>
      <c r="J32" s="253"/>
      <c r="K32" s="249"/>
    </row>
    <row r="33" spans="2:11" s="1" customFormat="1" ht="15" customHeight="1">
      <c r="B33" s="252"/>
      <c r="C33" s="253"/>
      <c r="D33" s="251" t="s">
        <v>671</v>
      </c>
      <c r="E33" s="251"/>
      <c r="F33" s="251"/>
      <c r="G33" s="251"/>
      <c r="H33" s="251"/>
      <c r="I33" s="251"/>
      <c r="J33" s="251"/>
      <c r="K33" s="249"/>
    </row>
    <row r="34" spans="2:11" s="1" customFormat="1" ht="15" customHeight="1">
      <c r="B34" s="252"/>
      <c r="C34" s="253"/>
      <c r="D34" s="251" t="s">
        <v>672</v>
      </c>
      <c r="E34" s="251"/>
      <c r="F34" s="251"/>
      <c r="G34" s="251"/>
      <c r="H34" s="251"/>
      <c r="I34" s="251"/>
      <c r="J34" s="251"/>
      <c r="K34" s="249"/>
    </row>
    <row r="35" spans="2:11" s="1" customFormat="1" ht="15" customHeight="1">
      <c r="B35" s="252"/>
      <c r="C35" s="253"/>
      <c r="D35" s="251" t="s">
        <v>673</v>
      </c>
      <c r="E35" s="251"/>
      <c r="F35" s="251"/>
      <c r="G35" s="251"/>
      <c r="H35" s="251"/>
      <c r="I35" s="251"/>
      <c r="J35" s="251"/>
      <c r="K35" s="249"/>
    </row>
    <row r="36" spans="2:11" s="1" customFormat="1" ht="15" customHeight="1">
      <c r="B36" s="252"/>
      <c r="C36" s="253"/>
      <c r="D36" s="251"/>
      <c r="E36" s="254" t="s">
        <v>124</v>
      </c>
      <c r="F36" s="251"/>
      <c r="G36" s="251" t="s">
        <v>674</v>
      </c>
      <c r="H36" s="251"/>
      <c r="I36" s="251"/>
      <c r="J36" s="251"/>
      <c r="K36" s="249"/>
    </row>
    <row r="37" spans="2:11" s="1" customFormat="1" ht="30.75" customHeight="1">
      <c r="B37" s="252"/>
      <c r="C37" s="253"/>
      <c r="D37" s="251"/>
      <c r="E37" s="254" t="s">
        <v>675</v>
      </c>
      <c r="F37" s="251"/>
      <c r="G37" s="251" t="s">
        <v>676</v>
      </c>
      <c r="H37" s="251"/>
      <c r="I37" s="251"/>
      <c r="J37" s="251"/>
      <c r="K37" s="249"/>
    </row>
    <row r="38" spans="2:11" s="1" customFormat="1" ht="15" customHeight="1">
      <c r="B38" s="252"/>
      <c r="C38" s="253"/>
      <c r="D38" s="251"/>
      <c r="E38" s="254" t="s">
        <v>61</v>
      </c>
      <c r="F38" s="251"/>
      <c r="G38" s="251" t="s">
        <v>677</v>
      </c>
      <c r="H38" s="251"/>
      <c r="I38" s="251"/>
      <c r="J38" s="251"/>
      <c r="K38" s="249"/>
    </row>
    <row r="39" spans="2:11" s="1" customFormat="1" ht="15" customHeight="1">
      <c r="B39" s="252"/>
      <c r="C39" s="253"/>
      <c r="D39" s="251"/>
      <c r="E39" s="254" t="s">
        <v>62</v>
      </c>
      <c r="F39" s="251"/>
      <c r="G39" s="251" t="s">
        <v>678</v>
      </c>
      <c r="H39" s="251"/>
      <c r="I39" s="251"/>
      <c r="J39" s="251"/>
      <c r="K39" s="249"/>
    </row>
    <row r="40" spans="2:11" s="1" customFormat="1" ht="15" customHeight="1">
      <c r="B40" s="252"/>
      <c r="C40" s="253"/>
      <c r="D40" s="251"/>
      <c r="E40" s="254" t="s">
        <v>125</v>
      </c>
      <c r="F40" s="251"/>
      <c r="G40" s="251" t="s">
        <v>679</v>
      </c>
      <c r="H40" s="251"/>
      <c r="I40" s="251"/>
      <c r="J40" s="251"/>
      <c r="K40" s="249"/>
    </row>
    <row r="41" spans="2:11" s="1" customFormat="1" ht="15" customHeight="1">
      <c r="B41" s="252"/>
      <c r="C41" s="253"/>
      <c r="D41" s="251"/>
      <c r="E41" s="254" t="s">
        <v>126</v>
      </c>
      <c r="F41" s="251"/>
      <c r="G41" s="251" t="s">
        <v>680</v>
      </c>
      <c r="H41" s="251"/>
      <c r="I41" s="251"/>
      <c r="J41" s="251"/>
      <c r="K41" s="249"/>
    </row>
    <row r="42" spans="2:11" s="1" customFormat="1" ht="15" customHeight="1">
      <c r="B42" s="252"/>
      <c r="C42" s="253"/>
      <c r="D42" s="251"/>
      <c r="E42" s="254" t="s">
        <v>681</v>
      </c>
      <c r="F42" s="251"/>
      <c r="G42" s="251" t="s">
        <v>682</v>
      </c>
      <c r="H42" s="251"/>
      <c r="I42" s="251"/>
      <c r="J42" s="251"/>
      <c r="K42" s="249"/>
    </row>
    <row r="43" spans="2:11" s="1" customFormat="1" ht="15" customHeight="1">
      <c r="B43" s="252"/>
      <c r="C43" s="253"/>
      <c r="D43" s="251"/>
      <c r="E43" s="254"/>
      <c r="F43" s="251"/>
      <c r="G43" s="251" t="s">
        <v>683</v>
      </c>
      <c r="H43" s="251"/>
      <c r="I43" s="251"/>
      <c r="J43" s="251"/>
      <c r="K43" s="249"/>
    </row>
    <row r="44" spans="2:11" s="1" customFormat="1" ht="15" customHeight="1">
      <c r="B44" s="252"/>
      <c r="C44" s="253"/>
      <c r="D44" s="251"/>
      <c r="E44" s="254" t="s">
        <v>684</v>
      </c>
      <c r="F44" s="251"/>
      <c r="G44" s="251" t="s">
        <v>685</v>
      </c>
      <c r="H44" s="251"/>
      <c r="I44" s="251"/>
      <c r="J44" s="251"/>
      <c r="K44" s="249"/>
    </row>
    <row r="45" spans="2:11" s="1" customFormat="1" ht="15" customHeight="1">
      <c r="B45" s="252"/>
      <c r="C45" s="253"/>
      <c r="D45" s="251"/>
      <c r="E45" s="254" t="s">
        <v>128</v>
      </c>
      <c r="F45" s="251"/>
      <c r="G45" s="251" t="s">
        <v>686</v>
      </c>
      <c r="H45" s="251"/>
      <c r="I45" s="251"/>
      <c r="J45" s="251"/>
      <c r="K45" s="249"/>
    </row>
    <row r="46" spans="2:11" s="1" customFormat="1" ht="12.75" customHeight="1">
      <c r="B46" s="252"/>
      <c r="C46" s="253"/>
      <c r="D46" s="251"/>
      <c r="E46" s="251"/>
      <c r="F46" s="251"/>
      <c r="G46" s="251"/>
      <c r="H46" s="251"/>
      <c r="I46" s="251"/>
      <c r="J46" s="251"/>
      <c r="K46" s="249"/>
    </row>
    <row r="47" spans="2:11" s="1" customFormat="1" ht="15" customHeight="1">
      <c r="B47" s="252"/>
      <c r="C47" s="253"/>
      <c r="D47" s="251" t="s">
        <v>687</v>
      </c>
      <c r="E47" s="251"/>
      <c r="F47" s="251"/>
      <c r="G47" s="251"/>
      <c r="H47" s="251"/>
      <c r="I47" s="251"/>
      <c r="J47" s="251"/>
      <c r="K47" s="249"/>
    </row>
    <row r="48" spans="2:11" s="1" customFormat="1" ht="15" customHeight="1">
      <c r="B48" s="252"/>
      <c r="C48" s="253"/>
      <c r="D48" s="253"/>
      <c r="E48" s="251" t="s">
        <v>688</v>
      </c>
      <c r="F48" s="251"/>
      <c r="G48" s="251"/>
      <c r="H48" s="251"/>
      <c r="I48" s="251"/>
      <c r="J48" s="251"/>
      <c r="K48" s="249"/>
    </row>
    <row r="49" spans="2:11" s="1" customFormat="1" ht="15" customHeight="1">
      <c r="B49" s="252"/>
      <c r="C49" s="253"/>
      <c r="D49" s="253"/>
      <c r="E49" s="251" t="s">
        <v>689</v>
      </c>
      <c r="F49" s="251"/>
      <c r="G49" s="251"/>
      <c r="H49" s="251"/>
      <c r="I49" s="251"/>
      <c r="J49" s="251"/>
      <c r="K49" s="249"/>
    </row>
    <row r="50" spans="2:11" s="1" customFormat="1" ht="15" customHeight="1">
      <c r="B50" s="252"/>
      <c r="C50" s="253"/>
      <c r="D50" s="253"/>
      <c r="E50" s="251" t="s">
        <v>690</v>
      </c>
      <c r="F50" s="251"/>
      <c r="G50" s="251"/>
      <c r="H50" s="251"/>
      <c r="I50" s="251"/>
      <c r="J50" s="251"/>
      <c r="K50" s="249"/>
    </row>
    <row r="51" spans="2:11" s="1" customFormat="1" ht="15" customHeight="1">
      <c r="B51" s="252"/>
      <c r="C51" s="253"/>
      <c r="D51" s="251" t="s">
        <v>691</v>
      </c>
      <c r="E51" s="251"/>
      <c r="F51" s="251"/>
      <c r="G51" s="251"/>
      <c r="H51" s="251"/>
      <c r="I51" s="251"/>
      <c r="J51" s="251"/>
      <c r="K51" s="249"/>
    </row>
    <row r="52" spans="2:11" s="1" customFormat="1" ht="25.5" customHeight="1">
      <c r="B52" s="247"/>
      <c r="C52" s="248" t="s">
        <v>692</v>
      </c>
      <c r="D52" s="248"/>
      <c r="E52" s="248"/>
      <c r="F52" s="248"/>
      <c r="G52" s="248"/>
      <c r="H52" s="248"/>
      <c r="I52" s="248"/>
      <c r="J52" s="248"/>
      <c r="K52" s="249"/>
    </row>
    <row r="53" spans="2:11" s="1" customFormat="1" ht="5.25" customHeight="1">
      <c r="B53" s="247"/>
      <c r="C53" s="250"/>
      <c r="D53" s="250"/>
      <c r="E53" s="250"/>
      <c r="F53" s="250"/>
      <c r="G53" s="250"/>
      <c r="H53" s="250"/>
      <c r="I53" s="250"/>
      <c r="J53" s="250"/>
      <c r="K53" s="249"/>
    </row>
    <row r="54" spans="2:11" s="1" customFormat="1" ht="15" customHeight="1">
      <c r="B54" s="247"/>
      <c r="C54" s="251" t="s">
        <v>693</v>
      </c>
      <c r="D54" s="251"/>
      <c r="E54" s="251"/>
      <c r="F54" s="251"/>
      <c r="G54" s="251"/>
      <c r="H54" s="251"/>
      <c r="I54" s="251"/>
      <c r="J54" s="251"/>
      <c r="K54" s="249"/>
    </row>
    <row r="55" spans="2:11" s="1" customFormat="1" ht="15" customHeight="1">
      <c r="B55" s="247"/>
      <c r="C55" s="251" t="s">
        <v>694</v>
      </c>
      <c r="D55" s="251"/>
      <c r="E55" s="251"/>
      <c r="F55" s="251"/>
      <c r="G55" s="251"/>
      <c r="H55" s="251"/>
      <c r="I55" s="251"/>
      <c r="J55" s="251"/>
      <c r="K55" s="249"/>
    </row>
    <row r="56" spans="2:11" s="1" customFormat="1" ht="12.75" customHeight="1">
      <c r="B56" s="247"/>
      <c r="C56" s="251"/>
      <c r="D56" s="251"/>
      <c r="E56" s="251"/>
      <c r="F56" s="251"/>
      <c r="G56" s="251"/>
      <c r="H56" s="251"/>
      <c r="I56" s="251"/>
      <c r="J56" s="251"/>
      <c r="K56" s="249"/>
    </row>
    <row r="57" spans="2:11" s="1" customFormat="1" ht="15" customHeight="1">
      <c r="B57" s="247"/>
      <c r="C57" s="251" t="s">
        <v>695</v>
      </c>
      <c r="D57" s="251"/>
      <c r="E57" s="251"/>
      <c r="F57" s="251"/>
      <c r="G57" s="251"/>
      <c r="H57" s="251"/>
      <c r="I57" s="251"/>
      <c r="J57" s="251"/>
      <c r="K57" s="249"/>
    </row>
    <row r="58" spans="2:11" s="1" customFormat="1" ht="15" customHeight="1">
      <c r="B58" s="247"/>
      <c r="C58" s="253"/>
      <c r="D58" s="251" t="s">
        <v>696</v>
      </c>
      <c r="E58" s="251"/>
      <c r="F58" s="251"/>
      <c r="G58" s="251"/>
      <c r="H58" s="251"/>
      <c r="I58" s="251"/>
      <c r="J58" s="251"/>
      <c r="K58" s="249"/>
    </row>
    <row r="59" spans="2:11" s="1" customFormat="1" ht="15" customHeight="1">
      <c r="B59" s="247"/>
      <c r="C59" s="253"/>
      <c r="D59" s="251" t="s">
        <v>697</v>
      </c>
      <c r="E59" s="251"/>
      <c r="F59" s="251"/>
      <c r="G59" s="251"/>
      <c r="H59" s="251"/>
      <c r="I59" s="251"/>
      <c r="J59" s="251"/>
      <c r="K59" s="249"/>
    </row>
    <row r="60" spans="2:11" s="1" customFormat="1" ht="15" customHeight="1">
      <c r="B60" s="247"/>
      <c r="C60" s="253"/>
      <c r="D60" s="251" t="s">
        <v>698</v>
      </c>
      <c r="E60" s="251"/>
      <c r="F60" s="251"/>
      <c r="G60" s="251"/>
      <c r="H60" s="251"/>
      <c r="I60" s="251"/>
      <c r="J60" s="251"/>
      <c r="K60" s="249"/>
    </row>
    <row r="61" spans="2:11" s="1" customFormat="1" ht="15" customHeight="1">
      <c r="B61" s="247"/>
      <c r="C61" s="253"/>
      <c r="D61" s="251" t="s">
        <v>699</v>
      </c>
      <c r="E61" s="251"/>
      <c r="F61" s="251"/>
      <c r="G61" s="251"/>
      <c r="H61" s="251"/>
      <c r="I61" s="251"/>
      <c r="J61" s="251"/>
      <c r="K61" s="249"/>
    </row>
    <row r="62" spans="2:11" s="1" customFormat="1" ht="15" customHeight="1">
      <c r="B62" s="247"/>
      <c r="C62" s="253"/>
      <c r="D62" s="256" t="s">
        <v>700</v>
      </c>
      <c r="E62" s="256"/>
      <c r="F62" s="256"/>
      <c r="G62" s="256"/>
      <c r="H62" s="256"/>
      <c r="I62" s="256"/>
      <c r="J62" s="256"/>
      <c r="K62" s="249"/>
    </row>
    <row r="63" spans="2:11" s="1" customFormat="1" ht="15" customHeight="1">
      <c r="B63" s="247"/>
      <c r="C63" s="253"/>
      <c r="D63" s="251" t="s">
        <v>701</v>
      </c>
      <c r="E63" s="251"/>
      <c r="F63" s="251"/>
      <c r="G63" s="251"/>
      <c r="H63" s="251"/>
      <c r="I63" s="251"/>
      <c r="J63" s="251"/>
      <c r="K63" s="249"/>
    </row>
    <row r="64" spans="2:11" s="1" customFormat="1" ht="12.75" customHeight="1">
      <c r="B64" s="247"/>
      <c r="C64" s="253"/>
      <c r="D64" s="253"/>
      <c r="E64" s="257"/>
      <c r="F64" s="253"/>
      <c r="G64" s="253"/>
      <c r="H64" s="253"/>
      <c r="I64" s="253"/>
      <c r="J64" s="253"/>
      <c r="K64" s="249"/>
    </row>
    <row r="65" spans="2:11" s="1" customFormat="1" ht="15" customHeight="1">
      <c r="B65" s="247"/>
      <c r="C65" s="253"/>
      <c r="D65" s="251" t="s">
        <v>702</v>
      </c>
      <c r="E65" s="251"/>
      <c r="F65" s="251"/>
      <c r="G65" s="251"/>
      <c r="H65" s="251"/>
      <c r="I65" s="251"/>
      <c r="J65" s="251"/>
      <c r="K65" s="249"/>
    </row>
    <row r="66" spans="2:11" s="1" customFormat="1" ht="15" customHeight="1">
      <c r="B66" s="247"/>
      <c r="C66" s="253"/>
      <c r="D66" s="256" t="s">
        <v>703</v>
      </c>
      <c r="E66" s="256"/>
      <c r="F66" s="256"/>
      <c r="G66" s="256"/>
      <c r="H66" s="256"/>
      <c r="I66" s="256"/>
      <c r="J66" s="256"/>
      <c r="K66" s="249"/>
    </row>
    <row r="67" spans="2:11" s="1" customFormat="1" ht="15" customHeight="1">
      <c r="B67" s="247"/>
      <c r="C67" s="253"/>
      <c r="D67" s="251" t="s">
        <v>704</v>
      </c>
      <c r="E67" s="251"/>
      <c r="F67" s="251"/>
      <c r="G67" s="251"/>
      <c r="H67" s="251"/>
      <c r="I67" s="251"/>
      <c r="J67" s="251"/>
      <c r="K67" s="249"/>
    </row>
    <row r="68" spans="2:11" s="1" customFormat="1" ht="15" customHeight="1">
      <c r="B68" s="247"/>
      <c r="C68" s="253"/>
      <c r="D68" s="251" t="s">
        <v>705</v>
      </c>
      <c r="E68" s="251"/>
      <c r="F68" s="251"/>
      <c r="G68" s="251"/>
      <c r="H68" s="251"/>
      <c r="I68" s="251"/>
      <c r="J68" s="251"/>
      <c r="K68" s="249"/>
    </row>
    <row r="69" spans="2:11" s="1" customFormat="1" ht="15" customHeight="1">
      <c r="B69" s="247"/>
      <c r="C69" s="253"/>
      <c r="D69" s="251" t="s">
        <v>706</v>
      </c>
      <c r="E69" s="251"/>
      <c r="F69" s="251"/>
      <c r="G69" s="251"/>
      <c r="H69" s="251"/>
      <c r="I69" s="251"/>
      <c r="J69" s="251"/>
      <c r="K69" s="249"/>
    </row>
    <row r="70" spans="2:11" s="1" customFormat="1" ht="15" customHeight="1">
      <c r="B70" s="247"/>
      <c r="C70" s="253"/>
      <c r="D70" s="251" t="s">
        <v>707</v>
      </c>
      <c r="E70" s="251"/>
      <c r="F70" s="251"/>
      <c r="G70" s="251"/>
      <c r="H70" s="251"/>
      <c r="I70" s="251"/>
      <c r="J70" s="251"/>
      <c r="K70" s="249"/>
    </row>
    <row r="71" spans="2:11" s="1" customFormat="1" ht="12.75" customHeight="1">
      <c r="B71" s="258"/>
      <c r="C71" s="259"/>
      <c r="D71" s="259"/>
      <c r="E71" s="259"/>
      <c r="F71" s="259"/>
      <c r="G71" s="259"/>
      <c r="H71" s="259"/>
      <c r="I71" s="259"/>
      <c r="J71" s="259"/>
      <c r="K71" s="260"/>
    </row>
    <row r="72" spans="2:11" s="1" customFormat="1" ht="18.75" customHeight="1">
      <c r="B72" s="261"/>
      <c r="C72" s="261"/>
      <c r="D72" s="261"/>
      <c r="E72" s="261"/>
      <c r="F72" s="261"/>
      <c r="G72" s="261"/>
      <c r="H72" s="261"/>
      <c r="I72" s="261"/>
      <c r="J72" s="261"/>
      <c r="K72" s="262"/>
    </row>
    <row r="73" spans="2:11" s="1" customFormat="1" ht="18.75" customHeight="1">
      <c r="B73" s="262"/>
      <c r="C73" s="262"/>
      <c r="D73" s="262"/>
      <c r="E73" s="262"/>
      <c r="F73" s="262"/>
      <c r="G73" s="262"/>
      <c r="H73" s="262"/>
      <c r="I73" s="262"/>
      <c r="J73" s="262"/>
      <c r="K73" s="262"/>
    </row>
    <row r="74" spans="2:11" s="1" customFormat="1" ht="7.5" customHeight="1">
      <c r="B74" s="263"/>
      <c r="C74" s="264"/>
      <c r="D74" s="264"/>
      <c r="E74" s="264"/>
      <c r="F74" s="264"/>
      <c r="G74" s="264"/>
      <c r="H74" s="264"/>
      <c r="I74" s="264"/>
      <c r="J74" s="264"/>
      <c r="K74" s="265"/>
    </row>
    <row r="75" spans="2:11" s="1" customFormat="1" ht="45" customHeight="1">
      <c r="B75" s="266"/>
      <c r="C75" s="267" t="s">
        <v>708</v>
      </c>
      <c r="D75" s="267"/>
      <c r="E75" s="267"/>
      <c r="F75" s="267"/>
      <c r="G75" s="267"/>
      <c r="H75" s="267"/>
      <c r="I75" s="267"/>
      <c r="J75" s="267"/>
      <c r="K75" s="268"/>
    </row>
    <row r="76" spans="2:11" s="1" customFormat="1" ht="17.25" customHeight="1">
      <c r="B76" s="266"/>
      <c r="C76" s="269" t="s">
        <v>709</v>
      </c>
      <c r="D76" s="269"/>
      <c r="E76" s="269"/>
      <c r="F76" s="269" t="s">
        <v>710</v>
      </c>
      <c r="G76" s="270"/>
      <c r="H76" s="269" t="s">
        <v>62</v>
      </c>
      <c r="I76" s="269" t="s">
        <v>65</v>
      </c>
      <c r="J76" s="269" t="s">
        <v>711</v>
      </c>
      <c r="K76" s="268"/>
    </row>
    <row r="77" spans="2:11" s="1" customFormat="1" ht="17.25" customHeight="1">
      <c r="B77" s="266"/>
      <c r="C77" s="271" t="s">
        <v>712</v>
      </c>
      <c r="D77" s="271"/>
      <c r="E77" s="271"/>
      <c r="F77" s="272" t="s">
        <v>713</v>
      </c>
      <c r="G77" s="273"/>
      <c r="H77" s="271"/>
      <c r="I77" s="271"/>
      <c r="J77" s="271" t="s">
        <v>714</v>
      </c>
      <c r="K77" s="268"/>
    </row>
    <row r="78" spans="2:11" s="1" customFormat="1" ht="5.25" customHeight="1">
      <c r="B78" s="266"/>
      <c r="C78" s="274"/>
      <c r="D78" s="274"/>
      <c r="E78" s="274"/>
      <c r="F78" s="274"/>
      <c r="G78" s="275"/>
      <c r="H78" s="274"/>
      <c r="I78" s="274"/>
      <c r="J78" s="274"/>
      <c r="K78" s="268"/>
    </row>
    <row r="79" spans="2:11" s="1" customFormat="1" ht="15" customHeight="1">
      <c r="B79" s="266"/>
      <c r="C79" s="254" t="s">
        <v>61</v>
      </c>
      <c r="D79" s="274"/>
      <c r="E79" s="274"/>
      <c r="F79" s="276" t="s">
        <v>715</v>
      </c>
      <c r="G79" s="275"/>
      <c r="H79" s="254" t="s">
        <v>716</v>
      </c>
      <c r="I79" s="254" t="s">
        <v>717</v>
      </c>
      <c r="J79" s="254">
        <v>20</v>
      </c>
      <c r="K79" s="268"/>
    </row>
    <row r="80" spans="2:11" s="1" customFormat="1" ht="15" customHeight="1">
      <c r="B80" s="266"/>
      <c r="C80" s="254" t="s">
        <v>718</v>
      </c>
      <c r="D80" s="254"/>
      <c r="E80" s="254"/>
      <c r="F80" s="276" t="s">
        <v>715</v>
      </c>
      <c r="G80" s="275"/>
      <c r="H80" s="254" t="s">
        <v>719</v>
      </c>
      <c r="I80" s="254" t="s">
        <v>717</v>
      </c>
      <c r="J80" s="254">
        <v>120</v>
      </c>
      <c r="K80" s="268"/>
    </row>
    <row r="81" spans="2:11" s="1" customFormat="1" ht="15" customHeight="1">
      <c r="B81" s="277"/>
      <c r="C81" s="254" t="s">
        <v>720</v>
      </c>
      <c r="D81" s="254"/>
      <c r="E81" s="254"/>
      <c r="F81" s="276" t="s">
        <v>721</v>
      </c>
      <c r="G81" s="275"/>
      <c r="H81" s="254" t="s">
        <v>722</v>
      </c>
      <c r="I81" s="254" t="s">
        <v>717</v>
      </c>
      <c r="J81" s="254">
        <v>50</v>
      </c>
      <c r="K81" s="268"/>
    </row>
    <row r="82" spans="2:11" s="1" customFormat="1" ht="15" customHeight="1">
      <c r="B82" s="277"/>
      <c r="C82" s="254" t="s">
        <v>723</v>
      </c>
      <c r="D82" s="254"/>
      <c r="E82" s="254"/>
      <c r="F82" s="276" t="s">
        <v>715</v>
      </c>
      <c r="G82" s="275"/>
      <c r="H82" s="254" t="s">
        <v>724</v>
      </c>
      <c r="I82" s="254" t="s">
        <v>725</v>
      </c>
      <c r="J82" s="254"/>
      <c r="K82" s="268"/>
    </row>
    <row r="83" spans="2:11" s="1" customFormat="1" ht="15" customHeight="1">
      <c r="B83" s="277"/>
      <c r="C83" s="278" t="s">
        <v>726</v>
      </c>
      <c r="D83" s="278"/>
      <c r="E83" s="278"/>
      <c r="F83" s="279" t="s">
        <v>721</v>
      </c>
      <c r="G83" s="278"/>
      <c r="H83" s="278" t="s">
        <v>727</v>
      </c>
      <c r="I83" s="278" t="s">
        <v>717</v>
      </c>
      <c r="J83" s="278">
        <v>15</v>
      </c>
      <c r="K83" s="268"/>
    </row>
    <row r="84" spans="2:11" s="1" customFormat="1" ht="15" customHeight="1">
      <c r="B84" s="277"/>
      <c r="C84" s="278" t="s">
        <v>728</v>
      </c>
      <c r="D84" s="278"/>
      <c r="E84" s="278"/>
      <c r="F84" s="279" t="s">
        <v>721</v>
      </c>
      <c r="G84" s="278"/>
      <c r="H84" s="278" t="s">
        <v>729</v>
      </c>
      <c r="I84" s="278" t="s">
        <v>717</v>
      </c>
      <c r="J84" s="278">
        <v>15</v>
      </c>
      <c r="K84" s="268"/>
    </row>
    <row r="85" spans="2:11" s="1" customFormat="1" ht="15" customHeight="1">
      <c r="B85" s="277"/>
      <c r="C85" s="278" t="s">
        <v>730</v>
      </c>
      <c r="D85" s="278"/>
      <c r="E85" s="278"/>
      <c r="F85" s="279" t="s">
        <v>721</v>
      </c>
      <c r="G85" s="278"/>
      <c r="H85" s="278" t="s">
        <v>731</v>
      </c>
      <c r="I85" s="278" t="s">
        <v>717</v>
      </c>
      <c r="J85" s="278">
        <v>20</v>
      </c>
      <c r="K85" s="268"/>
    </row>
    <row r="86" spans="2:11" s="1" customFormat="1" ht="15" customHeight="1">
      <c r="B86" s="277"/>
      <c r="C86" s="278" t="s">
        <v>732</v>
      </c>
      <c r="D86" s="278"/>
      <c r="E86" s="278"/>
      <c r="F86" s="279" t="s">
        <v>721</v>
      </c>
      <c r="G86" s="278"/>
      <c r="H86" s="278" t="s">
        <v>733</v>
      </c>
      <c r="I86" s="278" t="s">
        <v>717</v>
      </c>
      <c r="J86" s="278">
        <v>20</v>
      </c>
      <c r="K86" s="268"/>
    </row>
    <row r="87" spans="2:11" s="1" customFormat="1" ht="15" customHeight="1">
      <c r="B87" s="277"/>
      <c r="C87" s="254" t="s">
        <v>734</v>
      </c>
      <c r="D87" s="254"/>
      <c r="E87" s="254"/>
      <c r="F87" s="276" t="s">
        <v>721</v>
      </c>
      <c r="G87" s="275"/>
      <c r="H87" s="254" t="s">
        <v>735</v>
      </c>
      <c r="I87" s="254" t="s">
        <v>717</v>
      </c>
      <c r="J87" s="254">
        <v>50</v>
      </c>
      <c r="K87" s="268"/>
    </row>
    <row r="88" spans="2:11" s="1" customFormat="1" ht="15" customHeight="1">
      <c r="B88" s="277"/>
      <c r="C88" s="254" t="s">
        <v>736</v>
      </c>
      <c r="D88" s="254"/>
      <c r="E88" s="254"/>
      <c r="F88" s="276" t="s">
        <v>721</v>
      </c>
      <c r="G88" s="275"/>
      <c r="H88" s="254" t="s">
        <v>737</v>
      </c>
      <c r="I88" s="254" t="s">
        <v>717</v>
      </c>
      <c r="J88" s="254">
        <v>20</v>
      </c>
      <c r="K88" s="268"/>
    </row>
    <row r="89" spans="2:11" s="1" customFormat="1" ht="15" customHeight="1">
      <c r="B89" s="277"/>
      <c r="C89" s="254" t="s">
        <v>738</v>
      </c>
      <c r="D89" s="254"/>
      <c r="E89" s="254"/>
      <c r="F89" s="276" t="s">
        <v>721</v>
      </c>
      <c r="G89" s="275"/>
      <c r="H89" s="254" t="s">
        <v>739</v>
      </c>
      <c r="I89" s="254" t="s">
        <v>717</v>
      </c>
      <c r="J89" s="254">
        <v>20</v>
      </c>
      <c r="K89" s="268"/>
    </row>
    <row r="90" spans="2:11" s="1" customFormat="1" ht="15" customHeight="1">
      <c r="B90" s="277"/>
      <c r="C90" s="254" t="s">
        <v>740</v>
      </c>
      <c r="D90" s="254"/>
      <c r="E90" s="254"/>
      <c r="F90" s="276" t="s">
        <v>721</v>
      </c>
      <c r="G90" s="275"/>
      <c r="H90" s="254" t="s">
        <v>741</v>
      </c>
      <c r="I90" s="254" t="s">
        <v>717</v>
      </c>
      <c r="J90" s="254">
        <v>50</v>
      </c>
      <c r="K90" s="268"/>
    </row>
    <row r="91" spans="2:11" s="1" customFormat="1" ht="15" customHeight="1">
      <c r="B91" s="277"/>
      <c r="C91" s="254" t="s">
        <v>742</v>
      </c>
      <c r="D91" s="254"/>
      <c r="E91" s="254"/>
      <c r="F91" s="276" t="s">
        <v>721</v>
      </c>
      <c r="G91" s="275"/>
      <c r="H91" s="254" t="s">
        <v>742</v>
      </c>
      <c r="I91" s="254" t="s">
        <v>717</v>
      </c>
      <c r="J91" s="254">
        <v>50</v>
      </c>
      <c r="K91" s="268"/>
    </row>
    <row r="92" spans="2:11" s="1" customFormat="1" ht="15" customHeight="1">
      <c r="B92" s="277"/>
      <c r="C92" s="254" t="s">
        <v>743</v>
      </c>
      <c r="D92" s="254"/>
      <c r="E92" s="254"/>
      <c r="F92" s="276" t="s">
        <v>721</v>
      </c>
      <c r="G92" s="275"/>
      <c r="H92" s="254" t="s">
        <v>744</v>
      </c>
      <c r="I92" s="254" t="s">
        <v>717</v>
      </c>
      <c r="J92" s="254">
        <v>255</v>
      </c>
      <c r="K92" s="268"/>
    </row>
    <row r="93" spans="2:11" s="1" customFormat="1" ht="15" customHeight="1">
      <c r="B93" s="277"/>
      <c r="C93" s="254" t="s">
        <v>745</v>
      </c>
      <c r="D93" s="254"/>
      <c r="E93" s="254"/>
      <c r="F93" s="276" t="s">
        <v>715</v>
      </c>
      <c r="G93" s="275"/>
      <c r="H93" s="254" t="s">
        <v>746</v>
      </c>
      <c r="I93" s="254" t="s">
        <v>747</v>
      </c>
      <c r="J93" s="254"/>
      <c r="K93" s="268"/>
    </row>
    <row r="94" spans="2:11" s="1" customFormat="1" ht="15" customHeight="1">
      <c r="B94" s="277"/>
      <c r="C94" s="254" t="s">
        <v>748</v>
      </c>
      <c r="D94" s="254"/>
      <c r="E94" s="254"/>
      <c r="F94" s="276" t="s">
        <v>715</v>
      </c>
      <c r="G94" s="275"/>
      <c r="H94" s="254" t="s">
        <v>749</v>
      </c>
      <c r="I94" s="254" t="s">
        <v>750</v>
      </c>
      <c r="J94" s="254"/>
      <c r="K94" s="268"/>
    </row>
    <row r="95" spans="2:11" s="1" customFormat="1" ht="15" customHeight="1">
      <c r="B95" s="277"/>
      <c r="C95" s="254" t="s">
        <v>751</v>
      </c>
      <c r="D95" s="254"/>
      <c r="E95" s="254"/>
      <c r="F95" s="276" t="s">
        <v>715</v>
      </c>
      <c r="G95" s="275"/>
      <c r="H95" s="254" t="s">
        <v>751</v>
      </c>
      <c r="I95" s="254" t="s">
        <v>750</v>
      </c>
      <c r="J95" s="254"/>
      <c r="K95" s="268"/>
    </row>
    <row r="96" spans="2:11" s="1" customFormat="1" ht="15" customHeight="1">
      <c r="B96" s="277"/>
      <c r="C96" s="254" t="s">
        <v>46</v>
      </c>
      <c r="D96" s="254"/>
      <c r="E96" s="254"/>
      <c r="F96" s="276" t="s">
        <v>715</v>
      </c>
      <c r="G96" s="275"/>
      <c r="H96" s="254" t="s">
        <v>752</v>
      </c>
      <c r="I96" s="254" t="s">
        <v>750</v>
      </c>
      <c r="J96" s="254"/>
      <c r="K96" s="268"/>
    </row>
    <row r="97" spans="2:11" s="1" customFormat="1" ht="15" customHeight="1">
      <c r="B97" s="277"/>
      <c r="C97" s="254" t="s">
        <v>56</v>
      </c>
      <c r="D97" s="254"/>
      <c r="E97" s="254"/>
      <c r="F97" s="276" t="s">
        <v>715</v>
      </c>
      <c r="G97" s="275"/>
      <c r="H97" s="254" t="s">
        <v>753</v>
      </c>
      <c r="I97" s="254" t="s">
        <v>750</v>
      </c>
      <c r="J97" s="254"/>
      <c r="K97" s="268"/>
    </row>
    <row r="98" spans="2:11" s="1" customFormat="1" ht="15" customHeight="1">
      <c r="B98" s="280"/>
      <c r="C98" s="281"/>
      <c r="D98" s="281"/>
      <c r="E98" s="281"/>
      <c r="F98" s="281"/>
      <c r="G98" s="281"/>
      <c r="H98" s="281"/>
      <c r="I98" s="281"/>
      <c r="J98" s="281"/>
      <c r="K98" s="282"/>
    </row>
    <row r="99" spans="2:11" s="1" customFormat="1" ht="18.75" customHeight="1">
      <c r="B99" s="283"/>
      <c r="C99" s="284"/>
      <c r="D99" s="284"/>
      <c r="E99" s="284"/>
      <c r="F99" s="284"/>
      <c r="G99" s="284"/>
      <c r="H99" s="284"/>
      <c r="I99" s="284"/>
      <c r="J99" s="284"/>
      <c r="K99" s="283"/>
    </row>
    <row r="100" spans="2:11" s="1" customFormat="1" ht="18.75" customHeight="1">
      <c r="B100" s="262"/>
      <c r="C100" s="262"/>
      <c r="D100" s="262"/>
      <c r="E100" s="262"/>
      <c r="F100" s="262"/>
      <c r="G100" s="262"/>
      <c r="H100" s="262"/>
      <c r="I100" s="262"/>
      <c r="J100" s="262"/>
      <c r="K100" s="262"/>
    </row>
    <row r="101" spans="2:11" s="1" customFormat="1" ht="7.5" customHeight="1">
      <c r="B101" s="263"/>
      <c r="C101" s="264"/>
      <c r="D101" s="264"/>
      <c r="E101" s="264"/>
      <c r="F101" s="264"/>
      <c r="G101" s="264"/>
      <c r="H101" s="264"/>
      <c r="I101" s="264"/>
      <c r="J101" s="264"/>
      <c r="K101" s="265"/>
    </row>
    <row r="102" spans="2:11" s="1" customFormat="1" ht="45" customHeight="1">
      <c r="B102" s="266"/>
      <c r="C102" s="267" t="s">
        <v>754</v>
      </c>
      <c r="D102" s="267"/>
      <c r="E102" s="267"/>
      <c r="F102" s="267"/>
      <c r="G102" s="267"/>
      <c r="H102" s="267"/>
      <c r="I102" s="267"/>
      <c r="J102" s="267"/>
      <c r="K102" s="268"/>
    </row>
    <row r="103" spans="2:11" s="1" customFormat="1" ht="17.25" customHeight="1">
      <c r="B103" s="266"/>
      <c r="C103" s="269" t="s">
        <v>709</v>
      </c>
      <c r="D103" s="269"/>
      <c r="E103" s="269"/>
      <c r="F103" s="269" t="s">
        <v>710</v>
      </c>
      <c r="G103" s="270"/>
      <c r="H103" s="269" t="s">
        <v>62</v>
      </c>
      <c r="I103" s="269" t="s">
        <v>65</v>
      </c>
      <c r="J103" s="269" t="s">
        <v>711</v>
      </c>
      <c r="K103" s="268"/>
    </row>
    <row r="104" spans="2:11" s="1" customFormat="1" ht="17.25" customHeight="1">
      <c r="B104" s="266"/>
      <c r="C104" s="271" t="s">
        <v>712</v>
      </c>
      <c r="D104" s="271"/>
      <c r="E104" s="271"/>
      <c r="F104" s="272" t="s">
        <v>713</v>
      </c>
      <c r="G104" s="273"/>
      <c r="H104" s="271"/>
      <c r="I104" s="271"/>
      <c r="J104" s="271" t="s">
        <v>714</v>
      </c>
      <c r="K104" s="268"/>
    </row>
    <row r="105" spans="2:11" s="1" customFormat="1" ht="5.25" customHeight="1">
      <c r="B105" s="266"/>
      <c r="C105" s="269"/>
      <c r="D105" s="269"/>
      <c r="E105" s="269"/>
      <c r="F105" s="269"/>
      <c r="G105" s="285"/>
      <c r="H105" s="269"/>
      <c r="I105" s="269"/>
      <c r="J105" s="269"/>
      <c r="K105" s="268"/>
    </row>
    <row r="106" spans="2:11" s="1" customFormat="1" ht="15" customHeight="1">
      <c r="B106" s="266"/>
      <c r="C106" s="254" t="s">
        <v>61</v>
      </c>
      <c r="D106" s="274"/>
      <c r="E106" s="274"/>
      <c r="F106" s="276" t="s">
        <v>715</v>
      </c>
      <c r="G106" s="285"/>
      <c r="H106" s="254" t="s">
        <v>755</v>
      </c>
      <c r="I106" s="254" t="s">
        <v>717</v>
      </c>
      <c r="J106" s="254">
        <v>20</v>
      </c>
      <c r="K106" s="268"/>
    </row>
    <row r="107" spans="2:11" s="1" customFormat="1" ht="15" customHeight="1">
      <c r="B107" s="266"/>
      <c r="C107" s="254" t="s">
        <v>718</v>
      </c>
      <c r="D107" s="254"/>
      <c r="E107" s="254"/>
      <c r="F107" s="276" t="s">
        <v>715</v>
      </c>
      <c r="G107" s="254"/>
      <c r="H107" s="254" t="s">
        <v>755</v>
      </c>
      <c r="I107" s="254" t="s">
        <v>717</v>
      </c>
      <c r="J107" s="254">
        <v>120</v>
      </c>
      <c r="K107" s="268"/>
    </row>
    <row r="108" spans="2:11" s="1" customFormat="1" ht="15" customHeight="1">
      <c r="B108" s="277"/>
      <c r="C108" s="254" t="s">
        <v>720</v>
      </c>
      <c r="D108" s="254"/>
      <c r="E108" s="254"/>
      <c r="F108" s="276" t="s">
        <v>721</v>
      </c>
      <c r="G108" s="254"/>
      <c r="H108" s="254" t="s">
        <v>755</v>
      </c>
      <c r="I108" s="254" t="s">
        <v>717</v>
      </c>
      <c r="J108" s="254">
        <v>50</v>
      </c>
      <c r="K108" s="268"/>
    </row>
    <row r="109" spans="2:11" s="1" customFormat="1" ht="15" customHeight="1">
      <c r="B109" s="277"/>
      <c r="C109" s="254" t="s">
        <v>723</v>
      </c>
      <c r="D109" s="254"/>
      <c r="E109" s="254"/>
      <c r="F109" s="276" t="s">
        <v>715</v>
      </c>
      <c r="G109" s="254"/>
      <c r="H109" s="254" t="s">
        <v>755</v>
      </c>
      <c r="I109" s="254" t="s">
        <v>725</v>
      </c>
      <c r="J109" s="254"/>
      <c r="K109" s="268"/>
    </row>
    <row r="110" spans="2:11" s="1" customFormat="1" ht="15" customHeight="1">
      <c r="B110" s="277"/>
      <c r="C110" s="254" t="s">
        <v>734</v>
      </c>
      <c r="D110" s="254"/>
      <c r="E110" s="254"/>
      <c r="F110" s="276" t="s">
        <v>721</v>
      </c>
      <c r="G110" s="254"/>
      <c r="H110" s="254" t="s">
        <v>755</v>
      </c>
      <c r="I110" s="254" t="s">
        <v>717</v>
      </c>
      <c r="J110" s="254">
        <v>50</v>
      </c>
      <c r="K110" s="268"/>
    </row>
    <row r="111" spans="2:11" s="1" customFormat="1" ht="15" customHeight="1">
      <c r="B111" s="277"/>
      <c r="C111" s="254" t="s">
        <v>742</v>
      </c>
      <c r="D111" s="254"/>
      <c r="E111" s="254"/>
      <c r="F111" s="276" t="s">
        <v>721</v>
      </c>
      <c r="G111" s="254"/>
      <c r="H111" s="254" t="s">
        <v>755</v>
      </c>
      <c r="I111" s="254" t="s">
        <v>717</v>
      </c>
      <c r="J111" s="254">
        <v>50</v>
      </c>
      <c r="K111" s="268"/>
    </row>
    <row r="112" spans="2:11" s="1" customFormat="1" ht="15" customHeight="1">
      <c r="B112" s="277"/>
      <c r="C112" s="254" t="s">
        <v>740</v>
      </c>
      <c r="D112" s="254"/>
      <c r="E112" s="254"/>
      <c r="F112" s="276" t="s">
        <v>721</v>
      </c>
      <c r="G112" s="254"/>
      <c r="H112" s="254" t="s">
        <v>755</v>
      </c>
      <c r="I112" s="254" t="s">
        <v>717</v>
      </c>
      <c r="J112" s="254">
        <v>50</v>
      </c>
      <c r="K112" s="268"/>
    </row>
    <row r="113" spans="2:11" s="1" customFormat="1" ht="15" customHeight="1">
      <c r="B113" s="277"/>
      <c r="C113" s="254" t="s">
        <v>61</v>
      </c>
      <c r="D113" s="254"/>
      <c r="E113" s="254"/>
      <c r="F113" s="276" t="s">
        <v>715</v>
      </c>
      <c r="G113" s="254"/>
      <c r="H113" s="254" t="s">
        <v>756</v>
      </c>
      <c r="I113" s="254" t="s">
        <v>717</v>
      </c>
      <c r="J113" s="254">
        <v>20</v>
      </c>
      <c r="K113" s="268"/>
    </row>
    <row r="114" spans="2:11" s="1" customFormat="1" ht="15" customHeight="1">
      <c r="B114" s="277"/>
      <c r="C114" s="254" t="s">
        <v>757</v>
      </c>
      <c r="D114" s="254"/>
      <c r="E114" s="254"/>
      <c r="F114" s="276" t="s">
        <v>715</v>
      </c>
      <c r="G114" s="254"/>
      <c r="H114" s="254" t="s">
        <v>758</v>
      </c>
      <c r="I114" s="254" t="s">
        <v>717</v>
      </c>
      <c r="J114" s="254">
        <v>120</v>
      </c>
      <c r="K114" s="268"/>
    </row>
    <row r="115" spans="2:11" s="1" customFormat="1" ht="15" customHeight="1">
      <c r="B115" s="277"/>
      <c r="C115" s="254" t="s">
        <v>46</v>
      </c>
      <c r="D115" s="254"/>
      <c r="E115" s="254"/>
      <c r="F115" s="276" t="s">
        <v>715</v>
      </c>
      <c r="G115" s="254"/>
      <c r="H115" s="254" t="s">
        <v>759</v>
      </c>
      <c r="I115" s="254" t="s">
        <v>750</v>
      </c>
      <c r="J115" s="254"/>
      <c r="K115" s="268"/>
    </row>
    <row r="116" spans="2:11" s="1" customFormat="1" ht="15" customHeight="1">
      <c r="B116" s="277"/>
      <c r="C116" s="254" t="s">
        <v>56</v>
      </c>
      <c r="D116" s="254"/>
      <c r="E116" s="254"/>
      <c r="F116" s="276" t="s">
        <v>715</v>
      </c>
      <c r="G116" s="254"/>
      <c r="H116" s="254" t="s">
        <v>760</v>
      </c>
      <c r="I116" s="254" t="s">
        <v>750</v>
      </c>
      <c r="J116" s="254"/>
      <c r="K116" s="268"/>
    </row>
    <row r="117" spans="2:11" s="1" customFormat="1" ht="15" customHeight="1">
      <c r="B117" s="277"/>
      <c r="C117" s="254" t="s">
        <v>65</v>
      </c>
      <c r="D117" s="254"/>
      <c r="E117" s="254"/>
      <c r="F117" s="276" t="s">
        <v>715</v>
      </c>
      <c r="G117" s="254"/>
      <c r="H117" s="254" t="s">
        <v>761</v>
      </c>
      <c r="I117" s="254" t="s">
        <v>762</v>
      </c>
      <c r="J117" s="254"/>
      <c r="K117" s="268"/>
    </row>
    <row r="118" spans="2:11" s="1" customFormat="1" ht="15" customHeight="1">
      <c r="B118" s="280"/>
      <c r="C118" s="286"/>
      <c r="D118" s="286"/>
      <c r="E118" s="286"/>
      <c r="F118" s="286"/>
      <c r="G118" s="286"/>
      <c r="H118" s="286"/>
      <c r="I118" s="286"/>
      <c r="J118" s="286"/>
      <c r="K118" s="282"/>
    </row>
    <row r="119" spans="2:11" s="1" customFormat="1" ht="18.75" customHeight="1">
      <c r="B119" s="287"/>
      <c r="C119" s="251"/>
      <c r="D119" s="251"/>
      <c r="E119" s="251"/>
      <c r="F119" s="288"/>
      <c r="G119" s="251"/>
      <c r="H119" s="251"/>
      <c r="I119" s="251"/>
      <c r="J119" s="251"/>
      <c r="K119" s="287"/>
    </row>
    <row r="120" spans="2:11" s="1" customFormat="1" ht="18.75" customHeight="1">
      <c r="B120" s="262"/>
      <c r="C120" s="262"/>
      <c r="D120" s="262"/>
      <c r="E120" s="262"/>
      <c r="F120" s="262"/>
      <c r="G120" s="262"/>
      <c r="H120" s="262"/>
      <c r="I120" s="262"/>
      <c r="J120" s="262"/>
      <c r="K120" s="262"/>
    </row>
    <row r="121" spans="2:11" s="1" customFormat="1" ht="7.5" customHeight="1">
      <c r="B121" s="289"/>
      <c r="C121" s="290"/>
      <c r="D121" s="290"/>
      <c r="E121" s="290"/>
      <c r="F121" s="290"/>
      <c r="G121" s="290"/>
      <c r="H121" s="290"/>
      <c r="I121" s="290"/>
      <c r="J121" s="290"/>
      <c r="K121" s="291"/>
    </row>
    <row r="122" spans="2:11" s="1" customFormat="1" ht="45" customHeight="1">
      <c r="B122" s="292"/>
      <c r="C122" s="245" t="s">
        <v>763</v>
      </c>
      <c r="D122" s="245"/>
      <c r="E122" s="245"/>
      <c r="F122" s="245"/>
      <c r="G122" s="245"/>
      <c r="H122" s="245"/>
      <c r="I122" s="245"/>
      <c r="J122" s="245"/>
      <c r="K122" s="293"/>
    </row>
    <row r="123" spans="2:11" s="1" customFormat="1" ht="17.25" customHeight="1">
      <c r="B123" s="294"/>
      <c r="C123" s="269" t="s">
        <v>709</v>
      </c>
      <c r="D123" s="269"/>
      <c r="E123" s="269"/>
      <c r="F123" s="269" t="s">
        <v>710</v>
      </c>
      <c r="G123" s="270"/>
      <c r="H123" s="269" t="s">
        <v>62</v>
      </c>
      <c r="I123" s="269" t="s">
        <v>65</v>
      </c>
      <c r="J123" s="269" t="s">
        <v>711</v>
      </c>
      <c r="K123" s="295"/>
    </row>
    <row r="124" spans="2:11" s="1" customFormat="1" ht="17.25" customHeight="1">
      <c r="B124" s="294"/>
      <c r="C124" s="271" t="s">
        <v>712</v>
      </c>
      <c r="D124" s="271"/>
      <c r="E124" s="271"/>
      <c r="F124" s="272" t="s">
        <v>713</v>
      </c>
      <c r="G124" s="273"/>
      <c r="H124" s="271"/>
      <c r="I124" s="271"/>
      <c r="J124" s="271" t="s">
        <v>714</v>
      </c>
      <c r="K124" s="295"/>
    </row>
    <row r="125" spans="2:11" s="1" customFormat="1" ht="5.25" customHeight="1">
      <c r="B125" s="296"/>
      <c r="C125" s="274"/>
      <c r="D125" s="274"/>
      <c r="E125" s="274"/>
      <c r="F125" s="274"/>
      <c r="G125" s="254"/>
      <c r="H125" s="274"/>
      <c r="I125" s="274"/>
      <c r="J125" s="274"/>
      <c r="K125" s="297"/>
    </row>
    <row r="126" spans="2:11" s="1" customFormat="1" ht="15" customHeight="1">
      <c r="B126" s="296"/>
      <c r="C126" s="254" t="s">
        <v>718</v>
      </c>
      <c r="D126" s="274"/>
      <c r="E126" s="274"/>
      <c r="F126" s="276" t="s">
        <v>715</v>
      </c>
      <c r="G126" s="254"/>
      <c r="H126" s="254" t="s">
        <v>755</v>
      </c>
      <c r="I126" s="254" t="s">
        <v>717</v>
      </c>
      <c r="J126" s="254">
        <v>120</v>
      </c>
      <c r="K126" s="298"/>
    </row>
    <row r="127" spans="2:11" s="1" customFormat="1" ht="15" customHeight="1">
      <c r="B127" s="296"/>
      <c r="C127" s="254" t="s">
        <v>764</v>
      </c>
      <c r="D127" s="254"/>
      <c r="E127" s="254"/>
      <c r="F127" s="276" t="s">
        <v>715</v>
      </c>
      <c r="G127" s="254"/>
      <c r="H127" s="254" t="s">
        <v>765</v>
      </c>
      <c r="I127" s="254" t="s">
        <v>717</v>
      </c>
      <c r="J127" s="254" t="s">
        <v>766</v>
      </c>
      <c r="K127" s="298"/>
    </row>
    <row r="128" spans="2:11" s="1" customFormat="1" ht="15" customHeight="1">
      <c r="B128" s="296"/>
      <c r="C128" s="254" t="s">
        <v>663</v>
      </c>
      <c r="D128" s="254"/>
      <c r="E128" s="254"/>
      <c r="F128" s="276" t="s">
        <v>715</v>
      </c>
      <c r="G128" s="254"/>
      <c r="H128" s="254" t="s">
        <v>767</v>
      </c>
      <c r="I128" s="254" t="s">
        <v>717</v>
      </c>
      <c r="J128" s="254" t="s">
        <v>766</v>
      </c>
      <c r="K128" s="298"/>
    </row>
    <row r="129" spans="2:11" s="1" customFormat="1" ht="15" customHeight="1">
      <c r="B129" s="296"/>
      <c r="C129" s="254" t="s">
        <v>726</v>
      </c>
      <c r="D129" s="254"/>
      <c r="E129" s="254"/>
      <c r="F129" s="276" t="s">
        <v>721</v>
      </c>
      <c r="G129" s="254"/>
      <c r="H129" s="254" t="s">
        <v>727</v>
      </c>
      <c r="I129" s="254" t="s">
        <v>717</v>
      </c>
      <c r="J129" s="254">
        <v>15</v>
      </c>
      <c r="K129" s="298"/>
    </row>
    <row r="130" spans="2:11" s="1" customFormat="1" ht="15" customHeight="1">
      <c r="B130" s="296"/>
      <c r="C130" s="278" t="s">
        <v>728</v>
      </c>
      <c r="D130" s="278"/>
      <c r="E130" s="278"/>
      <c r="F130" s="279" t="s">
        <v>721</v>
      </c>
      <c r="G130" s="278"/>
      <c r="H130" s="278" t="s">
        <v>729</v>
      </c>
      <c r="I130" s="278" t="s">
        <v>717</v>
      </c>
      <c r="J130" s="278">
        <v>15</v>
      </c>
      <c r="K130" s="298"/>
    </row>
    <row r="131" spans="2:11" s="1" customFormat="1" ht="15" customHeight="1">
      <c r="B131" s="296"/>
      <c r="C131" s="278" t="s">
        <v>730</v>
      </c>
      <c r="D131" s="278"/>
      <c r="E131" s="278"/>
      <c r="F131" s="279" t="s">
        <v>721</v>
      </c>
      <c r="G131" s="278"/>
      <c r="H131" s="278" t="s">
        <v>731</v>
      </c>
      <c r="I131" s="278" t="s">
        <v>717</v>
      </c>
      <c r="J131" s="278">
        <v>20</v>
      </c>
      <c r="K131" s="298"/>
    </row>
    <row r="132" spans="2:11" s="1" customFormat="1" ht="15" customHeight="1">
      <c r="B132" s="296"/>
      <c r="C132" s="278" t="s">
        <v>732</v>
      </c>
      <c r="D132" s="278"/>
      <c r="E132" s="278"/>
      <c r="F132" s="279" t="s">
        <v>721</v>
      </c>
      <c r="G132" s="278"/>
      <c r="H132" s="278" t="s">
        <v>733</v>
      </c>
      <c r="I132" s="278" t="s">
        <v>717</v>
      </c>
      <c r="J132" s="278">
        <v>20</v>
      </c>
      <c r="K132" s="298"/>
    </row>
    <row r="133" spans="2:11" s="1" customFormat="1" ht="15" customHeight="1">
      <c r="B133" s="296"/>
      <c r="C133" s="254" t="s">
        <v>720</v>
      </c>
      <c r="D133" s="254"/>
      <c r="E133" s="254"/>
      <c r="F133" s="276" t="s">
        <v>721</v>
      </c>
      <c r="G133" s="254"/>
      <c r="H133" s="254" t="s">
        <v>755</v>
      </c>
      <c r="I133" s="254" t="s">
        <v>717</v>
      </c>
      <c r="J133" s="254">
        <v>50</v>
      </c>
      <c r="K133" s="298"/>
    </row>
    <row r="134" spans="2:11" s="1" customFormat="1" ht="15" customHeight="1">
      <c r="B134" s="296"/>
      <c r="C134" s="254" t="s">
        <v>734</v>
      </c>
      <c r="D134" s="254"/>
      <c r="E134" s="254"/>
      <c r="F134" s="276" t="s">
        <v>721</v>
      </c>
      <c r="G134" s="254"/>
      <c r="H134" s="254" t="s">
        <v>755</v>
      </c>
      <c r="I134" s="254" t="s">
        <v>717</v>
      </c>
      <c r="J134" s="254">
        <v>50</v>
      </c>
      <c r="K134" s="298"/>
    </row>
    <row r="135" spans="2:11" s="1" customFormat="1" ht="15" customHeight="1">
      <c r="B135" s="296"/>
      <c r="C135" s="254" t="s">
        <v>740</v>
      </c>
      <c r="D135" s="254"/>
      <c r="E135" s="254"/>
      <c r="F135" s="276" t="s">
        <v>721</v>
      </c>
      <c r="G135" s="254"/>
      <c r="H135" s="254" t="s">
        <v>755</v>
      </c>
      <c r="I135" s="254" t="s">
        <v>717</v>
      </c>
      <c r="J135" s="254">
        <v>50</v>
      </c>
      <c r="K135" s="298"/>
    </row>
    <row r="136" spans="2:11" s="1" customFormat="1" ht="15" customHeight="1">
      <c r="B136" s="296"/>
      <c r="C136" s="254" t="s">
        <v>742</v>
      </c>
      <c r="D136" s="254"/>
      <c r="E136" s="254"/>
      <c r="F136" s="276" t="s">
        <v>721</v>
      </c>
      <c r="G136" s="254"/>
      <c r="H136" s="254" t="s">
        <v>755</v>
      </c>
      <c r="I136" s="254" t="s">
        <v>717</v>
      </c>
      <c r="J136" s="254">
        <v>50</v>
      </c>
      <c r="K136" s="298"/>
    </row>
    <row r="137" spans="2:11" s="1" customFormat="1" ht="15" customHeight="1">
      <c r="B137" s="296"/>
      <c r="C137" s="254" t="s">
        <v>743</v>
      </c>
      <c r="D137" s="254"/>
      <c r="E137" s="254"/>
      <c r="F137" s="276" t="s">
        <v>721</v>
      </c>
      <c r="G137" s="254"/>
      <c r="H137" s="254" t="s">
        <v>768</v>
      </c>
      <c r="I137" s="254" t="s">
        <v>717</v>
      </c>
      <c r="J137" s="254">
        <v>255</v>
      </c>
      <c r="K137" s="298"/>
    </row>
    <row r="138" spans="2:11" s="1" customFormat="1" ht="15" customHeight="1">
      <c r="B138" s="296"/>
      <c r="C138" s="254" t="s">
        <v>745</v>
      </c>
      <c r="D138" s="254"/>
      <c r="E138" s="254"/>
      <c r="F138" s="276" t="s">
        <v>715</v>
      </c>
      <c r="G138" s="254"/>
      <c r="H138" s="254" t="s">
        <v>769</v>
      </c>
      <c r="I138" s="254" t="s">
        <v>747</v>
      </c>
      <c r="J138" s="254"/>
      <c r="K138" s="298"/>
    </row>
    <row r="139" spans="2:11" s="1" customFormat="1" ht="15" customHeight="1">
      <c r="B139" s="296"/>
      <c r="C139" s="254" t="s">
        <v>748</v>
      </c>
      <c r="D139" s="254"/>
      <c r="E139" s="254"/>
      <c r="F139" s="276" t="s">
        <v>715</v>
      </c>
      <c r="G139" s="254"/>
      <c r="H139" s="254" t="s">
        <v>770</v>
      </c>
      <c r="I139" s="254" t="s">
        <v>750</v>
      </c>
      <c r="J139" s="254"/>
      <c r="K139" s="298"/>
    </row>
    <row r="140" spans="2:11" s="1" customFormat="1" ht="15" customHeight="1">
      <c r="B140" s="296"/>
      <c r="C140" s="254" t="s">
        <v>751</v>
      </c>
      <c r="D140" s="254"/>
      <c r="E140" s="254"/>
      <c r="F140" s="276" t="s">
        <v>715</v>
      </c>
      <c r="G140" s="254"/>
      <c r="H140" s="254" t="s">
        <v>751</v>
      </c>
      <c r="I140" s="254" t="s">
        <v>750</v>
      </c>
      <c r="J140" s="254"/>
      <c r="K140" s="298"/>
    </row>
    <row r="141" spans="2:11" s="1" customFormat="1" ht="15" customHeight="1">
      <c r="B141" s="296"/>
      <c r="C141" s="254" t="s">
        <v>46</v>
      </c>
      <c r="D141" s="254"/>
      <c r="E141" s="254"/>
      <c r="F141" s="276" t="s">
        <v>715</v>
      </c>
      <c r="G141" s="254"/>
      <c r="H141" s="254" t="s">
        <v>771</v>
      </c>
      <c r="I141" s="254" t="s">
        <v>750</v>
      </c>
      <c r="J141" s="254"/>
      <c r="K141" s="298"/>
    </row>
    <row r="142" spans="2:11" s="1" customFormat="1" ht="15" customHeight="1">
      <c r="B142" s="296"/>
      <c r="C142" s="254" t="s">
        <v>772</v>
      </c>
      <c r="D142" s="254"/>
      <c r="E142" s="254"/>
      <c r="F142" s="276" t="s">
        <v>715</v>
      </c>
      <c r="G142" s="254"/>
      <c r="H142" s="254" t="s">
        <v>773</v>
      </c>
      <c r="I142" s="254" t="s">
        <v>750</v>
      </c>
      <c r="J142" s="254"/>
      <c r="K142" s="298"/>
    </row>
    <row r="143" spans="2:11" s="1" customFormat="1" ht="15" customHeight="1">
      <c r="B143" s="299"/>
      <c r="C143" s="300"/>
      <c r="D143" s="300"/>
      <c r="E143" s="300"/>
      <c r="F143" s="300"/>
      <c r="G143" s="300"/>
      <c r="H143" s="300"/>
      <c r="I143" s="300"/>
      <c r="J143" s="300"/>
      <c r="K143" s="301"/>
    </row>
    <row r="144" spans="2:11" s="1" customFormat="1" ht="18.75" customHeight="1">
      <c r="B144" s="251"/>
      <c r="C144" s="251"/>
      <c r="D144" s="251"/>
      <c r="E144" s="251"/>
      <c r="F144" s="288"/>
      <c r="G144" s="251"/>
      <c r="H144" s="251"/>
      <c r="I144" s="251"/>
      <c r="J144" s="251"/>
      <c r="K144" s="251"/>
    </row>
    <row r="145" spans="2:11" s="1" customFormat="1" ht="18.75" customHeight="1">
      <c r="B145" s="262"/>
      <c r="C145" s="262"/>
      <c r="D145" s="262"/>
      <c r="E145" s="262"/>
      <c r="F145" s="262"/>
      <c r="G145" s="262"/>
      <c r="H145" s="262"/>
      <c r="I145" s="262"/>
      <c r="J145" s="262"/>
      <c r="K145" s="262"/>
    </row>
    <row r="146" spans="2:11" s="1" customFormat="1" ht="7.5" customHeight="1">
      <c r="B146" s="263"/>
      <c r="C146" s="264"/>
      <c r="D146" s="264"/>
      <c r="E146" s="264"/>
      <c r="F146" s="264"/>
      <c r="G146" s="264"/>
      <c r="H146" s="264"/>
      <c r="I146" s="264"/>
      <c r="J146" s="264"/>
      <c r="K146" s="265"/>
    </row>
    <row r="147" spans="2:11" s="1" customFormat="1" ht="45" customHeight="1">
      <c r="B147" s="266"/>
      <c r="C147" s="267" t="s">
        <v>774</v>
      </c>
      <c r="D147" s="267"/>
      <c r="E147" s="267"/>
      <c r="F147" s="267"/>
      <c r="G147" s="267"/>
      <c r="H147" s="267"/>
      <c r="I147" s="267"/>
      <c r="J147" s="267"/>
      <c r="K147" s="268"/>
    </row>
    <row r="148" spans="2:11" s="1" customFormat="1" ht="17.25" customHeight="1">
      <c r="B148" s="266"/>
      <c r="C148" s="269" t="s">
        <v>709</v>
      </c>
      <c r="D148" s="269"/>
      <c r="E148" s="269"/>
      <c r="F148" s="269" t="s">
        <v>710</v>
      </c>
      <c r="G148" s="270"/>
      <c r="H148" s="269" t="s">
        <v>62</v>
      </c>
      <c r="I148" s="269" t="s">
        <v>65</v>
      </c>
      <c r="J148" s="269" t="s">
        <v>711</v>
      </c>
      <c r="K148" s="268"/>
    </row>
    <row r="149" spans="2:11" s="1" customFormat="1" ht="17.25" customHeight="1">
      <c r="B149" s="266"/>
      <c r="C149" s="271" t="s">
        <v>712</v>
      </c>
      <c r="D149" s="271"/>
      <c r="E149" s="271"/>
      <c r="F149" s="272" t="s">
        <v>713</v>
      </c>
      <c r="G149" s="273"/>
      <c r="H149" s="271"/>
      <c r="I149" s="271"/>
      <c r="J149" s="271" t="s">
        <v>714</v>
      </c>
      <c r="K149" s="268"/>
    </row>
    <row r="150" spans="2:11" s="1" customFormat="1" ht="5.25" customHeight="1">
      <c r="B150" s="277"/>
      <c r="C150" s="274"/>
      <c r="D150" s="274"/>
      <c r="E150" s="274"/>
      <c r="F150" s="274"/>
      <c r="G150" s="275"/>
      <c r="H150" s="274"/>
      <c r="I150" s="274"/>
      <c r="J150" s="274"/>
      <c r="K150" s="298"/>
    </row>
    <row r="151" spans="2:11" s="1" customFormat="1" ht="15" customHeight="1">
      <c r="B151" s="277"/>
      <c r="C151" s="302" t="s">
        <v>718</v>
      </c>
      <c r="D151" s="254"/>
      <c r="E151" s="254"/>
      <c r="F151" s="303" t="s">
        <v>715</v>
      </c>
      <c r="G151" s="254"/>
      <c r="H151" s="302" t="s">
        <v>755</v>
      </c>
      <c r="I151" s="302" t="s">
        <v>717</v>
      </c>
      <c r="J151" s="302">
        <v>120</v>
      </c>
      <c r="K151" s="298"/>
    </row>
    <row r="152" spans="2:11" s="1" customFormat="1" ht="15" customHeight="1">
      <c r="B152" s="277"/>
      <c r="C152" s="302" t="s">
        <v>764</v>
      </c>
      <c r="D152" s="254"/>
      <c r="E152" s="254"/>
      <c r="F152" s="303" t="s">
        <v>715</v>
      </c>
      <c r="G152" s="254"/>
      <c r="H152" s="302" t="s">
        <v>775</v>
      </c>
      <c r="I152" s="302" t="s">
        <v>717</v>
      </c>
      <c r="J152" s="302" t="s">
        <v>766</v>
      </c>
      <c r="K152" s="298"/>
    </row>
    <row r="153" spans="2:11" s="1" customFormat="1" ht="15" customHeight="1">
      <c r="B153" s="277"/>
      <c r="C153" s="302" t="s">
        <v>663</v>
      </c>
      <c r="D153" s="254"/>
      <c r="E153" s="254"/>
      <c r="F153" s="303" t="s">
        <v>715</v>
      </c>
      <c r="G153" s="254"/>
      <c r="H153" s="302" t="s">
        <v>776</v>
      </c>
      <c r="I153" s="302" t="s">
        <v>717</v>
      </c>
      <c r="J153" s="302" t="s">
        <v>766</v>
      </c>
      <c r="K153" s="298"/>
    </row>
    <row r="154" spans="2:11" s="1" customFormat="1" ht="15" customHeight="1">
      <c r="B154" s="277"/>
      <c r="C154" s="302" t="s">
        <v>720</v>
      </c>
      <c r="D154" s="254"/>
      <c r="E154" s="254"/>
      <c r="F154" s="303" t="s">
        <v>721</v>
      </c>
      <c r="G154" s="254"/>
      <c r="H154" s="302" t="s">
        <v>755</v>
      </c>
      <c r="I154" s="302" t="s">
        <v>717</v>
      </c>
      <c r="J154" s="302">
        <v>50</v>
      </c>
      <c r="K154" s="298"/>
    </row>
    <row r="155" spans="2:11" s="1" customFormat="1" ht="15" customHeight="1">
      <c r="B155" s="277"/>
      <c r="C155" s="302" t="s">
        <v>723</v>
      </c>
      <c r="D155" s="254"/>
      <c r="E155" s="254"/>
      <c r="F155" s="303" t="s">
        <v>715</v>
      </c>
      <c r="G155" s="254"/>
      <c r="H155" s="302" t="s">
        <v>755</v>
      </c>
      <c r="I155" s="302" t="s">
        <v>725</v>
      </c>
      <c r="J155" s="302"/>
      <c r="K155" s="298"/>
    </row>
    <row r="156" spans="2:11" s="1" customFormat="1" ht="15" customHeight="1">
      <c r="B156" s="277"/>
      <c r="C156" s="302" t="s">
        <v>734</v>
      </c>
      <c r="D156" s="254"/>
      <c r="E156" s="254"/>
      <c r="F156" s="303" t="s">
        <v>721</v>
      </c>
      <c r="G156" s="254"/>
      <c r="H156" s="302" t="s">
        <v>755</v>
      </c>
      <c r="I156" s="302" t="s">
        <v>717</v>
      </c>
      <c r="J156" s="302">
        <v>50</v>
      </c>
      <c r="K156" s="298"/>
    </row>
    <row r="157" spans="2:11" s="1" customFormat="1" ht="15" customHeight="1">
      <c r="B157" s="277"/>
      <c r="C157" s="302" t="s">
        <v>742</v>
      </c>
      <c r="D157" s="254"/>
      <c r="E157" s="254"/>
      <c r="F157" s="303" t="s">
        <v>721</v>
      </c>
      <c r="G157" s="254"/>
      <c r="H157" s="302" t="s">
        <v>755</v>
      </c>
      <c r="I157" s="302" t="s">
        <v>717</v>
      </c>
      <c r="J157" s="302">
        <v>50</v>
      </c>
      <c r="K157" s="298"/>
    </row>
    <row r="158" spans="2:11" s="1" customFormat="1" ht="15" customHeight="1">
      <c r="B158" s="277"/>
      <c r="C158" s="302" t="s">
        <v>740</v>
      </c>
      <c r="D158" s="254"/>
      <c r="E158" s="254"/>
      <c r="F158" s="303" t="s">
        <v>721</v>
      </c>
      <c r="G158" s="254"/>
      <c r="H158" s="302" t="s">
        <v>755</v>
      </c>
      <c r="I158" s="302" t="s">
        <v>717</v>
      </c>
      <c r="J158" s="302">
        <v>50</v>
      </c>
      <c r="K158" s="298"/>
    </row>
    <row r="159" spans="2:11" s="1" customFormat="1" ht="15" customHeight="1">
      <c r="B159" s="277"/>
      <c r="C159" s="302" t="s">
        <v>98</v>
      </c>
      <c r="D159" s="254"/>
      <c r="E159" s="254"/>
      <c r="F159" s="303" t="s">
        <v>715</v>
      </c>
      <c r="G159" s="254"/>
      <c r="H159" s="302" t="s">
        <v>777</v>
      </c>
      <c r="I159" s="302" t="s">
        <v>717</v>
      </c>
      <c r="J159" s="302" t="s">
        <v>778</v>
      </c>
      <c r="K159" s="298"/>
    </row>
    <row r="160" spans="2:11" s="1" customFormat="1" ht="15" customHeight="1">
      <c r="B160" s="277"/>
      <c r="C160" s="302" t="s">
        <v>779</v>
      </c>
      <c r="D160" s="254"/>
      <c r="E160" s="254"/>
      <c r="F160" s="303" t="s">
        <v>715</v>
      </c>
      <c r="G160" s="254"/>
      <c r="H160" s="302" t="s">
        <v>780</v>
      </c>
      <c r="I160" s="302" t="s">
        <v>750</v>
      </c>
      <c r="J160" s="302"/>
      <c r="K160" s="298"/>
    </row>
    <row r="161" spans="2:11" s="1" customFormat="1" ht="15" customHeight="1">
      <c r="B161" s="304"/>
      <c r="C161" s="286"/>
      <c r="D161" s="286"/>
      <c r="E161" s="286"/>
      <c r="F161" s="286"/>
      <c r="G161" s="286"/>
      <c r="H161" s="286"/>
      <c r="I161" s="286"/>
      <c r="J161" s="286"/>
      <c r="K161" s="305"/>
    </row>
    <row r="162" spans="2:11" s="1" customFormat="1" ht="18.75" customHeight="1">
      <c r="B162" s="251"/>
      <c r="C162" s="254"/>
      <c r="D162" s="254"/>
      <c r="E162" s="254"/>
      <c r="F162" s="276"/>
      <c r="G162" s="254"/>
      <c r="H162" s="254"/>
      <c r="I162" s="254"/>
      <c r="J162" s="254"/>
      <c r="K162" s="251"/>
    </row>
    <row r="163" spans="2:11" s="1" customFormat="1" ht="18.75" customHeight="1">
      <c r="B163" s="262"/>
      <c r="C163" s="262"/>
      <c r="D163" s="262"/>
      <c r="E163" s="262"/>
      <c r="F163" s="262"/>
      <c r="G163" s="262"/>
      <c r="H163" s="262"/>
      <c r="I163" s="262"/>
      <c r="J163" s="262"/>
      <c r="K163" s="262"/>
    </row>
    <row r="164" spans="2:11" s="1" customFormat="1" ht="7.5" customHeight="1">
      <c r="B164" s="241"/>
      <c r="C164" s="242"/>
      <c r="D164" s="242"/>
      <c r="E164" s="242"/>
      <c r="F164" s="242"/>
      <c r="G164" s="242"/>
      <c r="H164" s="242"/>
      <c r="I164" s="242"/>
      <c r="J164" s="242"/>
      <c r="K164" s="243"/>
    </row>
    <row r="165" spans="2:11" s="1" customFormat="1" ht="45" customHeight="1">
      <c r="B165" s="244"/>
      <c r="C165" s="245" t="s">
        <v>781</v>
      </c>
      <c r="D165" s="245"/>
      <c r="E165" s="245"/>
      <c r="F165" s="245"/>
      <c r="G165" s="245"/>
      <c r="H165" s="245"/>
      <c r="I165" s="245"/>
      <c r="J165" s="245"/>
      <c r="K165" s="246"/>
    </row>
    <row r="166" spans="2:11" s="1" customFormat="1" ht="17.25" customHeight="1">
      <c r="B166" s="244"/>
      <c r="C166" s="269" t="s">
        <v>709</v>
      </c>
      <c r="D166" s="269"/>
      <c r="E166" s="269"/>
      <c r="F166" s="269" t="s">
        <v>710</v>
      </c>
      <c r="G166" s="306"/>
      <c r="H166" s="307" t="s">
        <v>62</v>
      </c>
      <c r="I166" s="307" t="s">
        <v>65</v>
      </c>
      <c r="J166" s="269" t="s">
        <v>711</v>
      </c>
      <c r="K166" s="246"/>
    </row>
    <row r="167" spans="2:11" s="1" customFormat="1" ht="17.25" customHeight="1">
      <c r="B167" s="247"/>
      <c r="C167" s="271" t="s">
        <v>712</v>
      </c>
      <c r="D167" s="271"/>
      <c r="E167" s="271"/>
      <c r="F167" s="272" t="s">
        <v>713</v>
      </c>
      <c r="G167" s="308"/>
      <c r="H167" s="309"/>
      <c r="I167" s="309"/>
      <c r="J167" s="271" t="s">
        <v>714</v>
      </c>
      <c r="K167" s="249"/>
    </row>
    <row r="168" spans="2:11" s="1" customFormat="1" ht="5.25" customHeight="1">
      <c r="B168" s="277"/>
      <c r="C168" s="274"/>
      <c r="D168" s="274"/>
      <c r="E168" s="274"/>
      <c r="F168" s="274"/>
      <c r="G168" s="275"/>
      <c r="H168" s="274"/>
      <c r="I168" s="274"/>
      <c r="J168" s="274"/>
      <c r="K168" s="298"/>
    </row>
    <row r="169" spans="2:11" s="1" customFormat="1" ht="15" customHeight="1">
      <c r="B169" s="277"/>
      <c r="C169" s="254" t="s">
        <v>718</v>
      </c>
      <c r="D169" s="254"/>
      <c r="E169" s="254"/>
      <c r="F169" s="276" t="s">
        <v>715</v>
      </c>
      <c r="G169" s="254"/>
      <c r="H169" s="254" t="s">
        <v>755</v>
      </c>
      <c r="I169" s="254" t="s">
        <v>717</v>
      </c>
      <c r="J169" s="254">
        <v>120</v>
      </c>
      <c r="K169" s="298"/>
    </row>
    <row r="170" spans="2:11" s="1" customFormat="1" ht="15" customHeight="1">
      <c r="B170" s="277"/>
      <c r="C170" s="254" t="s">
        <v>764</v>
      </c>
      <c r="D170" s="254"/>
      <c r="E170" s="254"/>
      <c r="F170" s="276" t="s">
        <v>715</v>
      </c>
      <c r="G170" s="254"/>
      <c r="H170" s="254" t="s">
        <v>765</v>
      </c>
      <c r="I170" s="254" t="s">
        <v>717</v>
      </c>
      <c r="J170" s="254" t="s">
        <v>766</v>
      </c>
      <c r="K170" s="298"/>
    </row>
    <row r="171" spans="2:11" s="1" customFormat="1" ht="15" customHeight="1">
      <c r="B171" s="277"/>
      <c r="C171" s="254" t="s">
        <v>663</v>
      </c>
      <c r="D171" s="254"/>
      <c r="E171" s="254"/>
      <c r="F171" s="276" t="s">
        <v>715</v>
      </c>
      <c r="G171" s="254"/>
      <c r="H171" s="254" t="s">
        <v>782</v>
      </c>
      <c r="I171" s="254" t="s">
        <v>717</v>
      </c>
      <c r="J171" s="254" t="s">
        <v>766</v>
      </c>
      <c r="K171" s="298"/>
    </row>
    <row r="172" spans="2:11" s="1" customFormat="1" ht="15" customHeight="1">
      <c r="B172" s="277"/>
      <c r="C172" s="254" t="s">
        <v>720</v>
      </c>
      <c r="D172" s="254"/>
      <c r="E172" s="254"/>
      <c r="F172" s="276" t="s">
        <v>721</v>
      </c>
      <c r="G172" s="254"/>
      <c r="H172" s="254" t="s">
        <v>782</v>
      </c>
      <c r="I172" s="254" t="s">
        <v>717</v>
      </c>
      <c r="J172" s="254">
        <v>50</v>
      </c>
      <c r="K172" s="298"/>
    </row>
    <row r="173" spans="2:11" s="1" customFormat="1" ht="15" customHeight="1">
      <c r="B173" s="277"/>
      <c r="C173" s="254" t="s">
        <v>723</v>
      </c>
      <c r="D173" s="254"/>
      <c r="E173" s="254"/>
      <c r="F173" s="276" t="s">
        <v>715</v>
      </c>
      <c r="G173" s="254"/>
      <c r="H173" s="254" t="s">
        <v>782</v>
      </c>
      <c r="I173" s="254" t="s">
        <v>725</v>
      </c>
      <c r="J173" s="254"/>
      <c r="K173" s="298"/>
    </row>
    <row r="174" spans="2:11" s="1" customFormat="1" ht="15" customHeight="1">
      <c r="B174" s="277"/>
      <c r="C174" s="254" t="s">
        <v>734</v>
      </c>
      <c r="D174" s="254"/>
      <c r="E174" s="254"/>
      <c r="F174" s="276" t="s">
        <v>721</v>
      </c>
      <c r="G174" s="254"/>
      <c r="H174" s="254" t="s">
        <v>782</v>
      </c>
      <c r="I174" s="254" t="s">
        <v>717</v>
      </c>
      <c r="J174" s="254">
        <v>50</v>
      </c>
      <c r="K174" s="298"/>
    </row>
    <row r="175" spans="2:11" s="1" customFormat="1" ht="15" customHeight="1">
      <c r="B175" s="277"/>
      <c r="C175" s="254" t="s">
        <v>742</v>
      </c>
      <c r="D175" s="254"/>
      <c r="E175" s="254"/>
      <c r="F175" s="276" t="s">
        <v>721</v>
      </c>
      <c r="G175" s="254"/>
      <c r="H175" s="254" t="s">
        <v>782</v>
      </c>
      <c r="I175" s="254" t="s">
        <v>717</v>
      </c>
      <c r="J175" s="254">
        <v>50</v>
      </c>
      <c r="K175" s="298"/>
    </row>
    <row r="176" spans="2:11" s="1" customFormat="1" ht="15" customHeight="1">
      <c r="B176" s="277"/>
      <c r="C176" s="254" t="s">
        <v>740</v>
      </c>
      <c r="D176" s="254"/>
      <c r="E176" s="254"/>
      <c r="F176" s="276" t="s">
        <v>721</v>
      </c>
      <c r="G176" s="254"/>
      <c r="H176" s="254" t="s">
        <v>782</v>
      </c>
      <c r="I176" s="254" t="s">
        <v>717</v>
      </c>
      <c r="J176" s="254">
        <v>50</v>
      </c>
      <c r="K176" s="298"/>
    </row>
    <row r="177" spans="2:11" s="1" customFormat="1" ht="15" customHeight="1">
      <c r="B177" s="277"/>
      <c r="C177" s="254" t="s">
        <v>124</v>
      </c>
      <c r="D177" s="254"/>
      <c r="E177" s="254"/>
      <c r="F177" s="276" t="s">
        <v>715</v>
      </c>
      <c r="G177" s="254"/>
      <c r="H177" s="254" t="s">
        <v>783</v>
      </c>
      <c r="I177" s="254" t="s">
        <v>784</v>
      </c>
      <c r="J177" s="254"/>
      <c r="K177" s="298"/>
    </row>
    <row r="178" spans="2:11" s="1" customFormat="1" ht="15" customHeight="1">
      <c r="B178" s="277"/>
      <c r="C178" s="254" t="s">
        <v>65</v>
      </c>
      <c r="D178" s="254"/>
      <c r="E178" s="254"/>
      <c r="F178" s="276" t="s">
        <v>715</v>
      </c>
      <c r="G178" s="254"/>
      <c r="H178" s="254" t="s">
        <v>785</v>
      </c>
      <c r="I178" s="254" t="s">
        <v>786</v>
      </c>
      <c r="J178" s="254">
        <v>1</v>
      </c>
      <c r="K178" s="298"/>
    </row>
    <row r="179" spans="2:11" s="1" customFormat="1" ht="15" customHeight="1">
      <c r="B179" s="277"/>
      <c r="C179" s="254" t="s">
        <v>61</v>
      </c>
      <c r="D179" s="254"/>
      <c r="E179" s="254"/>
      <c r="F179" s="276" t="s">
        <v>715</v>
      </c>
      <c r="G179" s="254"/>
      <c r="H179" s="254" t="s">
        <v>787</v>
      </c>
      <c r="I179" s="254" t="s">
        <v>717</v>
      </c>
      <c r="J179" s="254">
        <v>20</v>
      </c>
      <c r="K179" s="298"/>
    </row>
    <row r="180" spans="2:11" s="1" customFormat="1" ht="15" customHeight="1">
      <c r="B180" s="277"/>
      <c r="C180" s="254" t="s">
        <v>62</v>
      </c>
      <c r="D180" s="254"/>
      <c r="E180" s="254"/>
      <c r="F180" s="276" t="s">
        <v>715</v>
      </c>
      <c r="G180" s="254"/>
      <c r="H180" s="254" t="s">
        <v>788</v>
      </c>
      <c r="I180" s="254" t="s">
        <v>717</v>
      </c>
      <c r="J180" s="254">
        <v>255</v>
      </c>
      <c r="K180" s="298"/>
    </row>
    <row r="181" spans="2:11" s="1" customFormat="1" ht="15" customHeight="1">
      <c r="B181" s="277"/>
      <c r="C181" s="254" t="s">
        <v>125</v>
      </c>
      <c r="D181" s="254"/>
      <c r="E181" s="254"/>
      <c r="F181" s="276" t="s">
        <v>715</v>
      </c>
      <c r="G181" s="254"/>
      <c r="H181" s="254" t="s">
        <v>679</v>
      </c>
      <c r="I181" s="254" t="s">
        <v>717</v>
      </c>
      <c r="J181" s="254">
        <v>10</v>
      </c>
      <c r="K181" s="298"/>
    </row>
    <row r="182" spans="2:11" s="1" customFormat="1" ht="15" customHeight="1">
      <c r="B182" s="277"/>
      <c r="C182" s="254" t="s">
        <v>126</v>
      </c>
      <c r="D182" s="254"/>
      <c r="E182" s="254"/>
      <c r="F182" s="276" t="s">
        <v>715</v>
      </c>
      <c r="G182" s="254"/>
      <c r="H182" s="254" t="s">
        <v>789</v>
      </c>
      <c r="I182" s="254" t="s">
        <v>750</v>
      </c>
      <c r="J182" s="254"/>
      <c r="K182" s="298"/>
    </row>
    <row r="183" spans="2:11" s="1" customFormat="1" ht="15" customHeight="1">
      <c r="B183" s="277"/>
      <c r="C183" s="254" t="s">
        <v>790</v>
      </c>
      <c r="D183" s="254"/>
      <c r="E183" s="254"/>
      <c r="F183" s="276" t="s">
        <v>715</v>
      </c>
      <c r="G183" s="254"/>
      <c r="H183" s="254" t="s">
        <v>791</v>
      </c>
      <c r="I183" s="254" t="s">
        <v>750</v>
      </c>
      <c r="J183" s="254"/>
      <c r="K183" s="298"/>
    </row>
    <row r="184" spans="2:11" s="1" customFormat="1" ht="15" customHeight="1">
      <c r="B184" s="277"/>
      <c r="C184" s="254" t="s">
        <v>779</v>
      </c>
      <c r="D184" s="254"/>
      <c r="E184" s="254"/>
      <c r="F184" s="276" t="s">
        <v>715</v>
      </c>
      <c r="G184" s="254"/>
      <c r="H184" s="254" t="s">
        <v>792</v>
      </c>
      <c r="I184" s="254" t="s">
        <v>750</v>
      </c>
      <c r="J184" s="254"/>
      <c r="K184" s="298"/>
    </row>
    <row r="185" spans="2:11" s="1" customFormat="1" ht="15" customHeight="1">
      <c r="B185" s="277"/>
      <c r="C185" s="254" t="s">
        <v>128</v>
      </c>
      <c r="D185" s="254"/>
      <c r="E185" s="254"/>
      <c r="F185" s="276" t="s">
        <v>721</v>
      </c>
      <c r="G185" s="254"/>
      <c r="H185" s="254" t="s">
        <v>793</v>
      </c>
      <c r="I185" s="254" t="s">
        <v>717</v>
      </c>
      <c r="J185" s="254">
        <v>50</v>
      </c>
      <c r="K185" s="298"/>
    </row>
    <row r="186" spans="2:11" s="1" customFormat="1" ht="15" customHeight="1">
      <c r="B186" s="277"/>
      <c r="C186" s="254" t="s">
        <v>794</v>
      </c>
      <c r="D186" s="254"/>
      <c r="E186" s="254"/>
      <c r="F186" s="276" t="s">
        <v>721</v>
      </c>
      <c r="G186" s="254"/>
      <c r="H186" s="254" t="s">
        <v>795</v>
      </c>
      <c r="I186" s="254" t="s">
        <v>796</v>
      </c>
      <c r="J186" s="254"/>
      <c r="K186" s="298"/>
    </row>
    <row r="187" spans="2:11" s="1" customFormat="1" ht="15" customHeight="1">
      <c r="B187" s="277"/>
      <c r="C187" s="254" t="s">
        <v>797</v>
      </c>
      <c r="D187" s="254"/>
      <c r="E187" s="254"/>
      <c r="F187" s="276" t="s">
        <v>721</v>
      </c>
      <c r="G187" s="254"/>
      <c r="H187" s="254" t="s">
        <v>798</v>
      </c>
      <c r="I187" s="254" t="s">
        <v>796</v>
      </c>
      <c r="J187" s="254"/>
      <c r="K187" s="298"/>
    </row>
    <row r="188" spans="2:11" s="1" customFormat="1" ht="15" customHeight="1">
      <c r="B188" s="277"/>
      <c r="C188" s="254" t="s">
        <v>799</v>
      </c>
      <c r="D188" s="254"/>
      <c r="E188" s="254"/>
      <c r="F188" s="276" t="s">
        <v>721</v>
      </c>
      <c r="G188" s="254"/>
      <c r="H188" s="254" t="s">
        <v>800</v>
      </c>
      <c r="I188" s="254" t="s">
        <v>796</v>
      </c>
      <c r="J188" s="254"/>
      <c r="K188" s="298"/>
    </row>
    <row r="189" spans="2:11" s="1" customFormat="1" ht="15" customHeight="1">
      <c r="B189" s="277"/>
      <c r="C189" s="310" t="s">
        <v>801</v>
      </c>
      <c r="D189" s="254"/>
      <c r="E189" s="254"/>
      <c r="F189" s="276" t="s">
        <v>721</v>
      </c>
      <c r="G189" s="254"/>
      <c r="H189" s="254" t="s">
        <v>802</v>
      </c>
      <c r="I189" s="254" t="s">
        <v>803</v>
      </c>
      <c r="J189" s="311" t="s">
        <v>804</v>
      </c>
      <c r="K189" s="298"/>
    </row>
    <row r="190" spans="2:11" s="1" customFormat="1" ht="15" customHeight="1">
      <c r="B190" s="277"/>
      <c r="C190" s="261" t="s">
        <v>50</v>
      </c>
      <c r="D190" s="254"/>
      <c r="E190" s="254"/>
      <c r="F190" s="276" t="s">
        <v>715</v>
      </c>
      <c r="G190" s="254"/>
      <c r="H190" s="251" t="s">
        <v>805</v>
      </c>
      <c r="I190" s="254" t="s">
        <v>806</v>
      </c>
      <c r="J190" s="254"/>
      <c r="K190" s="298"/>
    </row>
    <row r="191" spans="2:11" s="1" customFormat="1" ht="15" customHeight="1">
      <c r="B191" s="277"/>
      <c r="C191" s="261" t="s">
        <v>807</v>
      </c>
      <c r="D191" s="254"/>
      <c r="E191" s="254"/>
      <c r="F191" s="276" t="s">
        <v>715</v>
      </c>
      <c r="G191" s="254"/>
      <c r="H191" s="254" t="s">
        <v>808</v>
      </c>
      <c r="I191" s="254" t="s">
        <v>750</v>
      </c>
      <c r="J191" s="254"/>
      <c r="K191" s="298"/>
    </row>
    <row r="192" spans="2:11" s="1" customFormat="1" ht="15" customHeight="1">
      <c r="B192" s="277"/>
      <c r="C192" s="261" t="s">
        <v>809</v>
      </c>
      <c r="D192" s="254"/>
      <c r="E192" s="254"/>
      <c r="F192" s="276" t="s">
        <v>715</v>
      </c>
      <c r="G192" s="254"/>
      <c r="H192" s="254" t="s">
        <v>810</v>
      </c>
      <c r="I192" s="254" t="s">
        <v>750</v>
      </c>
      <c r="J192" s="254"/>
      <c r="K192" s="298"/>
    </row>
    <row r="193" spans="2:11" s="1" customFormat="1" ht="15" customHeight="1">
      <c r="B193" s="277"/>
      <c r="C193" s="261" t="s">
        <v>811</v>
      </c>
      <c r="D193" s="254"/>
      <c r="E193" s="254"/>
      <c r="F193" s="276" t="s">
        <v>721</v>
      </c>
      <c r="G193" s="254"/>
      <c r="H193" s="254" t="s">
        <v>812</v>
      </c>
      <c r="I193" s="254" t="s">
        <v>750</v>
      </c>
      <c r="J193" s="254"/>
      <c r="K193" s="298"/>
    </row>
    <row r="194" spans="2:11" s="1" customFormat="1" ht="15" customHeight="1">
      <c r="B194" s="304"/>
      <c r="C194" s="312"/>
      <c r="D194" s="286"/>
      <c r="E194" s="286"/>
      <c r="F194" s="286"/>
      <c r="G194" s="286"/>
      <c r="H194" s="286"/>
      <c r="I194" s="286"/>
      <c r="J194" s="286"/>
      <c r="K194" s="305"/>
    </row>
    <row r="195" spans="2:11" s="1" customFormat="1" ht="18.75" customHeight="1">
      <c r="B195" s="251"/>
      <c r="C195" s="254"/>
      <c r="D195" s="254"/>
      <c r="E195" s="254"/>
      <c r="F195" s="276"/>
      <c r="G195" s="254"/>
      <c r="H195" s="254"/>
      <c r="I195" s="254"/>
      <c r="J195" s="254"/>
      <c r="K195" s="251"/>
    </row>
    <row r="196" spans="2:11" s="1" customFormat="1" ht="18.75" customHeight="1">
      <c r="B196" s="251"/>
      <c r="C196" s="254"/>
      <c r="D196" s="254"/>
      <c r="E196" s="254"/>
      <c r="F196" s="276"/>
      <c r="G196" s="254"/>
      <c r="H196" s="254"/>
      <c r="I196" s="254"/>
      <c r="J196" s="254"/>
      <c r="K196" s="251"/>
    </row>
    <row r="197" spans="2:11" s="1" customFormat="1" ht="18.75" customHeight="1">
      <c r="B197" s="262"/>
      <c r="C197" s="262"/>
      <c r="D197" s="262"/>
      <c r="E197" s="262"/>
      <c r="F197" s="262"/>
      <c r="G197" s="262"/>
      <c r="H197" s="262"/>
      <c r="I197" s="262"/>
      <c r="J197" s="262"/>
      <c r="K197" s="262"/>
    </row>
    <row r="198" spans="2:11" s="1" customFormat="1" ht="13.5">
      <c r="B198" s="241"/>
      <c r="C198" s="242"/>
      <c r="D198" s="242"/>
      <c r="E198" s="242"/>
      <c r="F198" s="242"/>
      <c r="G198" s="242"/>
      <c r="H198" s="242"/>
      <c r="I198" s="242"/>
      <c r="J198" s="242"/>
      <c r="K198" s="243"/>
    </row>
    <row r="199" spans="2:11" s="1" customFormat="1" ht="21">
      <c r="B199" s="244"/>
      <c r="C199" s="245" t="s">
        <v>813</v>
      </c>
      <c r="D199" s="245"/>
      <c r="E199" s="245"/>
      <c r="F199" s="245"/>
      <c r="G199" s="245"/>
      <c r="H199" s="245"/>
      <c r="I199" s="245"/>
      <c r="J199" s="245"/>
      <c r="K199" s="246"/>
    </row>
    <row r="200" spans="2:11" s="1" customFormat="1" ht="25.5" customHeight="1">
      <c r="B200" s="244"/>
      <c r="C200" s="313" t="s">
        <v>814</v>
      </c>
      <c r="D200" s="313"/>
      <c r="E200" s="313"/>
      <c r="F200" s="313" t="s">
        <v>815</v>
      </c>
      <c r="G200" s="314"/>
      <c r="H200" s="313" t="s">
        <v>816</v>
      </c>
      <c r="I200" s="313"/>
      <c r="J200" s="313"/>
      <c r="K200" s="246"/>
    </row>
    <row r="201" spans="2:11" s="1" customFormat="1" ht="5.25" customHeight="1">
      <c r="B201" s="277"/>
      <c r="C201" s="274"/>
      <c r="D201" s="274"/>
      <c r="E201" s="274"/>
      <c r="F201" s="274"/>
      <c r="G201" s="254"/>
      <c r="H201" s="274"/>
      <c r="I201" s="274"/>
      <c r="J201" s="274"/>
      <c r="K201" s="298"/>
    </row>
    <row r="202" spans="2:11" s="1" customFormat="1" ht="15" customHeight="1">
      <c r="B202" s="277"/>
      <c r="C202" s="254" t="s">
        <v>806</v>
      </c>
      <c r="D202" s="254"/>
      <c r="E202" s="254"/>
      <c r="F202" s="276" t="s">
        <v>51</v>
      </c>
      <c r="G202" s="254"/>
      <c r="H202" s="254" t="s">
        <v>817</v>
      </c>
      <c r="I202" s="254"/>
      <c r="J202" s="254"/>
      <c r="K202" s="298"/>
    </row>
    <row r="203" spans="2:11" s="1" customFormat="1" ht="15" customHeight="1">
      <c r="B203" s="277"/>
      <c r="C203" s="283"/>
      <c r="D203" s="254"/>
      <c r="E203" s="254"/>
      <c r="F203" s="276" t="s">
        <v>52</v>
      </c>
      <c r="G203" s="254"/>
      <c r="H203" s="254" t="s">
        <v>818</v>
      </c>
      <c r="I203" s="254"/>
      <c r="J203" s="254"/>
      <c r="K203" s="298"/>
    </row>
    <row r="204" spans="2:11" s="1" customFormat="1" ht="15" customHeight="1">
      <c r="B204" s="277"/>
      <c r="C204" s="283"/>
      <c r="D204" s="254"/>
      <c r="E204" s="254"/>
      <c r="F204" s="276" t="s">
        <v>55</v>
      </c>
      <c r="G204" s="254"/>
      <c r="H204" s="254" t="s">
        <v>819</v>
      </c>
      <c r="I204" s="254"/>
      <c r="J204" s="254"/>
      <c r="K204" s="298"/>
    </row>
    <row r="205" spans="2:11" s="1" customFormat="1" ht="15" customHeight="1">
      <c r="B205" s="277"/>
      <c r="C205" s="254"/>
      <c r="D205" s="254"/>
      <c r="E205" s="254"/>
      <c r="F205" s="276" t="s">
        <v>53</v>
      </c>
      <c r="G205" s="254"/>
      <c r="H205" s="254" t="s">
        <v>820</v>
      </c>
      <c r="I205" s="254"/>
      <c r="J205" s="254"/>
      <c r="K205" s="298"/>
    </row>
    <row r="206" spans="2:11" s="1" customFormat="1" ht="15" customHeight="1">
      <c r="B206" s="277"/>
      <c r="C206" s="254"/>
      <c r="D206" s="254"/>
      <c r="E206" s="254"/>
      <c r="F206" s="276" t="s">
        <v>54</v>
      </c>
      <c r="G206" s="254"/>
      <c r="H206" s="254" t="s">
        <v>821</v>
      </c>
      <c r="I206" s="254"/>
      <c r="J206" s="254"/>
      <c r="K206" s="298"/>
    </row>
    <row r="207" spans="2:11" s="1" customFormat="1" ht="15" customHeight="1">
      <c r="B207" s="277"/>
      <c r="C207" s="254"/>
      <c r="D207" s="254"/>
      <c r="E207" s="254"/>
      <c r="F207" s="276"/>
      <c r="G207" s="254"/>
      <c r="H207" s="254"/>
      <c r="I207" s="254"/>
      <c r="J207" s="254"/>
      <c r="K207" s="298"/>
    </row>
    <row r="208" spans="2:11" s="1" customFormat="1" ht="15" customHeight="1">
      <c r="B208" s="277"/>
      <c r="C208" s="254" t="s">
        <v>762</v>
      </c>
      <c r="D208" s="254"/>
      <c r="E208" s="254"/>
      <c r="F208" s="276" t="s">
        <v>87</v>
      </c>
      <c r="G208" s="254"/>
      <c r="H208" s="254" t="s">
        <v>822</v>
      </c>
      <c r="I208" s="254"/>
      <c r="J208" s="254"/>
      <c r="K208" s="298"/>
    </row>
    <row r="209" spans="2:11" s="1" customFormat="1" ht="15" customHeight="1">
      <c r="B209" s="277"/>
      <c r="C209" s="283"/>
      <c r="D209" s="254"/>
      <c r="E209" s="254"/>
      <c r="F209" s="276" t="s">
        <v>659</v>
      </c>
      <c r="G209" s="254"/>
      <c r="H209" s="254" t="s">
        <v>660</v>
      </c>
      <c r="I209" s="254"/>
      <c r="J209" s="254"/>
      <c r="K209" s="298"/>
    </row>
    <row r="210" spans="2:11" s="1" customFormat="1" ht="15" customHeight="1">
      <c r="B210" s="277"/>
      <c r="C210" s="254"/>
      <c r="D210" s="254"/>
      <c r="E210" s="254"/>
      <c r="F210" s="276" t="s">
        <v>657</v>
      </c>
      <c r="G210" s="254"/>
      <c r="H210" s="254" t="s">
        <v>823</v>
      </c>
      <c r="I210" s="254"/>
      <c r="J210" s="254"/>
      <c r="K210" s="298"/>
    </row>
    <row r="211" spans="2:11" s="1" customFormat="1" ht="15" customHeight="1">
      <c r="B211" s="315"/>
      <c r="C211" s="283"/>
      <c r="D211" s="283"/>
      <c r="E211" s="283"/>
      <c r="F211" s="276" t="s">
        <v>661</v>
      </c>
      <c r="G211" s="261"/>
      <c r="H211" s="302" t="s">
        <v>662</v>
      </c>
      <c r="I211" s="302"/>
      <c r="J211" s="302"/>
      <c r="K211" s="316"/>
    </row>
    <row r="212" spans="2:11" s="1" customFormat="1" ht="15" customHeight="1">
      <c r="B212" s="315"/>
      <c r="C212" s="283"/>
      <c r="D212" s="283"/>
      <c r="E212" s="283"/>
      <c r="F212" s="276" t="s">
        <v>592</v>
      </c>
      <c r="G212" s="261"/>
      <c r="H212" s="302" t="s">
        <v>824</v>
      </c>
      <c r="I212" s="302"/>
      <c r="J212" s="302"/>
      <c r="K212" s="316"/>
    </row>
    <row r="213" spans="2:11" s="1" customFormat="1" ht="15" customHeight="1">
      <c r="B213" s="315"/>
      <c r="C213" s="283"/>
      <c r="D213" s="283"/>
      <c r="E213" s="283"/>
      <c r="F213" s="317"/>
      <c r="G213" s="261"/>
      <c r="H213" s="318"/>
      <c r="I213" s="318"/>
      <c r="J213" s="318"/>
      <c r="K213" s="316"/>
    </row>
    <row r="214" spans="2:11" s="1" customFormat="1" ht="15" customHeight="1">
      <c r="B214" s="315"/>
      <c r="C214" s="254" t="s">
        <v>786</v>
      </c>
      <c r="D214" s="283"/>
      <c r="E214" s="283"/>
      <c r="F214" s="276">
        <v>1</v>
      </c>
      <c r="G214" s="261"/>
      <c r="H214" s="302" t="s">
        <v>825</v>
      </c>
      <c r="I214" s="302"/>
      <c r="J214" s="302"/>
      <c r="K214" s="316"/>
    </row>
    <row r="215" spans="2:11" s="1" customFormat="1" ht="15" customHeight="1">
      <c r="B215" s="315"/>
      <c r="C215" s="283"/>
      <c r="D215" s="283"/>
      <c r="E215" s="283"/>
      <c r="F215" s="276">
        <v>2</v>
      </c>
      <c r="G215" s="261"/>
      <c r="H215" s="302" t="s">
        <v>826</v>
      </c>
      <c r="I215" s="302"/>
      <c r="J215" s="302"/>
      <c r="K215" s="316"/>
    </row>
    <row r="216" spans="2:11" s="1" customFormat="1" ht="15" customHeight="1">
      <c r="B216" s="315"/>
      <c r="C216" s="283"/>
      <c r="D216" s="283"/>
      <c r="E216" s="283"/>
      <c r="F216" s="276">
        <v>3</v>
      </c>
      <c r="G216" s="261"/>
      <c r="H216" s="302" t="s">
        <v>827</v>
      </c>
      <c r="I216" s="302"/>
      <c r="J216" s="302"/>
      <c r="K216" s="316"/>
    </row>
    <row r="217" spans="2:11" s="1" customFormat="1" ht="15" customHeight="1">
      <c r="B217" s="315"/>
      <c r="C217" s="283"/>
      <c r="D217" s="283"/>
      <c r="E217" s="283"/>
      <c r="F217" s="276">
        <v>4</v>
      </c>
      <c r="G217" s="261"/>
      <c r="H217" s="302" t="s">
        <v>828</v>
      </c>
      <c r="I217" s="302"/>
      <c r="J217" s="302"/>
      <c r="K217" s="316"/>
    </row>
    <row r="218" spans="2:11" s="1" customFormat="1" ht="12.75" customHeight="1">
      <c r="B218" s="319"/>
      <c r="C218" s="320"/>
      <c r="D218" s="320"/>
      <c r="E218" s="320"/>
      <c r="F218" s="320"/>
      <c r="G218" s="320"/>
      <c r="H218" s="320"/>
      <c r="I218" s="320"/>
      <c r="J218" s="320"/>
      <c r="K218" s="321"/>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Jakub Vilingr</dc:creator>
  <cp:keywords/>
  <dc:description/>
  <cp:lastModifiedBy>Jakub Vilingr</cp:lastModifiedBy>
  <dcterms:created xsi:type="dcterms:W3CDTF">2020-06-09T10:43:32Z</dcterms:created>
  <dcterms:modified xsi:type="dcterms:W3CDTF">2020-06-09T10:43:35Z</dcterms:modified>
  <cp:category/>
  <cp:version/>
  <cp:contentType/>
  <cp:contentStatus/>
</cp:coreProperties>
</file>