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-01 - Pavilon 2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'SO-01 - Pavilon 2'!$C$97:$K$583</definedName>
    <definedName name="_xlnm.Print_Area" localSheetId="1">'SO-01 - Pavilon 2'!$C$4:$J$39,'SO-01 - Pavilon 2'!$C$45:$J$79,'SO-01 - Pavilon 2'!$C$85:$K$583</definedName>
    <definedName name="_xlnm.Print_Titles" localSheetId="1">'SO-01 - Pavilon 2'!$97:$97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583"/>
  <c r="BH583"/>
  <c r="BG583"/>
  <c r="BF583"/>
  <c r="T583"/>
  <c r="T582"/>
  <c r="R583"/>
  <c r="R582"/>
  <c r="P583"/>
  <c r="P582"/>
  <c r="BI581"/>
  <c r="BH581"/>
  <c r="BG581"/>
  <c r="BF581"/>
  <c r="T581"/>
  <c r="R581"/>
  <c r="P581"/>
  <c r="BI579"/>
  <c r="BH579"/>
  <c r="BG579"/>
  <c r="BF579"/>
  <c r="T579"/>
  <c r="R579"/>
  <c r="P579"/>
  <c r="BI576"/>
  <c r="BH576"/>
  <c r="BG576"/>
  <c r="BF576"/>
  <c r="T576"/>
  <c r="R576"/>
  <c r="P576"/>
  <c r="BI573"/>
  <c r="BH573"/>
  <c r="BG573"/>
  <c r="BF573"/>
  <c r="T573"/>
  <c r="R573"/>
  <c r="P573"/>
  <c r="BI572"/>
  <c r="BH572"/>
  <c r="BG572"/>
  <c r="BF572"/>
  <c r="T572"/>
  <c r="R572"/>
  <c r="P572"/>
  <c r="BI570"/>
  <c r="BH570"/>
  <c r="BG570"/>
  <c r="BF570"/>
  <c r="T570"/>
  <c r="R570"/>
  <c r="P570"/>
  <c r="BI567"/>
  <c r="BH567"/>
  <c r="BG567"/>
  <c r="BF567"/>
  <c r="T567"/>
  <c r="R567"/>
  <c r="P567"/>
  <c r="BI564"/>
  <c r="BH564"/>
  <c r="BG564"/>
  <c r="BF564"/>
  <c r="T564"/>
  <c r="R564"/>
  <c r="P564"/>
  <c r="BI558"/>
  <c r="BH558"/>
  <c r="BG558"/>
  <c r="BF558"/>
  <c r="T558"/>
  <c r="R558"/>
  <c r="P558"/>
  <c r="BI557"/>
  <c r="BH557"/>
  <c r="BG557"/>
  <c r="BF557"/>
  <c r="T557"/>
  <c r="R557"/>
  <c r="P557"/>
  <c r="BI551"/>
  <c r="BH551"/>
  <c r="BG551"/>
  <c r="BF551"/>
  <c r="T551"/>
  <c r="R551"/>
  <c r="P551"/>
  <c r="BI547"/>
  <c r="BH547"/>
  <c r="BG547"/>
  <c r="BF547"/>
  <c r="T547"/>
  <c r="R547"/>
  <c r="P547"/>
  <c r="BI543"/>
  <c r="BH543"/>
  <c r="BG543"/>
  <c r="BF543"/>
  <c r="T543"/>
  <c r="R543"/>
  <c r="P543"/>
  <c r="BI539"/>
  <c r="BH539"/>
  <c r="BG539"/>
  <c r="BF539"/>
  <c r="T539"/>
  <c r="R539"/>
  <c r="P539"/>
  <c r="BI535"/>
  <c r="BH535"/>
  <c r="BG535"/>
  <c r="BF535"/>
  <c r="T535"/>
  <c r="R535"/>
  <c r="P535"/>
  <c r="BI533"/>
  <c r="BH533"/>
  <c r="BG533"/>
  <c r="BF533"/>
  <c r="T533"/>
  <c r="R533"/>
  <c r="P533"/>
  <c r="BI524"/>
  <c r="BH524"/>
  <c r="BG524"/>
  <c r="BF524"/>
  <c r="T524"/>
  <c r="R524"/>
  <c r="P524"/>
  <c r="BI516"/>
  <c r="BH516"/>
  <c r="BG516"/>
  <c r="BF516"/>
  <c r="T516"/>
  <c r="R516"/>
  <c r="P516"/>
  <c r="BI514"/>
  <c r="BH514"/>
  <c r="BG514"/>
  <c r="BF514"/>
  <c r="T514"/>
  <c r="R514"/>
  <c r="P514"/>
  <c r="BI511"/>
  <c r="BH511"/>
  <c r="BG511"/>
  <c r="BF511"/>
  <c r="T511"/>
  <c r="R511"/>
  <c r="P511"/>
  <c r="BI509"/>
  <c r="BH509"/>
  <c r="BG509"/>
  <c r="BF509"/>
  <c r="T509"/>
  <c r="R509"/>
  <c r="P509"/>
  <c r="BI503"/>
  <c r="BH503"/>
  <c r="BG503"/>
  <c r="BF503"/>
  <c r="T503"/>
  <c r="R503"/>
  <c r="P503"/>
  <c r="BI501"/>
  <c r="BH501"/>
  <c r="BG501"/>
  <c r="BF501"/>
  <c r="T501"/>
  <c r="R501"/>
  <c r="P501"/>
  <c r="BI500"/>
  <c r="BH500"/>
  <c r="BG500"/>
  <c r="BF500"/>
  <c r="T500"/>
  <c r="R500"/>
  <c r="P500"/>
  <c r="BI497"/>
  <c r="BH497"/>
  <c r="BG497"/>
  <c r="BF497"/>
  <c r="T497"/>
  <c r="R497"/>
  <c r="P497"/>
  <c r="BI496"/>
  <c r="BH496"/>
  <c r="BG496"/>
  <c r="BF496"/>
  <c r="T496"/>
  <c r="R496"/>
  <c r="P496"/>
  <c r="BI495"/>
  <c r="BH495"/>
  <c r="BG495"/>
  <c r="BF495"/>
  <c r="T495"/>
  <c r="R495"/>
  <c r="P495"/>
  <c r="BI493"/>
  <c r="BH493"/>
  <c r="BG493"/>
  <c r="BF493"/>
  <c r="T493"/>
  <c r="R493"/>
  <c r="P493"/>
  <c r="BI492"/>
  <c r="BH492"/>
  <c r="BG492"/>
  <c r="BF492"/>
  <c r="T492"/>
  <c r="R492"/>
  <c r="P492"/>
  <c r="BI489"/>
  <c r="BH489"/>
  <c r="BG489"/>
  <c r="BF489"/>
  <c r="T489"/>
  <c r="R489"/>
  <c r="P489"/>
  <c r="BI487"/>
  <c r="BH487"/>
  <c r="BG487"/>
  <c r="BF487"/>
  <c r="T487"/>
  <c r="R487"/>
  <c r="P487"/>
  <c r="BI486"/>
  <c r="BH486"/>
  <c r="BG486"/>
  <c r="BF486"/>
  <c r="T486"/>
  <c r="R486"/>
  <c r="P486"/>
  <c r="BI483"/>
  <c r="BH483"/>
  <c r="BG483"/>
  <c r="BF483"/>
  <c r="T483"/>
  <c r="R483"/>
  <c r="P483"/>
  <c r="BI477"/>
  <c r="BH477"/>
  <c r="BG477"/>
  <c r="BF477"/>
  <c r="T477"/>
  <c r="R477"/>
  <c r="P477"/>
  <c r="BI476"/>
  <c r="BH476"/>
  <c r="BG476"/>
  <c r="BF476"/>
  <c r="T476"/>
  <c r="R476"/>
  <c r="P476"/>
  <c r="BI474"/>
  <c r="BH474"/>
  <c r="BG474"/>
  <c r="BF474"/>
  <c r="T474"/>
  <c r="R474"/>
  <c r="P474"/>
  <c r="BI471"/>
  <c r="BH471"/>
  <c r="BG471"/>
  <c r="BF471"/>
  <c r="T471"/>
  <c r="R471"/>
  <c r="P471"/>
  <c r="BI469"/>
  <c r="BH469"/>
  <c r="BG469"/>
  <c r="BF469"/>
  <c r="T469"/>
  <c r="R469"/>
  <c r="P469"/>
  <c r="BI466"/>
  <c r="BH466"/>
  <c r="BG466"/>
  <c r="BF466"/>
  <c r="T466"/>
  <c r="R466"/>
  <c r="P466"/>
  <c r="BI464"/>
  <c r="BH464"/>
  <c r="BG464"/>
  <c r="BF464"/>
  <c r="T464"/>
  <c r="R464"/>
  <c r="P464"/>
  <c r="BI463"/>
  <c r="BH463"/>
  <c r="BG463"/>
  <c r="BF463"/>
  <c r="T463"/>
  <c r="R463"/>
  <c r="P463"/>
  <c r="BI459"/>
  <c r="BH459"/>
  <c r="BG459"/>
  <c r="BF459"/>
  <c r="T459"/>
  <c r="R459"/>
  <c r="P459"/>
  <c r="BI453"/>
  <c r="BH453"/>
  <c r="BG453"/>
  <c r="BF453"/>
  <c r="T453"/>
  <c r="R453"/>
  <c r="P453"/>
  <c r="BI451"/>
  <c r="BH451"/>
  <c r="BG451"/>
  <c r="BF451"/>
  <c r="T451"/>
  <c r="R451"/>
  <c r="P451"/>
  <c r="BI441"/>
  <c r="BH441"/>
  <c r="BG441"/>
  <c r="BF441"/>
  <c r="T441"/>
  <c r="R441"/>
  <c r="P441"/>
  <c r="BI439"/>
  <c r="BH439"/>
  <c r="BG439"/>
  <c r="BF439"/>
  <c r="T439"/>
  <c r="R439"/>
  <c r="P439"/>
  <c r="BI436"/>
  <c r="BH436"/>
  <c r="BG436"/>
  <c r="BF436"/>
  <c r="T436"/>
  <c r="R436"/>
  <c r="P436"/>
  <c r="BI434"/>
  <c r="BH434"/>
  <c r="BG434"/>
  <c r="BF434"/>
  <c r="T434"/>
  <c r="R434"/>
  <c r="P434"/>
  <c r="BI424"/>
  <c r="BH424"/>
  <c r="BG424"/>
  <c r="BF424"/>
  <c r="T424"/>
  <c r="R424"/>
  <c r="P424"/>
  <c r="BI416"/>
  <c r="BH416"/>
  <c r="BG416"/>
  <c r="BF416"/>
  <c r="T416"/>
  <c r="R416"/>
  <c r="P416"/>
  <c r="BI414"/>
  <c r="BH414"/>
  <c r="BG414"/>
  <c r="BF414"/>
  <c r="T414"/>
  <c r="R414"/>
  <c r="P414"/>
  <c r="BI411"/>
  <c r="BH411"/>
  <c r="BG411"/>
  <c r="BF411"/>
  <c r="T411"/>
  <c r="R411"/>
  <c r="P411"/>
  <c r="BI409"/>
  <c r="BH409"/>
  <c r="BG409"/>
  <c r="BF409"/>
  <c r="T409"/>
  <c r="R409"/>
  <c r="P409"/>
  <c r="BI398"/>
  <c r="BH398"/>
  <c r="BG398"/>
  <c r="BF398"/>
  <c r="T398"/>
  <c r="R398"/>
  <c r="P398"/>
  <c r="BI390"/>
  <c r="BH390"/>
  <c r="BG390"/>
  <c r="BF390"/>
  <c r="T390"/>
  <c r="R390"/>
  <c r="P390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1"/>
  <c r="BH381"/>
  <c r="BG381"/>
  <c r="BF381"/>
  <c r="T381"/>
  <c r="R381"/>
  <c r="P381"/>
  <c r="BI379"/>
  <c r="BH379"/>
  <c r="BG379"/>
  <c r="BF379"/>
  <c r="T379"/>
  <c r="R379"/>
  <c r="P379"/>
  <c r="BI366"/>
  <c r="BH366"/>
  <c r="BG366"/>
  <c r="BF366"/>
  <c r="T366"/>
  <c r="R366"/>
  <c r="P366"/>
  <c r="BI364"/>
  <c r="BH364"/>
  <c r="BG364"/>
  <c r="BF364"/>
  <c r="T364"/>
  <c r="R364"/>
  <c r="P364"/>
  <c r="BI351"/>
  <c r="BH351"/>
  <c r="BG351"/>
  <c r="BF351"/>
  <c r="T351"/>
  <c r="R351"/>
  <c r="P351"/>
  <c r="BI349"/>
  <c r="BH349"/>
  <c r="BG349"/>
  <c r="BF349"/>
  <c r="T349"/>
  <c r="R349"/>
  <c r="P349"/>
  <c r="BI336"/>
  <c r="BH336"/>
  <c r="BG336"/>
  <c r="BF336"/>
  <c r="T336"/>
  <c r="R336"/>
  <c r="P336"/>
  <c r="BI334"/>
  <c r="BH334"/>
  <c r="BG334"/>
  <c r="BF334"/>
  <c r="T334"/>
  <c r="R334"/>
  <c r="P334"/>
  <c r="BI321"/>
  <c r="BH321"/>
  <c r="BG321"/>
  <c r="BF321"/>
  <c r="T321"/>
  <c r="R321"/>
  <c r="P321"/>
  <c r="BI319"/>
  <c r="BH319"/>
  <c r="BG319"/>
  <c r="BF319"/>
  <c r="T319"/>
  <c r="R319"/>
  <c r="P319"/>
  <c r="BI316"/>
  <c r="BH316"/>
  <c r="BG316"/>
  <c r="BF316"/>
  <c r="T316"/>
  <c r="R316"/>
  <c r="P316"/>
  <c r="BI298"/>
  <c r="BH298"/>
  <c r="BG298"/>
  <c r="BF298"/>
  <c r="T298"/>
  <c r="R298"/>
  <c r="P298"/>
  <c r="BI281"/>
  <c r="BH281"/>
  <c r="BG281"/>
  <c r="BF281"/>
  <c r="T281"/>
  <c r="R281"/>
  <c r="P281"/>
  <c r="BI279"/>
  <c r="BH279"/>
  <c r="BG279"/>
  <c r="BF279"/>
  <c r="T279"/>
  <c r="R279"/>
  <c r="P279"/>
  <c r="BI271"/>
  <c r="BH271"/>
  <c r="BG271"/>
  <c r="BF271"/>
  <c r="T271"/>
  <c r="R271"/>
  <c r="P271"/>
  <c r="BI269"/>
  <c r="BH269"/>
  <c r="BG269"/>
  <c r="BF269"/>
  <c r="T269"/>
  <c r="R269"/>
  <c r="P269"/>
  <c r="BI261"/>
  <c r="BH261"/>
  <c r="BG261"/>
  <c r="BF261"/>
  <c r="T261"/>
  <c r="R261"/>
  <c r="P261"/>
  <c r="BI257"/>
  <c r="BH257"/>
  <c r="BG257"/>
  <c r="BF257"/>
  <c r="T257"/>
  <c r="R257"/>
  <c r="P257"/>
  <c r="BI253"/>
  <c r="BH253"/>
  <c r="BG253"/>
  <c r="BF253"/>
  <c r="T253"/>
  <c r="R253"/>
  <c r="P253"/>
  <c r="BI242"/>
  <c r="BH242"/>
  <c r="BG242"/>
  <c r="BF242"/>
  <c r="T242"/>
  <c r="R242"/>
  <c r="P242"/>
  <c r="BI226"/>
  <c r="BH226"/>
  <c r="BG226"/>
  <c r="BF226"/>
  <c r="T226"/>
  <c r="R226"/>
  <c r="P226"/>
  <c r="BI218"/>
  <c r="BH218"/>
  <c r="BG218"/>
  <c r="BF218"/>
  <c r="T218"/>
  <c r="R218"/>
  <c r="P218"/>
  <c r="BI216"/>
  <c r="BH216"/>
  <c r="BG216"/>
  <c r="BF216"/>
  <c r="T216"/>
  <c r="R216"/>
  <c r="P216"/>
  <c r="BI208"/>
  <c r="BH208"/>
  <c r="BG208"/>
  <c r="BF208"/>
  <c r="T208"/>
  <c r="R208"/>
  <c r="P208"/>
  <c r="BI206"/>
  <c r="BH206"/>
  <c r="BG206"/>
  <c r="BF206"/>
  <c r="T206"/>
  <c r="R206"/>
  <c r="P206"/>
  <c r="BI198"/>
  <c r="BH198"/>
  <c r="BG198"/>
  <c r="BF198"/>
  <c r="T198"/>
  <c r="R198"/>
  <c r="P198"/>
  <c r="BI196"/>
  <c r="BH196"/>
  <c r="BG196"/>
  <c r="BF196"/>
  <c r="T196"/>
  <c r="R196"/>
  <c r="P196"/>
  <c r="BI188"/>
  <c r="BH188"/>
  <c r="BG188"/>
  <c r="BF188"/>
  <c r="T188"/>
  <c r="R188"/>
  <c r="P188"/>
  <c r="BI181"/>
  <c r="BH181"/>
  <c r="BG181"/>
  <c r="BF181"/>
  <c r="T181"/>
  <c r="R181"/>
  <c r="P181"/>
  <c r="BI178"/>
  <c r="BH178"/>
  <c r="BG178"/>
  <c r="BF178"/>
  <c r="T178"/>
  <c r="T177"/>
  <c r="R178"/>
  <c r="R177"/>
  <c r="P178"/>
  <c r="P177"/>
  <c r="BI176"/>
  <c r="BH176"/>
  <c r="BG176"/>
  <c r="BF176"/>
  <c r="T176"/>
  <c r="R176"/>
  <c r="P176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44"/>
  <c r="BH144"/>
  <c r="BG144"/>
  <c r="BF144"/>
  <c r="T144"/>
  <c r="R144"/>
  <c r="P144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R105"/>
  <c r="P105"/>
  <c r="BI101"/>
  <c r="BH101"/>
  <c r="BG101"/>
  <c r="BF101"/>
  <c r="T101"/>
  <c r="T100"/>
  <c r="R101"/>
  <c r="R100"/>
  <c r="P101"/>
  <c r="P100"/>
  <c r="J95"/>
  <c r="J94"/>
  <c r="F94"/>
  <c r="F92"/>
  <c r="E90"/>
  <c r="J55"/>
  <c r="J54"/>
  <c r="F54"/>
  <c r="F52"/>
  <c r="E50"/>
  <c r="J18"/>
  <c r="E18"/>
  <c r="F55"/>
  <c r="J17"/>
  <c r="J12"/>
  <c r="J92"/>
  <c r="E7"/>
  <c r="E48"/>
  <c i="1" r="L50"/>
  <c r="AM50"/>
  <c r="AM49"/>
  <c r="L49"/>
  <c r="AM47"/>
  <c r="L47"/>
  <c r="L45"/>
  <c r="L44"/>
  <c i="2" r="J524"/>
  <c r="J496"/>
  <c r="BK411"/>
  <c r="BK385"/>
  <c r="BK316"/>
  <c r="BK157"/>
  <c r="J567"/>
  <c r="BK509"/>
  <c r="J453"/>
  <c r="BK366"/>
  <c r="J160"/>
  <c r="J101"/>
  <c r="BK567"/>
  <c r="BK514"/>
  <c r="J336"/>
  <c r="J206"/>
  <c r="BK161"/>
  <c r="BK118"/>
  <c r="J497"/>
  <c r="J487"/>
  <c r="BK453"/>
  <c r="BK388"/>
  <c r="J316"/>
  <c r="J253"/>
  <c r="BK172"/>
  <c r="BK105"/>
  <c r="BK551"/>
  <c r="J501"/>
  <c r="J477"/>
  <c r="BK379"/>
  <c r="J164"/>
  <c r="BK533"/>
  <c r="BK471"/>
  <c r="J269"/>
  <c r="J176"/>
  <c r="J118"/>
  <c i="1" r="AS54"/>
  <c i="2" r="BK503"/>
  <c r="BK464"/>
  <c r="BK434"/>
  <c r="J379"/>
  <c r="BK206"/>
  <c r="BK156"/>
  <c r="J557"/>
  <c r="J489"/>
  <c r="J439"/>
  <c r="J364"/>
  <c r="BK196"/>
  <c r="BK123"/>
  <c r="J572"/>
  <c r="J558"/>
  <c r="J476"/>
  <c r="J319"/>
  <c r="J181"/>
  <c r="J157"/>
  <c r="BK114"/>
  <c r="J547"/>
  <c r="BK492"/>
  <c r="J434"/>
  <c r="J351"/>
  <c r="BK271"/>
  <c r="BK188"/>
  <c r="BK167"/>
  <c r="BK581"/>
  <c r="J511"/>
  <c r="J483"/>
  <c r="J414"/>
  <c r="BK381"/>
  <c r="J261"/>
  <c r="J167"/>
  <c r="J129"/>
  <c r="BK493"/>
  <c r="BK386"/>
  <c r="BK281"/>
  <c r="J144"/>
  <c r="J539"/>
  <c r="J463"/>
  <c r="J409"/>
  <c r="BK349"/>
  <c r="BK198"/>
  <c r="BK133"/>
  <c r="J543"/>
  <c r="BK451"/>
  <c r="BK298"/>
  <c r="J178"/>
  <c r="J105"/>
  <c r="BK570"/>
  <c r="BK500"/>
  <c r="BK424"/>
  <c r="BK216"/>
  <c r="BK164"/>
  <c r="BK120"/>
  <c r="J581"/>
  <c r="BK511"/>
  <c r="J469"/>
  <c r="J386"/>
  <c r="J281"/>
  <c r="J226"/>
  <c r="BK160"/>
  <c r="BK583"/>
  <c r="BK524"/>
  <c r="BK495"/>
  <c r="J441"/>
  <c r="J385"/>
  <c r="J271"/>
  <c r="BK226"/>
  <c r="J141"/>
  <c r="J514"/>
  <c r="BK463"/>
  <c r="BK364"/>
  <c r="J196"/>
  <c r="J112"/>
  <c r="BK576"/>
  <c r="BK487"/>
  <c r="BK466"/>
  <c r="J398"/>
  <c r="BK319"/>
  <c r="BK171"/>
  <c r="BK112"/>
  <c r="J459"/>
  <c r="J257"/>
  <c r="J516"/>
  <c r="J471"/>
  <c r="BK439"/>
  <c r="BK384"/>
  <c r="BK178"/>
  <c r="J125"/>
  <c r="J564"/>
  <c r="J493"/>
  <c r="J416"/>
  <c r="J334"/>
  <c r="J188"/>
  <c r="J120"/>
  <c r="J576"/>
  <c r="BK539"/>
  <c r="BK489"/>
  <c r="BK436"/>
  <c r="BK257"/>
  <c r="BK176"/>
  <c r="BK129"/>
  <c r="BK573"/>
  <c r="J535"/>
  <c r="BK474"/>
  <c r="BK416"/>
  <c r="J321"/>
  <c r="BK208"/>
  <c r="BK159"/>
  <c r="J579"/>
  <c r="J533"/>
  <c r="J486"/>
  <c r="J424"/>
  <c r="J387"/>
  <c r="BK321"/>
  <c r="BK242"/>
  <c r="J159"/>
  <c r="J436"/>
  <c r="BK334"/>
  <c r="J198"/>
  <c r="J123"/>
  <c r="BK558"/>
  <c r="BK501"/>
  <c r="BK441"/>
  <c r="BK398"/>
  <c r="J366"/>
  <c r="BK269"/>
  <c r="J161"/>
  <c r="BK109"/>
  <c r="J500"/>
  <c r="J474"/>
  <c r="J390"/>
  <c r="J216"/>
  <c r="BK144"/>
  <c r="J583"/>
  <c r="BK564"/>
  <c r="BK516"/>
  <c r="J464"/>
  <c r="BK279"/>
  <c r="J172"/>
  <c r="BK101"/>
  <c r="J551"/>
  <c r="J495"/>
  <c r="BK459"/>
  <c r="J381"/>
  <c r="J298"/>
  <c r="BK181"/>
  <c r="J156"/>
  <c r="BK557"/>
  <c r="J509"/>
  <c r="J492"/>
  <c r="BK476"/>
  <c r="J411"/>
  <c r="BK336"/>
  <c r="BK218"/>
  <c r="J133"/>
  <c r="BK497"/>
  <c r="J388"/>
  <c r="BK253"/>
  <c r="J137"/>
  <c r="J109"/>
  <c r="BK543"/>
  <c r="J451"/>
  <c r="BK390"/>
  <c r="J218"/>
  <c r="J114"/>
  <c r="BK547"/>
  <c r="BK486"/>
  <c r="BK414"/>
  <c r="J279"/>
  <c r="BK141"/>
  <c r="BK579"/>
  <c r="BK535"/>
  <c r="BK477"/>
  <c r="J349"/>
  <c r="J208"/>
  <c r="J171"/>
  <c r="BK137"/>
  <c r="BK572"/>
  <c r="BK496"/>
  <c r="J466"/>
  <c r="BK387"/>
  <c r="BK261"/>
  <c r="J173"/>
  <c r="BK125"/>
  <c r="J573"/>
  <c r="J503"/>
  <c r="BK469"/>
  <c r="BK409"/>
  <c r="BK351"/>
  <c r="BK173"/>
  <c r="J570"/>
  <c r="BK483"/>
  <c r="J384"/>
  <c r="J242"/>
  <c l="1" r="T104"/>
  <c r="T180"/>
  <c r="P465"/>
  <c r="P470"/>
  <c r="BK502"/>
  <c r="J502"/>
  <c r="J73"/>
  <c r="BK104"/>
  <c r="J104"/>
  <c r="J62"/>
  <c r="BK155"/>
  <c r="J155"/>
  <c r="J63"/>
  <c r="R155"/>
  <c r="BK170"/>
  <c r="J170"/>
  <c r="J64"/>
  <c r="P170"/>
  <c r="T170"/>
  <c r="BK389"/>
  <c r="J389"/>
  <c r="J68"/>
  <c r="BK465"/>
  <c r="J465"/>
  <c r="J69"/>
  <c r="T465"/>
  <c r="BK488"/>
  <c r="J488"/>
  <c r="J71"/>
  <c r="BK494"/>
  <c r="J494"/>
  <c r="J72"/>
  <c r="P502"/>
  <c r="P104"/>
  <c r="R180"/>
  <c r="P389"/>
  <c r="BK470"/>
  <c r="J470"/>
  <c r="J70"/>
  <c r="P488"/>
  <c r="P494"/>
  <c r="R502"/>
  <c r="R104"/>
  <c r="R99"/>
  <c r="P155"/>
  <c r="T155"/>
  <c r="R170"/>
  <c r="R534"/>
  <c r="BK180"/>
  <c r="J180"/>
  <c r="J67"/>
  <c r="T389"/>
  <c r="R465"/>
  <c r="T470"/>
  <c r="T488"/>
  <c r="T494"/>
  <c r="BK534"/>
  <c r="J534"/>
  <c r="J74"/>
  <c r="T534"/>
  <c r="R571"/>
  <c r="P180"/>
  <c r="P179"/>
  <c r="R389"/>
  <c r="R470"/>
  <c r="R488"/>
  <c r="R494"/>
  <c r="T502"/>
  <c r="P534"/>
  <c r="BK571"/>
  <c r="J571"/>
  <c r="J75"/>
  <c r="P571"/>
  <c r="T571"/>
  <c r="BK578"/>
  <c r="J578"/>
  <c r="J77"/>
  <c r="P578"/>
  <c r="P577"/>
  <c r="R578"/>
  <c r="R577"/>
  <c r="T578"/>
  <c r="T577"/>
  <c r="J52"/>
  <c r="BE216"/>
  <c r="BE218"/>
  <c r="BE261"/>
  <c r="BE319"/>
  <c r="BE321"/>
  <c r="BE381"/>
  <c r="BE434"/>
  <c r="BE453"/>
  <c r="BE469"/>
  <c r="BE489"/>
  <c r="BE495"/>
  <c r="BE496"/>
  <c r="BE557"/>
  <c r="BE572"/>
  <c r="BK100"/>
  <c r="E88"/>
  <c r="BE105"/>
  <c r="BE109"/>
  <c r="BE114"/>
  <c r="BE123"/>
  <c r="BE137"/>
  <c r="BE156"/>
  <c r="BE161"/>
  <c r="BE172"/>
  <c r="BE269"/>
  <c r="BE281"/>
  <c r="BE334"/>
  <c r="BE366"/>
  <c r="BE384"/>
  <c r="BE386"/>
  <c r="BE390"/>
  <c r="BE416"/>
  <c r="BE451"/>
  <c r="BE463"/>
  <c r="BE500"/>
  <c r="BE516"/>
  <c r="BE543"/>
  <c r="BK177"/>
  <c r="J177"/>
  <c r="J65"/>
  <c r="F95"/>
  <c r="BE144"/>
  <c r="BE157"/>
  <c r="BE159"/>
  <c r="BE164"/>
  <c r="BE206"/>
  <c r="BE242"/>
  <c r="BE279"/>
  <c r="BE349"/>
  <c r="BE364"/>
  <c r="BE385"/>
  <c r="BE398"/>
  <c r="BE439"/>
  <c r="BE441"/>
  <c r="BE464"/>
  <c r="BE476"/>
  <c r="BE486"/>
  <c r="BE487"/>
  <c r="BE503"/>
  <c r="BE533"/>
  <c r="BE564"/>
  <c r="BE570"/>
  <c r="BE583"/>
  <c r="BE125"/>
  <c r="BE133"/>
  <c r="BE160"/>
  <c r="BE171"/>
  <c r="BE173"/>
  <c r="BE178"/>
  <c r="BE188"/>
  <c r="BE196"/>
  <c r="BE226"/>
  <c r="BE316"/>
  <c r="BE351"/>
  <c r="BE387"/>
  <c r="BE388"/>
  <c r="BE411"/>
  <c r="BE466"/>
  <c r="BE474"/>
  <c r="BE492"/>
  <c r="BE511"/>
  <c r="BE573"/>
  <c r="BE581"/>
  <c r="BE101"/>
  <c r="BE118"/>
  <c r="BE129"/>
  <c r="BE167"/>
  <c r="BE176"/>
  <c r="BE181"/>
  <c r="BE198"/>
  <c r="BE208"/>
  <c r="BE257"/>
  <c r="BE271"/>
  <c r="BE379"/>
  <c r="BE409"/>
  <c r="BE424"/>
  <c r="BE459"/>
  <c r="BE477"/>
  <c r="BE501"/>
  <c r="BE524"/>
  <c r="BE535"/>
  <c r="BE558"/>
  <c r="BE112"/>
  <c r="BE120"/>
  <c r="BE141"/>
  <c r="BE253"/>
  <c r="BE298"/>
  <c r="BE336"/>
  <c r="BE414"/>
  <c r="BE436"/>
  <c r="BE471"/>
  <c r="BE483"/>
  <c r="BE493"/>
  <c r="BE497"/>
  <c r="BE509"/>
  <c r="BE514"/>
  <c r="BE539"/>
  <c r="BE547"/>
  <c r="BE551"/>
  <c r="BE567"/>
  <c r="BE576"/>
  <c r="BE579"/>
  <c r="BK582"/>
  <c r="J582"/>
  <c r="J78"/>
  <c r="J34"/>
  <c i="1" r="AW55"/>
  <c i="2" r="F36"/>
  <c i="1" r="BC55"/>
  <c r="BC54"/>
  <c r="W32"/>
  <c i="2" r="F34"/>
  <c i="1" r="BA55"/>
  <c r="BA54"/>
  <c r="AW54"/>
  <c r="AK30"/>
  <c i="2" r="F37"/>
  <c i="1" r="BD55"/>
  <c r="BD54"/>
  <c r="W33"/>
  <c i="2" r="F35"/>
  <c i="1" r="BB55"/>
  <c r="BB54"/>
  <c r="W31"/>
  <c i="2" l="1" r="P99"/>
  <c r="P98"/>
  <c i="1" r="AU55"/>
  <c i="2" r="T99"/>
  <c r="BK99"/>
  <c r="R179"/>
  <c r="R98"/>
  <c r="T179"/>
  <c r="T98"/>
  <c r="BK179"/>
  <c r="J179"/>
  <c r="J66"/>
  <c r="J100"/>
  <c r="J61"/>
  <c r="BK577"/>
  <c r="J577"/>
  <c r="J76"/>
  <c i="1" r="AU54"/>
  <c r="AX54"/>
  <c r="W30"/>
  <c i="2" r="F33"/>
  <c i="1" r="AZ55"/>
  <c r="AZ54"/>
  <c r="AV54"/>
  <c r="AK29"/>
  <c i="2" r="J33"/>
  <c i="1" r="AV55"/>
  <c r="AT55"/>
  <c r="AY54"/>
  <c i="2" l="1" r="BK98"/>
  <c r="J98"/>
  <c r="J59"/>
  <c r="J99"/>
  <c r="J60"/>
  <c i="1" r="W29"/>
  <c r="AT54"/>
  <c i="2" l="1" r="J30"/>
  <c i="1" r="AG55"/>
  <c r="AG54"/>
  <c r="AK26"/>
  <c r="AK35"/>
  <c l="1" r="AN55"/>
  <c r="AN54"/>
  <c i="2" r="J39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<sst xmlns="http://schemas.openxmlformats.org/spreadsheetml/2006/main">
  <si>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</si>
  <si>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</si>
  <si>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</si>
  <si>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</si>
  <si>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</si>
  <si>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{cd112f13-c52b-4522-ab24-4750af4b1813}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</si>
  <si>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</si>
  <si>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</si>
  <si>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</si>
  <si>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</si>
  <si>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</si>
  <si>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</si>
  <si>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</si>
  <si>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</si>
  <si>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20200121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</si>
  <si>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</si>
  <si>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</si>
  <si>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střešního pláště pavilonu 2 Základní školy Běžecká 2055, 356 01 Sokolov</t>
  </si>
  <si>
    <t>KSO:</t>
  </si>
  <si>
    <t/>
  </si>
  <si>
    <t>CC-CZ:</t>
  </si>
  <si>
    <t>Místo:</t>
  </si>
  <si>
    <t>Běžecká 2055</t>
  </si>
  <si>
    <t>Datum:</t>
  </si>
  <si>
    <t>21. 1. 2020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</si>
  <si>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</si>
  <si>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</si>
  <si>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</si>
  <si>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</si>
  <si>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</si>
  <si>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</si>
  <si>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</si>
  <si>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</si>
  <si>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</si>
  <si>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</si>
  <si>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</si>
  <si>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</si>
  <si>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</si>
  <si>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</si>
  <si>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</si>
  <si>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</si>
  <si>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</si>
  <si>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</si>
  <si>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</si>
  <si>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</si>
  <si>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</si>
  <si>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</si>
  <si>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</si>
  <si>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</si>
  <si>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</si>
  <si>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</si>
  <si>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</si>
  <si>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</si>
  <si>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</si>
  <si>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</si>
  <si>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</si>
  <si>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</si>
  <si>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</si>
  <si>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</si>
  <si>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</si>
  <si>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</si>
  <si>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</si>
  <si>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</si>
  <si>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</si>
  <si>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</si>
  <si>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</si>
  <si>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</si>
  <si>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</si>
  <si>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</si>
  <si>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</si>
  <si>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</si>
  <si>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</si>
  <si>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</si>
  <si>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</si>
  <si>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</si>
  <si>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</si>
  <si>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</si>
  <si>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</si>
  <si>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</si>
  <si>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Pavilon 2</t>
  </si>
  <si>
    <t>STA</t>
  </si>
  <si>
    <t>1</t>
  </si>
  <si>
    <t>{5a160f2a-e4b4-4a04-a374-d886e3c03d99}</t>
  </si>
  <si>
    <t>2</t>
  </si>
  <si>
    <t>KRYCÍ LIST SOUPISU PRACÍ</t>
  </si>
  <si>
    <t>Objekt:</t>
  </si>
  <si>
    <t>SO-01 - Pavilon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</si>
  <si>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</si>
  <si>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</si>
  <si>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</si>
  <si>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</si>
  <si>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</si>
  <si>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</si>
  <si>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</si>
  <si>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</si>
  <si>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</si>
  <si>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</si>
  <si>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</si>
  <si>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</si>
  <si>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</si>
  <si>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</si>
  <si>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</si>
  <si>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</si>
  <si>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</si>
  <si>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</si>
  <si>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</si>
  <si>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</si>
  <si>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</si>
  <si>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</si>
  <si>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</si>
  <si>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</si>
  <si>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</si>
  <si>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</si>
  <si>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</si>
  <si>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</si>
  <si>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</si>
  <si>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</si>
  <si>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</si>
  <si>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</si>
  <si>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</si>
  <si>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</si>
  <si>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</si>
  <si>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</si>
  <si>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</si>
  <si>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</si>
  <si>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</si>
  <si>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</si>
  <si>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</si>
  <si>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</si>
  <si>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311270331</t>
  </si>
  <si>
    <t>Zdivo z přesných vápenopískových tvárnic na tenkovrstvou maltu, tloušťka zdiva 200 mm, formát a rozměr tvárnic 7DF 248x200x248 mm plných, pevnosti přes P15 do P25</t>
  </si>
  <si>
    <t>m2</t>
  </si>
  <si>
    <t>CS ÚRS 2020 01</t>
  </si>
  <si>
    <t>4</t>
  </si>
  <si>
    <t>-1444604885</t>
  </si>
  <si>
    <t>VV</t>
  </si>
  <si>
    <t>dělící atika</t>
  </si>
  <si>
    <t>1,1*21,5</t>
  </si>
  <si>
    <t>6</t>
  </si>
  <si>
    <t>Úpravy povrchů, podlahy a osazování výplní</t>
  </si>
  <si>
    <t>622135001</t>
  </si>
  <si>
    <t>Vyrovnání nerovností podkladu vnějších omítaných ploch maltou, tloušťky do 10 mm vápenocementovou stěn</t>
  </si>
  <si>
    <t>1164797915</t>
  </si>
  <si>
    <t>úvaha 60% jako u ploch střechy</t>
  </si>
  <si>
    <t>detail A</t>
  </si>
  <si>
    <t>1,45*(34,05+11,7+8+8+6,3+7,4+8,4+8,1+37,25+6,05+7,25)*0,6</t>
  </si>
  <si>
    <t>622211011</t>
  </si>
  <si>
    <t>Montáž kontaktního zateplení lepením a mechanickým kotvením z polystyrenových desek nebo z kombinovaných desek na vnější stěny, tloušťky desek přes 40 do 80 mm</t>
  </si>
  <si>
    <t>-51537119</t>
  </si>
  <si>
    <t>detail H</t>
  </si>
  <si>
    <t>0,25*(3,2+6,8+7+1+1,5)</t>
  </si>
  <si>
    <t>M</t>
  </si>
  <si>
    <t>28375936</t>
  </si>
  <si>
    <t>deska EPS 70 fasádní λ=0,039 tl 80mm</t>
  </si>
  <si>
    <t>8</t>
  </si>
  <si>
    <t>2043311138</t>
  </si>
  <si>
    <t>4,875*1,02 'Přepočtené koeficientem množství</t>
  </si>
  <si>
    <t>5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</si>
  <si>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</si>
  <si>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</si>
  <si>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m</t>
  </si>
  <si>
    <t>1773939815</t>
  </si>
  <si>
    <t>P</t>
  </si>
  <si>
    <t>Poznámka k položce:_x000d_
položka obsahuje napelení izolantu + výztužnou vrstvu</t>
  </si>
  <si>
    <t>detail E</t>
  </si>
  <si>
    <t>3,5</t>
  </si>
  <si>
    <t>28376415</t>
  </si>
  <si>
    <t>deska z polystyrénu XPS, hrana polodrážková a hladký povrch 300kPa tl 30mm</t>
  </si>
  <si>
    <t>-218668457</t>
  </si>
  <si>
    <t>3,5*0,4*1,1</t>
  </si>
  <si>
    <t>7</t>
  </si>
  <si>
    <t>622252001</t>
  </si>
  <si>
    <t>Montáž profilů kontaktního zateplení zakládacích soklových připevněných hmoždinkami</t>
  </si>
  <si>
    <t>-2116747436</t>
  </si>
  <si>
    <t>3,2+6,8+7+1+1,5</t>
  </si>
  <si>
    <t>59051645</t>
  </si>
  <si>
    <t>profil zakládací Al tl 0,7mm pro ETICS pro izolant tl 80mm</t>
  </si>
  <si>
    <t>1419237842</t>
  </si>
  <si>
    <t>19,5*1,05 'Přepočtené koeficientem množství</t>
  </si>
  <si>
    <t>9</t>
  </si>
  <si>
    <t>622525102</t>
  </si>
  <si>
    <t>Omítka tenkovrstvá jednotlivých malých ploch silikátová, akrylátová, silikonová nebo silikonsilikátová stěn, plochy jednotlivě přes 0,1 do 0,25 m2</t>
  </si>
  <si>
    <t>kus</t>
  </si>
  <si>
    <t>-642126914</t>
  </si>
  <si>
    <t>dle detailu H a půdorysu</t>
  </si>
  <si>
    <t>délka 1 m 1 krát</t>
  </si>
  <si>
    <t>10</t>
  </si>
  <si>
    <t>622525103</t>
  </si>
  <si>
    <t>Omítka tenkovrstvá jednotlivých malých ploch silikátová, akrylátová, silikonová nebo silikonsilikátová stěn, plochy jednotlivě přes 0,25 do 0,5 m2</t>
  </si>
  <si>
    <t>-1961564343</t>
  </si>
  <si>
    <t>délka 1,5 m 1 krát</t>
  </si>
  <si>
    <t>11</t>
  </si>
  <si>
    <t>622525104</t>
  </si>
  <si>
    <t>Omítka tenkovrstvá jednotlivých malých ploch silikátová, akrylátová, silikonová nebo silikonsilikátová stěn, plochy jednotlivě přes 0,5 do 1,0 m2</t>
  </si>
  <si>
    <t>-1510130291</t>
  </si>
  <si>
    <t>délka 3,2 m 1 krát</t>
  </si>
  <si>
    <t>12</t>
  </si>
  <si>
    <t>622525105</t>
  </si>
  <si>
    <t>Omítka tenkovrstvá jednotlivých malých ploch silikátová, akrylátová, silikonová nebo silikonsilikátová stěn, plochy jednotlivě přes 1,0 do 4,0 m2</t>
  </si>
  <si>
    <t>2068583957</t>
  </si>
  <si>
    <t>délka 6,8 a 7 m tj. 2 krát</t>
  </si>
  <si>
    <t>13</t>
  </si>
  <si>
    <t>625681012</t>
  </si>
  <si>
    <t>Ochrana proti holubům hrotový systém dvouřadý, účinná šíře 15 cm</t>
  </si>
  <si>
    <t>1637370810</t>
  </si>
  <si>
    <t>detail I</t>
  </si>
  <si>
    <t>4*0,25</t>
  </si>
  <si>
    <t>14</t>
  </si>
  <si>
    <t>632450131</t>
  </si>
  <si>
    <t>Potěr cementový vyrovnávací ze suchých směsí v ploše o průměrné (střední) tl. od 10 do 20 mm</t>
  </si>
  <si>
    <t>1927518588</t>
  </si>
  <si>
    <t>60% plochy</t>
  </si>
  <si>
    <t>střecha č.2</t>
  </si>
  <si>
    <t>754,6+25,2</t>
  </si>
  <si>
    <t>odečet dělící atiky</t>
  </si>
  <si>
    <t>-0,2*21,5</t>
  </si>
  <si>
    <t>odečet výstupku</t>
  </si>
  <si>
    <t>-1*1,2</t>
  </si>
  <si>
    <t>Součet</t>
  </si>
  <si>
    <t>774,3*0,6</t>
  </si>
  <si>
    <t>Ostatní konstrukce a práce, bourání</t>
  </si>
  <si>
    <t>946113121</t>
  </si>
  <si>
    <t>Montáž pojízdných věží trubkových nebo dílcových s maximálním zatížením podlahy do 200 kg/m2 o půdorysné ploše přes 5 m2, výšky přes 9,6 m do 10,6 m</t>
  </si>
  <si>
    <t>237710361</t>
  </si>
  <si>
    <t>16</t>
  </si>
  <si>
    <t>946113221</t>
  </si>
  <si>
    <t>Montáž pojízdných věží trubkových nebo dílcových s maximálním zatížením podlahy do 200 kg/m2 Příplatek za první a každý další den použití pojízdného lešení k ceně -3121</t>
  </si>
  <si>
    <t>1608238918</t>
  </si>
  <si>
    <t>1*60 'Přepočtené koeficientem množství</t>
  </si>
  <si>
    <t>17</t>
  </si>
  <si>
    <t>946113821</t>
  </si>
  <si>
    <t>Demontáž pojízdných věží trubkových nebo dílcových s maximálním zatížením podlahy do 200 kg/m2 o půdorysné ploše přes 5 m2, výšky přes 9,6 m do 10,6 m</t>
  </si>
  <si>
    <t>-1949555777</t>
  </si>
  <si>
    <t>18</t>
  </si>
  <si>
    <t>952902501</t>
  </si>
  <si>
    <t>Čištění budov při provádění oprav a udržovacích prací střešních nebo nadstřešních konstrukcí, střech plochých</t>
  </si>
  <si>
    <t>-494250329</t>
  </si>
  <si>
    <t>19</t>
  </si>
  <si>
    <t>962052211</t>
  </si>
  <si>
    <t>Bourání zdiva železobetonového nadzákladového, objemu přes 1 m3</t>
  </si>
  <si>
    <t>m3</t>
  </si>
  <si>
    <t>-433248002</t>
  </si>
  <si>
    <t>vybourání středové atiky, rozměry dle půdorysu a řezu stávajícího stavu</t>
  </si>
  <si>
    <t>1,1*0,2*21,7</t>
  </si>
  <si>
    <t>20</t>
  </si>
  <si>
    <t>964051111</t>
  </si>
  <si>
    <t>Bourání samostatných trámů, průvlaků nebo pásů ze železobetonu bez přerušení výztuže, průřezu do 0,10 m2</t>
  </si>
  <si>
    <t>-885743567</t>
  </si>
  <si>
    <t>demontáž ŽB nosníků o rozměrech cca 300x300x2000 mm z podstřešního prostoru, předpoklad, množství bude upřesněno po odstranění horního pláště střechy</t>
  </si>
  <si>
    <t>971052451</t>
  </si>
  <si>
    <t>Vybourání a prorážení otvorů v železobetonových příčkách a zdech základových nebo nadzákladových, plochy do 0,25 m2, tl. do 450 mm</t>
  </si>
  <si>
    <t>-1524795907</t>
  </si>
  <si>
    <t>997</t>
  </si>
  <si>
    <t>Přesun sutě</t>
  </si>
  <si>
    <t>22</t>
  </si>
  <si>
    <t>997013113</t>
  </si>
  <si>
    <t>Vnitrostaveništní doprava suti a vybouraných hmot vodorovně do 50 m svisle s použitím mechanizace pro budovy a haly výšky přes 9 do 12 m</t>
  </si>
  <si>
    <t>t</t>
  </si>
  <si>
    <t>-432131480</t>
  </si>
  <si>
    <t>23</t>
  </si>
  <si>
    <t>997013511</t>
  </si>
  <si>
    <t>Odvoz suti a vybouraných hmot z meziskládky na skládku s naložením a se složením, na vzdálenost do 1 km</t>
  </si>
  <si>
    <t>1559779885</t>
  </si>
  <si>
    <t>24</t>
  </si>
  <si>
    <t>997013509</t>
  </si>
  <si>
    <t>Odvoz suti a vybouraných hmot na skládku nebo meziskládku se složením, na vzdálenost Příplatek k ceně za každý další i započatý 1 km přes 1 km</t>
  </si>
  <si>
    <t>-881934130</t>
  </si>
  <si>
    <t>Poznámka k položce:_x000d_
předpoklad celkem do 20 km</t>
  </si>
  <si>
    <t>146,465*19 'Přepočtené koeficientem množství</t>
  </si>
  <si>
    <t>25</t>
  </si>
  <si>
    <t>997013631</t>
  </si>
  <si>
    <t>Poplatek za uložení stavebního odpadu na skládce (skládkovné) směsného stavebního a demoličního zatříděného do Katalogu odpadů pod kódem 17 09 04</t>
  </si>
  <si>
    <t>54322860</t>
  </si>
  <si>
    <t>998</t>
  </si>
  <si>
    <t>Přesun hmot</t>
  </si>
  <si>
    <t>26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</si>
  <si>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</si>
  <si>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</si>
  <si>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1839398698</t>
  </si>
  <si>
    <t>PSV</t>
  </si>
  <si>
    <t>Práce a dodávky PSV</t>
  </si>
  <si>
    <t>712</t>
  </si>
  <si>
    <t>Povlakové krytiny</t>
  </si>
  <si>
    <t>27</t>
  </si>
  <si>
    <t>712300833</t>
  </si>
  <si>
    <t>Odstranění ze střech plochých do 10° krytiny povlakové třívrstvé</t>
  </si>
  <si>
    <t>-274731754</t>
  </si>
  <si>
    <t>odměřeno dle stávajícího stavu</t>
  </si>
  <si>
    <t>767,12+25,6</t>
  </si>
  <si>
    <t>rezerva na detaily 20%</t>
  </si>
  <si>
    <t>792,72*1,2</t>
  </si>
  <si>
    <t>28</t>
  </si>
  <si>
    <t>712311101</t>
  </si>
  <si>
    <t>Provedení povlakové krytiny střech plochých do 10° natěradly a tmely za studena nátěrem lakem penetračním nebo asfaltovým</t>
  </si>
  <si>
    <t>-1015217181</t>
  </si>
  <si>
    <t>29</t>
  </si>
  <si>
    <t>11163153</t>
  </si>
  <si>
    <t>emulze asfaltová penetrační</t>
  </si>
  <si>
    <t>litr</t>
  </si>
  <si>
    <t>-1988272900</t>
  </si>
  <si>
    <t>774,3*0,3 'Přepočtené koeficientem množství</t>
  </si>
  <si>
    <t>30</t>
  </si>
  <si>
    <t>712341559</t>
  </si>
  <si>
    <t>Provedení povlakové krytiny střech plochých do 10° pásy přitavením NAIP v plné ploše</t>
  </si>
  <si>
    <t>-19059010</t>
  </si>
  <si>
    <t>31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</si>
  <si>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</si>
  <si>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</si>
  <si>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32</t>
  </si>
  <si>
    <t>260427045</t>
  </si>
  <si>
    <t>774,3*1,15 'Přepočtené koeficientem množství</t>
  </si>
  <si>
    <t>712363001</t>
  </si>
  <si>
    <t>Provedení povlakové krytiny střech plochých do 10° fólií termoplastickou mPVC (měkčené PVC) rozvinutí a natažení fólie v ploše</t>
  </si>
  <si>
    <t>531002950</t>
  </si>
  <si>
    <t>33</t>
  </si>
  <si>
    <t>28343014</t>
  </si>
  <si>
    <t>fólie hydroizolační střešní mPVC určená ke stabilizaci přitížením a do vegetačních střech tl 1,8mm</t>
  </si>
  <si>
    <t>-1554605140</t>
  </si>
  <si>
    <t>34</t>
  </si>
  <si>
    <t>712363351</t>
  </si>
  <si>
    <t>Povlakové krytiny střech plochých do 10° z tvarovaných poplastovaných lišt pro mPVC pásek rš 50 mm</t>
  </si>
  <si>
    <t>-1126352100</t>
  </si>
  <si>
    <t>K.04</t>
  </si>
  <si>
    <t>34,05+11,7+8+8+6,3+7,4+8,4+8,1+37,25+6,05+7,25</t>
  </si>
  <si>
    <t>detail B</t>
  </si>
  <si>
    <t>21,7</t>
  </si>
  <si>
    <t>35</t>
  </si>
  <si>
    <t>712363352</t>
  </si>
  <si>
    <t>Povlakové krytiny střech plochých do 10° z tvarovaných poplastovaných lišt pro mPVC vnitřní koutová lišta rš 100 mm</t>
  </si>
  <si>
    <t>-1019310841</t>
  </si>
  <si>
    <t>K.01</t>
  </si>
  <si>
    <t>detail G</t>
  </si>
  <si>
    <t>2*(1+1,2)</t>
  </si>
  <si>
    <t>36</t>
  </si>
  <si>
    <t>712363353</t>
  </si>
  <si>
    <t>Povlakové krytiny střech plochých do 10° z tvarovaných poplastovaných lišt pro mPVC vnější koutová lišta rš 100 mm</t>
  </si>
  <si>
    <t>-1144837973</t>
  </si>
  <si>
    <t>K.02</t>
  </si>
  <si>
    <t>37</t>
  </si>
  <si>
    <t>712363354</t>
  </si>
  <si>
    <t>Povlakové krytiny střech plochých do 10° z tvarovaných poplastovaných lišt pro mPVC stěnová lišta vyhnutá rš 71 mm</t>
  </si>
  <si>
    <t>1902355956</t>
  </si>
  <si>
    <t>38</t>
  </si>
  <si>
    <t>712363384</t>
  </si>
  <si>
    <t>Povlakové krytiny střech plochých do 10° z tvarovaných poplastovaných lišt ostatní atypická výroba profilů o větší rš</t>
  </si>
  <si>
    <t>-508505044</t>
  </si>
  <si>
    <t>K.03</t>
  </si>
  <si>
    <t>0,2*(34,05+11,7+8+8+6,3+7,4+8,4+8,1+37,25+6,05+7,25)</t>
  </si>
  <si>
    <t>39</t>
  </si>
  <si>
    <t>712391171</t>
  </si>
  <si>
    <t>Provedení povlakové krytiny střech plochých do 10° -ostatní práce provedení vrstvy textilní podkladní</t>
  </si>
  <si>
    <t>-1473288849</t>
  </si>
  <si>
    <t>40</t>
  </si>
  <si>
    <t>69311068</t>
  </si>
  <si>
    <t>geotextilie netkaná separační, ochranná, filtrační, drenážní PP 300g/m2</t>
  </si>
  <si>
    <t>-1327238359</t>
  </si>
  <si>
    <t>41</t>
  </si>
  <si>
    <t>712391172</t>
  </si>
  <si>
    <t>Provedení povlakové krytiny střech plochých do 10° -ostatní práce provedení vrstvy textilní ochranné</t>
  </si>
  <si>
    <t>-1989152351</t>
  </si>
  <si>
    <t>42</t>
  </si>
  <si>
    <t>69311082</t>
  </si>
  <si>
    <t>geotextilie netkaná separační, ochranná, filtrační, drenážní PP 500g/m2</t>
  </si>
  <si>
    <t>-1647985570</t>
  </si>
  <si>
    <t>43</t>
  </si>
  <si>
    <t>712771203</t>
  </si>
  <si>
    <t>Provedení drenážní vrstvy vegetační střechy z kameniva, tloušťky násypu přes 100 do 200 mm, sklon střechy do 5°</t>
  </si>
  <si>
    <t>1315876074</t>
  </si>
  <si>
    <t>oblast G</t>
  </si>
  <si>
    <t>25,5*2,2</t>
  </si>
  <si>
    <t>22,4*2,2</t>
  </si>
  <si>
    <t>10,45*2,2</t>
  </si>
  <si>
    <t>8,15*2,2</t>
  </si>
  <si>
    <t>oblast H</t>
  </si>
  <si>
    <t>188,19</t>
  </si>
  <si>
    <t>184,68</t>
  </si>
  <si>
    <t>-1,4*1,2</t>
  </si>
  <si>
    <t>oblast F</t>
  </si>
  <si>
    <t>62,26</t>
  </si>
  <si>
    <t>58,41</t>
  </si>
  <si>
    <t>58,12</t>
  </si>
  <si>
    <t>55,33</t>
  </si>
  <si>
    <t>25,6</t>
  </si>
  <si>
    <t>44</t>
  </si>
  <si>
    <t>58333674</t>
  </si>
  <si>
    <t>kamenivo těžené hrubé frakce 16/32</t>
  </si>
  <si>
    <t>538989835</t>
  </si>
  <si>
    <t>25,5*2,2*0,15</t>
  </si>
  <si>
    <t>22,4*2,2*0,15</t>
  </si>
  <si>
    <t>10,45*2,2*0,15</t>
  </si>
  <si>
    <t>8,15*2,2*0,15</t>
  </si>
  <si>
    <t>188,19*0,125</t>
  </si>
  <si>
    <t>184,68*0,125</t>
  </si>
  <si>
    <t>-1,4*1,2*0,125</t>
  </si>
  <si>
    <t>62,26*0,2</t>
  </si>
  <si>
    <t>58,41*0,2</t>
  </si>
  <si>
    <t>58,12*0,2</t>
  </si>
  <si>
    <t>55,33*0,2</t>
  </si>
  <si>
    <t>25,6*0,2</t>
  </si>
  <si>
    <t>120,289*1,41 'Přepočtené koeficientem množství</t>
  </si>
  <si>
    <t>45</t>
  </si>
  <si>
    <t>711747067</t>
  </si>
  <si>
    <t>Provedení detailů pásy přitavením opracování trubních prostupů pod těsnící objímkou, průměru do 300 mm, NAIP</t>
  </si>
  <si>
    <t>1590643068</t>
  </si>
  <si>
    <t>detail D</t>
  </si>
  <si>
    <t>46</t>
  </si>
  <si>
    <t>-655016174</t>
  </si>
  <si>
    <t>3*0,7 'Přepočtené koeficientem množství</t>
  </si>
  <si>
    <t>47</t>
  </si>
  <si>
    <t>712811101</t>
  </si>
  <si>
    <t>Provedení povlakové krytiny střech samostatným vytažením izolačního povlaku za studena na konstrukce převyšující úroveň střechy, nátěrem penetračním</t>
  </si>
  <si>
    <t>-987370600</t>
  </si>
  <si>
    <t>1,45*(34,05+11,7+8+8+6,3+7,4+8,4+8,1+37,25+6,05+7,25)</t>
  </si>
  <si>
    <t>21,7*(1,1+1,1+0,2)</t>
  </si>
  <si>
    <t>3,5*1</t>
  </si>
  <si>
    <t>0,8*1</t>
  </si>
  <si>
    <t>0,53*(0,8+1)*2</t>
  </si>
  <si>
    <t>0,4*(3,2+6,8+7+1+1,5)</t>
  </si>
  <si>
    <t>48</t>
  </si>
  <si>
    <t>-1964377719</t>
  </si>
  <si>
    <t>272,713*0,35 'Přepočtené koeficientem množství</t>
  </si>
  <si>
    <t>49</t>
  </si>
  <si>
    <t>712841559</t>
  </si>
  <si>
    <t>Provedení povlakové krytiny střech samostatným vytažením izolačního povlaku pásy přitavením na konstrukce převyšující úroveň střechy, NAIP</t>
  </si>
  <si>
    <t>-1478626368</t>
  </si>
  <si>
    <t>50</t>
  </si>
  <si>
    <t>-781793265</t>
  </si>
  <si>
    <t>272,713*1,2 'Přepočtené koeficientem množství</t>
  </si>
  <si>
    <t>51</t>
  </si>
  <si>
    <t>712831101</t>
  </si>
  <si>
    <t>Provedení povlakové krytiny střech samostatným vytažením izolačního povlaku pásy na sucho na konstrukce převyšující úroveň střechy, AIP, NAIP nebo tkaninou</t>
  </si>
  <si>
    <t>-841516311</t>
  </si>
  <si>
    <t>1,6*(34,05+11,7+8+8+6,3+7,4+8,4+8,1+37,25+6,05+7,25)</t>
  </si>
  <si>
    <t>2,1*21,7</t>
  </si>
  <si>
    <t>0,35*3,5</t>
  </si>
  <si>
    <t>1*1,2</t>
  </si>
  <si>
    <t>0,66*(1+1,2)*2</t>
  </si>
  <si>
    <t>0,3*(3,2+6,8+7+1+1,5)</t>
  </si>
  <si>
    <t>52</t>
  </si>
  <si>
    <t>-43462426</t>
  </si>
  <si>
    <t>284,749*1,2 'Přepočtené koeficientem množství</t>
  </si>
  <si>
    <t>53</t>
  </si>
  <si>
    <t>712861705</t>
  </si>
  <si>
    <t>Provedení povlakové krytiny střech samostatným vytažením izolačního povlaku fólií na konstrukce převyšující úroveň střechy, přilepenou se svařovanými spoji</t>
  </si>
  <si>
    <t>-1592371766</t>
  </si>
  <si>
    <t>54</t>
  </si>
  <si>
    <t>28322012</t>
  </si>
  <si>
    <t>fólie hydroizolační střešní mPVC mechanicky kotvená tl 1,5mm šedá</t>
  </si>
  <si>
    <t>410699716</t>
  </si>
  <si>
    <t>55</t>
  </si>
  <si>
    <t>712998004</t>
  </si>
  <si>
    <t>Provedení povlakové krytiny střech - ostatní práce montáž odvodňovacího prvku atikového chrliče z PVC na dešťovou vodu DN 110</t>
  </si>
  <si>
    <t>-460497975</t>
  </si>
  <si>
    <t>56</t>
  </si>
  <si>
    <t>28342470</t>
  </si>
  <si>
    <t>chrlič atikový DN 110 s manžetou pro hydroizolaci z PVC-P</t>
  </si>
  <si>
    <t>-367814794</t>
  </si>
  <si>
    <t>57</t>
  </si>
  <si>
    <t>28349103</t>
  </si>
  <si>
    <t>koš perforovaný ochranný pro odvodnění ploché střechy s kačírkem 200mm</t>
  </si>
  <si>
    <t>-990633407</t>
  </si>
  <si>
    <t>58</t>
  </si>
  <si>
    <t>69334333</t>
  </si>
  <si>
    <t>šachta kontrolní odvodnění vegetačních střech PA 300x300mm v 130mm</t>
  </si>
  <si>
    <t>871410366</t>
  </si>
  <si>
    <t>59</t>
  </si>
  <si>
    <t>62851032</t>
  </si>
  <si>
    <t>prostup parozábranou s integrovanou manžetou z modifikovaného asfaltového pásu DN 100</t>
  </si>
  <si>
    <t>-1263603228</t>
  </si>
  <si>
    <t>60</t>
  </si>
  <si>
    <t>998712202</t>
  </si>
  <si>
    <t>Přesun hmot pro povlakové krytiny stanovený procentní sazbou (%) z ceny vodorovná dopravní vzdálenost do 50 m v objektech výšky přes 6 do 12 m</t>
  </si>
  <si>
    <t>%</t>
  </si>
  <si>
    <t>212215053</t>
  </si>
  <si>
    <t>713</t>
  </si>
  <si>
    <t>Izolace tepelné</t>
  </si>
  <si>
    <t>61</t>
  </si>
  <si>
    <t>713112813</t>
  </si>
  <si>
    <t>Odstranění tepelné foukané izolace běžných stavebních konstrukcí vodorovných tloušťky vrstvy přes 100 mm</t>
  </si>
  <si>
    <t>1255497126</t>
  </si>
  <si>
    <t>výstupek</t>
  </si>
  <si>
    <t>-1,2*1</t>
  </si>
  <si>
    <t>-0,2*21,7</t>
  </si>
  <si>
    <t>62</t>
  </si>
  <si>
    <t>713131143</t>
  </si>
  <si>
    <t>Montáž tepelné izolace stěn rohožemi, pásy, deskami, dílci, bloky (izolační materiál ve specifikaci) lepením celoplošně s mechanickým kotvením</t>
  </si>
  <si>
    <t>-1063105726</t>
  </si>
  <si>
    <t>0,95*(34,05+11,7+8+8+6,3+7,4+8,4+8,1+37,25+6,05+7,25)</t>
  </si>
  <si>
    <t>(0,8+0,8)*21,7</t>
  </si>
  <si>
    <t>0,3*3,5</t>
  </si>
  <si>
    <t>0,53*(1+1,2)*2</t>
  </si>
  <si>
    <t>63</t>
  </si>
  <si>
    <t>28372309</t>
  </si>
  <si>
    <t>deska EPS 100 do plochých střech a podlah λ=0,037 tl 100mm</t>
  </si>
  <si>
    <t>1560702950</t>
  </si>
  <si>
    <t>174,677*1,05 'Přepočtené koeficientem množství</t>
  </si>
  <si>
    <t>64</t>
  </si>
  <si>
    <t>-1509789874</t>
  </si>
  <si>
    <t>0,2*(3,2+6,8+7+1+1,5)</t>
  </si>
  <si>
    <t>65</t>
  </si>
  <si>
    <t>28372308</t>
  </si>
  <si>
    <t>deska EPS 100 do plochých střech a podlah λ=0,037 tl 80mm</t>
  </si>
  <si>
    <t>-180290015</t>
  </si>
  <si>
    <t>3,9*1,05 'Přepočtené koeficientem množství</t>
  </si>
  <si>
    <t>66</t>
  </si>
  <si>
    <t>713140813</t>
  </si>
  <si>
    <t>Odstranění tepelné izolace střech plochých z rohoží, pásů, dílců, desek, bloků nadstřešních izolací volně položených z vláknitých materiálů suchých, tloušťka izolace přes 100 mm</t>
  </si>
  <si>
    <t>-1961330210</t>
  </si>
  <si>
    <t>67</t>
  </si>
  <si>
    <t>713141136</t>
  </si>
  <si>
    <t>Montáž tepelné izolace střech plochých rohožemi, pásy, deskami, dílci, bloky (izolační materiál ve specifikaci) přilepenými za studena nízkoexpanzní (PUR) pěnou</t>
  </si>
  <si>
    <t>1283140848</t>
  </si>
  <si>
    <t>odečet částí s XPS 220 mm</t>
  </si>
  <si>
    <t>-2,5-1,5-1,5-3</t>
  </si>
  <si>
    <t>68</t>
  </si>
  <si>
    <t>28372322</t>
  </si>
  <si>
    <t>deska EPS 100 do plochých střech a podlah λ=0,037 tl 190mm</t>
  </si>
  <si>
    <t>598408976</t>
  </si>
  <si>
    <t>765,8*1,02 'Přepočtené koeficientem množství</t>
  </si>
  <si>
    <t>69</t>
  </si>
  <si>
    <t>1819662458</t>
  </si>
  <si>
    <t>části s XPS 220 mm</t>
  </si>
  <si>
    <t>2,5+1,5+1,5+3</t>
  </si>
  <si>
    <t>70</t>
  </si>
  <si>
    <t>28376451</t>
  </si>
  <si>
    <t>deska z polystyrénu XPS, hrana polodrážková a hladký povrch 300kPa tl 200mm</t>
  </si>
  <si>
    <t>-1141420318</t>
  </si>
  <si>
    <t>8,5*1,02 'Přepočtené koeficientem množství</t>
  </si>
  <si>
    <t>71</t>
  </si>
  <si>
    <t>713141336</t>
  </si>
  <si>
    <t>Montáž tepelné izolace střech plochých spádovými klíny v ploše přilepenými za studena nízkoexpanzní (PUR) pěnou</t>
  </si>
  <si>
    <t>527351615</t>
  </si>
  <si>
    <t>72</t>
  </si>
  <si>
    <t>28376141</t>
  </si>
  <si>
    <t>klín izolační z pěnového polystyrenu EPS 100 spádový</t>
  </si>
  <si>
    <t>-2061457974</t>
  </si>
  <si>
    <t>765,8*0,4 'Přepočtené koeficientem množství</t>
  </si>
  <si>
    <t>73</t>
  </si>
  <si>
    <t>713141358</t>
  </si>
  <si>
    <t>Montáž tepelné izolace střech plochých spádovými klíny na zhlaví atiky šířky do 500 mm mechanicky ukotvenými šrouby</t>
  </si>
  <si>
    <t>-384914714</t>
  </si>
  <si>
    <t>(34,05+11,7+8+8+6,3+7,4+8,4+8,1+37,25+6,05+7,25)</t>
  </si>
  <si>
    <t>74</t>
  </si>
  <si>
    <t>28376379</t>
  </si>
  <si>
    <t>deska z polystyrénu XPS, hrana polodrážková a hladký povrch s vyšší odolností tl 50mm</t>
  </si>
  <si>
    <t>-1807611879</t>
  </si>
  <si>
    <t>142,5*0,35*1,05</t>
  </si>
  <si>
    <t>21,7*0,2*1,05</t>
  </si>
  <si>
    <t>75</t>
  </si>
  <si>
    <t>23170001</t>
  </si>
  <si>
    <t>pěna montážní PUR nízkoexpanzní</t>
  </si>
  <si>
    <t>340084722</t>
  </si>
  <si>
    <t>76</t>
  </si>
  <si>
    <t>998713202</t>
  </si>
  <si>
    <t>Přesun hmot pro izolace tepelné stanovený procentní sazbou (%) z ceny vodorovná dopravní vzdálenost do 50 m v objektech výšky přes 6 do 12 m</t>
  </si>
  <si>
    <t>2066798181</t>
  </si>
  <si>
    <t>721</t>
  </si>
  <si>
    <t>Zdravotechnika - vnitřní kanalizace</t>
  </si>
  <si>
    <t>77</t>
  </si>
  <si>
    <t>721210822</t>
  </si>
  <si>
    <t>Demontáž kanalizačního příslušenství střešních vtoků DN 100</t>
  </si>
  <si>
    <t>-442691233</t>
  </si>
  <si>
    <t>dle stávajícího stavu</t>
  </si>
  <si>
    <t>78</t>
  </si>
  <si>
    <t>998721202</t>
  </si>
  <si>
    <t>Přesun hmot pro vnitřní kanalizace stanovený procentní sazbou (%) z ceny vodorovná dopravní vzdálenost do 50 m v objektech výšky přes 6 do 12 m</t>
  </si>
  <si>
    <t>-2106355379</t>
  </si>
  <si>
    <t>741</t>
  </si>
  <si>
    <t>Elektroinstalace - silnoproud</t>
  </si>
  <si>
    <t>79</t>
  </si>
  <si>
    <t>741420001</t>
  </si>
  <si>
    <t>Montáž hromosvodného vedení svodových drátů nebo lan s podpěrami, Ø do 10 mm</t>
  </si>
  <si>
    <t>2090840370</t>
  </si>
  <si>
    <t>dle výměry demontáže</t>
  </si>
  <si>
    <t>150</t>
  </si>
  <si>
    <t>80</t>
  </si>
  <si>
    <t>35441072</t>
  </si>
  <si>
    <t>drát D 8mm FeZn pro hromosvod</t>
  </si>
  <si>
    <t>kg</t>
  </si>
  <si>
    <t>-2076462527</t>
  </si>
  <si>
    <t>150*0,4 'Přepočtené koeficientem množství</t>
  </si>
  <si>
    <t>81</t>
  </si>
  <si>
    <t>35441550</t>
  </si>
  <si>
    <t>podpěra vedení FeZn na lepenkovou krytinu a eternit 100mm</t>
  </si>
  <si>
    <t>-678152550</t>
  </si>
  <si>
    <t>82</t>
  </si>
  <si>
    <t>741421823</t>
  </si>
  <si>
    <t>Demontáž hromosvodného vedení bez zachování funkčnosti svodových drátů nebo lan na rovné střeše, průměru přes 8 mm</t>
  </si>
  <si>
    <t>-588284633</t>
  </si>
  <si>
    <t>odměřeno dle stávajícího/navrhovaného stavu</t>
  </si>
  <si>
    <t>36,5+6,8+6,6+7,85+6,95+33,3+10,4+6,3+8,7+8,4+6,8</t>
  </si>
  <si>
    <t>zaokrouhlení</t>
  </si>
  <si>
    <t>11,4</t>
  </si>
  <si>
    <t>83</t>
  </si>
  <si>
    <t>741421855</t>
  </si>
  <si>
    <t>Demontáž hromosvodného vedení podpěr střešního vedení pro plochou střechu</t>
  </si>
  <si>
    <t>-1121965735</t>
  </si>
  <si>
    <t>předpoklad 1 ks/m</t>
  </si>
  <si>
    <t>84</t>
  </si>
  <si>
    <t>741810001</t>
  </si>
  <si>
    <t>Zkoušky a prohlídky elektrických rozvodů a zařízení celková prohlídka a vyhotovení revizní zprávy pro objem montážních prací do 100 tis. Kč</t>
  </si>
  <si>
    <t>-1724313544</t>
  </si>
  <si>
    <t>85</t>
  </si>
  <si>
    <t>998741202</t>
  </si>
  <si>
    <t>Přesun hmot pro silnoproud stanovený procentní sazbou (%) z ceny vodorovná dopravní vzdálenost do 50 m v objektech výšky přes 6 do 12 m</t>
  </si>
  <si>
    <t>-794103213</t>
  </si>
  <si>
    <t>742</t>
  </si>
  <si>
    <t>Elektroinstalace - slaboproud</t>
  </si>
  <si>
    <t>86</t>
  </si>
  <si>
    <t>742420021</t>
  </si>
  <si>
    <t>Montáž společné televizní antény antenního stožáru včetně upevňovacího materiálu</t>
  </si>
  <si>
    <t>-1599773771</t>
  </si>
  <si>
    <t>zpětná montáž stávajícího</t>
  </si>
  <si>
    <t>87</t>
  </si>
  <si>
    <t>742420821</t>
  </si>
  <si>
    <t>Demontáž společné televizní antény anténního stožáru</t>
  </si>
  <si>
    <t>1029897031</t>
  </si>
  <si>
    <t>88</t>
  </si>
  <si>
    <t>998742202</t>
  </si>
  <si>
    <t>Přesun hmot pro slaboproud stanovený procentní sazbou (%) z ceny vodorovná dopravní vzdálenost do 50 m v objektech výšky přes 6 do 12 m</t>
  </si>
  <si>
    <t>-481575557</t>
  </si>
  <si>
    <t>751</t>
  </si>
  <si>
    <t>Vzduchotechnika</t>
  </si>
  <si>
    <t>89</t>
  </si>
  <si>
    <t>751513859</t>
  </si>
  <si>
    <t>Demontáž protidešťové stříšky nebo výfukové hlavice z plechového potrubí kruhové s přírubou nebo bez příruby, průměru do 200 mm</t>
  </si>
  <si>
    <t>-1158379520</t>
  </si>
  <si>
    <t>90</t>
  </si>
  <si>
    <t>751.Rpol.OF</t>
  </si>
  <si>
    <t>D+M utěsnění otvorů ve fasádě, utěsnění PUR pěnou a otvory budou osazeny mřížkou</t>
  </si>
  <si>
    <t>kpl.</t>
  </si>
  <si>
    <t>1699623007</t>
  </si>
  <si>
    <t>91</t>
  </si>
  <si>
    <t>751526748</t>
  </si>
  <si>
    <t>Montáž protidešťové stříšky nebo výfukové hlavice do plastového potrubí kruhové bez příruby, průměru do 100 mm</t>
  </si>
  <si>
    <t>153098990</t>
  </si>
  <si>
    <t>92</t>
  </si>
  <si>
    <t>28342053</t>
  </si>
  <si>
    <t>komínek střešní odvětrávací s integrovanou manžetou z PVC DN 100</t>
  </si>
  <si>
    <t>-1175847920</t>
  </si>
  <si>
    <t>93</t>
  </si>
  <si>
    <t>998751201</t>
  </si>
  <si>
    <t>Přesun hmot pro vzduchotechniku stanovený procentní sazbou (%) z ceny vodorovná dopravní vzdálenost do 50 m v objektech výšky do 12 m</t>
  </si>
  <si>
    <t>-116148983</t>
  </si>
  <si>
    <t>762</t>
  </si>
  <si>
    <t>Konstrukce tesařské</t>
  </si>
  <si>
    <t>94</t>
  </si>
  <si>
    <t>762.Rpol.21</t>
  </si>
  <si>
    <t>Konstrukční vrstva pod klempířské prvky desek překližkových šroubovaných do podkladu, tloušťky desky 21 mm</t>
  </si>
  <si>
    <t>2081017761</t>
  </si>
  <si>
    <t>0,62*(34,05+11,7+8+8+6,3+7,4+8,4+8,1+37,25+6,05+7,25)</t>
  </si>
  <si>
    <t>0,4*21,7</t>
  </si>
  <si>
    <t>95</t>
  </si>
  <si>
    <t>60621154</t>
  </si>
  <si>
    <t>překližka vodovzdorná protiskl/hladká bříza tl 21mm</t>
  </si>
  <si>
    <t>1676508198</t>
  </si>
  <si>
    <t>97,03*1,05 'Přepočtené koeficientem množství</t>
  </si>
  <si>
    <t>96</t>
  </si>
  <si>
    <t>762.Rpol.24</t>
  </si>
  <si>
    <t>Konstrukční vrstva pod klempířské prvky desek překližkových šroubovaných do podkladu, tloušťky desky 24 mm</t>
  </si>
  <si>
    <t>1154638234</t>
  </si>
  <si>
    <t>97</t>
  </si>
  <si>
    <t>60621155</t>
  </si>
  <si>
    <t>překližka vodovzdorná protiskl/hladká bříza tl 24mm</t>
  </si>
  <si>
    <t>270024741</t>
  </si>
  <si>
    <t>1,2*1,05 'Přepočtené koeficientem množství</t>
  </si>
  <si>
    <t>98</t>
  </si>
  <si>
    <t>762341832</t>
  </si>
  <si>
    <t>Demontáž bednění a laťování bednění střech rovných, obloukových, sklonu do 60° se všemi nadstřešními konstrukcemi z desek tvrdých (cementotřískových, dřevoštěpkových apod.)</t>
  </si>
  <si>
    <t>-1931395911</t>
  </si>
  <si>
    <t>99</t>
  </si>
  <si>
    <t>762361820</t>
  </si>
  <si>
    <t>Demontáž spádových klínů pro rovné střechy připojených na nosnou konstrukci z prken, fošen, průřezové plochy přes 120 do 224 cm2</t>
  </si>
  <si>
    <t>487027776</t>
  </si>
  <si>
    <t>předpoklad 2 bm/m2</t>
  </si>
  <si>
    <t>(767,12+25,6)*2</t>
  </si>
  <si>
    <t>-1,2*1*2</t>
  </si>
  <si>
    <t>-0,2*21,7*2</t>
  </si>
  <si>
    <t>100</t>
  </si>
  <si>
    <t>998762202</t>
  </si>
  <si>
    <t>Přesun hmot pro konstrukce tesařské stanovený procentní sazbou (%) z ceny vodorovná dopravní vzdálenost do 50 m v objektech výšky přes 6 do 12 m</t>
  </si>
  <si>
    <t>-1735164245</t>
  </si>
  <si>
    <t>764</t>
  </si>
  <si>
    <t>Konstrukce klempířské</t>
  </si>
  <si>
    <t>101</t>
  </si>
  <si>
    <t>764.Rpol.230</t>
  </si>
  <si>
    <t>Krycí maska z lakovaného FeZn plechu tl. 0,6 mm, r.š. 230 mm</t>
  </si>
  <si>
    <t>1108726568</t>
  </si>
  <si>
    <t>K.09</t>
  </si>
  <si>
    <t>102</t>
  </si>
  <si>
    <t>764.Rpol.250</t>
  </si>
  <si>
    <t>Příponka z FeZn plechu bez povrchové úpravy tl. 1 mm, r.š. 250 mm</t>
  </si>
  <si>
    <t>929301564</t>
  </si>
  <si>
    <t>K.05</t>
  </si>
  <si>
    <t>103</t>
  </si>
  <si>
    <t>764.Rpol.270</t>
  </si>
  <si>
    <t>Připojovací lišta FeZn plech tl.1,00 mm, r.š. 270 mm</t>
  </si>
  <si>
    <t>1704087147</t>
  </si>
  <si>
    <t>K.10</t>
  </si>
  <si>
    <t>104</t>
  </si>
  <si>
    <t>764.Rpol.520</t>
  </si>
  <si>
    <t>Oplechování parapetů z pozinkovaného plechu s povrchovou úpravou rovných celoplošně lepené, bez rohů rš 520 mm</t>
  </si>
  <si>
    <t>-2012494956</t>
  </si>
  <si>
    <t>K.06</t>
  </si>
  <si>
    <t>105</t>
  </si>
  <si>
    <t>764002841</t>
  </si>
  <si>
    <t>Demontáž klempířských konstrukcí oplechování horních ploch zdí a nadezdívek do suti</t>
  </si>
  <si>
    <t>-516121426</t>
  </si>
  <si>
    <t>dle délky detailu A</t>
  </si>
  <si>
    <t>dle délky detailu B</t>
  </si>
  <si>
    <t>106</t>
  </si>
  <si>
    <t>764002851</t>
  </si>
  <si>
    <t>Demontáž klempířských konstrukcí oplechování parapetů do suti</t>
  </si>
  <si>
    <t>2112632238</t>
  </si>
  <si>
    <t>107</t>
  </si>
  <si>
    <t>764002871</t>
  </si>
  <si>
    <t>Demontáž klempířských konstrukcí lemování zdí do suti</t>
  </si>
  <si>
    <t>-1306779590</t>
  </si>
  <si>
    <t>dle délky detailu E</t>
  </si>
  <si>
    <t>dle délky detailu H</t>
  </si>
  <si>
    <t>108</t>
  </si>
  <si>
    <t>764511662</t>
  </si>
  <si>
    <t>Žlab podokapní z pozinkovaného plechu s povrchovou úpravou včetně háků a čel kotlík hranatý, rš žlabu/průměr svodu 330/100 mm</t>
  </si>
  <si>
    <t>1253286283</t>
  </si>
  <si>
    <t>109</t>
  </si>
  <si>
    <t>764518622</t>
  </si>
  <si>
    <t>Svod z pozinkovaného plechu s upraveným povrchem včetně objímek, kolen a odskoků kruhový, průměru 100 mm</t>
  </si>
  <si>
    <t>1584532532</t>
  </si>
  <si>
    <t>detail I, technická zpráva</t>
  </si>
  <si>
    <t>4*9</t>
  </si>
  <si>
    <t>110</t>
  </si>
  <si>
    <t>998764202</t>
  </si>
  <si>
    <t>Přesun hmot pro konstrukce klempířské stanovený procentní sazbou (%) z ceny vodorovná dopravní vzdálenost do 50 m v objektech výšky přes 6 do 12 m</t>
  </si>
  <si>
    <t>-366863981</t>
  </si>
  <si>
    <t>767</t>
  </si>
  <si>
    <t>Konstrukce zámečnické</t>
  </si>
  <si>
    <t>111</t>
  </si>
  <si>
    <t>767.Rpol</t>
  </si>
  <si>
    <t>Demontáž, uložení, obroušení a nový nátěr, zpětná montáž ocelového požárního žebříku</t>
  </si>
  <si>
    <t>-1496139578</t>
  </si>
  <si>
    <t>112</t>
  </si>
  <si>
    <t>767627309</t>
  </si>
  <si>
    <t>Montáž oken zdvojených Příplatek k cenám za připojovací spáru mezi ostěním a rámem venkovní impregnovanou komprimační páskou</t>
  </si>
  <si>
    <t>808573218</t>
  </si>
  <si>
    <t>113</t>
  </si>
  <si>
    <t>998767202</t>
  </si>
  <si>
    <t>Přesun hmot pro zámečnické konstrukce stanovený procentní sazbou (%) z ceny vodorovná dopravní vzdálenost do 50 m v objektech výšky přes 6 do 12 m</t>
  </si>
  <si>
    <t>-733609512</t>
  </si>
  <si>
    <t>VRN</t>
  </si>
  <si>
    <t>Vedlejší rozpočtové náklady</t>
  </si>
  <si>
    <t>VRN3</t>
  </si>
  <si>
    <t>Zařízení staveniště</t>
  </si>
  <si>
    <t>114</t>
  </si>
  <si>
    <t>030001000</t>
  </si>
  <si>
    <t>1024</t>
  </si>
  <si>
    <t>160763056</t>
  </si>
  <si>
    <t>Poznámka k položce:_x000d_
položka musí zahrnovat náklady na jeřáb s obslouhou (manipulace s kamenivem, betonovými trámci)</t>
  </si>
  <si>
    <t>115</t>
  </si>
  <si>
    <t>VRN.Rpol.001</t>
  </si>
  <si>
    <t>Náklady na stavební výtah po dobu výstavby</t>
  </si>
  <si>
    <t>-2089763762</t>
  </si>
  <si>
    <t>VRN6</t>
  </si>
  <si>
    <t>Územní vlivy</t>
  </si>
  <si>
    <t>116</t>
  </si>
  <si>
    <t>065002000</t>
  </si>
  <si>
    <t>Mimostaveništní doprava materiálů</t>
  </si>
  <si>
    <t>352709235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</si>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</sst>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20200121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střešního pláště pavilonu 2 Základní školy Běžecká 2055, 356 01 Sokolov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Běžecká 2055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21. 1. 2020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DEKPROJEKT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DEKPROJEKT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'SO-01 - Pavilon 2'!J30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'SO-01 - Pavilon 2'!P98</f>
        <v>0</v>
      </c>
      <c r="AV55" s="121">
        <f>'SO-01 - Pavilon 2'!J33</f>
        <v>0</v>
      </c>
      <c r="AW55" s="121">
        <f>'SO-01 - Pavilon 2'!J34</f>
        <v>0</v>
      </c>
      <c r="AX55" s="121">
        <f>'SO-01 - Pavilon 2'!J35</f>
        <v>0</v>
      </c>
      <c r="AY55" s="121">
        <f>'SO-01 - Pavilon 2'!J36</f>
        <v>0</v>
      </c>
      <c r="AZ55" s="121">
        <f>'SO-01 - Pavilon 2'!F33</f>
        <v>0</v>
      </c>
      <c r="BA55" s="121">
        <f>'SO-01 - Pavilon 2'!F34</f>
        <v>0</v>
      </c>
      <c r="BB55" s="121">
        <f>'SO-01 - Pavilon 2'!F35</f>
        <v>0</v>
      </c>
      <c r="BC55" s="121">
        <f>'SO-01 - Pavilon 2'!F36</f>
        <v>0</v>
      </c>
      <c r="BD55" s="123">
        <f>'SO-01 - Pavilon 2'!F37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JocYMKrTMCy/8uA8ncbfrK7wVGBL5TSEl6pfgmt1R4HHwnFzL/yYoWEY6l25QHNEUbzDZGynE16cvUahn/RKJA==" hashValue="fdVw6/SpoRPtpES4cYATdu/zHlKL/kQzTq/9B2TiQPmpSUBoF+wjxIx922zHXWszWvDfTUfq9CtjfT9q/809JA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-01 - Pavilon 2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1"/>
      <c r="AT3" s="18" t="s">
        <v>83</v>
      </c>
    </row>
    <row r="4" s="1" customFormat="1" ht="24.96" customHeight="1">
      <c r="B4" s="21"/>
      <c r="D4" s="129" t="s">
        <v>84</v>
      </c>
      <c r="I4" s="125"/>
      <c r="L4" s="21"/>
      <c r="M4" s="130" t="s">
        <v>10</v>
      </c>
      <c r="AT4" s="18" t="s">
        <v>4</v>
      </c>
    </row>
    <row r="5" s="1" customFormat="1" ht="6.96" customHeight="1">
      <c r="B5" s="21"/>
      <c r="I5" s="125"/>
      <c r="L5" s="21"/>
    </row>
    <row r="6" s="1" customFormat="1" ht="12" customHeight="1">
      <c r="B6" s="21"/>
      <c r="D6" s="131" t="s">
        <v>16</v>
      </c>
      <c r="I6" s="125"/>
      <c r="L6" s="21"/>
    </row>
    <row r="7" s="1" customFormat="1" ht="16.5" customHeight="1">
      <c r="B7" s="21"/>
      <c r="E7" s="132" t="str">
        <f>'Rekapitulace stavby'!K6</f>
        <v>Rekonstrukce střešního pláště pavilonu 2 Základní školy Běžecká 2055, 356 01 Sokolov</v>
      </c>
      <c r="F7" s="131"/>
      <c r="G7" s="131"/>
      <c r="H7" s="131"/>
      <c r="I7" s="125"/>
      <c r="L7" s="21"/>
    </row>
    <row r="8" s="2" customFormat="1" ht="12" customHeight="1">
      <c r="A8" s="39"/>
      <c r="B8" s="45"/>
      <c r="C8" s="39"/>
      <c r="D8" s="131" t="s">
        <v>85</v>
      </c>
      <c r="E8" s="39"/>
      <c r="F8" s="39"/>
      <c r="G8" s="39"/>
      <c r="H8" s="39"/>
      <c r="I8" s="133"/>
      <c r="J8" s="39"/>
      <c r="K8" s="39"/>
      <c r="L8" s="13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5" t="s">
        <v>86</v>
      </c>
      <c r="F9" s="39"/>
      <c r="G9" s="39"/>
      <c r="H9" s="39"/>
      <c r="I9" s="133"/>
      <c r="J9" s="39"/>
      <c r="K9" s="39"/>
      <c r="L9" s="1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3"/>
      <c r="J10" s="39"/>
      <c r="K10" s="39"/>
      <c r="L10" s="13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1" t="s">
        <v>18</v>
      </c>
      <c r="E11" s="39"/>
      <c r="F11" s="136" t="s">
        <v>19</v>
      </c>
      <c r="G11" s="39"/>
      <c r="H11" s="39"/>
      <c r="I11" s="137" t="s">
        <v>20</v>
      </c>
      <c r="J11" s="136" t="s">
        <v>19</v>
      </c>
      <c r="K11" s="39"/>
      <c r="L11" s="13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1" t="s">
        <v>21</v>
      </c>
      <c r="E12" s="39"/>
      <c r="F12" s="136" t="s">
        <v>22</v>
      </c>
      <c r="G12" s="39"/>
      <c r="H12" s="39"/>
      <c r="I12" s="137" t="s">
        <v>23</v>
      </c>
      <c r="J12" s="138" t="str">
        <f>'Rekapitulace stavby'!AN8</f>
        <v>21. 1. 2020</v>
      </c>
      <c r="K12" s="39"/>
      <c r="L12" s="13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3"/>
      <c r="J13" s="39"/>
      <c r="K13" s="39"/>
      <c r="L13" s="13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1" t="s">
        <v>25</v>
      </c>
      <c r="E14" s="39"/>
      <c r="F14" s="39"/>
      <c r="G14" s="39"/>
      <c r="H14" s="39"/>
      <c r="I14" s="137" t="s">
        <v>26</v>
      </c>
      <c r="J14" s="136" t="s">
        <v>27</v>
      </c>
      <c r="K14" s="39"/>
      <c r="L14" s="13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6" t="s">
        <v>28</v>
      </c>
      <c r="F15" s="39"/>
      <c r="G15" s="39"/>
      <c r="H15" s="39"/>
      <c r="I15" s="137" t="s">
        <v>29</v>
      </c>
      <c r="J15" s="136" t="s">
        <v>19</v>
      </c>
      <c r="K15" s="39"/>
      <c r="L15" s="13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3"/>
      <c r="J16" s="39"/>
      <c r="K16" s="39"/>
      <c r="L16" s="13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1" t="s">
        <v>30</v>
      </c>
      <c r="E17" s="39"/>
      <c r="F17" s="39"/>
      <c r="G17" s="39"/>
      <c r="H17" s="39"/>
      <c r="I17" s="137" t="s">
        <v>26</v>
      </c>
      <c r="J17" s="34" t="str">
        <f>'Rekapitulace stavby'!AN13</f>
        <v>Vyplň údaj</v>
      </c>
      <c r="K17" s="39"/>
      <c r="L17" s="13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6"/>
      <c r="G18" s="136"/>
      <c r="H18" s="136"/>
      <c r="I18" s="137" t="s">
        <v>29</v>
      </c>
      <c r="J18" s="34" t="str">
        <f>'Rekapitulace stavby'!AN14</f>
        <v>Vyplň údaj</v>
      </c>
      <c r="K18" s="39"/>
      <c r="L18" s="13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3"/>
      <c r="J19" s="39"/>
      <c r="K19" s="39"/>
      <c r="L19" s="13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1" t="s">
        <v>32</v>
      </c>
      <c r="E20" s="39"/>
      <c r="F20" s="39"/>
      <c r="G20" s="39"/>
      <c r="H20" s="39"/>
      <c r="I20" s="137" t="s">
        <v>26</v>
      </c>
      <c r="J20" s="136" t="s">
        <v>33</v>
      </c>
      <c r="K20" s="39"/>
      <c r="L20" s="13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6" t="s">
        <v>34</v>
      </c>
      <c r="F21" s="39"/>
      <c r="G21" s="39"/>
      <c r="H21" s="39"/>
      <c r="I21" s="137" t="s">
        <v>29</v>
      </c>
      <c r="J21" s="136" t="s">
        <v>19</v>
      </c>
      <c r="K21" s="39"/>
      <c r="L21" s="13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3"/>
      <c r="J22" s="39"/>
      <c r="K22" s="39"/>
      <c r="L22" s="13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1" t="s">
        <v>36</v>
      </c>
      <c r="E23" s="39"/>
      <c r="F23" s="39"/>
      <c r="G23" s="39"/>
      <c r="H23" s="39"/>
      <c r="I23" s="137" t="s">
        <v>26</v>
      </c>
      <c r="J23" s="136" t="s">
        <v>33</v>
      </c>
      <c r="K23" s="39"/>
      <c r="L23" s="13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6" t="s">
        <v>34</v>
      </c>
      <c r="F24" s="39"/>
      <c r="G24" s="39"/>
      <c r="H24" s="39"/>
      <c r="I24" s="137" t="s">
        <v>29</v>
      </c>
      <c r="J24" s="136" t="s">
        <v>19</v>
      </c>
      <c r="K24" s="39"/>
      <c r="L24" s="13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3"/>
      <c r="J25" s="39"/>
      <c r="K25" s="39"/>
      <c r="L25" s="13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1" t="s">
        <v>37</v>
      </c>
      <c r="E26" s="39"/>
      <c r="F26" s="39"/>
      <c r="G26" s="39"/>
      <c r="H26" s="39"/>
      <c r="I26" s="133"/>
      <c r="J26" s="39"/>
      <c r="K26" s="39"/>
      <c r="L26" s="13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3"/>
      <c r="J28" s="39"/>
      <c r="K28" s="39"/>
      <c r="L28" s="13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5"/>
      <c r="J29" s="144"/>
      <c r="K29" s="144"/>
      <c r="L29" s="13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6" t="s">
        <v>39</v>
      </c>
      <c r="E30" s="39"/>
      <c r="F30" s="39"/>
      <c r="G30" s="39"/>
      <c r="H30" s="39"/>
      <c r="I30" s="133"/>
      <c r="J30" s="147">
        <f>ROUND(J98, 2)</f>
        <v>0</v>
      </c>
      <c r="K30" s="39"/>
      <c r="L30" s="13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5"/>
      <c r="J31" s="144"/>
      <c r="K31" s="144"/>
      <c r="L31" s="13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8" t="s">
        <v>41</v>
      </c>
      <c r="G32" s="39"/>
      <c r="H32" s="39"/>
      <c r="I32" s="149" t="s">
        <v>40</v>
      </c>
      <c r="J32" s="148" t="s">
        <v>42</v>
      </c>
      <c r="K32" s="39"/>
      <c r="L32" s="13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0" t="s">
        <v>43</v>
      </c>
      <c r="E33" s="131" t="s">
        <v>44</v>
      </c>
      <c r="F33" s="151">
        <f>ROUND((SUM(BE98:BE583)),  2)</f>
        <v>0</v>
      </c>
      <c r="G33" s="39"/>
      <c r="H33" s="39"/>
      <c r="I33" s="152">
        <v>0.20999999999999999</v>
      </c>
      <c r="J33" s="151">
        <f>ROUND(((SUM(BE98:BE583))*I33),  2)</f>
        <v>0</v>
      </c>
      <c r="K33" s="39"/>
      <c r="L33" s="13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1" t="s">
        <v>45</v>
      </c>
      <c r="F34" s="151">
        <f>ROUND((SUM(BF98:BF583)),  2)</f>
        <v>0</v>
      </c>
      <c r="G34" s="39"/>
      <c r="H34" s="39"/>
      <c r="I34" s="152">
        <v>0.14999999999999999</v>
      </c>
      <c r="J34" s="151">
        <f>ROUND(((SUM(BF98:BF583))*I34),  2)</f>
        <v>0</v>
      </c>
      <c r="K34" s="39"/>
      <c r="L34" s="13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1" t="s">
        <v>46</v>
      </c>
      <c r="F35" s="151">
        <f>ROUND((SUM(BG98:BG583)),  2)</f>
        <v>0</v>
      </c>
      <c r="G35" s="39"/>
      <c r="H35" s="39"/>
      <c r="I35" s="152">
        <v>0.20999999999999999</v>
      </c>
      <c r="J35" s="151">
        <f>0</f>
        <v>0</v>
      </c>
      <c r="K35" s="39"/>
      <c r="L35" s="13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1" t="s">
        <v>47</v>
      </c>
      <c r="F36" s="151">
        <f>ROUND((SUM(BH98:BH583)),  2)</f>
        <v>0</v>
      </c>
      <c r="G36" s="39"/>
      <c r="H36" s="39"/>
      <c r="I36" s="152">
        <v>0.14999999999999999</v>
      </c>
      <c r="J36" s="151">
        <f>0</f>
        <v>0</v>
      </c>
      <c r="K36" s="39"/>
      <c r="L36" s="13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1" t="s">
        <v>48</v>
      </c>
      <c r="F37" s="151">
        <f>ROUND((SUM(BI98:BI583)),  2)</f>
        <v>0</v>
      </c>
      <c r="G37" s="39"/>
      <c r="H37" s="39"/>
      <c r="I37" s="152">
        <v>0</v>
      </c>
      <c r="J37" s="151">
        <f>0</f>
        <v>0</v>
      </c>
      <c r="K37" s="39"/>
      <c r="L37" s="13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3"/>
      <c r="J38" s="39"/>
      <c r="K38" s="39"/>
      <c r="L38" s="13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8"/>
      <c r="J39" s="159">
        <f>SUM(J30:J37)</f>
        <v>0</v>
      </c>
      <c r="K39" s="160"/>
      <c r="L39" s="13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13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13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133"/>
      <c r="J45" s="41"/>
      <c r="K45" s="41"/>
      <c r="L45" s="13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3"/>
      <c r="J46" s="41"/>
      <c r="K46" s="41"/>
      <c r="L46" s="13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3"/>
      <c r="J47" s="41"/>
      <c r="K47" s="41"/>
      <c r="L47" s="13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7" t="str">
        <f>E7</f>
        <v>Rekonstrukce střešního pláště pavilonu 2 Základní školy Běžecká 2055, 356 01 Sokolov</v>
      </c>
      <c r="F48" s="33"/>
      <c r="G48" s="33"/>
      <c r="H48" s="33"/>
      <c r="I48" s="133"/>
      <c r="J48" s="41"/>
      <c r="K48" s="41"/>
      <c r="L48" s="13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85</v>
      </c>
      <c r="D49" s="41"/>
      <c r="E49" s="41"/>
      <c r="F49" s="41"/>
      <c r="G49" s="41"/>
      <c r="H49" s="41"/>
      <c r="I49" s="133"/>
      <c r="J49" s="41"/>
      <c r="K49" s="41"/>
      <c r="L49" s="13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SO-01 - Pavilon 2</v>
      </c>
      <c r="F50" s="41"/>
      <c r="G50" s="41"/>
      <c r="H50" s="41"/>
      <c r="I50" s="133"/>
      <c r="J50" s="41"/>
      <c r="K50" s="41"/>
      <c r="L50" s="13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3"/>
      <c r="J51" s="41"/>
      <c r="K51" s="41"/>
      <c r="L51" s="13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Běžecká 2055</v>
      </c>
      <c r="G52" s="41"/>
      <c r="H52" s="41"/>
      <c r="I52" s="137" t="s">
        <v>23</v>
      </c>
      <c r="J52" s="73" t="str">
        <f>IF(J12="","",J12)</f>
        <v>21. 1. 2020</v>
      </c>
      <c r="K52" s="41"/>
      <c r="L52" s="13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3"/>
      <c r="J53" s="41"/>
      <c r="K53" s="41"/>
      <c r="L53" s="13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Sokolov</v>
      </c>
      <c r="G54" s="41"/>
      <c r="H54" s="41"/>
      <c r="I54" s="137" t="s">
        <v>32</v>
      </c>
      <c r="J54" s="37" t="str">
        <f>E21</f>
        <v>DEKPROJEKT s.r.o.</v>
      </c>
      <c r="K54" s="41"/>
      <c r="L54" s="13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37" t="s">
        <v>36</v>
      </c>
      <c r="J55" s="37" t="str">
        <f>E24</f>
        <v>DEKPROJEKT s.r.o.</v>
      </c>
      <c r="K55" s="41"/>
      <c r="L55" s="13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3"/>
      <c r="J56" s="41"/>
      <c r="K56" s="41"/>
      <c r="L56" s="13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8" t="s">
        <v>88</v>
      </c>
      <c r="D57" s="169"/>
      <c r="E57" s="169"/>
      <c r="F57" s="169"/>
      <c r="G57" s="169"/>
      <c r="H57" s="169"/>
      <c r="I57" s="170"/>
      <c r="J57" s="171" t="s">
        <v>89</v>
      </c>
      <c r="K57" s="169"/>
      <c r="L57" s="13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3"/>
      <c r="J58" s="41"/>
      <c r="K58" s="41"/>
      <c r="L58" s="13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2" t="s">
        <v>71</v>
      </c>
      <c r="D59" s="41"/>
      <c r="E59" s="41"/>
      <c r="F59" s="41"/>
      <c r="G59" s="41"/>
      <c r="H59" s="41"/>
      <c r="I59" s="133"/>
      <c r="J59" s="103">
        <f>J98</f>
        <v>0</v>
      </c>
      <c r="K59" s="41"/>
      <c r="L59" s="13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="9" customFormat="1" ht="24.96" customHeight="1">
      <c r="A60" s="9"/>
      <c r="B60" s="173"/>
      <c r="C60" s="174"/>
      <c r="D60" s="175" t="s">
        <v>91</v>
      </c>
      <c r="E60" s="176"/>
      <c r="F60" s="176"/>
      <c r="G60" s="176"/>
      <c r="H60" s="176"/>
      <c r="I60" s="177"/>
      <c r="J60" s="178">
        <f>J99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81"/>
      <c r="D61" s="182" t="s">
        <v>92</v>
      </c>
      <c r="E61" s="183"/>
      <c r="F61" s="183"/>
      <c r="G61" s="183"/>
      <c r="H61" s="183"/>
      <c r="I61" s="184"/>
      <c r="J61" s="185">
        <f>J100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81"/>
      <c r="D62" s="182" t="s">
        <v>93</v>
      </c>
      <c r="E62" s="183"/>
      <c r="F62" s="183"/>
      <c r="G62" s="183"/>
      <c r="H62" s="183"/>
      <c r="I62" s="184"/>
      <c r="J62" s="185">
        <f>J104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81"/>
      <c r="D63" s="182" t="s">
        <v>94</v>
      </c>
      <c r="E63" s="183"/>
      <c r="F63" s="183"/>
      <c r="G63" s="183"/>
      <c r="H63" s="183"/>
      <c r="I63" s="184"/>
      <c r="J63" s="185">
        <f>J155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81"/>
      <c r="D64" s="182" t="s">
        <v>95</v>
      </c>
      <c r="E64" s="183"/>
      <c r="F64" s="183"/>
      <c r="G64" s="183"/>
      <c r="H64" s="183"/>
      <c r="I64" s="184"/>
      <c r="J64" s="185">
        <f>J170</f>
        <v>0</v>
      </c>
      <c r="K64" s="181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0"/>
      <c r="C65" s="181"/>
      <c r="D65" s="182" t="s">
        <v>96</v>
      </c>
      <c r="E65" s="183"/>
      <c r="F65" s="183"/>
      <c r="G65" s="183"/>
      <c r="H65" s="183"/>
      <c r="I65" s="184"/>
      <c r="J65" s="185">
        <f>J177</f>
        <v>0</v>
      </c>
      <c r="K65" s="181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3"/>
      <c r="C66" s="174"/>
      <c r="D66" s="175" t="s">
        <v>97</v>
      </c>
      <c r="E66" s="176"/>
      <c r="F66" s="176"/>
      <c r="G66" s="176"/>
      <c r="H66" s="176"/>
      <c r="I66" s="177"/>
      <c r="J66" s="178">
        <f>J179</f>
        <v>0</v>
      </c>
      <c r="K66" s="174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0"/>
      <c r="C67" s="181"/>
      <c r="D67" s="182" t="s">
        <v>98</v>
      </c>
      <c r="E67" s="183"/>
      <c r="F67" s="183"/>
      <c r="G67" s="183"/>
      <c r="H67" s="183"/>
      <c r="I67" s="184"/>
      <c r="J67" s="185">
        <f>J180</f>
        <v>0</v>
      </c>
      <c r="K67" s="181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81"/>
      <c r="D68" s="182" t="s">
        <v>99</v>
      </c>
      <c r="E68" s="183"/>
      <c r="F68" s="183"/>
      <c r="G68" s="183"/>
      <c r="H68" s="183"/>
      <c r="I68" s="184"/>
      <c r="J68" s="185">
        <f>J389</f>
        <v>0</v>
      </c>
      <c r="K68" s="181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81"/>
      <c r="D69" s="182" t="s">
        <v>100</v>
      </c>
      <c r="E69" s="183"/>
      <c r="F69" s="183"/>
      <c r="G69" s="183"/>
      <c r="H69" s="183"/>
      <c r="I69" s="184"/>
      <c r="J69" s="185">
        <f>J465</f>
        <v>0</v>
      </c>
      <c r="K69" s="181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0"/>
      <c r="C70" s="181"/>
      <c r="D70" s="182" t="s">
        <v>101</v>
      </c>
      <c r="E70" s="183"/>
      <c r="F70" s="183"/>
      <c r="G70" s="183"/>
      <c r="H70" s="183"/>
      <c r="I70" s="184"/>
      <c r="J70" s="185">
        <f>J470</f>
        <v>0</v>
      </c>
      <c r="K70" s="181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0"/>
      <c r="C71" s="181"/>
      <c r="D71" s="182" t="s">
        <v>102</v>
      </c>
      <c r="E71" s="183"/>
      <c r="F71" s="183"/>
      <c r="G71" s="183"/>
      <c r="H71" s="183"/>
      <c r="I71" s="184"/>
      <c r="J71" s="185">
        <f>J488</f>
        <v>0</v>
      </c>
      <c r="K71" s="181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0"/>
      <c r="C72" s="181"/>
      <c r="D72" s="182" t="s">
        <v>103</v>
      </c>
      <c r="E72" s="183"/>
      <c r="F72" s="183"/>
      <c r="G72" s="183"/>
      <c r="H72" s="183"/>
      <c r="I72" s="184"/>
      <c r="J72" s="185">
        <f>J494</f>
        <v>0</v>
      </c>
      <c r="K72" s="181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0"/>
      <c r="C73" s="181"/>
      <c r="D73" s="182" t="s">
        <v>104</v>
      </c>
      <c r="E73" s="183"/>
      <c r="F73" s="183"/>
      <c r="G73" s="183"/>
      <c r="H73" s="183"/>
      <c r="I73" s="184"/>
      <c r="J73" s="185">
        <f>J502</f>
        <v>0</v>
      </c>
      <c r="K73" s="181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0"/>
      <c r="C74" s="181"/>
      <c r="D74" s="182" t="s">
        <v>105</v>
      </c>
      <c r="E74" s="183"/>
      <c r="F74" s="183"/>
      <c r="G74" s="183"/>
      <c r="H74" s="183"/>
      <c r="I74" s="184"/>
      <c r="J74" s="185">
        <f>J534</f>
        <v>0</v>
      </c>
      <c r="K74" s="181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0"/>
      <c r="C75" s="181"/>
      <c r="D75" s="182" t="s">
        <v>106</v>
      </c>
      <c r="E75" s="183"/>
      <c r="F75" s="183"/>
      <c r="G75" s="183"/>
      <c r="H75" s="183"/>
      <c r="I75" s="184"/>
      <c r="J75" s="185">
        <f>J571</f>
        <v>0</v>
      </c>
      <c r="K75" s="181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73"/>
      <c r="C76" s="174"/>
      <c r="D76" s="175" t="s">
        <v>107</v>
      </c>
      <c r="E76" s="176"/>
      <c r="F76" s="176"/>
      <c r="G76" s="176"/>
      <c r="H76" s="176"/>
      <c r="I76" s="177"/>
      <c r="J76" s="178">
        <f>J577</f>
        <v>0</v>
      </c>
      <c r="K76" s="174"/>
      <c r="L76" s="17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10" customFormat="1" ht="19.92" customHeight="1">
      <c r="A77" s="10"/>
      <c r="B77" s="180"/>
      <c r="C77" s="181"/>
      <c r="D77" s="182" t="s">
        <v>108</v>
      </c>
      <c r="E77" s="183"/>
      <c r="F77" s="183"/>
      <c r="G77" s="183"/>
      <c r="H77" s="183"/>
      <c r="I77" s="184"/>
      <c r="J77" s="185">
        <f>J578</f>
        <v>0</v>
      </c>
      <c r="K77" s="181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0"/>
      <c r="C78" s="181"/>
      <c r="D78" s="182" t="s">
        <v>109</v>
      </c>
      <c r="E78" s="183"/>
      <c r="F78" s="183"/>
      <c r="G78" s="183"/>
      <c r="H78" s="183"/>
      <c r="I78" s="184"/>
      <c r="J78" s="185">
        <f>J582</f>
        <v>0</v>
      </c>
      <c r="K78" s="181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39"/>
      <c r="B79" s="40"/>
      <c r="C79" s="41"/>
      <c r="D79" s="41"/>
      <c r="E79" s="41"/>
      <c r="F79" s="41"/>
      <c r="G79" s="41"/>
      <c r="H79" s="41"/>
      <c r="I79" s="133"/>
      <c r="J79" s="41"/>
      <c r="K79" s="41"/>
      <c r="L79" s="134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60"/>
      <c r="C80" s="61"/>
      <c r="D80" s="61"/>
      <c r="E80" s="61"/>
      <c r="F80" s="61"/>
      <c r="G80" s="61"/>
      <c r="H80" s="61"/>
      <c r="I80" s="163"/>
      <c r="J80" s="61"/>
      <c r="K80" s="61"/>
      <c r="L80" s="13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="2" customFormat="1" ht="6.96" customHeight="1">
      <c r="A84" s="39"/>
      <c r="B84" s="62"/>
      <c r="C84" s="63"/>
      <c r="D84" s="63"/>
      <c r="E84" s="63"/>
      <c r="F84" s="63"/>
      <c r="G84" s="63"/>
      <c r="H84" s="63"/>
      <c r="I84" s="166"/>
      <c r="J84" s="63"/>
      <c r="K84" s="63"/>
      <c r="L84" s="13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4.96" customHeight="1">
      <c r="A85" s="39"/>
      <c r="B85" s="40"/>
      <c r="C85" s="24" t="s">
        <v>110</v>
      </c>
      <c r="D85" s="41"/>
      <c r="E85" s="41"/>
      <c r="F85" s="41"/>
      <c r="G85" s="41"/>
      <c r="H85" s="41"/>
      <c r="I85" s="133"/>
      <c r="J85" s="41"/>
      <c r="K85" s="41"/>
      <c r="L85" s="13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33"/>
      <c r="J86" s="41"/>
      <c r="K86" s="41"/>
      <c r="L86" s="13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133"/>
      <c r="J87" s="41"/>
      <c r="K87" s="41"/>
      <c r="L87" s="13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167" t="str">
        <f>E7</f>
        <v>Rekonstrukce střešního pláště pavilonu 2 Základní školy Běžecká 2055, 356 01 Sokolov</v>
      </c>
      <c r="F88" s="33"/>
      <c r="G88" s="33"/>
      <c r="H88" s="33"/>
      <c r="I88" s="133"/>
      <c r="J88" s="41"/>
      <c r="K88" s="41"/>
      <c r="L88" s="13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85</v>
      </c>
      <c r="D89" s="41"/>
      <c r="E89" s="41"/>
      <c r="F89" s="41"/>
      <c r="G89" s="41"/>
      <c r="H89" s="41"/>
      <c r="I89" s="133"/>
      <c r="J89" s="41"/>
      <c r="K89" s="41"/>
      <c r="L89" s="13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6.5" customHeight="1">
      <c r="A90" s="39"/>
      <c r="B90" s="40"/>
      <c r="C90" s="41"/>
      <c r="D90" s="41"/>
      <c r="E90" s="70" t="str">
        <f>E9</f>
        <v>SO-01 - Pavilon 2</v>
      </c>
      <c r="F90" s="41"/>
      <c r="G90" s="41"/>
      <c r="H90" s="41"/>
      <c r="I90" s="133"/>
      <c r="J90" s="41"/>
      <c r="K90" s="41"/>
      <c r="L90" s="13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133"/>
      <c r="J91" s="41"/>
      <c r="K91" s="41"/>
      <c r="L91" s="13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2" customHeight="1">
      <c r="A92" s="39"/>
      <c r="B92" s="40"/>
      <c r="C92" s="33" t="s">
        <v>21</v>
      </c>
      <c r="D92" s="41"/>
      <c r="E92" s="41"/>
      <c r="F92" s="28" t="str">
        <f>F12</f>
        <v>Běžecká 2055</v>
      </c>
      <c r="G92" s="41"/>
      <c r="H92" s="41"/>
      <c r="I92" s="137" t="s">
        <v>23</v>
      </c>
      <c r="J92" s="73" t="str">
        <f>IF(J12="","",J12)</f>
        <v>21. 1. 2020</v>
      </c>
      <c r="K92" s="41"/>
      <c r="L92" s="13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40"/>
      <c r="C93" s="41"/>
      <c r="D93" s="41"/>
      <c r="E93" s="41"/>
      <c r="F93" s="41"/>
      <c r="G93" s="41"/>
      <c r="H93" s="41"/>
      <c r="I93" s="133"/>
      <c r="J93" s="41"/>
      <c r="K93" s="41"/>
      <c r="L93" s="13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5.65" customHeight="1">
      <c r="A94" s="39"/>
      <c r="B94" s="40"/>
      <c r="C94" s="33" t="s">
        <v>25</v>
      </c>
      <c r="D94" s="41"/>
      <c r="E94" s="41"/>
      <c r="F94" s="28" t="str">
        <f>E15</f>
        <v>Město Sokolov</v>
      </c>
      <c r="G94" s="41"/>
      <c r="H94" s="41"/>
      <c r="I94" s="137" t="s">
        <v>32</v>
      </c>
      <c r="J94" s="37" t="str">
        <f>E21</f>
        <v>DEKPROJEKT s.r.o.</v>
      </c>
      <c r="K94" s="41"/>
      <c r="L94" s="13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5.65" customHeight="1">
      <c r="A95" s="39"/>
      <c r="B95" s="40"/>
      <c r="C95" s="33" t="s">
        <v>30</v>
      </c>
      <c r="D95" s="41"/>
      <c r="E95" s="41"/>
      <c r="F95" s="28" t="str">
        <f>IF(E18="","",E18)</f>
        <v>Vyplň údaj</v>
      </c>
      <c r="G95" s="41"/>
      <c r="H95" s="41"/>
      <c r="I95" s="137" t="s">
        <v>36</v>
      </c>
      <c r="J95" s="37" t="str">
        <f>E24</f>
        <v>DEKPROJEKT s.r.o.</v>
      </c>
      <c r="K95" s="41"/>
      <c r="L95" s="13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0.32" customHeight="1">
      <c r="A96" s="39"/>
      <c r="B96" s="40"/>
      <c r="C96" s="41"/>
      <c r="D96" s="41"/>
      <c r="E96" s="41"/>
      <c r="F96" s="41"/>
      <c r="G96" s="41"/>
      <c r="H96" s="41"/>
      <c r="I96" s="133"/>
      <c r="J96" s="41"/>
      <c r="K96" s="41"/>
      <c r="L96" s="13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11" customFormat="1" ht="29.28" customHeight="1">
      <c r="A97" s="187"/>
      <c r="B97" s="188"/>
      <c r="C97" s="189" t="s">
        <v>111</v>
      </c>
      <c r="D97" s="190" t="s">
        <v>58</v>
      </c>
      <c r="E97" s="190" t="s">
        <v>54</v>
      </c>
      <c r="F97" s="190" t="s">
        <v>55</v>
      </c>
      <c r="G97" s="190" t="s">
        <v>112</v>
      </c>
      <c r="H97" s="190" t="s">
        <v>113</v>
      </c>
      <c r="I97" s="191" t="s">
        <v>114</v>
      </c>
      <c r="J97" s="190" t="s">
        <v>89</v>
      </c>
      <c r="K97" s="192" t="s">
        <v>115</v>
      </c>
      <c r="L97" s="193"/>
      <c r="M97" s="93" t="s">
        <v>19</v>
      </c>
      <c r="N97" s="94" t="s">
        <v>43</v>
      </c>
      <c r="O97" s="94" t="s">
        <v>116</v>
      </c>
      <c r="P97" s="94" t="s">
        <v>117</v>
      </c>
      <c r="Q97" s="94" t="s">
        <v>118</v>
      </c>
      <c r="R97" s="94" t="s">
        <v>119</v>
      </c>
      <c r="S97" s="94" t="s">
        <v>120</v>
      </c>
      <c r="T97" s="95" t="s">
        <v>121</v>
      </c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="2" customFormat="1" ht="22.8" customHeight="1">
      <c r="A98" s="39"/>
      <c r="B98" s="40"/>
      <c r="C98" s="100" t="s">
        <v>122</v>
      </c>
      <c r="D98" s="41"/>
      <c r="E98" s="41"/>
      <c r="F98" s="41"/>
      <c r="G98" s="41"/>
      <c r="H98" s="41"/>
      <c r="I98" s="133"/>
      <c r="J98" s="194">
        <f>BK98</f>
        <v>0</v>
      </c>
      <c r="K98" s="41"/>
      <c r="L98" s="45"/>
      <c r="M98" s="96"/>
      <c r="N98" s="195"/>
      <c r="O98" s="97"/>
      <c r="P98" s="196">
        <f>P99+P179+P577</f>
        <v>0</v>
      </c>
      <c r="Q98" s="97"/>
      <c r="R98" s="196">
        <f>R99+R179+R577</f>
        <v>227.27304429</v>
      </c>
      <c r="S98" s="97"/>
      <c r="T98" s="197">
        <f>T99+T179+T577</f>
        <v>146.46452399999998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72</v>
      </c>
      <c r="AU98" s="18" t="s">
        <v>90</v>
      </c>
      <c r="BK98" s="198">
        <f>BK99+BK179+BK577</f>
        <v>0</v>
      </c>
    </row>
    <row r="99" s="12" customFormat="1" ht="25.92" customHeight="1">
      <c r="A99" s="12"/>
      <c r="B99" s="199"/>
      <c r="C99" s="200"/>
      <c r="D99" s="201" t="s">
        <v>72</v>
      </c>
      <c r="E99" s="202" t="s">
        <v>123</v>
      </c>
      <c r="F99" s="202" t="s">
        <v>124</v>
      </c>
      <c r="G99" s="200"/>
      <c r="H99" s="200"/>
      <c r="I99" s="203"/>
      <c r="J99" s="204">
        <f>BK99</f>
        <v>0</v>
      </c>
      <c r="K99" s="200"/>
      <c r="L99" s="205"/>
      <c r="M99" s="206"/>
      <c r="N99" s="207"/>
      <c r="O99" s="207"/>
      <c r="P99" s="208">
        <f>P100+P104+P155+P170+P177</f>
        <v>0</v>
      </c>
      <c r="Q99" s="207"/>
      <c r="R99" s="208">
        <f>R100+R104+R155+R170+R177</f>
        <v>31.072370030000002</v>
      </c>
      <c r="S99" s="207"/>
      <c r="T99" s="209">
        <f>T100+T104+T155+T170+T177</f>
        <v>60.577599999999997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81</v>
      </c>
      <c r="AT99" s="211" t="s">
        <v>72</v>
      </c>
      <c r="AU99" s="211" t="s">
        <v>73</v>
      </c>
      <c r="AY99" s="210" t="s">
        <v>125</v>
      </c>
      <c r="BK99" s="212">
        <f>BK100+BK104+BK155+BK170+BK177</f>
        <v>0</v>
      </c>
    </row>
    <row r="100" s="12" customFormat="1" ht="22.8" customHeight="1">
      <c r="A100" s="12"/>
      <c r="B100" s="199"/>
      <c r="C100" s="200"/>
      <c r="D100" s="201" t="s">
        <v>72</v>
      </c>
      <c r="E100" s="213" t="s">
        <v>126</v>
      </c>
      <c r="F100" s="213" t="s">
        <v>127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SUM(P101:P103)</f>
        <v>0</v>
      </c>
      <c r="Q100" s="207"/>
      <c r="R100" s="208">
        <f>SUM(R101:R103)</f>
        <v>8.9158134999999987</v>
      </c>
      <c r="S100" s="207"/>
      <c r="T100" s="209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81</v>
      </c>
      <c r="AT100" s="211" t="s">
        <v>72</v>
      </c>
      <c r="AU100" s="211" t="s">
        <v>81</v>
      </c>
      <c r="AY100" s="210" t="s">
        <v>125</v>
      </c>
      <c r="BK100" s="212">
        <f>SUM(BK101:BK103)</f>
        <v>0</v>
      </c>
    </row>
    <row r="101" s="2" customFormat="1" ht="21.75" customHeight="1">
      <c r="A101" s="39"/>
      <c r="B101" s="40"/>
      <c r="C101" s="215" t="s">
        <v>81</v>
      </c>
      <c r="D101" s="215" t="s">
        <v>128</v>
      </c>
      <c r="E101" s="216" t="s">
        <v>129</v>
      </c>
      <c r="F101" s="217" t="s">
        <v>130</v>
      </c>
      <c r="G101" s="218" t="s">
        <v>131</v>
      </c>
      <c r="H101" s="219">
        <v>23.649999999999999</v>
      </c>
      <c r="I101" s="220"/>
      <c r="J101" s="221">
        <f>ROUND(I101*H101,2)</f>
        <v>0</v>
      </c>
      <c r="K101" s="217" t="s">
        <v>132</v>
      </c>
      <c r="L101" s="45"/>
      <c r="M101" s="222" t="s">
        <v>19</v>
      </c>
      <c r="N101" s="223" t="s">
        <v>44</v>
      </c>
      <c r="O101" s="85"/>
      <c r="P101" s="224">
        <f>O101*H101</f>
        <v>0</v>
      </c>
      <c r="Q101" s="224">
        <v>0.37698999999999999</v>
      </c>
      <c r="R101" s="224">
        <f>Q101*H101</f>
        <v>8.9158134999999987</v>
      </c>
      <c r="S101" s="224">
        <v>0</v>
      </c>
      <c r="T101" s="22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6" t="s">
        <v>133</v>
      </c>
      <c r="AT101" s="226" t="s">
        <v>128</v>
      </c>
      <c r="AU101" s="226" t="s">
        <v>83</v>
      </c>
      <c r="AY101" s="18" t="s">
        <v>125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8" t="s">
        <v>81</v>
      </c>
      <c r="BK101" s="227">
        <f>ROUND(I101*H101,2)</f>
        <v>0</v>
      </c>
      <c r="BL101" s="18" t="s">
        <v>133</v>
      </c>
      <c r="BM101" s="226" t="s">
        <v>134</v>
      </c>
    </row>
    <row r="102" s="13" customFormat="1">
      <c r="A102" s="13"/>
      <c r="B102" s="228"/>
      <c r="C102" s="229"/>
      <c r="D102" s="230" t="s">
        <v>135</v>
      </c>
      <c r="E102" s="231" t="s">
        <v>19</v>
      </c>
      <c r="F102" s="232" t="s">
        <v>136</v>
      </c>
      <c r="G102" s="229"/>
      <c r="H102" s="231" t="s">
        <v>19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8" t="s">
        <v>135</v>
      </c>
      <c r="AU102" s="238" t="s">
        <v>83</v>
      </c>
      <c r="AV102" s="13" t="s">
        <v>81</v>
      </c>
      <c r="AW102" s="13" t="s">
        <v>35</v>
      </c>
      <c r="AX102" s="13" t="s">
        <v>73</v>
      </c>
      <c r="AY102" s="238" t="s">
        <v>125</v>
      </c>
    </row>
    <row r="103" s="14" customFormat="1">
      <c r="A103" s="14"/>
      <c r="B103" s="239"/>
      <c r="C103" s="240"/>
      <c r="D103" s="230" t="s">
        <v>135</v>
      </c>
      <c r="E103" s="241" t="s">
        <v>19</v>
      </c>
      <c r="F103" s="242" t="s">
        <v>137</v>
      </c>
      <c r="G103" s="240"/>
      <c r="H103" s="243">
        <v>23.649999999999999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9" t="s">
        <v>135</v>
      </c>
      <c r="AU103" s="249" t="s">
        <v>83</v>
      </c>
      <c r="AV103" s="14" t="s">
        <v>83</v>
      </c>
      <c r="AW103" s="14" t="s">
        <v>35</v>
      </c>
      <c r="AX103" s="14" t="s">
        <v>81</v>
      </c>
      <c r="AY103" s="249" t="s">
        <v>125</v>
      </c>
    </row>
    <row r="104" s="12" customFormat="1" ht="22.8" customHeight="1">
      <c r="A104" s="12"/>
      <c r="B104" s="199"/>
      <c r="C104" s="200"/>
      <c r="D104" s="201" t="s">
        <v>72</v>
      </c>
      <c r="E104" s="213" t="s">
        <v>138</v>
      </c>
      <c r="F104" s="213" t="s">
        <v>139</v>
      </c>
      <c r="G104" s="200"/>
      <c r="H104" s="200"/>
      <c r="I104" s="203"/>
      <c r="J104" s="214">
        <f>BK104</f>
        <v>0</v>
      </c>
      <c r="K104" s="200"/>
      <c r="L104" s="205"/>
      <c r="M104" s="206"/>
      <c r="N104" s="207"/>
      <c r="O104" s="207"/>
      <c r="P104" s="208">
        <f>SUM(P105:P154)</f>
        <v>0</v>
      </c>
      <c r="Q104" s="207"/>
      <c r="R104" s="208">
        <f>SUM(R105:R154)</f>
        <v>22.156556530000003</v>
      </c>
      <c r="S104" s="207"/>
      <c r="T104" s="209">
        <f>SUM(T105:T154)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0" t="s">
        <v>81</v>
      </c>
      <c r="AT104" s="211" t="s">
        <v>72</v>
      </c>
      <c r="AU104" s="211" t="s">
        <v>81</v>
      </c>
      <c r="AY104" s="210" t="s">
        <v>125</v>
      </c>
      <c r="BK104" s="212">
        <f>SUM(BK105:BK154)</f>
        <v>0</v>
      </c>
    </row>
    <row r="105" s="2" customFormat="1" ht="16.5" customHeight="1">
      <c r="A105" s="39"/>
      <c r="B105" s="40"/>
      <c r="C105" s="215" t="s">
        <v>83</v>
      </c>
      <c r="D105" s="215" t="s">
        <v>128</v>
      </c>
      <c r="E105" s="216" t="s">
        <v>140</v>
      </c>
      <c r="F105" s="217" t="s">
        <v>141</v>
      </c>
      <c r="G105" s="218" t="s">
        <v>131</v>
      </c>
      <c r="H105" s="219">
        <v>123.97499999999999</v>
      </c>
      <c r="I105" s="220"/>
      <c r="J105" s="221">
        <f>ROUND(I105*H105,2)</f>
        <v>0</v>
      </c>
      <c r="K105" s="217" t="s">
        <v>132</v>
      </c>
      <c r="L105" s="45"/>
      <c r="M105" s="222" t="s">
        <v>19</v>
      </c>
      <c r="N105" s="223" t="s">
        <v>44</v>
      </c>
      <c r="O105" s="85"/>
      <c r="P105" s="224">
        <f>O105*H105</f>
        <v>0</v>
      </c>
      <c r="Q105" s="224">
        <v>0.020480000000000002</v>
      </c>
      <c r="R105" s="224">
        <f>Q105*H105</f>
        <v>2.5390079999999999</v>
      </c>
      <c r="S105" s="224">
        <v>0</v>
      </c>
      <c r="T105" s="22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6" t="s">
        <v>133</v>
      </c>
      <c r="AT105" s="226" t="s">
        <v>128</v>
      </c>
      <c r="AU105" s="226" t="s">
        <v>83</v>
      </c>
      <c r="AY105" s="18" t="s">
        <v>125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8" t="s">
        <v>81</v>
      </c>
      <c r="BK105" s="227">
        <f>ROUND(I105*H105,2)</f>
        <v>0</v>
      </c>
      <c r="BL105" s="18" t="s">
        <v>133</v>
      </c>
      <c r="BM105" s="226" t="s">
        <v>142</v>
      </c>
    </row>
    <row r="106" s="13" customFormat="1">
      <c r="A106" s="13"/>
      <c r="B106" s="228"/>
      <c r="C106" s="229"/>
      <c r="D106" s="230" t="s">
        <v>135</v>
      </c>
      <c r="E106" s="231" t="s">
        <v>19</v>
      </c>
      <c r="F106" s="232" t="s">
        <v>143</v>
      </c>
      <c r="G106" s="229"/>
      <c r="H106" s="231" t="s">
        <v>19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8" t="s">
        <v>135</v>
      </c>
      <c r="AU106" s="238" t="s">
        <v>83</v>
      </c>
      <c r="AV106" s="13" t="s">
        <v>81</v>
      </c>
      <c r="AW106" s="13" t="s">
        <v>35</v>
      </c>
      <c r="AX106" s="13" t="s">
        <v>73</v>
      </c>
      <c r="AY106" s="238" t="s">
        <v>125</v>
      </c>
    </row>
    <row r="107" s="13" customFormat="1">
      <c r="A107" s="13"/>
      <c r="B107" s="228"/>
      <c r="C107" s="229"/>
      <c r="D107" s="230" t="s">
        <v>135</v>
      </c>
      <c r="E107" s="231" t="s">
        <v>19</v>
      </c>
      <c r="F107" s="232" t="s">
        <v>144</v>
      </c>
      <c r="G107" s="229"/>
      <c r="H107" s="231" t="s">
        <v>19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8" t="s">
        <v>135</v>
      </c>
      <c r="AU107" s="238" t="s">
        <v>83</v>
      </c>
      <c r="AV107" s="13" t="s">
        <v>81</v>
      </c>
      <c r="AW107" s="13" t="s">
        <v>35</v>
      </c>
      <c r="AX107" s="13" t="s">
        <v>73</v>
      </c>
      <c r="AY107" s="238" t="s">
        <v>125</v>
      </c>
    </row>
    <row r="108" s="14" customFormat="1">
      <c r="A108" s="14"/>
      <c r="B108" s="239"/>
      <c r="C108" s="240"/>
      <c r="D108" s="230" t="s">
        <v>135</v>
      </c>
      <c r="E108" s="241" t="s">
        <v>19</v>
      </c>
      <c r="F108" s="242" t="s">
        <v>145</v>
      </c>
      <c r="G108" s="240"/>
      <c r="H108" s="243">
        <v>123.97499999999999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9" t="s">
        <v>135</v>
      </c>
      <c r="AU108" s="249" t="s">
        <v>83</v>
      </c>
      <c r="AV108" s="14" t="s">
        <v>83</v>
      </c>
      <c r="AW108" s="14" t="s">
        <v>35</v>
      </c>
      <c r="AX108" s="14" t="s">
        <v>81</v>
      </c>
      <c r="AY108" s="249" t="s">
        <v>125</v>
      </c>
    </row>
    <row r="109" s="2" customFormat="1" ht="21.75" customHeight="1">
      <c r="A109" s="39"/>
      <c r="B109" s="40"/>
      <c r="C109" s="215" t="s">
        <v>126</v>
      </c>
      <c r="D109" s="215" t="s">
        <v>128</v>
      </c>
      <c r="E109" s="216" t="s">
        <v>146</v>
      </c>
      <c r="F109" s="217" t="s">
        <v>147</v>
      </c>
      <c r="G109" s="218" t="s">
        <v>131</v>
      </c>
      <c r="H109" s="219">
        <v>4.875</v>
      </c>
      <c r="I109" s="220"/>
      <c r="J109" s="221">
        <f>ROUND(I109*H109,2)</f>
        <v>0</v>
      </c>
      <c r="K109" s="217" t="s">
        <v>132</v>
      </c>
      <c r="L109" s="45"/>
      <c r="M109" s="222" t="s">
        <v>19</v>
      </c>
      <c r="N109" s="223" t="s">
        <v>44</v>
      </c>
      <c r="O109" s="85"/>
      <c r="P109" s="224">
        <f>O109*H109</f>
        <v>0</v>
      </c>
      <c r="Q109" s="224">
        <v>0.0083499999999999998</v>
      </c>
      <c r="R109" s="224">
        <f>Q109*H109</f>
        <v>0.040706249999999999</v>
      </c>
      <c r="S109" s="224">
        <v>0</v>
      </c>
      <c r="T109" s="22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6" t="s">
        <v>133</v>
      </c>
      <c r="AT109" s="226" t="s">
        <v>128</v>
      </c>
      <c r="AU109" s="226" t="s">
        <v>83</v>
      </c>
      <c r="AY109" s="18" t="s">
        <v>125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8" t="s">
        <v>81</v>
      </c>
      <c r="BK109" s="227">
        <f>ROUND(I109*H109,2)</f>
        <v>0</v>
      </c>
      <c r="BL109" s="18" t="s">
        <v>133</v>
      </c>
      <c r="BM109" s="226" t="s">
        <v>148</v>
      </c>
    </row>
    <row r="110" s="13" customFormat="1">
      <c r="A110" s="13"/>
      <c r="B110" s="228"/>
      <c r="C110" s="229"/>
      <c r="D110" s="230" t="s">
        <v>135</v>
      </c>
      <c r="E110" s="231" t="s">
        <v>19</v>
      </c>
      <c r="F110" s="232" t="s">
        <v>149</v>
      </c>
      <c r="G110" s="229"/>
      <c r="H110" s="231" t="s">
        <v>19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8" t="s">
        <v>135</v>
      </c>
      <c r="AU110" s="238" t="s">
        <v>83</v>
      </c>
      <c r="AV110" s="13" t="s">
        <v>81</v>
      </c>
      <c r="AW110" s="13" t="s">
        <v>35</v>
      </c>
      <c r="AX110" s="13" t="s">
        <v>73</v>
      </c>
      <c r="AY110" s="238" t="s">
        <v>125</v>
      </c>
    </row>
    <row r="111" s="14" customFormat="1">
      <c r="A111" s="14"/>
      <c r="B111" s="239"/>
      <c r="C111" s="240"/>
      <c r="D111" s="230" t="s">
        <v>135</v>
      </c>
      <c r="E111" s="241" t="s">
        <v>19</v>
      </c>
      <c r="F111" s="242" t="s">
        <v>150</v>
      </c>
      <c r="G111" s="240"/>
      <c r="H111" s="243">
        <v>4.875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9" t="s">
        <v>135</v>
      </c>
      <c r="AU111" s="249" t="s">
        <v>83</v>
      </c>
      <c r="AV111" s="14" t="s">
        <v>83</v>
      </c>
      <c r="AW111" s="14" t="s">
        <v>35</v>
      </c>
      <c r="AX111" s="14" t="s">
        <v>81</v>
      </c>
      <c r="AY111" s="249" t="s">
        <v>125</v>
      </c>
    </row>
    <row r="112" s="2" customFormat="1" ht="16.5" customHeight="1">
      <c r="A112" s="39"/>
      <c r="B112" s="40"/>
      <c r="C112" s="250" t="s">
        <v>133</v>
      </c>
      <c r="D112" s="250" t="s">
        <v>151</v>
      </c>
      <c r="E112" s="251" t="s">
        <v>152</v>
      </c>
      <c r="F112" s="252" t="s">
        <v>153</v>
      </c>
      <c r="G112" s="253" t="s">
        <v>131</v>
      </c>
      <c r="H112" s="254">
        <v>4.9729999999999999</v>
      </c>
      <c r="I112" s="255"/>
      <c r="J112" s="256">
        <f>ROUND(I112*H112,2)</f>
        <v>0</v>
      </c>
      <c r="K112" s="252" t="s">
        <v>132</v>
      </c>
      <c r="L112" s="257"/>
      <c r="M112" s="258" t="s">
        <v>19</v>
      </c>
      <c r="N112" s="259" t="s">
        <v>44</v>
      </c>
      <c r="O112" s="85"/>
      <c r="P112" s="224">
        <f>O112*H112</f>
        <v>0</v>
      </c>
      <c r="Q112" s="224">
        <v>0.0013600000000000001</v>
      </c>
      <c r="R112" s="224">
        <f>Q112*H112</f>
        <v>0.00676328</v>
      </c>
      <c r="S112" s="224">
        <v>0</v>
      </c>
      <c r="T112" s="22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6" t="s">
        <v>154</v>
      </c>
      <c r="AT112" s="226" t="s">
        <v>151</v>
      </c>
      <c r="AU112" s="226" t="s">
        <v>83</v>
      </c>
      <c r="AY112" s="18" t="s">
        <v>125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8" t="s">
        <v>81</v>
      </c>
      <c r="BK112" s="227">
        <f>ROUND(I112*H112,2)</f>
        <v>0</v>
      </c>
      <c r="BL112" s="18" t="s">
        <v>133</v>
      </c>
      <c r="BM112" s="226" t="s">
        <v>155</v>
      </c>
    </row>
    <row r="113" s="14" customFormat="1">
      <c r="A113" s="14"/>
      <c r="B113" s="239"/>
      <c r="C113" s="240"/>
      <c r="D113" s="230" t="s">
        <v>135</v>
      </c>
      <c r="E113" s="240"/>
      <c r="F113" s="242" t="s">
        <v>156</v>
      </c>
      <c r="G113" s="240"/>
      <c r="H113" s="243">
        <v>4.9729999999999999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9" t="s">
        <v>135</v>
      </c>
      <c r="AU113" s="249" t="s">
        <v>83</v>
      </c>
      <c r="AV113" s="14" t="s">
        <v>83</v>
      </c>
      <c r="AW113" s="14" t="s">
        <v>4</v>
      </c>
      <c r="AX113" s="14" t="s">
        <v>81</v>
      </c>
      <c r="AY113" s="249" t="s">
        <v>125</v>
      </c>
    </row>
    <row r="114" s="2" customFormat="1" ht="21.75" customHeight="1">
      <c r="A114" s="39"/>
      <c r="B114" s="40"/>
      <c r="C114" s="215" t="s">
        <v>157</v>
      </c>
      <c r="D114" s="215" t="s">
        <v>128</v>
      </c>
      <c r="E114" s="216" t="s">
        <v>158</v>
      </c>
      <c r="F114" s="217" t="s">
        <v>159</v>
      </c>
      <c r="G114" s="218" t="s">
        <v>160</v>
      </c>
      <c r="H114" s="219">
        <v>3.5</v>
      </c>
      <c r="I114" s="220"/>
      <c r="J114" s="221">
        <f>ROUND(I114*H114,2)</f>
        <v>0</v>
      </c>
      <c r="K114" s="217" t="s">
        <v>132</v>
      </c>
      <c r="L114" s="45"/>
      <c r="M114" s="222" t="s">
        <v>19</v>
      </c>
      <c r="N114" s="223" t="s">
        <v>44</v>
      </c>
      <c r="O114" s="85"/>
      <c r="P114" s="224">
        <f>O114*H114</f>
        <v>0</v>
      </c>
      <c r="Q114" s="224">
        <v>0.0033899999999999998</v>
      </c>
      <c r="R114" s="224">
        <f>Q114*H114</f>
        <v>0.011864999999999999</v>
      </c>
      <c r="S114" s="224">
        <v>0</v>
      </c>
      <c r="T114" s="22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6" t="s">
        <v>133</v>
      </c>
      <c r="AT114" s="226" t="s">
        <v>128</v>
      </c>
      <c r="AU114" s="226" t="s">
        <v>83</v>
      </c>
      <c r="AY114" s="18" t="s">
        <v>125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8" t="s">
        <v>81</v>
      </c>
      <c r="BK114" s="227">
        <f>ROUND(I114*H114,2)</f>
        <v>0</v>
      </c>
      <c r="BL114" s="18" t="s">
        <v>133</v>
      </c>
      <c r="BM114" s="226" t="s">
        <v>161</v>
      </c>
    </row>
    <row r="115" s="2" customFormat="1">
      <c r="A115" s="39"/>
      <c r="B115" s="40"/>
      <c r="C115" s="41"/>
      <c r="D115" s="230" t="s">
        <v>162</v>
      </c>
      <c r="E115" s="41"/>
      <c r="F115" s="260" t="s">
        <v>163</v>
      </c>
      <c r="G115" s="41"/>
      <c r="H115" s="41"/>
      <c r="I115" s="133"/>
      <c r="J115" s="41"/>
      <c r="K115" s="41"/>
      <c r="L115" s="45"/>
      <c r="M115" s="261"/>
      <c r="N115" s="26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162</v>
      </c>
      <c r="AU115" s="18" t="s">
        <v>83</v>
      </c>
    </row>
    <row r="116" s="13" customFormat="1">
      <c r="A116" s="13"/>
      <c r="B116" s="228"/>
      <c r="C116" s="229"/>
      <c r="D116" s="230" t="s">
        <v>135</v>
      </c>
      <c r="E116" s="231" t="s">
        <v>19</v>
      </c>
      <c r="F116" s="232" t="s">
        <v>164</v>
      </c>
      <c r="G116" s="229"/>
      <c r="H116" s="231" t="s">
        <v>19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8" t="s">
        <v>135</v>
      </c>
      <c r="AU116" s="238" t="s">
        <v>83</v>
      </c>
      <c r="AV116" s="13" t="s">
        <v>81</v>
      </c>
      <c r="AW116" s="13" t="s">
        <v>35</v>
      </c>
      <c r="AX116" s="13" t="s">
        <v>73</v>
      </c>
      <c r="AY116" s="238" t="s">
        <v>125</v>
      </c>
    </row>
    <row r="117" s="14" customFormat="1">
      <c r="A117" s="14"/>
      <c r="B117" s="239"/>
      <c r="C117" s="240"/>
      <c r="D117" s="230" t="s">
        <v>135</v>
      </c>
      <c r="E117" s="241" t="s">
        <v>19</v>
      </c>
      <c r="F117" s="242" t="s">
        <v>165</v>
      </c>
      <c r="G117" s="240"/>
      <c r="H117" s="243">
        <v>3.5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9" t="s">
        <v>135</v>
      </c>
      <c r="AU117" s="249" t="s">
        <v>83</v>
      </c>
      <c r="AV117" s="14" t="s">
        <v>83</v>
      </c>
      <c r="AW117" s="14" t="s">
        <v>35</v>
      </c>
      <c r="AX117" s="14" t="s">
        <v>81</v>
      </c>
      <c r="AY117" s="249" t="s">
        <v>125</v>
      </c>
    </row>
    <row r="118" s="2" customFormat="1" ht="16.5" customHeight="1">
      <c r="A118" s="39"/>
      <c r="B118" s="40"/>
      <c r="C118" s="250" t="s">
        <v>138</v>
      </c>
      <c r="D118" s="250" t="s">
        <v>151</v>
      </c>
      <c r="E118" s="251" t="s">
        <v>166</v>
      </c>
      <c r="F118" s="252" t="s">
        <v>167</v>
      </c>
      <c r="G118" s="253" t="s">
        <v>131</v>
      </c>
      <c r="H118" s="254">
        <v>1.54</v>
      </c>
      <c r="I118" s="255"/>
      <c r="J118" s="256">
        <f>ROUND(I118*H118,2)</f>
        <v>0</v>
      </c>
      <c r="K118" s="252" t="s">
        <v>132</v>
      </c>
      <c r="L118" s="257"/>
      <c r="M118" s="258" t="s">
        <v>19</v>
      </c>
      <c r="N118" s="259" t="s">
        <v>44</v>
      </c>
      <c r="O118" s="85"/>
      <c r="P118" s="224">
        <f>O118*H118</f>
        <v>0</v>
      </c>
      <c r="Q118" s="224">
        <v>0.00089999999999999998</v>
      </c>
      <c r="R118" s="224">
        <f>Q118*H118</f>
        <v>0.0013860000000000001</v>
      </c>
      <c r="S118" s="224">
        <v>0</v>
      </c>
      <c r="T118" s="22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6" t="s">
        <v>154</v>
      </c>
      <c r="AT118" s="226" t="s">
        <v>151</v>
      </c>
      <c r="AU118" s="226" t="s">
        <v>83</v>
      </c>
      <c r="AY118" s="18" t="s">
        <v>125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8" t="s">
        <v>81</v>
      </c>
      <c r="BK118" s="227">
        <f>ROUND(I118*H118,2)</f>
        <v>0</v>
      </c>
      <c r="BL118" s="18" t="s">
        <v>133</v>
      </c>
      <c r="BM118" s="226" t="s">
        <v>168</v>
      </c>
    </row>
    <row r="119" s="14" customFormat="1">
      <c r="A119" s="14"/>
      <c r="B119" s="239"/>
      <c r="C119" s="240"/>
      <c r="D119" s="230" t="s">
        <v>135</v>
      </c>
      <c r="E119" s="241" t="s">
        <v>19</v>
      </c>
      <c r="F119" s="242" t="s">
        <v>169</v>
      </c>
      <c r="G119" s="240"/>
      <c r="H119" s="243">
        <v>1.54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9" t="s">
        <v>135</v>
      </c>
      <c r="AU119" s="249" t="s">
        <v>83</v>
      </c>
      <c r="AV119" s="14" t="s">
        <v>83</v>
      </c>
      <c r="AW119" s="14" t="s">
        <v>35</v>
      </c>
      <c r="AX119" s="14" t="s">
        <v>81</v>
      </c>
      <c r="AY119" s="249" t="s">
        <v>125</v>
      </c>
    </row>
    <row r="120" s="2" customFormat="1" ht="16.5" customHeight="1">
      <c r="A120" s="39"/>
      <c r="B120" s="40"/>
      <c r="C120" s="215" t="s">
        <v>170</v>
      </c>
      <c r="D120" s="215" t="s">
        <v>128</v>
      </c>
      <c r="E120" s="216" t="s">
        <v>171</v>
      </c>
      <c r="F120" s="217" t="s">
        <v>172</v>
      </c>
      <c r="G120" s="218" t="s">
        <v>160</v>
      </c>
      <c r="H120" s="219">
        <v>19.5</v>
      </c>
      <c r="I120" s="220"/>
      <c r="J120" s="221">
        <f>ROUND(I120*H120,2)</f>
        <v>0</v>
      </c>
      <c r="K120" s="217" t="s">
        <v>132</v>
      </c>
      <c r="L120" s="45"/>
      <c r="M120" s="222" t="s">
        <v>19</v>
      </c>
      <c r="N120" s="223" t="s">
        <v>44</v>
      </c>
      <c r="O120" s="85"/>
      <c r="P120" s="224">
        <f>O120*H120</f>
        <v>0</v>
      </c>
      <c r="Q120" s="224">
        <v>3.0000000000000001E-05</v>
      </c>
      <c r="R120" s="224">
        <f>Q120*H120</f>
        <v>0.00058500000000000002</v>
      </c>
      <c r="S120" s="224">
        <v>0</v>
      </c>
      <c r="T120" s="22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6" t="s">
        <v>133</v>
      </c>
      <c r="AT120" s="226" t="s">
        <v>128</v>
      </c>
      <c r="AU120" s="226" t="s">
        <v>83</v>
      </c>
      <c r="AY120" s="18" t="s">
        <v>125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8" t="s">
        <v>81</v>
      </c>
      <c r="BK120" s="227">
        <f>ROUND(I120*H120,2)</f>
        <v>0</v>
      </c>
      <c r="BL120" s="18" t="s">
        <v>133</v>
      </c>
      <c r="BM120" s="226" t="s">
        <v>173</v>
      </c>
    </row>
    <row r="121" s="13" customFormat="1">
      <c r="A121" s="13"/>
      <c r="B121" s="228"/>
      <c r="C121" s="229"/>
      <c r="D121" s="230" t="s">
        <v>135</v>
      </c>
      <c r="E121" s="231" t="s">
        <v>19</v>
      </c>
      <c r="F121" s="232" t="s">
        <v>149</v>
      </c>
      <c r="G121" s="229"/>
      <c r="H121" s="231" t="s">
        <v>19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8" t="s">
        <v>135</v>
      </c>
      <c r="AU121" s="238" t="s">
        <v>83</v>
      </c>
      <c r="AV121" s="13" t="s">
        <v>81</v>
      </c>
      <c r="AW121" s="13" t="s">
        <v>35</v>
      </c>
      <c r="AX121" s="13" t="s">
        <v>73</v>
      </c>
      <c r="AY121" s="238" t="s">
        <v>125</v>
      </c>
    </row>
    <row r="122" s="14" customFormat="1">
      <c r="A122" s="14"/>
      <c r="B122" s="239"/>
      <c r="C122" s="240"/>
      <c r="D122" s="230" t="s">
        <v>135</v>
      </c>
      <c r="E122" s="241" t="s">
        <v>19</v>
      </c>
      <c r="F122" s="242" t="s">
        <v>174</v>
      </c>
      <c r="G122" s="240"/>
      <c r="H122" s="243">
        <v>19.5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9" t="s">
        <v>135</v>
      </c>
      <c r="AU122" s="249" t="s">
        <v>83</v>
      </c>
      <c r="AV122" s="14" t="s">
        <v>83</v>
      </c>
      <c r="AW122" s="14" t="s">
        <v>35</v>
      </c>
      <c r="AX122" s="14" t="s">
        <v>81</v>
      </c>
      <c r="AY122" s="249" t="s">
        <v>125</v>
      </c>
    </row>
    <row r="123" s="2" customFormat="1" ht="16.5" customHeight="1">
      <c r="A123" s="39"/>
      <c r="B123" s="40"/>
      <c r="C123" s="250" t="s">
        <v>154</v>
      </c>
      <c r="D123" s="250" t="s">
        <v>151</v>
      </c>
      <c r="E123" s="251" t="s">
        <v>175</v>
      </c>
      <c r="F123" s="252" t="s">
        <v>176</v>
      </c>
      <c r="G123" s="253" t="s">
        <v>160</v>
      </c>
      <c r="H123" s="254">
        <v>20.475000000000001</v>
      </c>
      <c r="I123" s="255"/>
      <c r="J123" s="256">
        <f>ROUND(I123*H123,2)</f>
        <v>0</v>
      </c>
      <c r="K123" s="252" t="s">
        <v>132</v>
      </c>
      <c r="L123" s="257"/>
      <c r="M123" s="258" t="s">
        <v>19</v>
      </c>
      <c r="N123" s="259" t="s">
        <v>44</v>
      </c>
      <c r="O123" s="85"/>
      <c r="P123" s="224">
        <f>O123*H123</f>
        <v>0</v>
      </c>
      <c r="Q123" s="224">
        <v>0.00027999999999999998</v>
      </c>
      <c r="R123" s="224">
        <f>Q123*H123</f>
        <v>0.0057330000000000002</v>
      </c>
      <c r="S123" s="224">
        <v>0</v>
      </c>
      <c r="T123" s="22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6" t="s">
        <v>154</v>
      </c>
      <c r="AT123" s="226" t="s">
        <v>151</v>
      </c>
      <c r="AU123" s="226" t="s">
        <v>83</v>
      </c>
      <c r="AY123" s="18" t="s">
        <v>125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8" t="s">
        <v>81</v>
      </c>
      <c r="BK123" s="227">
        <f>ROUND(I123*H123,2)</f>
        <v>0</v>
      </c>
      <c r="BL123" s="18" t="s">
        <v>133</v>
      </c>
      <c r="BM123" s="226" t="s">
        <v>177</v>
      </c>
    </row>
    <row r="124" s="14" customFormat="1">
      <c r="A124" s="14"/>
      <c r="B124" s="239"/>
      <c r="C124" s="240"/>
      <c r="D124" s="230" t="s">
        <v>135</v>
      </c>
      <c r="E124" s="240"/>
      <c r="F124" s="242" t="s">
        <v>178</v>
      </c>
      <c r="G124" s="240"/>
      <c r="H124" s="243">
        <v>20.475000000000001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9" t="s">
        <v>135</v>
      </c>
      <c r="AU124" s="249" t="s">
        <v>83</v>
      </c>
      <c r="AV124" s="14" t="s">
        <v>83</v>
      </c>
      <c r="AW124" s="14" t="s">
        <v>4</v>
      </c>
      <c r="AX124" s="14" t="s">
        <v>81</v>
      </c>
      <c r="AY124" s="249" t="s">
        <v>125</v>
      </c>
    </row>
    <row r="125" s="2" customFormat="1" ht="21.75" customHeight="1">
      <c r="A125" s="39"/>
      <c r="B125" s="40"/>
      <c r="C125" s="215" t="s">
        <v>179</v>
      </c>
      <c r="D125" s="215" t="s">
        <v>128</v>
      </c>
      <c r="E125" s="216" t="s">
        <v>180</v>
      </c>
      <c r="F125" s="217" t="s">
        <v>181</v>
      </c>
      <c r="G125" s="218" t="s">
        <v>182</v>
      </c>
      <c r="H125" s="219">
        <v>1</v>
      </c>
      <c r="I125" s="220"/>
      <c r="J125" s="221">
        <f>ROUND(I125*H125,2)</f>
        <v>0</v>
      </c>
      <c r="K125" s="217" t="s">
        <v>132</v>
      </c>
      <c r="L125" s="45"/>
      <c r="M125" s="222" t="s">
        <v>19</v>
      </c>
      <c r="N125" s="223" t="s">
        <v>44</v>
      </c>
      <c r="O125" s="85"/>
      <c r="P125" s="224">
        <f>O125*H125</f>
        <v>0</v>
      </c>
      <c r="Q125" s="224">
        <v>0.00125</v>
      </c>
      <c r="R125" s="224">
        <f>Q125*H125</f>
        <v>0.00125</v>
      </c>
      <c r="S125" s="224">
        <v>0</v>
      </c>
      <c r="T125" s="22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6" t="s">
        <v>133</v>
      </c>
      <c r="AT125" s="226" t="s">
        <v>128</v>
      </c>
      <c r="AU125" s="226" t="s">
        <v>83</v>
      </c>
      <c r="AY125" s="18" t="s">
        <v>125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8" t="s">
        <v>81</v>
      </c>
      <c r="BK125" s="227">
        <f>ROUND(I125*H125,2)</f>
        <v>0</v>
      </c>
      <c r="BL125" s="18" t="s">
        <v>133</v>
      </c>
      <c r="BM125" s="226" t="s">
        <v>183</v>
      </c>
    </row>
    <row r="126" s="13" customFormat="1">
      <c r="A126" s="13"/>
      <c r="B126" s="228"/>
      <c r="C126" s="229"/>
      <c r="D126" s="230" t="s">
        <v>135</v>
      </c>
      <c r="E126" s="231" t="s">
        <v>19</v>
      </c>
      <c r="F126" s="232" t="s">
        <v>184</v>
      </c>
      <c r="G126" s="229"/>
      <c r="H126" s="231" t="s">
        <v>19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135</v>
      </c>
      <c r="AU126" s="238" t="s">
        <v>83</v>
      </c>
      <c r="AV126" s="13" t="s">
        <v>81</v>
      </c>
      <c r="AW126" s="13" t="s">
        <v>35</v>
      </c>
      <c r="AX126" s="13" t="s">
        <v>73</v>
      </c>
      <c r="AY126" s="238" t="s">
        <v>125</v>
      </c>
    </row>
    <row r="127" s="13" customFormat="1">
      <c r="A127" s="13"/>
      <c r="B127" s="228"/>
      <c r="C127" s="229"/>
      <c r="D127" s="230" t="s">
        <v>135</v>
      </c>
      <c r="E127" s="231" t="s">
        <v>19</v>
      </c>
      <c r="F127" s="232" t="s">
        <v>185</v>
      </c>
      <c r="G127" s="229"/>
      <c r="H127" s="231" t="s">
        <v>19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135</v>
      </c>
      <c r="AU127" s="238" t="s">
        <v>83</v>
      </c>
      <c r="AV127" s="13" t="s">
        <v>81</v>
      </c>
      <c r="AW127" s="13" t="s">
        <v>35</v>
      </c>
      <c r="AX127" s="13" t="s">
        <v>73</v>
      </c>
      <c r="AY127" s="238" t="s">
        <v>125</v>
      </c>
    </row>
    <row r="128" s="14" customFormat="1">
      <c r="A128" s="14"/>
      <c r="B128" s="239"/>
      <c r="C128" s="240"/>
      <c r="D128" s="230" t="s">
        <v>135</v>
      </c>
      <c r="E128" s="241" t="s">
        <v>19</v>
      </c>
      <c r="F128" s="242" t="s">
        <v>81</v>
      </c>
      <c r="G128" s="240"/>
      <c r="H128" s="243">
        <v>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135</v>
      </c>
      <c r="AU128" s="249" t="s">
        <v>83</v>
      </c>
      <c r="AV128" s="14" t="s">
        <v>83</v>
      </c>
      <c r="AW128" s="14" t="s">
        <v>35</v>
      </c>
      <c r="AX128" s="14" t="s">
        <v>81</v>
      </c>
      <c r="AY128" s="249" t="s">
        <v>125</v>
      </c>
    </row>
    <row r="129" s="2" customFormat="1" ht="21.75" customHeight="1">
      <c r="A129" s="39"/>
      <c r="B129" s="40"/>
      <c r="C129" s="215" t="s">
        <v>186</v>
      </c>
      <c r="D129" s="215" t="s">
        <v>128</v>
      </c>
      <c r="E129" s="216" t="s">
        <v>187</v>
      </c>
      <c r="F129" s="217" t="s">
        <v>188</v>
      </c>
      <c r="G129" s="218" t="s">
        <v>182</v>
      </c>
      <c r="H129" s="219">
        <v>1</v>
      </c>
      <c r="I129" s="220"/>
      <c r="J129" s="221">
        <f>ROUND(I129*H129,2)</f>
        <v>0</v>
      </c>
      <c r="K129" s="217" t="s">
        <v>132</v>
      </c>
      <c r="L129" s="45"/>
      <c r="M129" s="222" t="s">
        <v>19</v>
      </c>
      <c r="N129" s="223" t="s">
        <v>44</v>
      </c>
      <c r="O129" s="85"/>
      <c r="P129" s="224">
        <f>O129*H129</f>
        <v>0</v>
      </c>
      <c r="Q129" s="224">
        <v>0.0022300000000000002</v>
      </c>
      <c r="R129" s="224">
        <f>Q129*H129</f>
        <v>0.0022300000000000002</v>
      </c>
      <c r="S129" s="224">
        <v>0</v>
      </c>
      <c r="T129" s="22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6" t="s">
        <v>133</v>
      </c>
      <c r="AT129" s="226" t="s">
        <v>128</v>
      </c>
      <c r="AU129" s="226" t="s">
        <v>83</v>
      </c>
      <c r="AY129" s="18" t="s">
        <v>125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8" t="s">
        <v>81</v>
      </c>
      <c r="BK129" s="227">
        <f>ROUND(I129*H129,2)</f>
        <v>0</v>
      </c>
      <c r="BL129" s="18" t="s">
        <v>133</v>
      </c>
      <c r="BM129" s="226" t="s">
        <v>189</v>
      </c>
    </row>
    <row r="130" s="13" customFormat="1">
      <c r="A130" s="13"/>
      <c r="B130" s="228"/>
      <c r="C130" s="229"/>
      <c r="D130" s="230" t="s">
        <v>135</v>
      </c>
      <c r="E130" s="231" t="s">
        <v>19</v>
      </c>
      <c r="F130" s="232" t="s">
        <v>184</v>
      </c>
      <c r="G130" s="229"/>
      <c r="H130" s="231" t="s">
        <v>19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135</v>
      </c>
      <c r="AU130" s="238" t="s">
        <v>83</v>
      </c>
      <c r="AV130" s="13" t="s">
        <v>81</v>
      </c>
      <c r="AW130" s="13" t="s">
        <v>35</v>
      </c>
      <c r="AX130" s="13" t="s">
        <v>73</v>
      </c>
      <c r="AY130" s="238" t="s">
        <v>125</v>
      </c>
    </row>
    <row r="131" s="13" customFormat="1">
      <c r="A131" s="13"/>
      <c r="B131" s="228"/>
      <c r="C131" s="229"/>
      <c r="D131" s="230" t="s">
        <v>135</v>
      </c>
      <c r="E131" s="231" t="s">
        <v>19</v>
      </c>
      <c r="F131" s="232" t="s">
        <v>190</v>
      </c>
      <c r="G131" s="229"/>
      <c r="H131" s="231" t="s">
        <v>19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135</v>
      </c>
      <c r="AU131" s="238" t="s">
        <v>83</v>
      </c>
      <c r="AV131" s="13" t="s">
        <v>81</v>
      </c>
      <c r="AW131" s="13" t="s">
        <v>35</v>
      </c>
      <c r="AX131" s="13" t="s">
        <v>73</v>
      </c>
      <c r="AY131" s="238" t="s">
        <v>125</v>
      </c>
    </row>
    <row r="132" s="14" customFormat="1">
      <c r="A132" s="14"/>
      <c r="B132" s="239"/>
      <c r="C132" s="240"/>
      <c r="D132" s="230" t="s">
        <v>135</v>
      </c>
      <c r="E132" s="241" t="s">
        <v>19</v>
      </c>
      <c r="F132" s="242" t="s">
        <v>81</v>
      </c>
      <c r="G132" s="240"/>
      <c r="H132" s="243">
        <v>1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9" t="s">
        <v>135</v>
      </c>
      <c r="AU132" s="249" t="s">
        <v>83</v>
      </c>
      <c r="AV132" s="14" t="s">
        <v>83</v>
      </c>
      <c r="AW132" s="14" t="s">
        <v>35</v>
      </c>
      <c r="AX132" s="14" t="s">
        <v>81</v>
      </c>
      <c r="AY132" s="249" t="s">
        <v>125</v>
      </c>
    </row>
    <row r="133" s="2" customFormat="1" ht="21.75" customHeight="1">
      <c r="A133" s="39"/>
      <c r="B133" s="40"/>
      <c r="C133" s="215" t="s">
        <v>191</v>
      </c>
      <c r="D133" s="215" t="s">
        <v>128</v>
      </c>
      <c r="E133" s="216" t="s">
        <v>192</v>
      </c>
      <c r="F133" s="217" t="s">
        <v>193</v>
      </c>
      <c r="G133" s="218" t="s">
        <v>182</v>
      </c>
      <c r="H133" s="219">
        <v>1</v>
      </c>
      <c r="I133" s="220"/>
      <c r="J133" s="221">
        <f>ROUND(I133*H133,2)</f>
        <v>0</v>
      </c>
      <c r="K133" s="217" t="s">
        <v>132</v>
      </c>
      <c r="L133" s="45"/>
      <c r="M133" s="222" t="s">
        <v>19</v>
      </c>
      <c r="N133" s="223" t="s">
        <v>44</v>
      </c>
      <c r="O133" s="85"/>
      <c r="P133" s="224">
        <f>O133*H133</f>
        <v>0</v>
      </c>
      <c r="Q133" s="224">
        <v>0.0042100000000000002</v>
      </c>
      <c r="R133" s="224">
        <f>Q133*H133</f>
        <v>0.0042100000000000002</v>
      </c>
      <c r="S133" s="224">
        <v>0</v>
      </c>
      <c r="T133" s="22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6" t="s">
        <v>133</v>
      </c>
      <c r="AT133" s="226" t="s">
        <v>128</v>
      </c>
      <c r="AU133" s="226" t="s">
        <v>83</v>
      </c>
      <c r="AY133" s="18" t="s">
        <v>125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8" t="s">
        <v>81</v>
      </c>
      <c r="BK133" s="227">
        <f>ROUND(I133*H133,2)</f>
        <v>0</v>
      </c>
      <c r="BL133" s="18" t="s">
        <v>133</v>
      </c>
      <c r="BM133" s="226" t="s">
        <v>194</v>
      </c>
    </row>
    <row r="134" s="13" customFormat="1">
      <c r="A134" s="13"/>
      <c r="B134" s="228"/>
      <c r="C134" s="229"/>
      <c r="D134" s="230" t="s">
        <v>135</v>
      </c>
      <c r="E134" s="231" t="s">
        <v>19</v>
      </c>
      <c r="F134" s="232" t="s">
        <v>184</v>
      </c>
      <c r="G134" s="229"/>
      <c r="H134" s="231" t="s">
        <v>19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135</v>
      </c>
      <c r="AU134" s="238" t="s">
        <v>83</v>
      </c>
      <c r="AV134" s="13" t="s">
        <v>81</v>
      </c>
      <c r="AW134" s="13" t="s">
        <v>35</v>
      </c>
      <c r="AX134" s="13" t="s">
        <v>73</v>
      </c>
      <c r="AY134" s="238" t="s">
        <v>125</v>
      </c>
    </row>
    <row r="135" s="13" customFormat="1">
      <c r="A135" s="13"/>
      <c r="B135" s="228"/>
      <c r="C135" s="229"/>
      <c r="D135" s="230" t="s">
        <v>135</v>
      </c>
      <c r="E135" s="231" t="s">
        <v>19</v>
      </c>
      <c r="F135" s="232" t="s">
        <v>195</v>
      </c>
      <c r="G135" s="229"/>
      <c r="H135" s="231" t="s">
        <v>19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135</v>
      </c>
      <c r="AU135" s="238" t="s">
        <v>83</v>
      </c>
      <c r="AV135" s="13" t="s">
        <v>81</v>
      </c>
      <c r="AW135" s="13" t="s">
        <v>35</v>
      </c>
      <c r="AX135" s="13" t="s">
        <v>73</v>
      </c>
      <c r="AY135" s="238" t="s">
        <v>125</v>
      </c>
    </row>
    <row r="136" s="14" customFormat="1">
      <c r="A136" s="14"/>
      <c r="B136" s="239"/>
      <c r="C136" s="240"/>
      <c r="D136" s="230" t="s">
        <v>135</v>
      </c>
      <c r="E136" s="241" t="s">
        <v>19</v>
      </c>
      <c r="F136" s="242" t="s">
        <v>81</v>
      </c>
      <c r="G136" s="240"/>
      <c r="H136" s="243">
        <v>1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9" t="s">
        <v>135</v>
      </c>
      <c r="AU136" s="249" t="s">
        <v>83</v>
      </c>
      <c r="AV136" s="14" t="s">
        <v>83</v>
      </c>
      <c r="AW136" s="14" t="s">
        <v>35</v>
      </c>
      <c r="AX136" s="14" t="s">
        <v>81</v>
      </c>
      <c r="AY136" s="249" t="s">
        <v>125</v>
      </c>
    </row>
    <row r="137" s="2" customFormat="1" ht="21.75" customHeight="1">
      <c r="A137" s="39"/>
      <c r="B137" s="40"/>
      <c r="C137" s="215" t="s">
        <v>196</v>
      </c>
      <c r="D137" s="215" t="s">
        <v>128</v>
      </c>
      <c r="E137" s="216" t="s">
        <v>197</v>
      </c>
      <c r="F137" s="217" t="s">
        <v>198</v>
      </c>
      <c r="G137" s="218" t="s">
        <v>182</v>
      </c>
      <c r="H137" s="219">
        <v>2</v>
      </c>
      <c r="I137" s="220"/>
      <c r="J137" s="221">
        <f>ROUND(I137*H137,2)</f>
        <v>0</v>
      </c>
      <c r="K137" s="217" t="s">
        <v>132</v>
      </c>
      <c r="L137" s="45"/>
      <c r="M137" s="222" t="s">
        <v>19</v>
      </c>
      <c r="N137" s="223" t="s">
        <v>44</v>
      </c>
      <c r="O137" s="85"/>
      <c r="P137" s="224">
        <f>O137*H137</f>
        <v>0</v>
      </c>
      <c r="Q137" s="224">
        <v>0.014659999999999999</v>
      </c>
      <c r="R137" s="224">
        <f>Q137*H137</f>
        <v>0.029319999999999999</v>
      </c>
      <c r="S137" s="224">
        <v>0</v>
      </c>
      <c r="T137" s="22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6" t="s">
        <v>133</v>
      </c>
      <c r="AT137" s="226" t="s">
        <v>128</v>
      </c>
      <c r="AU137" s="226" t="s">
        <v>83</v>
      </c>
      <c r="AY137" s="18" t="s">
        <v>125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8" t="s">
        <v>81</v>
      </c>
      <c r="BK137" s="227">
        <f>ROUND(I137*H137,2)</f>
        <v>0</v>
      </c>
      <c r="BL137" s="18" t="s">
        <v>133</v>
      </c>
      <c r="BM137" s="226" t="s">
        <v>199</v>
      </c>
    </row>
    <row r="138" s="13" customFormat="1">
      <c r="A138" s="13"/>
      <c r="B138" s="228"/>
      <c r="C138" s="229"/>
      <c r="D138" s="230" t="s">
        <v>135</v>
      </c>
      <c r="E138" s="231" t="s">
        <v>19</v>
      </c>
      <c r="F138" s="232" t="s">
        <v>184</v>
      </c>
      <c r="G138" s="229"/>
      <c r="H138" s="231" t="s">
        <v>19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135</v>
      </c>
      <c r="AU138" s="238" t="s">
        <v>83</v>
      </c>
      <c r="AV138" s="13" t="s">
        <v>81</v>
      </c>
      <c r="AW138" s="13" t="s">
        <v>35</v>
      </c>
      <c r="AX138" s="13" t="s">
        <v>73</v>
      </c>
      <c r="AY138" s="238" t="s">
        <v>125</v>
      </c>
    </row>
    <row r="139" s="13" customFormat="1">
      <c r="A139" s="13"/>
      <c r="B139" s="228"/>
      <c r="C139" s="229"/>
      <c r="D139" s="230" t="s">
        <v>135</v>
      </c>
      <c r="E139" s="231" t="s">
        <v>19</v>
      </c>
      <c r="F139" s="232" t="s">
        <v>200</v>
      </c>
      <c r="G139" s="229"/>
      <c r="H139" s="231" t="s">
        <v>19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135</v>
      </c>
      <c r="AU139" s="238" t="s">
        <v>83</v>
      </c>
      <c r="AV139" s="13" t="s">
        <v>81</v>
      </c>
      <c r="AW139" s="13" t="s">
        <v>35</v>
      </c>
      <c r="AX139" s="13" t="s">
        <v>73</v>
      </c>
      <c r="AY139" s="238" t="s">
        <v>125</v>
      </c>
    </row>
    <row r="140" s="14" customFormat="1">
      <c r="A140" s="14"/>
      <c r="B140" s="239"/>
      <c r="C140" s="240"/>
      <c r="D140" s="230" t="s">
        <v>135</v>
      </c>
      <c r="E140" s="241" t="s">
        <v>19</v>
      </c>
      <c r="F140" s="242" t="s">
        <v>83</v>
      </c>
      <c r="G140" s="240"/>
      <c r="H140" s="243">
        <v>2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9" t="s">
        <v>135</v>
      </c>
      <c r="AU140" s="249" t="s">
        <v>83</v>
      </c>
      <c r="AV140" s="14" t="s">
        <v>83</v>
      </c>
      <c r="AW140" s="14" t="s">
        <v>35</v>
      </c>
      <c r="AX140" s="14" t="s">
        <v>81</v>
      </c>
      <c r="AY140" s="249" t="s">
        <v>125</v>
      </c>
    </row>
    <row r="141" s="2" customFormat="1" ht="16.5" customHeight="1">
      <c r="A141" s="39"/>
      <c r="B141" s="40"/>
      <c r="C141" s="215" t="s">
        <v>201</v>
      </c>
      <c r="D141" s="215" t="s">
        <v>128</v>
      </c>
      <c r="E141" s="216" t="s">
        <v>202</v>
      </c>
      <c r="F141" s="217" t="s">
        <v>203</v>
      </c>
      <c r="G141" s="218" t="s">
        <v>160</v>
      </c>
      <c r="H141" s="219">
        <v>1</v>
      </c>
      <c r="I141" s="220"/>
      <c r="J141" s="221">
        <f>ROUND(I141*H141,2)</f>
        <v>0</v>
      </c>
      <c r="K141" s="217" t="s">
        <v>132</v>
      </c>
      <c r="L141" s="45"/>
      <c r="M141" s="222" t="s">
        <v>19</v>
      </c>
      <c r="N141" s="223" t="s">
        <v>44</v>
      </c>
      <c r="O141" s="85"/>
      <c r="P141" s="224">
        <f>O141*H141</f>
        <v>0</v>
      </c>
      <c r="Q141" s="224">
        <v>0.00114</v>
      </c>
      <c r="R141" s="224">
        <f>Q141*H141</f>
        <v>0.00114</v>
      </c>
      <c r="S141" s="224">
        <v>0</v>
      </c>
      <c r="T141" s="22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6" t="s">
        <v>133</v>
      </c>
      <c r="AT141" s="226" t="s">
        <v>128</v>
      </c>
      <c r="AU141" s="226" t="s">
        <v>83</v>
      </c>
      <c r="AY141" s="18" t="s">
        <v>125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8" t="s">
        <v>81</v>
      </c>
      <c r="BK141" s="227">
        <f>ROUND(I141*H141,2)</f>
        <v>0</v>
      </c>
      <c r="BL141" s="18" t="s">
        <v>133</v>
      </c>
      <c r="BM141" s="226" t="s">
        <v>204</v>
      </c>
    </row>
    <row r="142" s="13" customFormat="1">
      <c r="A142" s="13"/>
      <c r="B142" s="228"/>
      <c r="C142" s="229"/>
      <c r="D142" s="230" t="s">
        <v>135</v>
      </c>
      <c r="E142" s="231" t="s">
        <v>19</v>
      </c>
      <c r="F142" s="232" t="s">
        <v>205</v>
      </c>
      <c r="G142" s="229"/>
      <c r="H142" s="231" t="s">
        <v>19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135</v>
      </c>
      <c r="AU142" s="238" t="s">
        <v>83</v>
      </c>
      <c r="AV142" s="13" t="s">
        <v>81</v>
      </c>
      <c r="AW142" s="13" t="s">
        <v>35</v>
      </c>
      <c r="AX142" s="13" t="s">
        <v>73</v>
      </c>
      <c r="AY142" s="238" t="s">
        <v>125</v>
      </c>
    </row>
    <row r="143" s="14" customFormat="1">
      <c r="A143" s="14"/>
      <c r="B143" s="239"/>
      <c r="C143" s="240"/>
      <c r="D143" s="230" t="s">
        <v>135</v>
      </c>
      <c r="E143" s="241" t="s">
        <v>19</v>
      </c>
      <c r="F143" s="242" t="s">
        <v>206</v>
      </c>
      <c r="G143" s="240"/>
      <c r="H143" s="243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9" t="s">
        <v>135</v>
      </c>
      <c r="AU143" s="249" t="s">
        <v>83</v>
      </c>
      <c r="AV143" s="14" t="s">
        <v>83</v>
      </c>
      <c r="AW143" s="14" t="s">
        <v>35</v>
      </c>
      <c r="AX143" s="14" t="s">
        <v>81</v>
      </c>
      <c r="AY143" s="249" t="s">
        <v>125</v>
      </c>
    </row>
    <row r="144" s="2" customFormat="1" ht="16.5" customHeight="1">
      <c r="A144" s="39"/>
      <c r="B144" s="40"/>
      <c r="C144" s="215" t="s">
        <v>207</v>
      </c>
      <c r="D144" s="215" t="s">
        <v>128</v>
      </c>
      <c r="E144" s="216" t="s">
        <v>208</v>
      </c>
      <c r="F144" s="217" t="s">
        <v>209</v>
      </c>
      <c r="G144" s="218" t="s">
        <v>131</v>
      </c>
      <c r="H144" s="219">
        <v>464.57999999999998</v>
      </c>
      <c r="I144" s="220"/>
      <c r="J144" s="221">
        <f>ROUND(I144*H144,2)</f>
        <v>0</v>
      </c>
      <c r="K144" s="217" t="s">
        <v>132</v>
      </c>
      <c r="L144" s="45"/>
      <c r="M144" s="222" t="s">
        <v>19</v>
      </c>
      <c r="N144" s="223" t="s">
        <v>44</v>
      </c>
      <c r="O144" s="85"/>
      <c r="P144" s="224">
        <f>O144*H144</f>
        <v>0</v>
      </c>
      <c r="Q144" s="224">
        <v>0.042000000000000003</v>
      </c>
      <c r="R144" s="224">
        <f>Q144*H144</f>
        <v>19.512360000000001</v>
      </c>
      <c r="S144" s="224">
        <v>0</v>
      </c>
      <c r="T144" s="22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6" t="s">
        <v>133</v>
      </c>
      <c r="AT144" s="226" t="s">
        <v>128</v>
      </c>
      <c r="AU144" s="226" t="s">
        <v>83</v>
      </c>
      <c r="AY144" s="18" t="s">
        <v>125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8" t="s">
        <v>81</v>
      </c>
      <c r="BK144" s="227">
        <f>ROUND(I144*H144,2)</f>
        <v>0</v>
      </c>
      <c r="BL144" s="18" t="s">
        <v>133</v>
      </c>
      <c r="BM144" s="226" t="s">
        <v>210</v>
      </c>
    </row>
    <row r="145" s="13" customFormat="1">
      <c r="A145" s="13"/>
      <c r="B145" s="228"/>
      <c r="C145" s="229"/>
      <c r="D145" s="230" t="s">
        <v>135</v>
      </c>
      <c r="E145" s="231" t="s">
        <v>19</v>
      </c>
      <c r="F145" s="232" t="s">
        <v>211</v>
      </c>
      <c r="G145" s="229"/>
      <c r="H145" s="231" t="s">
        <v>19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135</v>
      </c>
      <c r="AU145" s="238" t="s">
        <v>83</v>
      </c>
      <c r="AV145" s="13" t="s">
        <v>81</v>
      </c>
      <c r="AW145" s="13" t="s">
        <v>35</v>
      </c>
      <c r="AX145" s="13" t="s">
        <v>73</v>
      </c>
      <c r="AY145" s="238" t="s">
        <v>125</v>
      </c>
    </row>
    <row r="146" s="13" customFormat="1">
      <c r="A146" s="13"/>
      <c r="B146" s="228"/>
      <c r="C146" s="229"/>
      <c r="D146" s="230" t="s">
        <v>135</v>
      </c>
      <c r="E146" s="231" t="s">
        <v>19</v>
      </c>
      <c r="F146" s="232" t="s">
        <v>212</v>
      </c>
      <c r="G146" s="229"/>
      <c r="H146" s="231" t="s">
        <v>19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8" t="s">
        <v>135</v>
      </c>
      <c r="AU146" s="238" t="s">
        <v>83</v>
      </c>
      <c r="AV146" s="13" t="s">
        <v>81</v>
      </c>
      <c r="AW146" s="13" t="s">
        <v>35</v>
      </c>
      <c r="AX146" s="13" t="s">
        <v>73</v>
      </c>
      <c r="AY146" s="238" t="s">
        <v>125</v>
      </c>
    </row>
    <row r="147" s="14" customFormat="1">
      <c r="A147" s="14"/>
      <c r="B147" s="239"/>
      <c r="C147" s="240"/>
      <c r="D147" s="230" t="s">
        <v>135</v>
      </c>
      <c r="E147" s="241" t="s">
        <v>19</v>
      </c>
      <c r="F147" s="242" t="s">
        <v>213</v>
      </c>
      <c r="G147" s="240"/>
      <c r="H147" s="243">
        <v>779.79999999999995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9" t="s">
        <v>135</v>
      </c>
      <c r="AU147" s="249" t="s">
        <v>83</v>
      </c>
      <c r="AV147" s="14" t="s">
        <v>83</v>
      </c>
      <c r="AW147" s="14" t="s">
        <v>35</v>
      </c>
      <c r="AX147" s="14" t="s">
        <v>73</v>
      </c>
      <c r="AY147" s="249" t="s">
        <v>125</v>
      </c>
    </row>
    <row r="148" s="13" customFormat="1">
      <c r="A148" s="13"/>
      <c r="B148" s="228"/>
      <c r="C148" s="229"/>
      <c r="D148" s="230" t="s">
        <v>135</v>
      </c>
      <c r="E148" s="231" t="s">
        <v>19</v>
      </c>
      <c r="F148" s="232" t="s">
        <v>214</v>
      </c>
      <c r="G148" s="229"/>
      <c r="H148" s="231" t="s">
        <v>19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135</v>
      </c>
      <c r="AU148" s="238" t="s">
        <v>83</v>
      </c>
      <c r="AV148" s="13" t="s">
        <v>81</v>
      </c>
      <c r="AW148" s="13" t="s">
        <v>35</v>
      </c>
      <c r="AX148" s="13" t="s">
        <v>73</v>
      </c>
      <c r="AY148" s="238" t="s">
        <v>125</v>
      </c>
    </row>
    <row r="149" s="14" customFormat="1">
      <c r="A149" s="14"/>
      <c r="B149" s="239"/>
      <c r="C149" s="240"/>
      <c r="D149" s="230" t="s">
        <v>135</v>
      </c>
      <c r="E149" s="241" t="s">
        <v>19</v>
      </c>
      <c r="F149" s="242" t="s">
        <v>215</v>
      </c>
      <c r="G149" s="240"/>
      <c r="H149" s="243">
        <v>-4.2999999999999998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135</v>
      </c>
      <c r="AU149" s="249" t="s">
        <v>83</v>
      </c>
      <c r="AV149" s="14" t="s">
        <v>83</v>
      </c>
      <c r="AW149" s="14" t="s">
        <v>35</v>
      </c>
      <c r="AX149" s="14" t="s">
        <v>73</v>
      </c>
      <c r="AY149" s="249" t="s">
        <v>125</v>
      </c>
    </row>
    <row r="150" s="13" customFormat="1">
      <c r="A150" s="13"/>
      <c r="B150" s="228"/>
      <c r="C150" s="229"/>
      <c r="D150" s="230" t="s">
        <v>135</v>
      </c>
      <c r="E150" s="231" t="s">
        <v>19</v>
      </c>
      <c r="F150" s="232" t="s">
        <v>216</v>
      </c>
      <c r="G150" s="229"/>
      <c r="H150" s="231" t="s">
        <v>19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135</v>
      </c>
      <c r="AU150" s="238" t="s">
        <v>83</v>
      </c>
      <c r="AV150" s="13" t="s">
        <v>81</v>
      </c>
      <c r="AW150" s="13" t="s">
        <v>35</v>
      </c>
      <c r="AX150" s="13" t="s">
        <v>73</v>
      </c>
      <c r="AY150" s="238" t="s">
        <v>125</v>
      </c>
    </row>
    <row r="151" s="14" customFormat="1">
      <c r="A151" s="14"/>
      <c r="B151" s="239"/>
      <c r="C151" s="240"/>
      <c r="D151" s="230" t="s">
        <v>135</v>
      </c>
      <c r="E151" s="241" t="s">
        <v>19</v>
      </c>
      <c r="F151" s="242" t="s">
        <v>217</v>
      </c>
      <c r="G151" s="240"/>
      <c r="H151" s="243">
        <v>-1.2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9" t="s">
        <v>135</v>
      </c>
      <c r="AU151" s="249" t="s">
        <v>83</v>
      </c>
      <c r="AV151" s="14" t="s">
        <v>83</v>
      </c>
      <c r="AW151" s="14" t="s">
        <v>35</v>
      </c>
      <c r="AX151" s="14" t="s">
        <v>73</v>
      </c>
      <c r="AY151" s="249" t="s">
        <v>125</v>
      </c>
    </row>
    <row r="152" s="15" customFormat="1">
      <c r="A152" s="15"/>
      <c r="B152" s="263"/>
      <c r="C152" s="264"/>
      <c r="D152" s="230" t="s">
        <v>135</v>
      </c>
      <c r="E152" s="265" t="s">
        <v>19</v>
      </c>
      <c r="F152" s="266" t="s">
        <v>218</v>
      </c>
      <c r="G152" s="264"/>
      <c r="H152" s="267">
        <v>774.29999999999995</v>
      </c>
      <c r="I152" s="268"/>
      <c r="J152" s="264"/>
      <c r="K152" s="264"/>
      <c r="L152" s="269"/>
      <c r="M152" s="270"/>
      <c r="N152" s="271"/>
      <c r="O152" s="271"/>
      <c r="P152" s="271"/>
      <c r="Q152" s="271"/>
      <c r="R152" s="271"/>
      <c r="S152" s="271"/>
      <c r="T152" s="27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3" t="s">
        <v>135</v>
      </c>
      <c r="AU152" s="273" t="s">
        <v>83</v>
      </c>
      <c r="AV152" s="15" t="s">
        <v>133</v>
      </c>
      <c r="AW152" s="15" t="s">
        <v>35</v>
      </c>
      <c r="AX152" s="15" t="s">
        <v>73</v>
      </c>
      <c r="AY152" s="273" t="s">
        <v>125</v>
      </c>
    </row>
    <row r="153" s="14" customFormat="1">
      <c r="A153" s="14"/>
      <c r="B153" s="239"/>
      <c r="C153" s="240"/>
      <c r="D153" s="230" t="s">
        <v>135</v>
      </c>
      <c r="E153" s="241" t="s">
        <v>19</v>
      </c>
      <c r="F153" s="242" t="s">
        <v>219</v>
      </c>
      <c r="G153" s="240"/>
      <c r="H153" s="243">
        <v>464.57999999999998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9" t="s">
        <v>135</v>
      </c>
      <c r="AU153" s="249" t="s">
        <v>83</v>
      </c>
      <c r="AV153" s="14" t="s">
        <v>83</v>
      </c>
      <c r="AW153" s="14" t="s">
        <v>35</v>
      </c>
      <c r="AX153" s="14" t="s">
        <v>73</v>
      </c>
      <c r="AY153" s="249" t="s">
        <v>125</v>
      </c>
    </row>
    <row r="154" s="15" customFormat="1">
      <c r="A154" s="15"/>
      <c r="B154" s="263"/>
      <c r="C154" s="264"/>
      <c r="D154" s="230" t="s">
        <v>135</v>
      </c>
      <c r="E154" s="265" t="s">
        <v>19</v>
      </c>
      <c r="F154" s="266" t="s">
        <v>218</v>
      </c>
      <c r="G154" s="264"/>
      <c r="H154" s="267">
        <v>464.57999999999998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3" t="s">
        <v>135</v>
      </c>
      <c r="AU154" s="273" t="s">
        <v>83</v>
      </c>
      <c r="AV154" s="15" t="s">
        <v>133</v>
      </c>
      <c r="AW154" s="15" t="s">
        <v>35</v>
      </c>
      <c r="AX154" s="15" t="s">
        <v>81</v>
      </c>
      <c r="AY154" s="273" t="s">
        <v>125</v>
      </c>
    </row>
    <row r="155" s="12" customFormat="1" ht="22.8" customHeight="1">
      <c r="A155" s="12"/>
      <c r="B155" s="199"/>
      <c r="C155" s="200"/>
      <c r="D155" s="201" t="s">
        <v>72</v>
      </c>
      <c r="E155" s="213" t="s">
        <v>179</v>
      </c>
      <c r="F155" s="213" t="s">
        <v>220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SUM(P156:P169)</f>
        <v>0</v>
      </c>
      <c r="Q155" s="207"/>
      <c r="R155" s="208">
        <f>SUM(R156:R169)</f>
        <v>0</v>
      </c>
      <c r="S155" s="207"/>
      <c r="T155" s="209">
        <f>SUM(T156:T169)</f>
        <v>60.577599999999997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0" t="s">
        <v>81</v>
      </c>
      <c r="AT155" s="211" t="s">
        <v>72</v>
      </c>
      <c r="AU155" s="211" t="s">
        <v>81</v>
      </c>
      <c r="AY155" s="210" t="s">
        <v>125</v>
      </c>
      <c r="BK155" s="212">
        <f>SUM(BK156:BK169)</f>
        <v>0</v>
      </c>
    </row>
    <row r="156" s="2" customFormat="1" ht="21.75" customHeight="1">
      <c r="A156" s="39"/>
      <c r="B156" s="40"/>
      <c r="C156" s="215" t="s">
        <v>8</v>
      </c>
      <c r="D156" s="215" t="s">
        <v>128</v>
      </c>
      <c r="E156" s="216" t="s">
        <v>221</v>
      </c>
      <c r="F156" s="217" t="s">
        <v>222</v>
      </c>
      <c r="G156" s="218" t="s">
        <v>182</v>
      </c>
      <c r="H156" s="219">
        <v>1</v>
      </c>
      <c r="I156" s="220"/>
      <c r="J156" s="221">
        <f>ROUND(I156*H156,2)</f>
        <v>0</v>
      </c>
      <c r="K156" s="217" t="s">
        <v>132</v>
      </c>
      <c r="L156" s="45"/>
      <c r="M156" s="222" t="s">
        <v>19</v>
      </c>
      <c r="N156" s="223" t="s">
        <v>44</v>
      </c>
      <c r="O156" s="85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6" t="s">
        <v>133</v>
      </c>
      <c r="AT156" s="226" t="s">
        <v>128</v>
      </c>
      <c r="AU156" s="226" t="s">
        <v>83</v>
      </c>
      <c r="AY156" s="18" t="s">
        <v>125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8" t="s">
        <v>81</v>
      </c>
      <c r="BK156" s="227">
        <f>ROUND(I156*H156,2)</f>
        <v>0</v>
      </c>
      <c r="BL156" s="18" t="s">
        <v>133</v>
      </c>
      <c r="BM156" s="226" t="s">
        <v>223</v>
      </c>
    </row>
    <row r="157" s="2" customFormat="1" ht="21.75" customHeight="1">
      <c r="A157" s="39"/>
      <c r="B157" s="40"/>
      <c r="C157" s="215" t="s">
        <v>224</v>
      </c>
      <c r="D157" s="215" t="s">
        <v>128</v>
      </c>
      <c r="E157" s="216" t="s">
        <v>225</v>
      </c>
      <c r="F157" s="217" t="s">
        <v>226</v>
      </c>
      <c r="G157" s="218" t="s">
        <v>182</v>
      </c>
      <c r="H157" s="219">
        <v>60</v>
      </c>
      <c r="I157" s="220"/>
      <c r="J157" s="221">
        <f>ROUND(I157*H157,2)</f>
        <v>0</v>
      </c>
      <c r="K157" s="217" t="s">
        <v>132</v>
      </c>
      <c r="L157" s="45"/>
      <c r="M157" s="222" t="s">
        <v>19</v>
      </c>
      <c r="N157" s="223" t="s">
        <v>44</v>
      </c>
      <c r="O157" s="85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6" t="s">
        <v>133</v>
      </c>
      <c r="AT157" s="226" t="s">
        <v>128</v>
      </c>
      <c r="AU157" s="226" t="s">
        <v>83</v>
      </c>
      <c r="AY157" s="18" t="s">
        <v>125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8" t="s">
        <v>81</v>
      </c>
      <c r="BK157" s="227">
        <f>ROUND(I157*H157,2)</f>
        <v>0</v>
      </c>
      <c r="BL157" s="18" t="s">
        <v>133</v>
      </c>
      <c r="BM157" s="226" t="s">
        <v>227</v>
      </c>
    </row>
    <row r="158" s="14" customFormat="1">
      <c r="A158" s="14"/>
      <c r="B158" s="239"/>
      <c r="C158" s="240"/>
      <c r="D158" s="230" t="s">
        <v>135</v>
      </c>
      <c r="E158" s="240"/>
      <c r="F158" s="242" t="s">
        <v>228</v>
      </c>
      <c r="G158" s="240"/>
      <c r="H158" s="243">
        <v>60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9" t="s">
        <v>135</v>
      </c>
      <c r="AU158" s="249" t="s">
        <v>83</v>
      </c>
      <c r="AV158" s="14" t="s">
        <v>83</v>
      </c>
      <c r="AW158" s="14" t="s">
        <v>4</v>
      </c>
      <c r="AX158" s="14" t="s">
        <v>81</v>
      </c>
      <c r="AY158" s="249" t="s">
        <v>125</v>
      </c>
    </row>
    <row r="159" s="2" customFormat="1" ht="21.75" customHeight="1">
      <c r="A159" s="39"/>
      <c r="B159" s="40"/>
      <c r="C159" s="215" t="s">
        <v>229</v>
      </c>
      <c r="D159" s="215" t="s">
        <v>128</v>
      </c>
      <c r="E159" s="216" t="s">
        <v>230</v>
      </c>
      <c r="F159" s="217" t="s">
        <v>231</v>
      </c>
      <c r="G159" s="218" t="s">
        <v>182</v>
      </c>
      <c r="H159" s="219">
        <v>1</v>
      </c>
      <c r="I159" s="220"/>
      <c r="J159" s="221">
        <f>ROUND(I159*H159,2)</f>
        <v>0</v>
      </c>
      <c r="K159" s="217" t="s">
        <v>132</v>
      </c>
      <c r="L159" s="45"/>
      <c r="M159" s="222" t="s">
        <v>19</v>
      </c>
      <c r="N159" s="223" t="s">
        <v>44</v>
      </c>
      <c r="O159" s="85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6" t="s">
        <v>133</v>
      </c>
      <c r="AT159" s="226" t="s">
        <v>128</v>
      </c>
      <c r="AU159" s="226" t="s">
        <v>83</v>
      </c>
      <c r="AY159" s="18" t="s">
        <v>125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8" t="s">
        <v>81</v>
      </c>
      <c r="BK159" s="227">
        <f>ROUND(I159*H159,2)</f>
        <v>0</v>
      </c>
      <c r="BL159" s="18" t="s">
        <v>133</v>
      </c>
      <c r="BM159" s="226" t="s">
        <v>232</v>
      </c>
    </row>
    <row r="160" s="2" customFormat="1" ht="16.5" customHeight="1">
      <c r="A160" s="39"/>
      <c r="B160" s="40"/>
      <c r="C160" s="215" t="s">
        <v>233</v>
      </c>
      <c r="D160" s="215" t="s">
        <v>128</v>
      </c>
      <c r="E160" s="216" t="s">
        <v>234</v>
      </c>
      <c r="F160" s="217" t="s">
        <v>235</v>
      </c>
      <c r="G160" s="218" t="s">
        <v>131</v>
      </c>
      <c r="H160" s="219">
        <v>792.72000000000003</v>
      </c>
      <c r="I160" s="220"/>
      <c r="J160" s="221">
        <f>ROUND(I160*H160,2)</f>
        <v>0</v>
      </c>
      <c r="K160" s="217" t="s">
        <v>132</v>
      </c>
      <c r="L160" s="45"/>
      <c r="M160" s="222" t="s">
        <v>19</v>
      </c>
      <c r="N160" s="223" t="s">
        <v>44</v>
      </c>
      <c r="O160" s="85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6" t="s">
        <v>133</v>
      </c>
      <c r="AT160" s="226" t="s">
        <v>128</v>
      </c>
      <c r="AU160" s="226" t="s">
        <v>83</v>
      </c>
      <c r="AY160" s="18" t="s">
        <v>125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8" t="s">
        <v>81</v>
      </c>
      <c r="BK160" s="227">
        <f>ROUND(I160*H160,2)</f>
        <v>0</v>
      </c>
      <c r="BL160" s="18" t="s">
        <v>133</v>
      </c>
      <c r="BM160" s="226" t="s">
        <v>236</v>
      </c>
    </row>
    <row r="161" s="2" customFormat="1" ht="16.5" customHeight="1">
      <c r="A161" s="39"/>
      <c r="B161" s="40"/>
      <c r="C161" s="215" t="s">
        <v>237</v>
      </c>
      <c r="D161" s="215" t="s">
        <v>128</v>
      </c>
      <c r="E161" s="216" t="s">
        <v>238</v>
      </c>
      <c r="F161" s="217" t="s">
        <v>239</v>
      </c>
      <c r="G161" s="218" t="s">
        <v>240</v>
      </c>
      <c r="H161" s="219">
        <v>4.774</v>
      </c>
      <c r="I161" s="220"/>
      <c r="J161" s="221">
        <f>ROUND(I161*H161,2)</f>
        <v>0</v>
      </c>
      <c r="K161" s="217" t="s">
        <v>132</v>
      </c>
      <c r="L161" s="45"/>
      <c r="M161" s="222" t="s">
        <v>19</v>
      </c>
      <c r="N161" s="223" t="s">
        <v>44</v>
      </c>
      <c r="O161" s="85"/>
      <c r="P161" s="224">
        <f>O161*H161</f>
        <v>0</v>
      </c>
      <c r="Q161" s="224">
        <v>0</v>
      </c>
      <c r="R161" s="224">
        <f>Q161*H161</f>
        <v>0</v>
      </c>
      <c r="S161" s="224">
        <v>2.3999999999999999</v>
      </c>
      <c r="T161" s="225">
        <f>S161*H161</f>
        <v>11.457599999999999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6" t="s">
        <v>133</v>
      </c>
      <c r="AT161" s="226" t="s">
        <v>128</v>
      </c>
      <c r="AU161" s="226" t="s">
        <v>83</v>
      </c>
      <c r="AY161" s="18" t="s">
        <v>125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8" t="s">
        <v>81</v>
      </c>
      <c r="BK161" s="227">
        <f>ROUND(I161*H161,2)</f>
        <v>0</v>
      </c>
      <c r="BL161" s="18" t="s">
        <v>133</v>
      </c>
      <c r="BM161" s="226" t="s">
        <v>241</v>
      </c>
    </row>
    <row r="162" s="13" customFormat="1">
      <c r="A162" s="13"/>
      <c r="B162" s="228"/>
      <c r="C162" s="229"/>
      <c r="D162" s="230" t="s">
        <v>135</v>
      </c>
      <c r="E162" s="231" t="s">
        <v>19</v>
      </c>
      <c r="F162" s="232" t="s">
        <v>242</v>
      </c>
      <c r="G162" s="229"/>
      <c r="H162" s="231" t="s">
        <v>19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135</v>
      </c>
      <c r="AU162" s="238" t="s">
        <v>83</v>
      </c>
      <c r="AV162" s="13" t="s">
        <v>81</v>
      </c>
      <c r="AW162" s="13" t="s">
        <v>35</v>
      </c>
      <c r="AX162" s="13" t="s">
        <v>73</v>
      </c>
      <c r="AY162" s="238" t="s">
        <v>125</v>
      </c>
    </row>
    <row r="163" s="14" customFormat="1">
      <c r="A163" s="14"/>
      <c r="B163" s="239"/>
      <c r="C163" s="240"/>
      <c r="D163" s="230" t="s">
        <v>135</v>
      </c>
      <c r="E163" s="241" t="s">
        <v>19</v>
      </c>
      <c r="F163" s="242" t="s">
        <v>243</v>
      </c>
      <c r="G163" s="240"/>
      <c r="H163" s="243">
        <v>4.774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9" t="s">
        <v>135</v>
      </c>
      <c r="AU163" s="249" t="s">
        <v>83</v>
      </c>
      <c r="AV163" s="14" t="s">
        <v>83</v>
      </c>
      <c r="AW163" s="14" t="s">
        <v>35</v>
      </c>
      <c r="AX163" s="14" t="s">
        <v>81</v>
      </c>
      <c r="AY163" s="249" t="s">
        <v>125</v>
      </c>
    </row>
    <row r="164" s="2" customFormat="1" ht="16.5" customHeight="1">
      <c r="A164" s="39"/>
      <c r="B164" s="40"/>
      <c r="C164" s="215" t="s">
        <v>244</v>
      </c>
      <c r="D164" s="215" t="s">
        <v>128</v>
      </c>
      <c r="E164" s="216" t="s">
        <v>245</v>
      </c>
      <c r="F164" s="217" t="s">
        <v>246</v>
      </c>
      <c r="G164" s="218" t="s">
        <v>240</v>
      </c>
      <c r="H164" s="219">
        <v>20</v>
      </c>
      <c r="I164" s="220"/>
      <c r="J164" s="221">
        <f>ROUND(I164*H164,2)</f>
        <v>0</v>
      </c>
      <c r="K164" s="217" t="s">
        <v>132</v>
      </c>
      <c r="L164" s="45"/>
      <c r="M164" s="222" t="s">
        <v>19</v>
      </c>
      <c r="N164" s="223" t="s">
        <v>44</v>
      </c>
      <c r="O164" s="85"/>
      <c r="P164" s="224">
        <f>O164*H164</f>
        <v>0</v>
      </c>
      <c r="Q164" s="224">
        <v>0</v>
      </c>
      <c r="R164" s="224">
        <f>Q164*H164</f>
        <v>0</v>
      </c>
      <c r="S164" s="224">
        <v>2.3999999999999999</v>
      </c>
      <c r="T164" s="225">
        <f>S164*H164</f>
        <v>48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6" t="s">
        <v>133</v>
      </c>
      <c r="AT164" s="226" t="s">
        <v>128</v>
      </c>
      <c r="AU164" s="226" t="s">
        <v>83</v>
      </c>
      <c r="AY164" s="18" t="s">
        <v>125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8" t="s">
        <v>81</v>
      </c>
      <c r="BK164" s="227">
        <f>ROUND(I164*H164,2)</f>
        <v>0</v>
      </c>
      <c r="BL164" s="18" t="s">
        <v>133</v>
      </c>
      <c r="BM164" s="226" t="s">
        <v>247</v>
      </c>
    </row>
    <row r="165" s="13" customFormat="1">
      <c r="A165" s="13"/>
      <c r="B165" s="228"/>
      <c r="C165" s="229"/>
      <c r="D165" s="230" t="s">
        <v>135</v>
      </c>
      <c r="E165" s="231" t="s">
        <v>19</v>
      </c>
      <c r="F165" s="232" t="s">
        <v>248</v>
      </c>
      <c r="G165" s="229"/>
      <c r="H165" s="231" t="s">
        <v>19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135</v>
      </c>
      <c r="AU165" s="238" t="s">
        <v>83</v>
      </c>
      <c r="AV165" s="13" t="s">
        <v>81</v>
      </c>
      <c r="AW165" s="13" t="s">
        <v>35</v>
      </c>
      <c r="AX165" s="13" t="s">
        <v>73</v>
      </c>
      <c r="AY165" s="238" t="s">
        <v>125</v>
      </c>
    </row>
    <row r="166" s="14" customFormat="1">
      <c r="A166" s="14"/>
      <c r="B166" s="239"/>
      <c r="C166" s="240"/>
      <c r="D166" s="230" t="s">
        <v>135</v>
      </c>
      <c r="E166" s="241" t="s">
        <v>19</v>
      </c>
      <c r="F166" s="242" t="s">
        <v>244</v>
      </c>
      <c r="G166" s="240"/>
      <c r="H166" s="243">
        <v>20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9" t="s">
        <v>135</v>
      </c>
      <c r="AU166" s="249" t="s">
        <v>83</v>
      </c>
      <c r="AV166" s="14" t="s">
        <v>83</v>
      </c>
      <c r="AW166" s="14" t="s">
        <v>35</v>
      </c>
      <c r="AX166" s="14" t="s">
        <v>81</v>
      </c>
      <c r="AY166" s="249" t="s">
        <v>125</v>
      </c>
    </row>
    <row r="167" s="2" customFormat="1" ht="21.75" customHeight="1">
      <c r="A167" s="39"/>
      <c r="B167" s="40"/>
      <c r="C167" s="215" t="s">
        <v>7</v>
      </c>
      <c r="D167" s="215" t="s">
        <v>128</v>
      </c>
      <c r="E167" s="216" t="s">
        <v>249</v>
      </c>
      <c r="F167" s="217" t="s">
        <v>250</v>
      </c>
      <c r="G167" s="218" t="s">
        <v>182</v>
      </c>
      <c r="H167" s="219">
        <v>4</v>
      </c>
      <c r="I167" s="220"/>
      <c r="J167" s="221">
        <f>ROUND(I167*H167,2)</f>
        <v>0</v>
      </c>
      <c r="K167" s="217" t="s">
        <v>132</v>
      </c>
      <c r="L167" s="45"/>
      <c r="M167" s="222" t="s">
        <v>19</v>
      </c>
      <c r="N167" s="223" t="s">
        <v>44</v>
      </c>
      <c r="O167" s="85"/>
      <c r="P167" s="224">
        <f>O167*H167</f>
        <v>0</v>
      </c>
      <c r="Q167" s="224">
        <v>0</v>
      </c>
      <c r="R167" s="224">
        <f>Q167*H167</f>
        <v>0</v>
      </c>
      <c r="S167" s="224">
        <v>0.28000000000000003</v>
      </c>
      <c r="T167" s="225">
        <f>S167*H167</f>
        <v>1.1200000000000001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6" t="s">
        <v>133</v>
      </c>
      <c r="AT167" s="226" t="s">
        <v>128</v>
      </c>
      <c r="AU167" s="226" t="s">
        <v>83</v>
      </c>
      <c r="AY167" s="18" t="s">
        <v>125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8" t="s">
        <v>81</v>
      </c>
      <c r="BK167" s="227">
        <f>ROUND(I167*H167,2)</f>
        <v>0</v>
      </c>
      <c r="BL167" s="18" t="s">
        <v>133</v>
      </c>
      <c r="BM167" s="226" t="s">
        <v>251</v>
      </c>
    </row>
    <row r="168" s="13" customFormat="1">
      <c r="A168" s="13"/>
      <c r="B168" s="228"/>
      <c r="C168" s="229"/>
      <c r="D168" s="230" t="s">
        <v>135</v>
      </c>
      <c r="E168" s="231" t="s">
        <v>19</v>
      </c>
      <c r="F168" s="232" t="s">
        <v>205</v>
      </c>
      <c r="G168" s="229"/>
      <c r="H168" s="231" t="s">
        <v>19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135</v>
      </c>
      <c r="AU168" s="238" t="s">
        <v>83</v>
      </c>
      <c r="AV168" s="13" t="s">
        <v>81</v>
      </c>
      <c r="AW168" s="13" t="s">
        <v>35</v>
      </c>
      <c r="AX168" s="13" t="s">
        <v>73</v>
      </c>
      <c r="AY168" s="238" t="s">
        <v>125</v>
      </c>
    </row>
    <row r="169" s="14" customFormat="1">
      <c r="A169" s="14"/>
      <c r="B169" s="239"/>
      <c r="C169" s="240"/>
      <c r="D169" s="230" t="s">
        <v>135</v>
      </c>
      <c r="E169" s="241" t="s">
        <v>19</v>
      </c>
      <c r="F169" s="242" t="s">
        <v>133</v>
      </c>
      <c r="G169" s="240"/>
      <c r="H169" s="243">
        <v>4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9" t="s">
        <v>135</v>
      </c>
      <c r="AU169" s="249" t="s">
        <v>83</v>
      </c>
      <c r="AV169" s="14" t="s">
        <v>83</v>
      </c>
      <c r="AW169" s="14" t="s">
        <v>35</v>
      </c>
      <c r="AX169" s="14" t="s">
        <v>81</v>
      </c>
      <c r="AY169" s="249" t="s">
        <v>125</v>
      </c>
    </row>
    <row r="170" s="12" customFormat="1" ht="22.8" customHeight="1">
      <c r="A170" s="12"/>
      <c r="B170" s="199"/>
      <c r="C170" s="200"/>
      <c r="D170" s="201" t="s">
        <v>72</v>
      </c>
      <c r="E170" s="213" t="s">
        <v>252</v>
      </c>
      <c r="F170" s="213" t="s">
        <v>253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SUM(P171:P176)</f>
        <v>0</v>
      </c>
      <c r="Q170" s="207"/>
      <c r="R170" s="208">
        <f>SUM(R171:R176)</f>
        <v>0</v>
      </c>
      <c r="S170" s="207"/>
      <c r="T170" s="209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81</v>
      </c>
      <c r="AT170" s="211" t="s">
        <v>72</v>
      </c>
      <c r="AU170" s="211" t="s">
        <v>81</v>
      </c>
      <c r="AY170" s="210" t="s">
        <v>125</v>
      </c>
      <c r="BK170" s="212">
        <f>SUM(BK171:BK176)</f>
        <v>0</v>
      </c>
    </row>
    <row r="171" s="2" customFormat="1" ht="21.75" customHeight="1">
      <c r="A171" s="39"/>
      <c r="B171" s="40"/>
      <c r="C171" s="215" t="s">
        <v>254</v>
      </c>
      <c r="D171" s="215" t="s">
        <v>128</v>
      </c>
      <c r="E171" s="216" t="s">
        <v>255</v>
      </c>
      <c r="F171" s="217" t="s">
        <v>256</v>
      </c>
      <c r="G171" s="218" t="s">
        <v>257</v>
      </c>
      <c r="H171" s="219">
        <v>146.465</v>
      </c>
      <c r="I171" s="220"/>
      <c r="J171" s="221">
        <f>ROUND(I171*H171,2)</f>
        <v>0</v>
      </c>
      <c r="K171" s="217" t="s">
        <v>132</v>
      </c>
      <c r="L171" s="45"/>
      <c r="M171" s="222" t="s">
        <v>19</v>
      </c>
      <c r="N171" s="223" t="s">
        <v>44</v>
      </c>
      <c r="O171" s="8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6" t="s">
        <v>133</v>
      </c>
      <c r="AT171" s="226" t="s">
        <v>128</v>
      </c>
      <c r="AU171" s="226" t="s">
        <v>83</v>
      </c>
      <c r="AY171" s="18" t="s">
        <v>125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8" t="s">
        <v>81</v>
      </c>
      <c r="BK171" s="227">
        <f>ROUND(I171*H171,2)</f>
        <v>0</v>
      </c>
      <c r="BL171" s="18" t="s">
        <v>133</v>
      </c>
      <c r="BM171" s="226" t="s">
        <v>258</v>
      </c>
    </row>
    <row r="172" s="2" customFormat="1" ht="16.5" customHeight="1">
      <c r="A172" s="39"/>
      <c r="B172" s="40"/>
      <c r="C172" s="215" t="s">
        <v>259</v>
      </c>
      <c r="D172" s="215" t="s">
        <v>128</v>
      </c>
      <c r="E172" s="216" t="s">
        <v>260</v>
      </c>
      <c r="F172" s="217" t="s">
        <v>261</v>
      </c>
      <c r="G172" s="218" t="s">
        <v>257</v>
      </c>
      <c r="H172" s="219">
        <v>146.465</v>
      </c>
      <c r="I172" s="220"/>
      <c r="J172" s="221">
        <f>ROUND(I172*H172,2)</f>
        <v>0</v>
      </c>
      <c r="K172" s="217" t="s">
        <v>132</v>
      </c>
      <c r="L172" s="45"/>
      <c r="M172" s="222" t="s">
        <v>19</v>
      </c>
      <c r="N172" s="223" t="s">
        <v>44</v>
      </c>
      <c r="O172" s="85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6" t="s">
        <v>133</v>
      </c>
      <c r="AT172" s="226" t="s">
        <v>128</v>
      </c>
      <c r="AU172" s="226" t="s">
        <v>83</v>
      </c>
      <c r="AY172" s="18" t="s">
        <v>125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8" t="s">
        <v>81</v>
      </c>
      <c r="BK172" s="227">
        <f>ROUND(I172*H172,2)</f>
        <v>0</v>
      </c>
      <c r="BL172" s="18" t="s">
        <v>133</v>
      </c>
      <c r="BM172" s="226" t="s">
        <v>262</v>
      </c>
    </row>
    <row r="173" s="2" customFormat="1" ht="21.75" customHeight="1">
      <c r="A173" s="39"/>
      <c r="B173" s="40"/>
      <c r="C173" s="215" t="s">
        <v>263</v>
      </c>
      <c r="D173" s="215" t="s">
        <v>128</v>
      </c>
      <c r="E173" s="216" t="s">
        <v>264</v>
      </c>
      <c r="F173" s="217" t="s">
        <v>265</v>
      </c>
      <c r="G173" s="218" t="s">
        <v>257</v>
      </c>
      <c r="H173" s="219">
        <v>2782.835</v>
      </c>
      <c r="I173" s="220"/>
      <c r="J173" s="221">
        <f>ROUND(I173*H173,2)</f>
        <v>0</v>
      </c>
      <c r="K173" s="217" t="s">
        <v>132</v>
      </c>
      <c r="L173" s="45"/>
      <c r="M173" s="222" t="s">
        <v>19</v>
      </c>
      <c r="N173" s="223" t="s">
        <v>44</v>
      </c>
      <c r="O173" s="85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6" t="s">
        <v>133</v>
      </c>
      <c r="AT173" s="226" t="s">
        <v>128</v>
      </c>
      <c r="AU173" s="226" t="s">
        <v>83</v>
      </c>
      <c r="AY173" s="18" t="s">
        <v>125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8" t="s">
        <v>81</v>
      </c>
      <c r="BK173" s="227">
        <f>ROUND(I173*H173,2)</f>
        <v>0</v>
      </c>
      <c r="BL173" s="18" t="s">
        <v>133</v>
      </c>
      <c r="BM173" s="226" t="s">
        <v>266</v>
      </c>
    </row>
    <row r="174" s="2" customFormat="1">
      <c r="A174" s="39"/>
      <c r="B174" s="40"/>
      <c r="C174" s="41"/>
      <c r="D174" s="230" t="s">
        <v>162</v>
      </c>
      <c r="E174" s="41"/>
      <c r="F174" s="260" t="s">
        <v>267</v>
      </c>
      <c r="G174" s="41"/>
      <c r="H174" s="41"/>
      <c r="I174" s="133"/>
      <c r="J174" s="41"/>
      <c r="K174" s="41"/>
      <c r="L174" s="45"/>
      <c r="M174" s="261"/>
      <c r="N174" s="26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162</v>
      </c>
      <c r="AU174" s="18" t="s">
        <v>83</v>
      </c>
    </row>
    <row r="175" s="14" customFormat="1">
      <c r="A175" s="14"/>
      <c r="B175" s="239"/>
      <c r="C175" s="240"/>
      <c r="D175" s="230" t="s">
        <v>135</v>
      </c>
      <c r="E175" s="240"/>
      <c r="F175" s="242" t="s">
        <v>268</v>
      </c>
      <c r="G175" s="240"/>
      <c r="H175" s="243">
        <v>2782.835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9" t="s">
        <v>135</v>
      </c>
      <c r="AU175" s="249" t="s">
        <v>83</v>
      </c>
      <c r="AV175" s="14" t="s">
        <v>83</v>
      </c>
      <c r="AW175" s="14" t="s">
        <v>4</v>
      </c>
      <c r="AX175" s="14" t="s">
        <v>81</v>
      </c>
      <c r="AY175" s="249" t="s">
        <v>125</v>
      </c>
    </row>
    <row r="176" s="2" customFormat="1" ht="21.75" customHeight="1">
      <c r="A176" s="39"/>
      <c r="B176" s="40"/>
      <c r="C176" s="215" t="s">
        <v>269</v>
      </c>
      <c r="D176" s="215" t="s">
        <v>128</v>
      </c>
      <c r="E176" s="216" t="s">
        <v>270</v>
      </c>
      <c r="F176" s="217" t="s">
        <v>271</v>
      </c>
      <c r="G176" s="218" t="s">
        <v>257</v>
      </c>
      <c r="H176" s="219">
        <v>146.465</v>
      </c>
      <c r="I176" s="220"/>
      <c r="J176" s="221">
        <f>ROUND(I176*H176,2)</f>
        <v>0</v>
      </c>
      <c r="K176" s="217" t="s">
        <v>132</v>
      </c>
      <c r="L176" s="45"/>
      <c r="M176" s="222" t="s">
        <v>19</v>
      </c>
      <c r="N176" s="223" t="s">
        <v>44</v>
      </c>
      <c r="O176" s="85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6" t="s">
        <v>133</v>
      </c>
      <c r="AT176" s="226" t="s">
        <v>128</v>
      </c>
      <c r="AU176" s="226" t="s">
        <v>83</v>
      </c>
      <c r="AY176" s="18" t="s">
        <v>125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8" t="s">
        <v>81</v>
      </c>
      <c r="BK176" s="227">
        <f>ROUND(I176*H176,2)</f>
        <v>0</v>
      </c>
      <c r="BL176" s="18" t="s">
        <v>133</v>
      </c>
      <c r="BM176" s="226" t="s">
        <v>272</v>
      </c>
    </row>
    <row r="177" s="12" customFormat="1" ht="22.8" customHeight="1">
      <c r="A177" s="12"/>
      <c r="B177" s="199"/>
      <c r="C177" s="200"/>
      <c r="D177" s="201" t="s">
        <v>72</v>
      </c>
      <c r="E177" s="213" t="s">
        <v>273</v>
      </c>
      <c r="F177" s="213" t="s">
        <v>274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P178</f>
        <v>0</v>
      </c>
      <c r="Q177" s="207"/>
      <c r="R177" s="208">
        <f>R178</f>
        <v>0</v>
      </c>
      <c r="S177" s="207"/>
      <c r="T177" s="20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81</v>
      </c>
      <c r="AT177" s="211" t="s">
        <v>72</v>
      </c>
      <c r="AU177" s="211" t="s">
        <v>81</v>
      </c>
      <c r="AY177" s="210" t="s">
        <v>125</v>
      </c>
      <c r="BK177" s="212">
        <f>BK178</f>
        <v>0</v>
      </c>
    </row>
    <row r="178" s="2" customFormat="1" ht="33" customHeight="1">
      <c r="A178" s="39"/>
      <c r="B178" s="40"/>
      <c r="C178" s="215" t="s">
        <v>275</v>
      </c>
      <c r="D178" s="215" t="s">
        <v>128</v>
      </c>
      <c r="E178" s="216" t="s">
        <v>276</v>
      </c>
      <c r="F178" s="217" t="s">
        <v>277</v>
      </c>
      <c r="G178" s="218" t="s">
        <v>257</v>
      </c>
      <c r="H178" s="219">
        <v>200.91200000000001</v>
      </c>
      <c r="I178" s="220"/>
      <c r="J178" s="221">
        <f>ROUND(I178*H178,2)</f>
        <v>0</v>
      </c>
      <c r="K178" s="217" t="s">
        <v>132</v>
      </c>
      <c r="L178" s="45"/>
      <c r="M178" s="222" t="s">
        <v>19</v>
      </c>
      <c r="N178" s="223" t="s">
        <v>44</v>
      </c>
      <c r="O178" s="85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6" t="s">
        <v>133</v>
      </c>
      <c r="AT178" s="226" t="s">
        <v>128</v>
      </c>
      <c r="AU178" s="226" t="s">
        <v>83</v>
      </c>
      <c r="AY178" s="18" t="s">
        <v>125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8" t="s">
        <v>81</v>
      </c>
      <c r="BK178" s="227">
        <f>ROUND(I178*H178,2)</f>
        <v>0</v>
      </c>
      <c r="BL178" s="18" t="s">
        <v>133</v>
      </c>
      <c r="BM178" s="226" t="s">
        <v>278</v>
      </c>
    </row>
    <row r="179" s="12" customFormat="1" ht="25.92" customHeight="1">
      <c r="A179" s="12"/>
      <c r="B179" s="199"/>
      <c r="C179" s="200"/>
      <c r="D179" s="201" t="s">
        <v>72</v>
      </c>
      <c r="E179" s="202" t="s">
        <v>279</v>
      </c>
      <c r="F179" s="202" t="s">
        <v>280</v>
      </c>
      <c r="G179" s="200"/>
      <c r="H179" s="200"/>
      <c r="I179" s="203"/>
      <c r="J179" s="204">
        <f>BK179</f>
        <v>0</v>
      </c>
      <c r="K179" s="200"/>
      <c r="L179" s="205"/>
      <c r="M179" s="206"/>
      <c r="N179" s="207"/>
      <c r="O179" s="207"/>
      <c r="P179" s="208">
        <f>P180+P389+P465+P470+P488+P494+P502+P534+P571</f>
        <v>0</v>
      </c>
      <c r="Q179" s="207"/>
      <c r="R179" s="208">
        <f>R180+R389+R465+R470+R488+R494+R502+R534+R571</f>
        <v>196.20067426</v>
      </c>
      <c r="S179" s="207"/>
      <c r="T179" s="209">
        <f>T180+T389+T465+T470+T488+T494+T502+T534+T571</f>
        <v>85.886923999999979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0" t="s">
        <v>83</v>
      </c>
      <c r="AT179" s="211" t="s">
        <v>72</v>
      </c>
      <c r="AU179" s="211" t="s">
        <v>73</v>
      </c>
      <c r="AY179" s="210" t="s">
        <v>125</v>
      </c>
      <c r="BK179" s="212">
        <f>BK180+BK389+BK465+BK470+BK488+BK494+BK502+BK534+BK571</f>
        <v>0</v>
      </c>
    </row>
    <row r="180" s="12" customFormat="1" ht="22.8" customHeight="1">
      <c r="A180" s="12"/>
      <c r="B180" s="199"/>
      <c r="C180" s="200"/>
      <c r="D180" s="201" t="s">
        <v>72</v>
      </c>
      <c r="E180" s="213" t="s">
        <v>281</v>
      </c>
      <c r="F180" s="213" t="s">
        <v>282</v>
      </c>
      <c r="G180" s="200"/>
      <c r="H180" s="200"/>
      <c r="I180" s="203"/>
      <c r="J180" s="214">
        <f>BK180</f>
        <v>0</v>
      </c>
      <c r="K180" s="200"/>
      <c r="L180" s="205"/>
      <c r="M180" s="206"/>
      <c r="N180" s="207"/>
      <c r="O180" s="207"/>
      <c r="P180" s="208">
        <f>SUM(P181:P388)</f>
        <v>0</v>
      </c>
      <c r="Q180" s="207"/>
      <c r="R180" s="208">
        <f>SUM(R181:R388)</f>
        <v>180.66757253999998</v>
      </c>
      <c r="S180" s="207"/>
      <c r="T180" s="209">
        <f>SUM(T181:T388)</f>
        <v>13.317696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0" t="s">
        <v>83</v>
      </c>
      <c r="AT180" s="211" t="s">
        <v>72</v>
      </c>
      <c r="AU180" s="211" t="s">
        <v>81</v>
      </c>
      <c r="AY180" s="210" t="s">
        <v>125</v>
      </c>
      <c r="BK180" s="212">
        <f>SUM(BK181:BK388)</f>
        <v>0</v>
      </c>
    </row>
    <row r="181" s="2" customFormat="1" ht="16.5" customHeight="1">
      <c r="A181" s="39"/>
      <c r="B181" s="40"/>
      <c r="C181" s="215" t="s">
        <v>283</v>
      </c>
      <c r="D181" s="215" t="s">
        <v>128</v>
      </c>
      <c r="E181" s="216" t="s">
        <v>284</v>
      </c>
      <c r="F181" s="217" t="s">
        <v>285</v>
      </c>
      <c r="G181" s="218" t="s">
        <v>131</v>
      </c>
      <c r="H181" s="219">
        <v>951.26400000000001</v>
      </c>
      <c r="I181" s="220"/>
      <c r="J181" s="221">
        <f>ROUND(I181*H181,2)</f>
        <v>0</v>
      </c>
      <c r="K181" s="217" t="s">
        <v>132</v>
      </c>
      <c r="L181" s="45"/>
      <c r="M181" s="222" t="s">
        <v>19</v>
      </c>
      <c r="N181" s="223" t="s">
        <v>44</v>
      </c>
      <c r="O181" s="85"/>
      <c r="P181" s="224">
        <f>O181*H181</f>
        <v>0</v>
      </c>
      <c r="Q181" s="224">
        <v>0</v>
      </c>
      <c r="R181" s="224">
        <f>Q181*H181</f>
        <v>0</v>
      </c>
      <c r="S181" s="224">
        <v>0.014</v>
      </c>
      <c r="T181" s="225">
        <f>S181*H181</f>
        <v>13.317696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6" t="s">
        <v>224</v>
      </c>
      <c r="AT181" s="226" t="s">
        <v>128</v>
      </c>
      <c r="AU181" s="226" t="s">
        <v>83</v>
      </c>
      <c r="AY181" s="18" t="s">
        <v>125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8" t="s">
        <v>81</v>
      </c>
      <c r="BK181" s="227">
        <f>ROUND(I181*H181,2)</f>
        <v>0</v>
      </c>
      <c r="BL181" s="18" t="s">
        <v>224</v>
      </c>
      <c r="BM181" s="226" t="s">
        <v>286</v>
      </c>
    </row>
    <row r="182" s="13" customFormat="1">
      <c r="A182" s="13"/>
      <c r="B182" s="228"/>
      <c r="C182" s="229"/>
      <c r="D182" s="230" t="s">
        <v>135</v>
      </c>
      <c r="E182" s="231" t="s">
        <v>19</v>
      </c>
      <c r="F182" s="232" t="s">
        <v>287</v>
      </c>
      <c r="G182" s="229"/>
      <c r="H182" s="231" t="s">
        <v>19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135</v>
      </c>
      <c r="AU182" s="238" t="s">
        <v>83</v>
      </c>
      <c r="AV182" s="13" t="s">
        <v>81</v>
      </c>
      <c r="AW182" s="13" t="s">
        <v>35</v>
      </c>
      <c r="AX182" s="13" t="s">
        <v>73</v>
      </c>
      <c r="AY182" s="238" t="s">
        <v>125</v>
      </c>
    </row>
    <row r="183" s="14" customFormat="1">
      <c r="A183" s="14"/>
      <c r="B183" s="239"/>
      <c r="C183" s="240"/>
      <c r="D183" s="230" t="s">
        <v>135</v>
      </c>
      <c r="E183" s="241" t="s">
        <v>19</v>
      </c>
      <c r="F183" s="242" t="s">
        <v>288</v>
      </c>
      <c r="G183" s="240"/>
      <c r="H183" s="243">
        <v>792.72000000000003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9" t="s">
        <v>135</v>
      </c>
      <c r="AU183" s="249" t="s">
        <v>83</v>
      </c>
      <c r="AV183" s="14" t="s">
        <v>83</v>
      </c>
      <c r="AW183" s="14" t="s">
        <v>35</v>
      </c>
      <c r="AX183" s="14" t="s">
        <v>73</v>
      </c>
      <c r="AY183" s="249" t="s">
        <v>125</v>
      </c>
    </row>
    <row r="184" s="15" customFormat="1">
      <c r="A184" s="15"/>
      <c r="B184" s="263"/>
      <c r="C184" s="264"/>
      <c r="D184" s="230" t="s">
        <v>135</v>
      </c>
      <c r="E184" s="265" t="s">
        <v>19</v>
      </c>
      <c r="F184" s="266" t="s">
        <v>218</v>
      </c>
      <c r="G184" s="264"/>
      <c r="H184" s="267">
        <v>792.72000000000003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135</v>
      </c>
      <c r="AU184" s="273" t="s">
        <v>83</v>
      </c>
      <c r="AV184" s="15" t="s">
        <v>133</v>
      </c>
      <c r="AW184" s="15" t="s">
        <v>35</v>
      </c>
      <c r="AX184" s="15" t="s">
        <v>73</v>
      </c>
      <c r="AY184" s="273" t="s">
        <v>125</v>
      </c>
    </row>
    <row r="185" s="13" customFormat="1">
      <c r="A185" s="13"/>
      <c r="B185" s="228"/>
      <c r="C185" s="229"/>
      <c r="D185" s="230" t="s">
        <v>135</v>
      </c>
      <c r="E185" s="231" t="s">
        <v>19</v>
      </c>
      <c r="F185" s="232" t="s">
        <v>289</v>
      </c>
      <c r="G185" s="229"/>
      <c r="H185" s="231" t="s">
        <v>19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135</v>
      </c>
      <c r="AU185" s="238" t="s">
        <v>83</v>
      </c>
      <c r="AV185" s="13" t="s">
        <v>81</v>
      </c>
      <c r="AW185" s="13" t="s">
        <v>35</v>
      </c>
      <c r="AX185" s="13" t="s">
        <v>73</v>
      </c>
      <c r="AY185" s="238" t="s">
        <v>125</v>
      </c>
    </row>
    <row r="186" s="14" customFormat="1">
      <c r="A186" s="14"/>
      <c r="B186" s="239"/>
      <c r="C186" s="240"/>
      <c r="D186" s="230" t="s">
        <v>135</v>
      </c>
      <c r="E186" s="241" t="s">
        <v>19</v>
      </c>
      <c r="F186" s="242" t="s">
        <v>290</v>
      </c>
      <c r="G186" s="240"/>
      <c r="H186" s="243">
        <v>951.26400000000001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9" t="s">
        <v>135</v>
      </c>
      <c r="AU186" s="249" t="s">
        <v>83</v>
      </c>
      <c r="AV186" s="14" t="s">
        <v>83</v>
      </c>
      <c r="AW186" s="14" t="s">
        <v>35</v>
      </c>
      <c r="AX186" s="14" t="s">
        <v>73</v>
      </c>
      <c r="AY186" s="249" t="s">
        <v>125</v>
      </c>
    </row>
    <row r="187" s="15" customFormat="1">
      <c r="A187" s="15"/>
      <c r="B187" s="263"/>
      <c r="C187" s="264"/>
      <c r="D187" s="230" t="s">
        <v>135</v>
      </c>
      <c r="E187" s="265" t="s">
        <v>19</v>
      </c>
      <c r="F187" s="266" t="s">
        <v>218</v>
      </c>
      <c r="G187" s="264"/>
      <c r="H187" s="267">
        <v>951.26400000000001</v>
      </c>
      <c r="I187" s="268"/>
      <c r="J187" s="264"/>
      <c r="K187" s="264"/>
      <c r="L187" s="269"/>
      <c r="M187" s="270"/>
      <c r="N187" s="271"/>
      <c r="O187" s="271"/>
      <c r="P187" s="271"/>
      <c r="Q187" s="271"/>
      <c r="R187" s="271"/>
      <c r="S187" s="271"/>
      <c r="T187" s="27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3" t="s">
        <v>135</v>
      </c>
      <c r="AU187" s="273" t="s">
        <v>83</v>
      </c>
      <c r="AV187" s="15" t="s">
        <v>133</v>
      </c>
      <c r="AW187" s="15" t="s">
        <v>35</v>
      </c>
      <c r="AX187" s="15" t="s">
        <v>81</v>
      </c>
      <c r="AY187" s="273" t="s">
        <v>125</v>
      </c>
    </row>
    <row r="188" s="2" customFormat="1" ht="21.75" customHeight="1">
      <c r="A188" s="39"/>
      <c r="B188" s="40"/>
      <c r="C188" s="215" t="s">
        <v>291</v>
      </c>
      <c r="D188" s="215" t="s">
        <v>128</v>
      </c>
      <c r="E188" s="216" t="s">
        <v>292</v>
      </c>
      <c r="F188" s="217" t="s">
        <v>293</v>
      </c>
      <c r="G188" s="218" t="s">
        <v>131</v>
      </c>
      <c r="H188" s="219">
        <v>774.29999999999995</v>
      </c>
      <c r="I188" s="220"/>
      <c r="J188" s="221">
        <f>ROUND(I188*H188,2)</f>
        <v>0</v>
      </c>
      <c r="K188" s="217" t="s">
        <v>132</v>
      </c>
      <c r="L188" s="45"/>
      <c r="M188" s="222" t="s">
        <v>19</v>
      </c>
      <c r="N188" s="223" t="s">
        <v>44</v>
      </c>
      <c r="O188" s="85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6" t="s">
        <v>133</v>
      </c>
      <c r="AT188" s="226" t="s">
        <v>128</v>
      </c>
      <c r="AU188" s="226" t="s">
        <v>83</v>
      </c>
      <c r="AY188" s="18" t="s">
        <v>125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8" t="s">
        <v>81</v>
      </c>
      <c r="BK188" s="227">
        <f>ROUND(I188*H188,2)</f>
        <v>0</v>
      </c>
      <c r="BL188" s="18" t="s">
        <v>133</v>
      </c>
      <c r="BM188" s="226" t="s">
        <v>294</v>
      </c>
    </row>
    <row r="189" s="13" customFormat="1">
      <c r="A189" s="13"/>
      <c r="B189" s="228"/>
      <c r="C189" s="229"/>
      <c r="D189" s="230" t="s">
        <v>135</v>
      </c>
      <c r="E189" s="231" t="s">
        <v>19</v>
      </c>
      <c r="F189" s="232" t="s">
        <v>212</v>
      </c>
      <c r="G189" s="229"/>
      <c r="H189" s="231" t="s">
        <v>19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135</v>
      </c>
      <c r="AU189" s="238" t="s">
        <v>83</v>
      </c>
      <c r="AV189" s="13" t="s">
        <v>81</v>
      </c>
      <c r="AW189" s="13" t="s">
        <v>35</v>
      </c>
      <c r="AX189" s="13" t="s">
        <v>73</v>
      </c>
      <c r="AY189" s="238" t="s">
        <v>125</v>
      </c>
    </row>
    <row r="190" s="14" customFormat="1">
      <c r="A190" s="14"/>
      <c r="B190" s="239"/>
      <c r="C190" s="240"/>
      <c r="D190" s="230" t="s">
        <v>135</v>
      </c>
      <c r="E190" s="241" t="s">
        <v>19</v>
      </c>
      <c r="F190" s="242" t="s">
        <v>213</v>
      </c>
      <c r="G190" s="240"/>
      <c r="H190" s="243">
        <v>779.79999999999995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9" t="s">
        <v>135</v>
      </c>
      <c r="AU190" s="249" t="s">
        <v>83</v>
      </c>
      <c r="AV190" s="14" t="s">
        <v>83</v>
      </c>
      <c r="AW190" s="14" t="s">
        <v>35</v>
      </c>
      <c r="AX190" s="14" t="s">
        <v>73</v>
      </c>
      <c r="AY190" s="249" t="s">
        <v>125</v>
      </c>
    </row>
    <row r="191" s="13" customFormat="1">
      <c r="A191" s="13"/>
      <c r="B191" s="228"/>
      <c r="C191" s="229"/>
      <c r="D191" s="230" t="s">
        <v>135</v>
      </c>
      <c r="E191" s="231" t="s">
        <v>19</v>
      </c>
      <c r="F191" s="232" t="s">
        <v>214</v>
      </c>
      <c r="G191" s="229"/>
      <c r="H191" s="231" t="s">
        <v>19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135</v>
      </c>
      <c r="AU191" s="238" t="s">
        <v>83</v>
      </c>
      <c r="AV191" s="13" t="s">
        <v>81</v>
      </c>
      <c r="AW191" s="13" t="s">
        <v>35</v>
      </c>
      <c r="AX191" s="13" t="s">
        <v>73</v>
      </c>
      <c r="AY191" s="238" t="s">
        <v>125</v>
      </c>
    </row>
    <row r="192" s="14" customFormat="1">
      <c r="A192" s="14"/>
      <c r="B192" s="239"/>
      <c r="C192" s="240"/>
      <c r="D192" s="230" t="s">
        <v>135</v>
      </c>
      <c r="E192" s="241" t="s">
        <v>19</v>
      </c>
      <c r="F192" s="242" t="s">
        <v>215</v>
      </c>
      <c r="G192" s="240"/>
      <c r="H192" s="243">
        <v>-4.2999999999999998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135</v>
      </c>
      <c r="AU192" s="249" t="s">
        <v>83</v>
      </c>
      <c r="AV192" s="14" t="s">
        <v>83</v>
      </c>
      <c r="AW192" s="14" t="s">
        <v>35</v>
      </c>
      <c r="AX192" s="14" t="s">
        <v>73</v>
      </c>
      <c r="AY192" s="249" t="s">
        <v>125</v>
      </c>
    </row>
    <row r="193" s="13" customFormat="1">
      <c r="A193" s="13"/>
      <c r="B193" s="228"/>
      <c r="C193" s="229"/>
      <c r="D193" s="230" t="s">
        <v>135</v>
      </c>
      <c r="E193" s="231" t="s">
        <v>19</v>
      </c>
      <c r="F193" s="232" t="s">
        <v>216</v>
      </c>
      <c r="G193" s="229"/>
      <c r="H193" s="231" t="s">
        <v>19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135</v>
      </c>
      <c r="AU193" s="238" t="s">
        <v>83</v>
      </c>
      <c r="AV193" s="13" t="s">
        <v>81</v>
      </c>
      <c r="AW193" s="13" t="s">
        <v>35</v>
      </c>
      <c r="AX193" s="13" t="s">
        <v>73</v>
      </c>
      <c r="AY193" s="238" t="s">
        <v>125</v>
      </c>
    </row>
    <row r="194" s="14" customFormat="1">
      <c r="A194" s="14"/>
      <c r="B194" s="239"/>
      <c r="C194" s="240"/>
      <c r="D194" s="230" t="s">
        <v>135</v>
      </c>
      <c r="E194" s="241" t="s">
        <v>19</v>
      </c>
      <c r="F194" s="242" t="s">
        <v>217</v>
      </c>
      <c r="G194" s="240"/>
      <c r="H194" s="243">
        <v>-1.2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9" t="s">
        <v>135</v>
      </c>
      <c r="AU194" s="249" t="s">
        <v>83</v>
      </c>
      <c r="AV194" s="14" t="s">
        <v>83</v>
      </c>
      <c r="AW194" s="14" t="s">
        <v>35</v>
      </c>
      <c r="AX194" s="14" t="s">
        <v>73</v>
      </c>
      <c r="AY194" s="249" t="s">
        <v>125</v>
      </c>
    </row>
    <row r="195" s="15" customFormat="1">
      <c r="A195" s="15"/>
      <c r="B195" s="263"/>
      <c r="C195" s="264"/>
      <c r="D195" s="230" t="s">
        <v>135</v>
      </c>
      <c r="E195" s="265" t="s">
        <v>19</v>
      </c>
      <c r="F195" s="266" t="s">
        <v>218</v>
      </c>
      <c r="G195" s="264"/>
      <c r="H195" s="267">
        <v>774.29999999999995</v>
      </c>
      <c r="I195" s="268"/>
      <c r="J195" s="264"/>
      <c r="K195" s="264"/>
      <c r="L195" s="269"/>
      <c r="M195" s="270"/>
      <c r="N195" s="271"/>
      <c r="O195" s="271"/>
      <c r="P195" s="271"/>
      <c r="Q195" s="271"/>
      <c r="R195" s="271"/>
      <c r="S195" s="271"/>
      <c r="T195" s="27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3" t="s">
        <v>135</v>
      </c>
      <c r="AU195" s="273" t="s">
        <v>83</v>
      </c>
      <c r="AV195" s="15" t="s">
        <v>133</v>
      </c>
      <c r="AW195" s="15" t="s">
        <v>35</v>
      </c>
      <c r="AX195" s="15" t="s">
        <v>81</v>
      </c>
      <c r="AY195" s="273" t="s">
        <v>125</v>
      </c>
    </row>
    <row r="196" s="2" customFormat="1" ht="16.5" customHeight="1">
      <c r="A196" s="39"/>
      <c r="B196" s="40"/>
      <c r="C196" s="250" t="s">
        <v>295</v>
      </c>
      <c r="D196" s="250" t="s">
        <v>151</v>
      </c>
      <c r="E196" s="251" t="s">
        <v>296</v>
      </c>
      <c r="F196" s="252" t="s">
        <v>297</v>
      </c>
      <c r="G196" s="253" t="s">
        <v>298</v>
      </c>
      <c r="H196" s="254">
        <v>232.28999999999999</v>
      </c>
      <c r="I196" s="255"/>
      <c r="J196" s="256">
        <f>ROUND(I196*H196,2)</f>
        <v>0</v>
      </c>
      <c r="K196" s="252" t="s">
        <v>132</v>
      </c>
      <c r="L196" s="257"/>
      <c r="M196" s="258" t="s">
        <v>19</v>
      </c>
      <c r="N196" s="259" t="s">
        <v>44</v>
      </c>
      <c r="O196" s="85"/>
      <c r="P196" s="224">
        <f>O196*H196</f>
        <v>0</v>
      </c>
      <c r="Q196" s="224">
        <v>0.001</v>
      </c>
      <c r="R196" s="224">
        <f>Q196*H196</f>
        <v>0.23229</v>
      </c>
      <c r="S196" s="224">
        <v>0</v>
      </c>
      <c r="T196" s="22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6" t="s">
        <v>154</v>
      </c>
      <c r="AT196" s="226" t="s">
        <v>151</v>
      </c>
      <c r="AU196" s="226" t="s">
        <v>83</v>
      </c>
      <c r="AY196" s="18" t="s">
        <v>125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8" t="s">
        <v>81</v>
      </c>
      <c r="BK196" s="227">
        <f>ROUND(I196*H196,2)</f>
        <v>0</v>
      </c>
      <c r="BL196" s="18" t="s">
        <v>133</v>
      </c>
      <c r="BM196" s="226" t="s">
        <v>299</v>
      </c>
    </row>
    <row r="197" s="14" customFormat="1">
      <c r="A197" s="14"/>
      <c r="B197" s="239"/>
      <c r="C197" s="240"/>
      <c r="D197" s="230" t="s">
        <v>135</v>
      </c>
      <c r="E197" s="240"/>
      <c r="F197" s="242" t="s">
        <v>300</v>
      </c>
      <c r="G197" s="240"/>
      <c r="H197" s="243">
        <v>232.28999999999999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9" t="s">
        <v>135</v>
      </c>
      <c r="AU197" s="249" t="s">
        <v>83</v>
      </c>
      <c r="AV197" s="14" t="s">
        <v>83</v>
      </c>
      <c r="AW197" s="14" t="s">
        <v>4</v>
      </c>
      <c r="AX197" s="14" t="s">
        <v>81</v>
      </c>
      <c r="AY197" s="249" t="s">
        <v>125</v>
      </c>
    </row>
    <row r="198" s="2" customFormat="1" ht="16.5" customHeight="1">
      <c r="A198" s="39"/>
      <c r="B198" s="40"/>
      <c r="C198" s="215" t="s">
        <v>301</v>
      </c>
      <c r="D198" s="215" t="s">
        <v>128</v>
      </c>
      <c r="E198" s="216" t="s">
        <v>302</v>
      </c>
      <c r="F198" s="217" t="s">
        <v>303</v>
      </c>
      <c r="G198" s="218" t="s">
        <v>131</v>
      </c>
      <c r="H198" s="219">
        <v>774.29999999999995</v>
      </c>
      <c r="I198" s="220"/>
      <c r="J198" s="221">
        <f>ROUND(I198*H198,2)</f>
        <v>0</v>
      </c>
      <c r="K198" s="217" t="s">
        <v>132</v>
      </c>
      <c r="L198" s="45"/>
      <c r="M198" s="222" t="s">
        <v>19</v>
      </c>
      <c r="N198" s="223" t="s">
        <v>44</v>
      </c>
      <c r="O198" s="85"/>
      <c r="P198" s="224">
        <f>O198*H198</f>
        <v>0</v>
      </c>
      <c r="Q198" s="224">
        <v>0.00088000000000000003</v>
      </c>
      <c r="R198" s="224">
        <f>Q198*H198</f>
        <v>0.68138399999999999</v>
      </c>
      <c r="S198" s="224">
        <v>0</v>
      </c>
      <c r="T198" s="22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6" t="s">
        <v>224</v>
      </c>
      <c r="AT198" s="226" t="s">
        <v>128</v>
      </c>
      <c r="AU198" s="226" t="s">
        <v>83</v>
      </c>
      <c r="AY198" s="18" t="s">
        <v>125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8" t="s">
        <v>81</v>
      </c>
      <c r="BK198" s="227">
        <f>ROUND(I198*H198,2)</f>
        <v>0</v>
      </c>
      <c r="BL198" s="18" t="s">
        <v>224</v>
      </c>
      <c r="BM198" s="226" t="s">
        <v>304</v>
      </c>
    </row>
    <row r="199" s="13" customFormat="1">
      <c r="A199" s="13"/>
      <c r="B199" s="228"/>
      <c r="C199" s="229"/>
      <c r="D199" s="230" t="s">
        <v>135</v>
      </c>
      <c r="E199" s="231" t="s">
        <v>19</v>
      </c>
      <c r="F199" s="232" t="s">
        <v>212</v>
      </c>
      <c r="G199" s="229"/>
      <c r="H199" s="231" t="s">
        <v>19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8" t="s">
        <v>135</v>
      </c>
      <c r="AU199" s="238" t="s">
        <v>83</v>
      </c>
      <c r="AV199" s="13" t="s">
        <v>81</v>
      </c>
      <c r="AW199" s="13" t="s">
        <v>35</v>
      </c>
      <c r="AX199" s="13" t="s">
        <v>73</v>
      </c>
      <c r="AY199" s="238" t="s">
        <v>125</v>
      </c>
    </row>
    <row r="200" s="14" customFormat="1">
      <c r="A200" s="14"/>
      <c r="B200" s="239"/>
      <c r="C200" s="240"/>
      <c r="D200" s="230" t="s">
        <v>135</v>
      </c>
      <c r="E200" s="241" t="s">
        <v>19</v>
      </c>
      <c r="F200" s="242" t="s">
        <v>213</v>
      </c>
      <c r="G200" s="240"/>
      <c r="H200" s="243">
        <v>779.79999999999995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9" t="s">
        <v>135</v>
      </c>
      <c r="AU200" s="249" t="s">
        <v>83</v>
      </c>
      <c r="AV200" s="14" t="s">
        <v>83</v>
      </c>
      <c r="AW200" s="14" t="s">
        <v>35</v>
      </c>
      <c r="AX200" s="14" t="s">
        <v>73</v>
      </c>
      <c r="AY200" s="249" t="s">
        <v>125</v>
      </c>
    </row>
    <row r="201" s="13" customFormat="1">
      <c r="A201" s="13"/>
      <c r="B201" s="228"/>
      <c r="C201" s="229"/>
      <c r="D201" s="230" t="s">
        <v>135</v>
      </c>
      <c r="E201" s="231" t="s">
        <v>19</v>
      </c>
      <c r="F201" s="232" t="s">
        <v>214</v>
      </c>
      <c r="G201" s="229"/>
      <c r="H201" s="231" t="s">
        <v>19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135</v>
      </c>
      <c r="AU201" s="238" t="s">
        <v>83</v>
      </c>
      <c r="AV201" s="13" t="s">
        <v>81</v>
      </c>
      <c r="AW201" s="13" t="s">
        <v>35</v>
      </c>
      <c r="AX201" s="13" t="s">
        <v>73</v>
      </c>
      <c r="AY201" s="238" t="s">
        <v>125</v>
      </c>
    </row>
    <row r="202" s="14" customFormat="1">
      <c r="A202" s="14"/>
      <c r="B202" s="239"/>
      <c r="C202" s="240"/>
      <c r="D202" s="230" t="s">
        <v>135</v>
      </c>
      <c r="E202" s="241" t="s">
        <v>19</v>
      </c>
      <c r="F202" s="242" t="s">
        <v>215</v>
      </c>
      <c r="G202" s="240"/>
      <c r="H202" s="243">
        <v>-4.2999999999999998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9" t="s">
        <v>135</v>
      </c>
      <c r="AU202" s="249" t="s">
        <v>83</v>
      </c>
      <c r="AV202" s="14" t="s">
        <v>83</v>
      </c>
      <c r="AW202" s="14" t="s">
        <v>35</v>
      </c>
      <c r="AX202" s="14" t="s">
        <v>73</v>
      </c>
      <c r="AY202" s="249" t="s">
        <v>125</v>
      </c>
    </row>
    <row r="203" s="13" customFormat="1">
      <c r="A203" s="13"/>
      <c r="B203" s="228"/>
      <c r="C203" s="229"/>
      <c r="D203" s="230" t="s">
        <v>135</v>
      </c>
      <c r="E203" s="231" t="s">
        <v>19</v>
      </c>
      <c r="F203" s="232" t="s">
        <v>216</v>
      </c>
      <c r="G203" s="229"/>
      <c r="H203" s="231" t="s">
        <v>19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135</v>
      </c>
      <c r="AU203" s="238" t="s">
        <v>83</v>
      </c>
      <c r="AV203" s="13" t="s">
        <v>81</v>
      </c>
      <c r="AW203" s="13" t="s">
        <v>35</v>
      </c>
      <c r="AX203" s="13" t="s">
        <v>73</v>
      </c>
      <c r="AY203" s="238" t="s">
        <v>125</v>
      </c>
    </row>
    <row r="204" s="14" customFormat="1">
      <c r="A204" s="14"/>
      <c r="B204" s="239"/>
      <c r="C204" s="240"/>
      <c r="D204" s="230" t="s">
        <v>135</v>
      </c>
      <c r="E204" s="241" t="s">
        <v>19</v>
      </c>
      <c r="F204" s="242" t="s">
        <v>217</v>
      </c>
      <c r="G204" s="240"/>
      <c r="H204" s="243">
        <v>-1.2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9" t="s">
        <v>135</v>
      </c>
      <c r="AU204" s="249" t="s">
        <v>83</v>
      </c>
      <c r="AV204" s="14" t="s">
        <v>83</v>
      </c>
      <c r="AW204" s="14" t="s">
        <v>35</v>
      </c>
      <c r="AX204" s="14" t="s">
        <v>73</v>
      </c>
      <c r="AY204" s="249" t="s">
        <v>125</v>
      </c>
    </row>
    <row r="205" s="15" customFormat="1">
      <c r="A205" s="15"/>
      <c r="B205" s="263"/>
      <c r="C205" s="264"/>
      <c r="D205" s="230" t="s">
        <v>135</v>
      </c>
      <c r="E205" s="265" t="s">
        <v>19</v>
      </c>
      <c r="F205" s="266" t="s">
        <v>218</v>
      </c>
      <c r="G205" s="264"/>
      <c r="H205" s="267">
        <v>774.29999999999995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3" t="s">
        <v>135</v>
      </c>
      <c r="AU205" s="273" t="s">
        <v>83</v>
      </c>
      <c r="AV205" s="15" t="s">
        <v>133</v>
      </c>
      <c r="AW205" s="15" t="s">
        <v>35</v>
      </c>
      <c r="AX205" s="15" t="s">
        <v>81</v>
      </c>
      <c r="AY205" s="273" t="s">
        <v>125</v>
      </c>
    </row>
    <row r="206" s="2" customFormat="1" ht="21.75" customHeight="1">
      <c r="A206" s="39"/>
      <c r="B206" s="40"/>
      <c r="C206" s="250" t="s">
        <v>305</v>
      </c>
      <c r="D206" s="250" t="s">
        <v>151</v>
      </c>
      <c r="E206" s="251" t="s">
        <v>306</v>
      </c>
      <c r="F206" s="252" t="s">
        <v>307</v>
      </c>
      <c r="G206" s="253" t="s">
        <v>131</v>
      </c>
      <c r="H206" s="254">
        <v>890.44500000000005</v>
      </c>
      <c r="I206" s="255"/>
      <c r="J206" s="256">
        <f>ROUND(I206*H206,2)</f>
        <v>0</v>
      </c>
      <c r="K206" s="252" t="s">
        <v>132</v>
      </c>
      <c r="L206" s="257"/>
      <c r="M206" s="258" t="s">
        <v>19</v>
      </c>
      <c r="N206" s="259" t="s">
        <v>44</v>
      </c>
      <c r="O206" s="85"/>
      <c r="P206" s="224">
        <f>O206*H206</f>
        <v>0</v>
      </c>
      <c r="Q206" s="224">
        <v>0.0047000000000000002</v>
      </c>
      <c r="R206" s="224">
        <f>Q206*H206</f>
        <v>4.1850915000000004</v>
      </c>
      <c r="S206" s="224">
        <v>0</v>
      </c>
      <c r="T206" s="22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6" t="s">
        <v>308</v>
      </c>
      <c r="AT206" s="226" t="s">
        <v>151</v>
      </c>
      <c r="AU206" s="226" t="s">
        <v>83</v>
      </c>
      <c r="AY206" s="18" t="s">
        <v>125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8" t="s">
        <v>81</v>
      </c>
      <c r="BK206" s="227">
        <f>ROUND(I206*H206,2)</f>
        <v>0</v>
      </c>
      <c r="BL206" s="18" t="s">
        <v>224</v>
      </c>
      <c r="BM206" s="226" t="s">
        <v>309</v>
      </c>
    </row>
    <row r="207" s="14" customFormat="1">
      <c r="A207" s="14"/>
      <c r="B207" s="239"/>
      <c r="C207" s="240"/>
      <c r="D207" s="230" t="s">
        <v>135</v>
      </c>
      <c r="E207" s="240"/>
      <c r="F207" s="242" t="s">
        <v>310</v>
      </c>
      <c r="G207" s="240"/>
      <c r="H207" s="243">
        <v>890.44500000000005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9" t="s">
        <v>135</v>
      </c>
      <c r="AU207" s="249" t="s">
        <v>83</v>
      </c>
      <c r="AV207" s="14" t="s">
        <v>83</v>
      </c>
      <c r="AW207" s="14" t="s">
        <v>4</v>
      </c>
      <c r="AX207" s="14" t="s">
        <v>81</v>
      </c>
      <c r="AY207" s="249" t="s">
        <v>125</v>
      </c>
    </row>
    <row r="208" s="2" customFormat="1" ht="21.75" customHeight="1">
      <c r="A208" s="39"/>
      <c r="B208" s="40"/>
      <c r="C208" s="215" t="s">
        <v>308</v>
      </c>
      <c r="D208" s="215" t="s">
        <v>128</v>
      </c>
      <c r="E208" s="216" t="s">
        <v>311</v>
      </c>
      <c r="F208" s="217" t="s">
        <v>312</v>
      </c>
      <c r="G208" s="218" t="s">
        <v>131</v>
      </c>
      <c r="H208" s="219">
        <v>774.29999999999995</v>
      </c>
      <c r="I208" s="220"/>
      <c r="J208" s="221">
        <f>ROUND(I208*H208,2)</f>
        <v>0</v>
      </c>
      <c r="K208" s="217" t="s">
        <v>132</v>
      </c>
      <c r="L208" s="45"/>
      <c r="M208" s="222" t="s">
        <v>19</v>
      </c>
      <c r="N208" s="223" t="s">
        <v>44</v>
      </c>
      <c r="O208" s="85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6" t="s">
        <v>224</v>
      </c>
      <c r="AT208" s="226" t="s">
        <v>128</v>
      </c>
      <c r="AU208" s="226" t="s">
        <v>83</v>
      </c>
      <c r="AY208" s="18" t="s">
        <v>125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8" t="s">
        <v>81</v>
      </c>
      <c r="BK208" s="227">
        <f>ROUND(I208*H208,2)</f>
        <v>0</v>
      </c>
      <c r="BL208" s="18" t="s">
        <v>224</v>
      </c>
      <c r="BM208" s="226" t="s">
        <v>313</v>
      </c>
    </row>
    <row r="209" s="13" customFormat="1">
      <c r="A209" s="13"/>
      <c r="B209" s="228"/>
      <c r="C209" s="229"/>
      <c r="D209" s="230" t="s">
        <v>135</v>
      </c>
      <c r="E209" s="231" t="s">
        <v>19</v>
      </c>
      <c r="F209" s="232" t="s">
        <v>212</v>
      </c>
      <c r="G209" s="229"/>
      <c r="H209" s="231" t="s">
        <v>19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8" t="s">
        <v>135</v>
      </c>
      <c r="AU209" s="238" t="s">
        <v>83</v>
      </c>
      <c r="AV209" s="13" t="s">
        <v>81</v>
      </c>
      <c r="AW209" s="13" t="s">
        <v>35</v>
      </c>
      <c r="AX209" s="13" t="s">
        <v>73</v>
      </c>
      <c r="AY209" s="238" t="s">
        <v>125</v>
      </c>
    </row>
    <row r="210" s="14" customFormat="1">
      <c r="A210" s="14"/>
      <c r="B210" s="239"/>
      <c r="C210" s="240"/>
      <c r="D210" s="230" t="s">
        <v>135</v>
      </c>
      <c r="E210" s="241" t="s">
        <v>19</v>
      </c>
      <c r="F210" s="242" t="s">
        <v>213</v>
      </c>
      <c r="G210" s="240"/>
      <c r="H210" s="243">
        <v>779.79999999999995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9" t="s">
        <v>135</v>
      </c>
      <c r="AU210" s="249" t="s">
        <v>83</v>
      </c>
      <c r="AV210" s="14" t="s">
        <v>83</v>
      </c>
      <c r="AW210" s="14" t="s">
        <v>35</v>
      </c>
      <c r="AX210" s="14" t="s">
        <v>73</v>
      </c>
      <c r="AY210" s="249" t="s">
        <v>125</v>
      </c>
    </row>
    <row r="211" s="13" customFormat="1">
      <c r="A211" s="13"/>
      <c r="B211" s="228"/>
      <c r="C211" s="229"/>
      <c r="D211" s="230" t="s">
        <v>135</v>
      </c>
      <c r="E211" s="231" t="s">
        <v>19</v>
      </c>
      <c r="F211" s="232" t="s">
        <v>214</v>
      </c>
      <c r="G211" s="229"/>
      <c r="H211" s="231" t="s">
        <v>19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135</v>
      </c>
      <c r="AU211" s="238" t="s">
        <v>83</v>
      </c>
      <c r="AV211" s="13" t="s">
        <v>81</v>
      </c>
      <c r="AW211" s="13" t="s">
        <v>35</v>
      </c>
      <c r="AX211" s="13" t="s">
        <v>73</v>
      </c>
      <c r="AY211" s="238" t="s">
        <v>125</v>
      </c>
    </row>
    <row r="212" s="14" customFormat="1">
      <c r="A212" s="14"/>
      <c r="B212" s="239"/>
      <c r="C212" s="240"/>
      <c r="D212" s="230" t="s">
        <v>135</v>
      </c>
      <c r="E212" s="241" t="s">
        <v>19</v>
      </c>
      <c r="F212" s="242" t="s">
        <v>215</v>
      </c>
      <c r="G212" s="240"/>
      <c r="H212" s="243">
        <v>-4.2999999999999998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9" t="s">
        <v>135</v>
      </c>
      <c r="AU212" s="249" t="s">
        <v>83</v>
      </c>
      <c r="AV212" s="14" t="s">
        <v>83</v>
      </c>
      <c r="AW212" s="14" t="s">
        <v>35</v>
      </c>
      <c r="AX212" s="14" t="s">
        <v>73</v>
      </c>
      <c r="AY212" s="249" t="s">
        <v>125</v>
      </c>
    </row>
    <row r="213" s="13" customFormat="1">
      <c r="A213" s="13"/>
      <c r="B213" s="228"/>
      <c r="C213" s="229"/>
      <c r="D213" s="230" t="s">
        <v>135</v>
      </c>
      <c r="E213" s="231" t="s">
        <v>19</v>
      </c>
      <c r="F213" s="232" t="s">
        <v>216</v>
      </c>
      <c r="G213" s="229"/>
      <c r="H213" s="231" t="s">
        <v>19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135</v>
      </c>
      <c r="AU213" s="238" t="s">
        <v>83</v>
      </c>
      <c r="AV213" s="13" t="s">
        <v>81</v>
      </c>
      <c r="AW213" s="13" t="s">
        <v>35</v>
      </c>
      <c r="AX213" s="13" t="s">
        <v>73</v>
      </c>
      <c r="AY213" s="238" t="s">
        <v>125</v>
      </c>
    </row>
    <row r="214" s="14" customFormat="1">
      <c r="A214" s="14"/>
      <c r="B214" s="239"/>
      <c r="C214" s="240"/>
      <c r="D214" s="230" t="s">
        <v>135</v>
      </c>
      <c r="E214" s="241" t="s">
        <v>19</v>
      </c>
      <c r="F214" s="242" t="s">
        <v>217</v>
      </c>
      <c r="G214" s="240"/>
      <c r="H214" s="243">
        <v>-1.2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9" t="s">
        <v>135</v>
      </c>
      <c r="AU214" s="249" t="s">
        <v>83</v>
      </c>
      <c r="AV214" s="14" t="s">
        <v>83</v>
      </c>
      <c r="AW214" s="14" t="s">
        <v>35</v>
      </c>
      <c r="AX214" s="14" t="s">
        <v>73</v>
      </c>
      <c r="AY214" s="249" t="s">
        <v>125</v>
      </c>
    </row>
    <row r="215" s="15" customFormat="1">
      <c r="A215" s="15"/>
      <c r="B215" s="263"/>
      <c r="C215" s="264"/>
      <c r="D215" s="230" t="s">
        <v>135</v>
      </c>
      <c r="E215" s="265" t="s">
        <v>19</v>
      </c>
      <c r="F215" s="266" t="s">
        <v>218</v>
      </c>
      <c r="G215" s="264"/>
      <c r="H215" s="267">
        <v>774.29999999999995</v>
      </c>
      <c r="I215" s="268"/>
      <c r="J215" s="264"/>
      <c r="K215" s="264"/>
      <c r="L215" s="269"/>
      <c r="M215" s="270"/>
      <c r="N215" s="271"/>
      <c r="O215" s="271"/>
      <c r="P215" s="271"/>
      <c r="Q215" s="271"/>
      <c r="R215" s="271"/>
      <c r="S215" s="271"/>
      <c r="T215" s="27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3" t="s">
        <v>135</v>
      </c>
      <c r="AU215" s="273" t="s">
        <v>83</v>
      </c>
      <c r="AV215" s="15" t="s">
        <v>133</v>
      </c>
      <c r="AW215" s="15" t="s">
        <v>35</v>
      </c>
      <c r="AX215" s="15" t="s">
        <v>81</v>
      </c>
      <c r="AY215" s="273" t="s">
        <v>125</v>
      </c>
    </row>
    <row r="216" s="2" customFormat="1" ht="16.5" customHeight="1">
      <c r="A216" s="39"/>
      <c r="B216" s="40"/>
      <c r="C216" s="250" t="s">
        <v>314</v>
      </c>
      <c r="D216" s="250" t="s">
        <v>151</v>
      </c>
      <c r="E216" s="251" t="s">
        <v>315</v>
      </c>
      <c r="F216" s="252" t="s">
        <v>316</v>
      </c>
      <c r="G216" s="253" t="s">
        <v>131</v>
      </c>
      <c r="H216" s="254">
        <v>890.44500000000005</v>
      </c>
      <c r="I216" s="255"/>
      <c r="J216" s="256">
        <f>ROUND(I216*H216,2)</f>
        <v>0</v>
      </c>
      <c r="K216" s="252" t="s">
        <v>132</v>
      </c>
      <c r="L216" s="257"/>
      <c r="M216" s="258" t="s">
        <v>19</v>
      </c>
      <c r="N216" s="259" t="s">
        <v>44</v>
      </c>
      <c r="O216" s="85"/>
      <c r="P216" s="224">
        <f>O216*H216</f>
        <v>0</v>
      </c>
      <c r="Q216" s="224">
        <v>0.0022300000000000002</v>
      </c>
      <c r="R216" s="224">
        <f>Q216*H216</f>
        <v>1.9856923500000003</v>
      </c>
      <c r="S216" s="224">
        <v>0</v>
      </c>
      <c r="T216" s="22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6" t="s">
        <v>308</v>
      </c>
      <c r="AT216" s="226" t="s">
        <v>151</v>
      </c>
      <c r="AU216" s="226" t="s">
        <v>83</v>
      </c>
      <c r="AY216" s="18" t="s">
        <v>125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8" t="s">
        <v>81</v>
      </c>
      <c r="BK216" s="227">
        <f>ROUND(I216*H216,2)</f>
        <v>0</v>
      </c>
      <c r="BL216" s="18" t="s">
        <v>224</v>
      </c>
      <c r="BM216" s="226" t="s">
        <v>317</v>
      </c>
    </row>
    <row r="217" s="14" customFormat="1">
      <c r="A217" s="14"/>
      <c r="B217" s="239"/>
      <c r="C217" s="240"/>
      <c r="D217" s="230" t="s">
        <v>135</v>
      </c>
      <c r="E217" s="240"/>
      <c r="F217" s="242" t="s">
        <v>310</v>
      </c>
      <c r="G217" s="240"/>
      <c r="H217" s="243">
        <v>890.44500000000005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9" t="s">
        <v>135</v>
      </c>
      <c r="AU217" s="249" t="s">
        <v>83</v>
      </c>
      <c r="AV217" s="14" t="s">
        <v>83</v>
      </c>
      <c r="AW217" s="14" t="s">
        <v>4</v>
      </c>
      <c r="AX217" s="14" t="s">
        <v>81</v>
      </c>
      <c r="AY217" s="249" t="s">
        <v>125</v>
      </c>
    </row>
    <row r="218" s="2" customFormat="1" ht="16.5" customHeight="1">
      <c r="A218" s="39"/>
      <c r="B218" s="40"/>
      <c r="C218" s="215" t="s">
        <v>318</v>
      </c>
      <c r="D218" s="215" t="s">
        <v>128</v>
      </c>
      <c r="E218" s="216" t="s">
        <v>319</v>
      </c>
      <c r="F218" s="217" t="s">
        <v>320</v>
      </c>
      <c r="G218" s="218" t="s">
        <v>160</v>
      </c>
      <c r="H218" s="219">
        <v>164.19999999999999</v>
      </c>
      <c r="I218" s="220"/>
      <c r="J218" s="221">
        <f>ROUND(I218*H218,2)</f>
        <v>0</v>
      </c>
      <c r="K218" s="217" t="s">
        <v>132</v>
      </c>
      <c r="L218" s="45"/>
      <c r="M218" s="222" t="s">
        <v>19</v>
      </c>
      <c r="N218" s="223" t="s">
        <v>44</v>
      </c>
      <c r="O218" s="85"/>
      <c r="P218" s="224">
        <f>O218*H218</f>
        <v>0</v>
      </c>
      <c r="Q218" s="224">
        <v>0.00029999999999999997</v>
      </c>
      <c r="R218" s="224">
        <f>Q218*H218</f>
        <v>0.049259999999999991</v>
      </c>
      <c r="S218" s="224">
        <v>0</v>
      </c>
      <c r="T218" s="22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6" t="s">
        <v>224</v>
      </c>
      <c r="AT218" s="226" t="s">
        <v>128</v>
      </c>
      <c r="AU218" s="226" t="s">
        <v>83</v>
      </c>
      <c r="AY218" s="18" t="s">
        <v>125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8" t="s">
        <v>81</v>
      </c>
      <c r="BK218" s="227">
        <f>ROUND(I218*H218,2)</f>
        <v>0</v>
      </c>
      <c r="BL218" s="18" t="s">
        <v>224</v>
      </c>
      <c r="BM218" s="226" t="s">
        <v>321</v>
      </c>
    </row>
    <row r="219" s="13" customFormat="1">
      <c r="A219" s="13"/>
      <c r="B219" s="228"/>
      <c r="C219" s="229"/>
      <c r="D219" s="230" t="s">
        <v>135</v>
      </c>
      <c r="E219" s="231" t="s">
        <v>19</v>
      </c>
      <c r="F219" s="232" t="s">
        <v>144</v>
      </c>
      <c r="G219" s="229"/>
      <c r="H219" s="231" t="s">
        <v>19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135</v>
      </c>
      <c r="AU219" s="238" t="s">
        <v>83</v>
      </c>
      <c r="AV219" s="13" t="s">
        <v>81</v>
      </c>
      <c r="AW219" s="13" t="s">
        <v>35</v>
      </c>
      <c r="AX219" s="13" t="s">
        <v>73</v>
      </c>
      <c r="AY219" s="238" t="s">
        <v>125</v>
      </c>
    </row>
    <row r="220" s="13" customFormat="1">
      <c r="A220" s="13"/>
      <c r="B220" s="228"/>
      <c r="C220" s="229"/>
      <c r="D220" s="230" t="s">
        <v>135</v>
      </c>
      <c r="E220" s="231" t="s">
        <v>19</v>
      </c>
      <c r="F220" s="232" t="s">
        <v>322</v>
      </c>
      <c r="G220" s="229"/>
      <c r="H220" s="231" t="s">
        <v>19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8" t="s">
        <v>135</v>
      </c>
      <c r="AU220" s="238" t="s">
        <v>83</v>
      </c>
      <c r="AV220" s="13" t="s">
        <v>81</v>
      </c>
      <c r="AW220" s="13" t="s">
        <v>35</v>
      </c>
      <c r="AX220" s="13" t="s">
        <v>73</v>
      </c>
      <c r="AY220" s="238" t="s">
        <v>125</v>
      </c>
    </row>
    <row r="221" s="14" customFormat="1">
      <c r="A221" s="14"/>
      <c r="B221" s="239"/>
      <c r="C221" s="240"/>
      <c r="D221" s="230" t="s">
        <v>135</v>
      </c>
      <c r="E221" s="241" t="s">
        <v>19</v>
      </c>
      <c r="F221" s="242" t="s">
        <v>323</v>
      </c>
      <c r="G221" s="240"/>
      <c r="H221" s="243">
        <v>142.5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9" t="s">
        <v>135</v>
      </c>
      <c r="AU221" s="249" t="s">
        <v>83</v>
      </c>
      <c r="AV221" s="14" t="s">
        <v>83</v>
      </c>
      <c r="AW221" s="14" t="s">
        <v>35</v>
      </c>
      <c r="AX221" s="14" t="s">
        <v>73</v>
      </c>
      <c r="AY221" s="249" t="s">
        <v>125</v>
      </c>
    </row>
    <row r="222" s="13" customFormat="1">
      <c r="A222" s="13"/>
      <c r="B222" s="228"/>
      <c r="C222" s="229"/>
      <c r="D222" s="230" t="s">
        <v>135</v>
      </c>
      <c r="E222" s="231" t="s">
        <v>19</v>
      </c>
      <c r="F222" s="232" t="s">
        <v>324</v>
      </c>
      <c r="G222" s="229"/>
      <c r="H222" s="231" t="s">
        <v>19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135</v>
      </c>
      <c r="AU222" s="238" t="s">
        <v>83</v>
      </c>
      <c r="AV222" s="13" t="s">
        <v>81</v>
      </c>
      <c r="AW222" s="13" t="s">
        <v>35</v>
      </c>
      <c r="AX222" s="13" t="s">
        <v>73</v>
      </c>
      <c r="AY222" s="238" t="s">
        <v>125</v>
      </c>
    </row>
    <row r="223" s="13" customFormat="1">
      <c r="A223" s="13"/>
      <c r="B223" s="228"/>
      <c r="C223" s="229"/>
      <c r="D223" s="230" t="s">
        <v>135</v>
      </c>
      <c r="E223" s="231" t="s">
        <v>19</v>
      </c>
      <c r="F223" s="232" t="s">
        <v>322</v>
      </c>
      <c r="G223" s="229"/>
      <c r="H223" s="231" t="s">
        <v>19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8" t="s">
        <v>135</v>
      </c>
      <c r="AU223" s="238" t="s">
        <v>83</v>
      </c>
      <c r="AV223" s="13" t="s">
        <v>81</v>
      </c>
      <c r="AW223" s="13" t="s">
        <v>35</v>
      </c>
      <c r="AX223" s="13" t="s">
        <v>73</v>
      </c>
      <c r="AY223" s="238" t="s">
        <v>125</v>
      </c>
    </row>
    <row r="224" s="14" customFormat="1">
      <c r="A224" s="14"/>
      <c r="B224" s="239"/>
      <c r="C224" s="240"/>
      <c r="D224" s="230" t="s">
        <v>135</v>
      </c>
      <c r="E224" s="241" t="s">
        <v>19</v>
      </c>
      <c r="F224" s="242" t="s">
        <v>325</v>
      </c>
      <c r="G224" s="240"/>
      <c r="H224" s="243">
        <v>21.699999999999999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9" t="s">
        <v>135</v>
      </c>
      <c r="AU224" s="249" t="s">
        <v>83</v>
      </c>
      <c r="AV224" s="14" t="s">
        <v>83</v>
      </c>
      <c r="AW224" s="14" t="s">
        <v>35</v>
      </c>
      <c r="AX224" s="14" t="s">
        <v>73</v>
      </c>
      <c r="AY224" s="249" t="s">
        <v>125</v>
      </c>
    </row>
    <row r="225" s="15" customFormat="1">
      <c r="A225" s="15"/>
      <c r="B225" s="263"/>
      <c r="C225" s="264"/>
      <c r="D225" s="230" t="s">
        <v>135</v>
      </c>
      <c r="E225" s="265" t="s">
        <v>19</v>
      </c>
      <c r="F225" s="266" t="s">
        <v>218</v>
      </c>
      <c r="G225" s="264"/>
      <c r="H225" s="267">
        <v>164.19999999999999</v>
      </c>
      <c r="I225" s="268"/>
      <c r="J225" s="264"/>
      <c r="K225" s="264"/>
      <c r="L225" s="269"/>
      <c r="M225" s="270"/>
      <c r="N225" s="271"/>
      <c r="O225" s="271"/>
      <c r="P225" s="271"/>
      <c r="Q225" s="271"/>
      <c r="R225" s="271"/>
      <c r="S225" s="271"/>
      <c r="T225" s="27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3" t="s">
        <v>135</v>
      </c>
      <c r="AU225" s="273" t="s">
        <v>83</v>
      </c>
      <c r="AV225" s="15" t="s">
        <v>133</v>
      </c>
      <c r="AW225" s="15" t="s">
        <v>35</v>
      </c>
      <c r="AX225" s="15" t="s">
        <v>81</v>
      </c>
      <c r="AY225" s="273" t="s">
        <v>125</v>
      </c>
    </row>
    <row r="226" s="2" customFormat="1" ht="21.75" customHeight="1">
      <c r="A226" s="39"/>
      <c r="B226" s="40"/>
      <c r="C226" s="215" t="s">
        <v>326</v>
      </c>
      <c r="D226" s="215" t="s">
        <v>128</v>
      </c>
      <c r="E226" s="216" t="s">
        <v>327</v>
      </c>
      <c r="F226" s="217" t="s">
        <v>328</v>
      </c>
      <c r="G226" s="218" t="s">
        <v>160</v>
      </c>
      <c r="H226" s="219">
        <v>191.59999999999999</v>
      </c>
      <c r="I226" s="220"/>
      <c r="J226" s="221">
        <f>ROUND(I226*H226,2)</f>
        <v>0</v>
      </c>
      <c r="K226" s="217" t="s">
        <v>132</v>
      </c>
      <c r="L226" s="45"/>
      <c r="M226" s="222" t="s">
        <v>19</v>
      </c>
      <c r="N226" s="223" t="s">
        <v>44</v>
      </c>
      <c r="O226" s="85"/>
      <c r="P226" s="224">
        <f>O226*H226</f>
        <v>0</v>
      </c>
      <c r="Q226" s="224">
        <v>0.00059999999999999995</v>
      </c>
      <c r="R226" s="224">
        <f>Q226*H226</f>
        <v>0.11495999999999999</v>
      </c>
      <c r="S226" s="224">
        <v>0</v>
      </c>
      <c r="T226" s="22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6" t="s">
        <v>224</v>
      </c>
      <c r="AT226" s="226" t="s">
        <v>128</v>
      </c>
      <c r="AU226" s="226" t="s">
        <v>83</v>
      </c>
      <c r="AY226" s="18" t="s">
        <v>125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8" t="s">
        <v>81</v>
      </c>
      <c r="BK226" s="227">
        <f>ROUND(I226*H226,2)</f>
        <v>0</v>
      </c>
      <c r="BL226" s="18" t="s">
        <v>224</v>
      </c>
      <c r="BM226" s="226" t="s">
        <v>329</v>
      </c>
    </row>
    <row r="227" s="13" customFormat="1">
      <c r="A227" s="13"/>
      <c r="B227" s="228"/>
      <c r="C227" s="229"/>
      <c r="D227" s="230" t="s">
        <v>135</v>
      </c>
      <c r="E227" s="231" t="s">
        <v>19</v>
      </c>
      <c r="F227" s="232" t="s">
        <v>144</v>
      </c>
      <c r="G227" s="229"/>
      <c r="H227" s="231" t="s">
        <v>19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135</v>
      </c>
      <c r="AU227" s="238" t="s">
        <v>83</v>
      </c>
      <c r="AV227" s="13" t="s">
        <v>81</v>
      </c>
      <c r="AW227" s="13" t="s">
        <v>35</v>
      </c>
      <c r="AX227" s="13" t="s">
        <v>73</v>
      </c>
      <c r="AY227" s="238" t="s">
        <v>125</v>
      </c>
    </row>
    <row r="228" s="13" customFormat="1">
      <c r="A228" s="13"/>
      <c r="B228" s="228"/>
      <c r="C228" s="229"/>
      <c r="D228" s="230" t="s">
        <v>135</v>
      </c>
      <c r="E228" s="231" t="s">
        <v>19</v>
      </c>
      <c r="F228" s="232" t="s">
        <v>330</v>
      </c>
      <c r="G228" s="229"/>
      <c r="H228" s="231" t="s">
        <v>19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8" t="s">
        <v>135</v>
      </c>
      <c r="AU228" s="238" t="s">
        <v>83</v>
      </c>
      <c r="AV228" s="13" t="s">
        <v>81</v>
      </c>
      <c r="AW228" s="13" t="s">
        <v>35</v>
      </c>
      <c r="AX228" s="13" t="s">
        <v>73</v>
      </c>
      <c r="AY228" s="238" t="s">
        <v>125</v>
      </c>
    </row>
    <row r="229" s="14" customFormat="1">
      <c r="A229" s="14"/>
      <c r="B229" s="239"/>
      <c r="C229" s="240"/>
      <c r="D229" s="230" t="s">
        <v>135</v>
      </c>
      <c r="E229" s="241" t="s">
        <v>19</v>
      </c>
      <c r="F229" s="242" t="s">
        <v>323</v>
      </c>
      <c r="G229" s="240"/>
      <c r="H229" s="243">
        <v>142.5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9" t="s">
        <v>135</v>
      </c>
      <c r="AU229" s="249" t="s">
        <v>83</v>
      </c>
      <c r="AV229" s="14" t="s">
        <v>83</v>
      </c>
      <c r="AW229" s="14" t="s">
        <v>35</v>
      </c>
      <c r="AX229" s="14" t="s">
        <v>73</v>
      </c>
      <c r="AY229" s="249" t="s">
        <v>125</v>
      </c>
    </row>
    <row r="230" s="13" customFormat="1">
      <c r="A230" s="13"/>
      <c r="B230" s="228"/>
      <c r="C230" s="229"/>
      <c r="D230" s="230" t="s">
        <v>135</v>
      </c>
      <c r="E230" s="231" t="s">
        <v>19</v>
      </c>
      <c r="F230" s="232" t="s">
        <v>324</v>
      </c>
      <c r="G230" s="229"/>
      <c r="H230" s="231" t="s">
        <v>19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135</v>
      </c>
      <c r="AU230" s="238" t="s">
        <v>83</v>
      </c>
      <c r="AV230" s="13" t="s">
        <v>81</v>
      </c>
      <c r="AW230" s="13" t="s">
        <v>35</v>
      </c>
      <c r="AX230" s="13" t="s">
        <v>73</v>
      </c>
      <c r="AY230" s="238" t="s">
        <v>125</v>
      </c>
    </row>
    <row r="231" s="13" customFormat="1">
      <c r="A231" s="13"/>
      <c r="B231" s="228"/>
      <c r="C231" s="229"/>
      <c r="D231" s="230" t="s">
        <v>135</v>
      </c>
      <c r="E231" s="231" t="s">
        <v>19</v>
      </c>
      <c r="F231" s="232" t="s">
        <v>330</v>
      </c>
      <c r="G231" s="229"/>
      <c r="H231" s="231" t="s">
        <v>19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135</v>
      </c>
      <c r="AU231" s="238" t="s">
        <v>83</v>
      </c>
      <c r="AV231" s="13" t="s">
        <v>81</v>
      </c>
      <c r="AW231" s="13" t="s">
        <v>35</v>
      </c>
      <c r="AX231" s="13" t="s">
        <v>73</v>
      </c>
      <c r="AY231" s="238" t="s">
        <v>125</v>
      </c>
    </row>
    <row r="232" s="14" customFormat="1">
      <c r="A232" s="14"/>
      <c r="B232" s="239"/>
      <c r="C232" s="240"/>
      <c r="D232" s="230" t="s">
        <v>135</v>
      </c>
      <c r="E232" s="241" t="s">
        <v>19</v>
      </c>
      <c r="F232" s="242" t="s">
        <v>325</v>
      </c>
      <c r="G232" s="240"/>
      <c r="H232" s="243">
        <v>21.699999999999999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9" t="s">
        <v>135</v>
      </c>
      <c r="AU232" s="249" t="s">
        <v>83</v>
      </c>
      <c r="AV232" s="14" t="s">
        <v>83</v>
      </c>
      <c r="AW232" s="14" t="s">
        <v>35</v>
      </c>
      <c r="AX232" s="14" t="s">
        <v>73</v>
      </c>
      <c r="AY232" s="249" t="s">
        <v>125</v>
      </c>
    </row>
    <row r="233" s="13" customFormat="1">
      <c r="A233" s="13"/>
      <c r="B233" s="228"/>
      <c r="C233" s="229"/>
      <c r="D233" s="230" t="s">
        <v>135</v>
      </c>
      <c r="E233" s="231" t="s">
        <v>19</v>
      </c>
      <c r="F233" s="232" t="s">
        <v>164</v>
      </c>
      <c r="G233" s="229"/>
      <c r="H233" s="231" t="s">
        <v>19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135</v>
      </c>
      <c r="AU233" s="238" t="s">
        <v>83</v>
      </c>
      <c r="AV233" s="13" t="s">
        <v>81</v>
      </c>
      <c r="AW233" s="13" t="s">
        <v>35</v>
      </c>
      <c r="AX233" s="13" t="s">
        <v>73</v>
      </c>
      <c r="AY233" s="238" t="s">
        <v>125</v>
      </c>
    </row>
    <row r="234" s="14" customFormat="1">
      <c r="A234" s="14"/>
      <c r="B234" s="239"/>
      <c r="C234" s="240"/>
      <c r="D234" s="230" t="s">
        <v>135</v>
      </c>
      <c r="E234" s="241" t="s">
        <v>19</v>
      </c>
      <c r="F234" s="242" t="s">
        <v>165</v>
      </c>
      <c r="G234" s="240"/>
      <c r="H234" s="243">
        <v>3.5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9" t="s">
        <v>135</v>
      </c>
      <c r="AU234" s="249" t="s">
        <v>83</v>
      </c>
      <c r="AV234" s="14" t="s">
        <v>83</v>
      </c>
      <c r="AW234" s="14" t="s">
        <v>35</v>
      </c>
      <c r="AX234" s="14" t="s">
        <v>73</v>
      </c>
      <c r="AY234" s="249" t="s">
        <v>125</v>
      </c>
    </row>
    <row r="235" s="13" customFormat="1">
      <c r="A235" s="13"/>
      <c r="B235" s="228"/>
      <c r="C235" s="229"/>
      <c r="D235" s="230" t="s">
        <v>135</v>
      </c>
      <c r="E235" s="231" t="s">
        <v>19</v>
      </c>
      <c r="F235" s="232" t="s">
        <v>331</v>
      </c>
      <c r="G235" s="229"/>
      <c r="H235" s="231" t="s">
        <v>19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8" t="s">
        <v>135</v>
      </c>
      <c r="AU235" s="238" t="s">
        <v>83</v>
      </c>
      <c r="AV235" s="13" t="s">
        <v>81</v>
      </c>
      <c r="AW235" s="13" t="s">
        <v>35</v>
      </c>
      <c r="AX235" s="13" t="s">
        <v>73</v>
      </c>
      <c r="AY235" s="238" t="s">
        <v>125</v>
      </c>
    </row>
    <row r="236" s="13" customFormat="1">
      <c r="A236" s="13"/>
      <c r="B236" s="228"/>
      <c r="C236" s="229"/>
      <c r="D236" s="230" t="s">
        <v>135</v>
      </c>
      <c r="E236" s="231" t="s">
        <v>19</v>
      </c>
      <c r="F236" s="232" t="s">
        <v>330</v>
      </c>
      <c r="G236" s="229"/>
      <c r="H236" s="231" t="s">
        <v>19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135</v>
      </c>
      <c r="AU236" s="238" t="s">
        <v>83</v>
      </c>
      <c r="AV236" s="13" t="s">
        <v>81</v>
      </c>
      <c r="AW236" s="13" t="s">
        <v>35</v>
      </c>
      <c r="AX236" s="13" t="s">
        <v>73</v>
      </c>
      <c r="AY236" s="238" t="s">
        <v>125</v>
      </c>
    </row>
    <row r="237" s="14" customFormat="1">
      <c r="A237" s="14"/>
      <c r="B237" s="239"/>
      <c r="C237" s="240"/>
      <c r="D237" s="230" t="s">
        <v>135</v>
      </c>
      <c r="E237" s="241" t="s">
        <v>19</v>
      </c>
      <c r="F237" s="242" t="s">
        <v>332</v>
      </c>
      <c r="G237" s="240"/>
      <c r="H237" s="243">
        <v>4.4000000000000004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9" t="s">
        <v>135</v>
      </c>
      <c r="AU237" s="249" t="s">
        <v>83</v>
      </c>
      <c r="AV237" s="14" t="s">
        <v>83</v>
      </c>
      <c r="AW237" s="14" t="s">
        <v>35</v>
      </c>
      <c r="AX237" s="14" t="s">
        <v>73</v>
      </c>
      <c r="AY237" s="249" t="s">
        <v>125</v>
      </c>
    </row>
    <row r="238" s="13" customFormat="1">
      <c r="A238" s="13"/>
      <c r="B238" s="228"/>
      <c r="C238" s="229"/>
      <c r="D238" s="230" t="s">
        <v>135</v>
      </c>
      <c r="E238" s="231" t="s">
        <v>19</v>
      </c>
      <c r="F238" s="232" t="s">
        <v>149</v>
      </c>
      <c r="G238" s="229"/>
      <c r="H238" s="231" t="s">
        <v>19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8" t="s">
        <v>135</v>
      </c>
      <c r="AU238" s="238" t="s">
        <v>83</v>
      </c>
      <c r="AV238" s="13" t="s">
        <v>81</v>
      </c>
      <c r="AW238" s="13" t="s">
        <v>35</v>
      </c>
      <c r="AX238" s="13" t="s">
        <v>73</v>
      </c>
      <c r="AY238" s="238" t="s">
        <v>125</v>
      </c>
    </row>
    <row r="239" s="13" customFormat="1">
      <c r="A239" s="13"/>
      <c r="B239" s="228"/>
      <c r="C239" s="229"/>
      <c r="D239" s="230" t="s">
        <v>135</v>
      </c>
      <c r="E239" s="231" t="s">
        <v>19</v>
      </c>
      <c r="F239" s="232" t="s">
        <v>330</v>
      </c>
      <c r="G239" s="229"/>
      <c r="H239" s="231" t="s">
        <v>19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8" t="s">
        <v>135</v>
      </c>
      <c r="AU239" s="238" t="s">
        <v>83</v>
      </c>
      <c r="AV239" s="13" t="s">
        <v>81</v>
      </c>
      <c r="AW239" s="13" t="s">
        <v>35</v>
      </c>
      <c r="AX239" s="13" t="s">
        <v>73</v>
      </c>
      <c r="AY239" s="238" t="s">
        <v>125</v>
      </c>
    </row>
    <row r="240" s="14" customFormat="1">
      <c r="A240" s="14"/>
      <c r="B240" s="239"/>
      <c r="C240" s="240"/>
      <c r="D240" s="230" t="s">
        <v>135</v>
      </c>
      <c r="E240" s="241" t="s">
        <v>19</v>
      </c>
      <c r="F240" s="242" t="s">
        <v>174</v>
      </c>
      <c r="G240" s="240"/>
      <c r="H240" s="243">
        <v>19.5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9" t="s">
        <v>135</v>
      </c>
      <c r="AU240" s="249" t="s">
        <v>83</v>
      </c>
      <c r="AV240" s="14" t="s">
        <v>83</v>
      </c>
      <c r="AW240" s="14" t="s">
        <v>35</v>
      </c>
      <c r="AX240" s="14" t="s">
        <v>73</v>
      </c>
      <c r="AY240" s="249" t="s">
        <v>125</v>
      </c>
    </row>
    <row r="241" s="15" customFormat="1">
      <c r="A241" s="15"/>
      <c r="B241" s="263"/>
      <c r="C241" s="264"/>
      <c r="D241" s="230" t="s">
        <v>135</v>
      </c>
      <c r="E241" s="265" t="s">
        <v>19</v>
      </c>
      <c r="F241" s="266" t="s">
        <v>218</v>
      </c>
      <c r="G241" s="264"/>
      <c r="H241" s="267">
        <v>191.59999999999999</v>
      </c>
      <c r="I241" s="268"/>
      <c r="J241" s="264"/>
      <c r="K241" s="264"/>
      <c r="L241" s="269"/>
      <c r="M241" s="270"/>
      <c r="N241" s="271"/>
      <c r="O241" s="271"/>
      <c r="P241" s="271"/>
      <c r="Q241" s="271"/>
      <c r="R241" s="271"/>
      <c r="S241" s="271"/>
      <c r="T241" s="27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3" t="s">
        <v>135</v>
      </c>
      <c r="AU241" s="273" t="s">
        <v>83</v>
      </c>
      <c r="AV241" s="15" t="s">
        <v>133</v>
      </c>
      <c r="AW241" s="15" t="s">
        <v>35</v>
      </c>
      <c r="AX241" s="15" t="s">
        <v>81</v>
      </c>
      <c r="AY241" s="273" t="s">
        <v>125</v>
      </c>
    </row>
    <row r="242" s="2" customFormat="1" ht="21.75" customHeight="1">
      <c r="A242" s="39"/>
      <c r="B242" s="40"/>
      <c r="C242" s="215" t="s">
        <v>333</v>
      </c>
      <c r="D242" s="215" t="s">
        <v>128</v>
      </c>
      <c r="E242" s="216" t="s">
        <v>334</v>
      </c>
      <c r="F242" s="217" t="s">
        <v>335</v>
      </c>
      <c r="G242" s="218" t="s">
        <v>160</v>
      </c>
      <c r="H242" s="219">
        <v>168.59999999999999</v>
      </c>
      <c r="I242" s="220"/>
      <c r="J242" s="221">
        <f>ROUND(I242*H242,2)</f>
        <v>0</v>
      </c>
      <c r="K242" s="217" t="s">
        <v>132</v>
      </c>
      <c r="L242" s="45"/>
      <c r="M242" s="222" t="s">
        <v>19</v>
      </c>
      <c r="N242" s="223" t="s">
        <v>44</v>
      </c>
      <c r="O242" s="85"/>
      <c r="P242" s="224">
        <f>O242*H242</f>
        <v>0</v>
      </c>
      <c r="Q242" s="224">
        <v>0.00059999999999999995</v>
      </c>
      <c r="R242" s="224">
        <f>Q242*H242</f>
        <v>0.10115999999999999</v>
      </c>
      <c r="S242" s="224">
        <v>0</v>
      </c>
      <c r="T242" s="22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6" t="s">
        <v>224</v>
      </c>
      <c r="AT242" s="226" t="s">
        <v>128</v>
      </c>
      <c r="AU242" s="226" t="s">
        <v>83</v>
      </c>
      <c r="AY242" s="18" t="s">
        <v>125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8" t="s">
        <v>81</v>
      </c>
      <c r="BK242" s="227">
        <f>ROUND(I242*H242,2)</f>
        <v>0</v>
      </c>
      <c r="BL242" s="18" t="s">
        <v>224</v>
      </c>
      <c r="BM242" s="226" t="s">
        <v>336</v>
      </c>
    </row>
    <row r="243" s="13" customFormat="1">
      <c r="A243" s="13"/>
      <c r="B243" s="228"/>
      <c r="C243" s="229"/>
      <c r="D243" s="230" t="s">
        <v>135</v>
      </c>
      <c r="E243" s="231" t="s">
        <v>19</v>
      </c>
      <c r="F243" s="232" t="s">
        <v>144</v>
      </c>
      <c r="G243" s="229"/>
      <c r="H243" s="231" t="s">
        <v>19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8" t="s">
        <v>135</v>
      </c>
      <c r="AU243" s="238" t="s">
        <v>83</v>
      </c>
      <c r="AV243" s="13" t="s">
        <v>81</v>
      </c>
      <c r="AW243" s="13" t="s">
        <v>35</v>
      </c>
      <c r="AX243" s="13" t="s">
        <v>73</v>
      </c>
      <c r="AY243" s="238" t="s">
        <v>125</v>
      </c>
    </row>
    <row r="244" s="13" customFormat="1">
      <c r="A244" s="13"/>
      <c r="B244" s="228"/>
      <c r="C244" s="229"/>
      <c r="D244" s="230" t="s">
        <v>135</v>
      </c>
      <c r="E244" s="231" t="s">
        <v>19</v>
      </c>
      <c r="F244" s="232" t="s">
        <v>337</v>
      </c>
      <c r="G244" s="229"/>
      <c r="H244" s="231" t="s">
        <v>19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8" t="s">
        <v>135</v>
      </c>
      <c r="AU244" s="238" t="s">
        <v>83</v>
      </c>
      <c r="AV244" s="13" t="s">
        <v>81</v>
      </c>
      <c r="AW244" s="13" t="s">
        <v>35</v>
      </c>
      <c r="AX244" s="13" t="s">
        <v>73</v>
      </c>
      <c r="AY244" s="238" t="s">
        <v>125</v>
      </c>
    </row>
    <row r="245" s="14" customFormat="1">
      <c r="A245" s="14"/>
      <c r="B245" s="239"/>
      <c r="C245" s="240"/>
      <c r="D245" s="230" t="s">
        <v>135</v>
      </c>
      <c r="E245" s="241" t="s">
        <v>19</v>
      </c>
      <c r="F245" s="242" t="s">
        <v>323</v>
      </c>
      <c r="G245" s="240"/>
      <c r="H245" s="243">
        <v>142.5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9" t="s">
        <v>135</v>
      </c>
      <c r="AU245" s="249" t="s">
        <v>83</v>
      </c>
      <c r="AV245" s="14" t="s">
        <v>83</v>
      </c>
      <c r="AW245" s="14" t="s">
        <v>35</v>
      </c>
      <c r="AX245" s="14" t="s">
        <v>73</v>
      </c>
      <c r="AY245" s="249" t="s">
        <v>125</v>
      </c>
    </row>
    <row r="246" s="13" customFormat="1">
      <c r="A246" s="13"/>
      <c r="B246" s="228"/>
      <c r="C246" s="229"/>
      <c r="D246" s="230" t="s">
        <v>135</v>
      </c>
      <c r="E246" s="231" t="s">
        <v>19</v>
      </c>
      <c r="F246" s="232" t="s">
        <v>324</v>
      </c>
      <c r="G246" s="229"/>
      <c r="H246" s="231" t="s">
        <v>19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8" t="s">
        <v>135</v>
      </c>
      <c r="AU246" s="238" t="s">
        <v>83</v>
      </c>
      <c r="AV246" s="13" t="s">
        <v>81</v>
      </c>
      <c r="AW246" s="13" t="s">
        <v>35</v>
      </c>
      <c r="AX246" s="13" t="s">
        <v>73</v>
      </c>
      <c r="AY246" s="238" t="s">
        <v>125</v>
      </c>
    </row>
    <row r="247" s="13" customFormat="1">
      <c r="A247" s="13"/>
      <c r="B247" s="228"/>
      <c r="C247" s="229"/>
      <c r="D247" s="230" t="s">
        <v>135</v>
      </c>
      <c r="E247" s="231" t="s">
        <v>19</v>
      </c>
      <c r="F247" s="232" t="s">
        <v>337</v>
      </c>
      <c r="G247" s="229"/>
      <c r="H247" s="231" t="s">
        <v>19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135</v>
      </c>
      <c r="AU247" s="238" t="s">
        <v>83</v>
      </c>
      <c r="AV247" s="13" t="s">
        <v>81</v>
      </c>
      <c r="AW247" s="13" t="s">
        <v>35</v>
      </c>
      <c r="AX247" s="13" t="s">
        <v>73</v>
      </c>
      <c r="AY247" s="238" t="s">
        <v>125</v>
      </c>
    </row>
    <row r="248" s="14" customFormat="1">
      <c r="A248" s="14"/>
      <c r="B248" s="239"/>
      <c r="C248" s="240"/>
      <c r="D248" s="230" t="s">
        <v>135</v>
      </c>
      <c r="E248" s="241" t="s">
        <v>19</v>
      </c>
      <c r="F248" s="242" t="s">
        <v>325</v>
      </c>
      <c r="G248" s="240"/>
      <c r="H248" s="243">
        <v>21.699999999999999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9" t="s">
        <v>135</v>
      </c>
      <c r="AU248" s="249" t="s">
        <v>83</v>
      </c>
      <c r="AV248" s="14" t="s">
        <v>83</v>
      </c>
      <c r="AW248" s="14" t="s">
        <v>35</v>
      </c>
      <c r="AX248" s="14" t="s">
        <v>73</v>
      </c>
      <c r="AY248" s="249" t="s">
        <v>125</v>
      </c>
    </row>
    <row r="249" s="13" customFormat="1">
      <c r="A249" s="13"/>
      <c r="B249" s="228"/>
      <c r="C249" s="229"/>
      <c r="D249" s="230" t="s">
        <v>135</v>
      </c>
      <c r="E249" s="231" t="s">
        <v>19</v>
      </c>
      <c r="F249" s="232" t="s">
        <v>331</v>
      </c>
      <c r="G249" s="229"/>
      <c r="H249" s="231" t="s">
        <v>19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8" t="s">
        <v>135</v>
      </c>
      <c r="AU249" s="238" t="s">
        <v>83</v>
      </c>
      <c r="AV249" s="13" t="s">
        <v>81</v>
      </c>
      <c r="AW249" s="13" t="s">
        <v>35</v>
      </c>
      <c r="AX249" s="13" t="s">
        <v>73</v>
      </c>
      <c r="AY249" s="238" t="s">
        <v>125</v>
      </c>
    </row>
    <row r="250" s="13" customFormat="1">
      <c r="A250" s="13"/>
      <c r="B250" s="228"/>
      <c r="C250" s="229"/>
      <c r="D250" s="230" t="s">
        <v>135</v>
      </c>
      <c r="E250" s="231" t="s">
        <v>19</v>
      </c>
      <c r="F250" s="232" t="s">
        <v>337</v>
      </c>
      <c r="G250" s="229"/>
      <c r="H250" s="231" t="s">
        <v>19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135</v>
      </c>
      <c r="AU250" s="238" t="s">
        <v>83</v>
      </c>
      <c r="AV250" s="13" t="s">
        <v>81</v>
      </c>
      <c r="AW250" s="13" t="s">
        <v>35</v>
      </c>
      <c r="AX250" s="13" t="s">
        <v>73</v>
      </c>
      <c r="AY250" s="238" t="s">
        <v>125</v>
      </c>
    </row>
    <row r="251" s="14" customFormat="1">
      <c r="A251" s="14"/>
      <c r="B251" s="239"/>
      <c r="C251" s="240"/>
      <c r="D251" s="230" t="s">
        <v>135</v>
      </c>
      <c r="E251" s="241" t="s">
        <v>19</v>
      </c>
      <c r="F251" s="242" t="s">
        <v>332</v>
      </c>
      <c r="G251" s="240"/>
      <c r="H251" s="243">
        <v>4.4000000000000004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9" t="s">
        <v>135</v>
      </c>
      <c r="AU251" s="249" t="s">
        <v>83</v>
      </c>
      <c r="AV251" s="14" t="s">
        <v>83</v>
      </c>
      <c r="AW251" s="14" t="s">
        <v>35</v>
      </c>
      <c r="AX251" s="14" t="s">
        <v>73</v>
      </c>
      <c r="AY251" s="249" t="s">
        <v>125</v>
      </c>
    </row>
    <row r="252" s="15" customFormat="1">
      <c r="A252" s="15"/>
      <c r="B252" s="263"/>
      <c r="C252" s="264"/>
      <c r="D252" s="230" t="s">
        <v>135</v>
      </c>
      <c r="E252" s="265" t="s">
        <v>19</v>
      </c>
      <c r="F252" s="266" t="s">
        <v>218</v>
      </c>
      <c r="G252" s="264"/>
      <c r="H252" s="267">
        <v>168.59999999999999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3" t="s">
        <v>135</v>
      </c>
      <c r="AU252" s="273" t="s">
        <v>83</v>
      </c>
      <c r="AV252" s="15" t="s">
        <v>133</v>
      </c>
      <c r="AW252" s="15" t="s">
        <v>35</v>
      </c>
      <c r="AX252" s="15" t="s">
        <v>81</v>
      </c>
      <c r="AY252" s="273" t="s">
        <v>125</v>
      </c>
    </row>
    <row r="253" s="2" customFormat="1" ht="21.75" customHeight="1">
      <c r="A253" s="39"/>
      <c r="B253" s="40"/>
      <c r="C253" s="215" t="s">
        <v>338</v>
      </c>
      <c r="D253" s="215" t="s">
        <v>128</v>
      </c>
      <c r="E253" s="216" t="s">
        <v>339</v>
      </c>
      <c r="F253" s="217" t="s">
        <v>340</v>
      </c>
      <c r="G253" s="218" t="s">
        <v>160</v>
      </c>
      <c r="H253" s="219">
        <v>3.5</v>
      </c>
      <c r="I253" s="220"/>
      <c r="J253" s="221">
        <f>ROUND(I253*H253,2)</f>
        <v>0</v>
      </c>
      <c r="K253" s="217" t="s">
        <v>132</v>
      </c>
      <c r="L253" s="45"/>
      <c r="M253" s="222" t="s">
        <v>19</v>
      </c>
      <c r="N253" s="223" t="s">
        <v>44</v>
      </c>
      <c r="O253" s="85"/>
      <c r="P253" s="224">
        <f>O253*H253</f>
        <v>0</v>
      </c>
      <c r="Q253" s="224">
        <v>0.00042999999999999999</v>
      </c>
      <c r="R253" s="224">
        <f>Q253*H253</f>
        <v>0.001505</v>
      </c>
      <c r="S253" s="224">
        <v>0</v>
      </c>
      <c r="T253" s="22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6" t="s">
        <v>224</v>
      </c>
      <c r="AT253" s="226" t="s">
        <v>128</v>
      </c>
      <c r="AU253" s="226" t="s">
        <v>83</v>
      </c>
      <c r="AY253" s="18" t="s">
        <v>125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8" t="s">
        <v>81</v>
      </c>
      <c r="BK253" s="227">
        <f>ROUND(I253*H253,2)</f>
        <v>0</v>
      </c>
      <c r="BL253" s="18" t="s">
        <v>224</v>
      </c>
      <c r="BM253" s="226" t="s">
        <v>341</v>
      </c>
    </row>
    <row r="254" s="13" customFormat="1">
      <c r="A254" s="13"/>
      <c r="B254" s="228"/>
      <c r="C254" s="229"/>
      <c r="D254" s="230" t="s">
        <v>135</v>
      </c>
      <c r="E254" s="231" t="s">
        <v>19</v>
      </c>
      <c r="F254" s="232" t="s">
        <v>164</v>
      </c>
      <c r="G254" s="229"/>
      <c r="H254" s="231" t="s">
        <v>19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135</v>
      </c>
      <c r="AU254" s="238" t="s">
        <v>83</v>
      </c>
      <c r="AV254" s="13" t="s">
        <v>81</v>
      </c>
      <c r="AW254" s="13" t="s">
        <v>35</v>
      </c>
      <c r="AX254" s="13" t="s">
        <v>73</v>
      </c>
      <c r="AY254" s="238" t="s">
        <v>125</v>
      </c>
    </row>
    <row r="255" s="13" customFormat="1">
      <c r="A255" s="13"/>
      <c r="B255" s="228"/>
      <c r="C255" s="229"/>
      <c r="D255" s="230" t="s">
        <v>135</v>
      </c>
      <c r="E255" s="231" t="s">
        <v>19</v>
      </c>
      <c r="F255" s="232" t="s">
        <v>322</v>
      </c>
      <c r="G255" s="229"/>
      <c r="H255" s="231" t="s">
        <v>19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8" t="s">
        <v>135</v>
      </c>
      <c r="AU255" s="238" t="s">
        <v>83</v>
      </c>
      <c r="AV255" s="13" t="s">
        <v>81</v>
      </c>
      <c r="AW255" s="13" t="s">
        <v>35</v>
      </c>
      <c r="AX255" s="13" t="s">
        <v>73</v>
      </c>
      <c r="AY255" s="238" t="s">
        <v>125</v>
      </c>
    </row>
    <row r="256" s="14" customFormat="1">
      <c r="A256" s="14"/>
      <c r="B256" s="239"/>
      <c r="C256" s="240"/>
      <c r="D256" s="230" t="s">
        <v>135</v>
      </c>
      <c r="E256" s="241" t="s">
        <v>19</v>
      </c>
      <c r="F256" s="242" t="s">
        <v>165</v>
      </c>
      <c r="G256" s="240"/>
      <c r="H256" s="243">
        <v>3.5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9" t="s">
        <v>135</v>
      </c>
      <c r="AU256" s="249" t="s">
        <v>83</v>
      </c>
      <c r="AV256" s="14" t="s">
        <v>83</v>
      </c>
      <c r="AW256" s="14" t="s">
        <v>35</v>
      </c>
      <c r="AX256" s="14" t="s">
        <v>81</v>
      </c>
      <c r="AY256" s="249" t="s">
        <v>125</v>
      </c>
    </row>
    <row r="257" s="2" customFormat="1" ht="21.75" customHeight="1">
      <c r="A257" s="39"/>
      <c r="B257" s="40"/>
      <c r="C257" s="215" t="s">
        <v>342</v>
      </c>
      <c r="D257" s="215" t="s">
        <v>128</v>
      </c>
      <c r="E257" s="216" t="s">
        <v>343</v>
      </c>
      <c r="F257" s="217" t="s">
        <v>344</v>
      </c>
      <c r="G257" s="218" t="s">
        <v>131</v>
      </c>
      <c r="H257" s="219">
        <v>28.5</v>
      </c>
      <c r="I257" s="220"/>
      <c r="J257" s="221">
        <f>ROUND(I257*H257,2)</f>
        <v>0</v>
      </c>
      <c r="K257" s="217" t="s">
        <v>132</v>
      </c>
      <c r="L257" s="45"/>
      <c r="M257" s="222" t="s">
        <v>19</v>
      </c>
      <c r="N257" s="223" t="s">
        <v>44</v>
      </c>
      <c r="O257" s="85"/>
      <c r="P257" s="224">
        <f>O257*H257</f>
        <v>0</v>
      </c>
      <c r="Q257" s="224">
        <v>0.010800000000000001</v>
      </c>
      <c r="R257" s="224">
        <f>Q257*H257</f>
        <v>0.30780000000000002</v>
      </c>
      <c r="S257" s="224">
        <v>0</v>
      </c>
      <c r="T257" s="22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6" t="s">
        <v>224</v>
      </c>
      <c r="AT257" s="226" t="s">
        <v>128</v>
      </c>
      <c r="AU257" s="226" t="s">
        <v>83</v>
      </c>
      <c r="AY257" s="18" t="s">
        <v>125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8" t="s">
        <v>81</v>
      </c>
      <c r="BK257" s="227">
        <f>ROUND(I257*H257,2)</f>
        <v>0</v>
      </c>
      <c r="BL257" s="18" t="s">
        <v>224</v>
      </c>
      <c r="BM257" s="226" t="s">
        <v>345</v>
      </c>
    </row>
    <row r="258" s="13" customFormat="1">
      <c r="A258" s="13"/>
      <c r="B258" s="228"/>
      <c r="C258" s="229"/>
      <c r="D258" s="230" t="s">
        <v>135</v>
      </c>
      <c r="E258" s="231" t="s">
        <v>19</v>
      </c>
      <c r="F258" s="232" t="s">
        <v>144</v>
      </c>
      <c r="G258" s="229"/>
      <c r="H258" s="231" t="s">
        <v>19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8" t="s">
        <v>135</v>
      </c>
      <c r="AU258" s="238" t="s">
        <v>83</v>
      </c>
      <c r="AV258" s="13" t="s">
        <v>81</v>
      </c>
      <c r="AW258" s="13" t="s">
        <v>35</v>
      </c>
      <c r="AX258" s="13" t="s">
        <v>73</v>
      </c>
      <c r="AY258" s="238" t="s">
        <v>125</v>
      </c>
    </row>
    <row r="259" s="13" customFormat="1">
      <c r="A259" s="13"/>
      <c r="B259" s="228"/>
      <c r="C259" s="229"/>
      <c r="D259" s="230" t="s">
        <v>135</v>
      </c>
      <c r="E259" s="231" t="s">
        <v>19</v>
      </c>
      <c r="F259" s="232" t="s">
        <v>346</v>
      </c>
      <c r="G259" s="229"/>
      <c r="H259" s="231" t="s">
        <v>19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8" t="s">
        <v>135</v>
      </c>
      <c r="AU259" s="238" t="s">
        <v>83</v>
      </c>
      <c r="AV259" s="13" t="s">
        <v>81</v>
      </c>
      <c r="AW259" s="13" t="s">
        <v>35</v>
      </c>
      <c r="AX259" s="13" t="s">
        <v>73</v>
      </c>
      <c r="AY259" s="238" t="s">
        <v>125</v>
      </c>
    </row>
    <row r="260" s="14" customFormat="1">
      <c r="A260" s="14"/>
      <c r="B260" s="239"/>
      <c r="C260" s="240"/>
      <c r="D260" s="230" t="s">
        <v>135</v>
      </c>
      <c r="E260" s="241" t="s">
        <v>19</v>
      </c>
      <c r="F260" s="242" t="s">
        <v>347</v>
      </c>
      <c r="G260" s="240"/>
      <c r="H260" s="243">
        <v>28.5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9" t="s">
        <v>135</v>
      </c>
      <c r="AU260" s="249" t="s">
        <v>83</v>
      </c>
      <c r="AV260" s="14" t="s">
        <v>83</v>
      </c>
      <c r="AW260" s="14" t="s">
        <v>35</v>
      </c>
      <c r="AX260" s="14" t="s">
        <v>81</v>
      </c>
      <c r="AY260" s="249" t="s">
        <v>125</v>
      </c>
    </row>
    <row r="261" s="2" customFormat="1" ht="16.5" customHeight="1">
      <c r="A261" s="39"/>
      <c r="B261" s="40"/>
      <c r="C261" s="215" t="s">
        <v>348</v>
      </c>
      <c r="D261" s="215" t="s">
        <v>128</v>
      </c>
      <c r="E261" s="216" t="s">
        <v>349</v>
      </c>
      <c r="F261" s="217" t="s">
        <v>350</v>
      </c>
      <c r="G261" s="218" t="s">
        <v>131</v>
      </c>
      <c r="H261" s="219">
        <v>774.29999999999995</v>
      </c>
      <c r="I261" s="220"/>
      <c r="J261" s="221">
        <f>ROUND(I261*H261,2)</f>
        <v>0</v>
      </c>
      <c r="K261" s="217" t="s">
        <v>132</v>
      </c>
      <c r="L261" s="45"/>
      <c r="M261" s="222" t="s">
        <v>19</v>
      </c>
      <c r="N261" s="223" t="s">
        <v>44</v>
      </c>
      <c r="O261" s="85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6" t="s">
        <v>224</v>
      </c>
      <c r="AT261" s="226" t="s">
        <v>128</v>
      </c>
      <c r="AU261" s="226" t="s">
        <v>83</v>
      </c>
      <c r="AY261" s="18" t="s">
        <v>125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8" t="s">
        <v>81</v>
      </c>
      <c r="BK261" s="227">
        <f>ROUND(I261*H261,2)</f>
        <v>0</v>
      </c>
      <c r="BL261" s="18" t="s">
        <v>224</v>
      </c>
      <c r="BM261" s="226" t="s">
        <v>351</v>
      </c>
    </row>
    <row r="262" s="13" customFormat="1">
      <c r="A262" s="13"/>
      <c r="B262" s="228"/>
      <c r="C262" s="229"/>
      <c r="D262" s="230" t="s">
        <v>135</v>
      </c>
      <c r="E262" s="231" t="s">
        <v>19</v>
      </c>
      <c r="F262" s="232" t="s">
        <v>212</v>
      </c>
      <c r="G262" s="229"/>
      <c r="H262" s="231" t="s">
        <v>19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135</v>
      </c>
      <c r="AU262" s="238" t="s">
        <v>83</v>
      </c>
      <c r="AV262" s="13" t="s">
        <v>81</v>
      </c>
      <c r="AW262" s="13" t="s">
        <v>35</v>
      </c>
      <c r="AX262" s="13" t="s">
        <v>73</v>
      </c>
      <c r="AY262" s="238" t="s">
        <v>125</v>
      </c>
    </row>
    <row r="263" s="14" customFormat="1">
      <c r="A263" s="14"/>
      <c r="B263" s="239"/>
      <c r="C263" s="240"/>
      <c r="D263" s="230" t="s">
        <v>135</v>
      </c>
      <c r="E263" s="241" t="s">
        <v>19</v>
      </c>
      <c r="F263" s="242" t="s">
        <v>213</v>
      </c>
      <c r="G263" s="240"/>
      <c r="H263" s="243">
        <v>779.79999999999995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9" t="s">
        <v>135</v>
      </c>
      <c r="AU263" s="249" t="s">
        <v>83</v>
      </c>
      <c r="AV263" s="14" t="s">
        <v>83</v>
      </c>
      <c r="AW263" s="14" t="s">
        <v>35</v>
      </c>
      <c r="AX263" s="14" t="s">
        <v>73</v>
      </c>
      <c r="AY263" s="249" t="s">
        <v>125</v>
      </c>
    </row>
    <row r="264" s="13" customFormat="1">
      <c r="A264" s="13"/>
      <c r="B264" s="228"/>
      <c r="C264" s="229"/>
      <c r="D264" s="230" t="s">
        <v>135</v>
      </c>
      <c r="E264" s="231" t="s">
        <v>19</v>
      </c>
      <c r="F264" s="232" t="s">
        <v>214</v>
      </c>
      <c r="G264" s="229"/>
      <c r="H264" s="231" t="s">
        <v>19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135</v>
      </c>
      <c r="AU264" s="238" t="s">
        <v>83</v>
      </c>
      <c r="AV264" s="13" t="s">
        <v>81</v>
      </c>
      <c r="AW264" s="13" t="s">
        <v>35</v>
      </c>
      <c r="AX264" s="13" t="s">
        <v>73</v>
      </c>
      <c r="AY264" s="238" t="s">
        <v>125</v>
      </c>
    </row>
    <row r="265" s="14" customFormat="1">
      <c r="A265" s="14"/>
      <c r="B265" s="239"/>
      <c r="C265" s="240"/>
      <c r="D265" s="230" t="s">
        <v>135</v>
      </c>
      <c r="E265" s="241" t="s">
        <v>19</v>
      </c>
      <c r="F265" s="242" t="s">
        <v>215</v>
      </c>
      <c r="G265" s="240"/>
      <c r="H265" s="243">
        <v>-4.2999999999999998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9" t="s">
        <v>135</v>
      </c>
      <c r="AU265" s="249" t="s">
        <v>83</v>
      </c>
      <c r="AV265" s="14" t="s">
        <v>83</v>
      </c>
      <c r="AW265" s="14" t="s">
        <v>35</v>
      </c>
      <c r="AX265" s="14" t="s">
        <v>73</v>
      </c>
      <c r="AY265" s="249" t="s">
        <v>125</v>
      </c>
    </row>
    <row r="266" s="13" customFormat="1">
      <c r="A266" s="13"/>
      <c r="B266" s="228"/>
      <c r="C266" s="229"/>
      <c r="D266" s="230" t="s">
        <v>135</v>
      </c>
      <c r="E266" s="231" t="s">
        <v>19</v>
      </c>
      <c r="F266" s="232" t="s">
        <v>216</v>
      </c>
      <c r="G266" s="229"/>
      <c r="H266" s="231" t="s">
        <v>19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8" t="s">
        <v>135</v>
      </c>
      <c r="AU266" s="238" t="s">
        <v>83</v>
      </c>
      <c r="AV266" s="13" t="s">
        <v>81</v>
      </c>
      <c r="AW266" s="13" t="s">
        <v>35</v>
      </c>
      <c r="AX266" s="13" t="s">
        <v>73</v>
      </c>
      <c r="AY266" s="238" t="s">
        <v>125</v>
      </c>
    </row>
    <row r="267" s="14" customFormat="1">
      <c r="A267" s="14"/>
      <c r="B267" s="239"/>
      <c r="C267" s="240"/>
      <c r="D267" s="230" t="s">
        <v>135</v>
      </c>
      <c r="E267" s="241" t="s">
        <v>19</v>
      </c>
      <c r="F267" s="242" t="s">
        <v>217</v>
      </c>
      <c r="G267" s="240"/>
      <c r="H267" s="243">
        <v>-1.2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9" t="s">
        <v>135</v>
      </c>
      <c r="AU267" s="249" t="s">
        <v>83</v>
      </c>
      <c r="AV267" s="14" t="s">
        <v>83</v>
      </c>
      <c r="AW267" s="14" t="s">
        <v>35</v>
      </c>
      <c r="AX267" s="14" t="s">
        <v>73</v>
      </c>
      <c r="AY267" s="249" t="s">
        <v>125</v>
      </c>
    </row>
    <row r="268" s="15" customFormat="1">
      <c r="A268" s="15"/>
      <c r="B268" s="263"/>
      <c r="C268" s="264"/>
      <c r="D268" s="230" t="s">
        <v>135</v>
      </c>
      <c r="E268" s="265" t="s">
        <v>19</v>
      </c>
      <c r="F268" s="266" t="s">
        <v>218</v>
      </c>
      <c r="G268" s="264"/>
      <c r="H268" s="267">
        <v>774.29999999999995</v>
      </c>
      <c r="I268" s="268"/>
      <c r="J268" s="264"/>
      <c r="K268" s="264"/>
      <c r="L268" s="269"/>
      <c r="M268" s="270"/>
      <c r="N268" s="271"/>
      <c r="O268" s="271"/>
      <c r="P268" s="271"/>
      <c r="Q268" s="271"/>
      <c r="R268" s="271"/>
      <c r="S268" s="271"/>
      <c r="T268" s="27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3" t="s">
        <v>135</v>
      </c>
      <c r="AU268" s="273" t="s">
        <v>83</v>
      </c>
      <c r="AV268" s="15" t="s">
        <v>133</v>
      </c>
      <c r="AW268" s="15" t="s">
        <v>35</v>
      </c>
      <c r="AX268" s="15" t="s">
        <v>81</v>
      </c>
      <c r="AY268" s="273" t="s">
        <v>125</v>
      </c>
    </row>
    <row r="269" s="2" customFormat="1" ht="16.5" customHeight="1">
      <c r="A269" s="39"/>
      <c r="B269" s="40"/>
      <c r="C269" s="250" t="s">
        <v>352</v>
      </c>
      <c r="D269" s="250" t="s">
        <v>151</v>
      </c>
      <c r="E269" s="251" t="s">
        <v>353</v>
      </c>
      <c r="F269" s="252" t="s">
        <v>354</v>
      </c>
      <c r="G269" s="253" t="s">
        <v>131</v>
      </c>
      <c r="H269" s="254">
        <v>890.44500000000005</v>
      </c>
      <c r="I269" s="255"/>
      <c r="J269" s="256">
        <f>ROUND(I269*H269,2)</f>
        <v>0</v>
      </c>
      <c r="K269" s="252" t="s">
        <v>132</v>
      </c>
      <c r="L269" s="257"/>
      <c r="M269" s="258" t="s">
        <v>19</v>
      </c>
      <c r="N269" s="259" t="s">
        <v>44</v>
      </c>
      <c r="O269" s="85"/>
      <c r="P269" s="224">
        <f>O269*H269</f>
        <v>0</v>
      </c>
      <c r="Q269" s="224">
        <v>0.00029999999999999997</v>
      </c>
      <c r="R269" s="224">
        <f>Q269*H269</f>
        <v>0.26713349999999997</v>
      </c>
      <c r="S269" s="224">
        <v>0</v>
      </c>
      <c r="T269" s="22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6" t="s">
        <v>308</v>
      </c>
      <c r="AT269" s="226" t="s">
        <v>151</v>
      </c>
      <c r="AU269" s="226" t="s">
        <v>83</v>
      </c>
      <c r="AY269" s="18" t="s">
        <v>125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8" t="s">
        <v>81</v>
      </c>
      <c r="BK269" s="227">
        <f>ROUND(I269*H269,2)</f>
        <v>0</v>
      </c>
      <c r="BL269" s="18" t="s">
        <v>224</v>
      </c>
      <c r="BM269" s="226" t="s">
        <v>355</v>
      </c>
    </row>
    <row r="270" s="14" customFormat="1">
      <c r="A270" s="14"/>
      <c r="B270" s="239"/>
      <c r="C270" s="240"/>
      <c r="D270" s="230" t="s">
        <v>135</v>
      </c>
      <c r="E270" s="240"/>
      <c r="F270" s="242" t="s">
        <v>310</v>
      </c>
      <c r="G270" s="240"/>
      <c r="H270" s="243">
        <v>890.44500000000005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9" t="s">
        <v>135</v>
      </c>
      <c r="AU270" s="249" t="s">
        <v>83</v>
      </c>
      <c r="AV270" s="14" t="s">
        <v>83</v>
      </c>
      <c r="AW270" s="14" t="s">
        <v>4</v>
      </c>
      <c r="AX270" s="14" t="s">
        <v>81</v>
      </c>
      <c r="AY270" s="249" t="s">
        <v>125</v>
      </c>
    </row>
    <row r="271" s="2" customFormat="1" ht="16.5" customHeight="1">
      <c r="A271" s="39"/>
      <c r="B271" s="40"/>
      <c r="C271" s="215" t="s">
        <v>356</v>
      </c>
      <c r="D271" s="215" t="s">
        <v>128</v>
      </c>
      <c r="E271" s="216" t="s">
        <v>357</v>
      </c>
      <c r="F271" s="217" t="s">
        <v>358</v>
      </c>
      <c r="G271" s="218" t="s">
        <v>131</v>
      </c>
      <c r="H271" s="219">
        <v>774.29999999999995</v>
      </c>
      <c r="I271" s="220"/>
      <c r="J271" s="221">
        <f>ROUND(I271*H271,2)</f>
        <v>0</v>
      </c>
      <c r="K271" s="217" t="s">
        <v>132</v>
      </c>
      <c r="L271" s="45"/>
      <c r="M271" s="222" t="s">
        <v>19</v>
      </c>
      <c r="N271" s="223" t="s">
        <v>44</v>
      </c>
      <c r="O271" s="85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6" t="s">
        <v>224</v>
      </c>
      <c r="AT271" s="226" t="s">
        <v>128</v>
      </c>
      <c r="AU271" s="226" t="s">
        <v>83</v>
      </c>
      <c r="AY271" s="18" t="s">
        <v>125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8" t="s">
        <v>81</v>
      </c>
      <c r="BK271" s="227">
        <f>ROUND(I271*H271,2)</f>
        <v>0</v>
      </c>
      <c r="BL271" s="18" t="s">
        <v>224</v>
      </c>
      <c r="BM271" s="226" t="s">
        <v>359</v>
      </c>
    </row>
    <row r="272" s="13" customFormat="1">
      <c r="A272" s="13"/>
      <c r="B272" s="228"/>
      <c r="C272" s="229"/>
      <c r="D272" s="230" t="s">
        <v>135</v>
      </c>
      <c r="E272" s="231" t="s">
        <v>19</v>
      </c>
      <c r="F272" s="232" t="s">
        <v>212</v>
      </c>
      <c r="G272" s="229"/>
      <c r="H272" s="231" t="s">
        <v>19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135</v>
      </c>
      <c r="AU272" s="238" t="s">
        <v>83</v>
      </c>
      <c r="AV272" s="13" t="s">
        <v>81</v>
      </c>
      <c r="AW272" s="13" t="s">
        <v>35</v>
      </c>
      <c r="AX272" s="13" t="s">
        <v>73</v>
      </c>
      <c r="AY272" s="238" t="s">
        <v>125</v>
      </c>
    </row>
    <row r="273" s="14" customFormat="1">
      <c r="A273" s="14"/>
      <c r="B273" s="239"/>
      <c r="C273" s="240"/>
      <c r="D273" s="230" t="s">
        <v>135</v>
      </c>
      <c r="E273" s="241" t="s">
        <v>19</v>
      </c>
      <c r="F273" s="242" t="s">
        <v>213</v>
      </c>
      <c r="G273" s="240"/>
      <c r="H273" s="243">
        <v>779.79999999999995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9" t="s">
        <v>135</v>
      </c>
      <c r="AU273" s="249" t="s">
        <v>83</v>
      </c>
      <c r="AV273" s="14" t="s">
        <v>83</v>
      </c>
      <c r="AW273" s="14" t="s">
        <v>35</v>
      </c>
      <c r="AX273" s="14" t="s">
        <v>73</v>
      </c>
      <c r="AY273" s="249" t="s">
        <v>125</v>
      </c>
    </row>
    <row r="274" s="13" customFormat="1">
      <c r="A274" s="13"/>
      <c r="B274" s="228"/>
      <c r="C274" s="229"/>
      <c r="D274" s="230" t="s">
        <v>135</v>
      </c>
      <c r="E274" s="231" t="s">
        <v>19</v>
      </c>
      <c r="F274" s="232" t="s">
        <v>214</v>
      </c>
      <c r="G274" s="229"/>
      <c r="H274" s="231" t="s">
        <v>19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8" t="s">
        <v>135</v>
      </c>
      <c r="AU274" s="238" t="s">
        <v>83</v>
      </c>
      <c r="AV274" s="13" t="s">
        <v>81</v>
      </c>
      <c r="AW274" s="13" t="s">
        <v>35</v>
      </c>
      <c r="AX274" s="13" t="s">
        <v>73</v>
      </c>
      <c r="AY274" s="238" t="s">
        <v>125</v>
      </c>
    </row>
    <row r="275" s="14" customFormat="1">
      <c r="A275" s="14"/>
      <c r="B275" s="239"/>
      <c r="C275" s="240"/>
      <c r="D275" s="230" t="s">
        <v>135</v>
      </c>
      <c r="E275" s="241" t="s">
        <v>19</v>
      </c>
      <c r="F275" s="242" t="s">
        <v>215</v>
      </c>
      <c r="G275" s="240"/>
      <c r="H275" s="243">
        <v>-4.2999999999999998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9" t="s">
        <v>135</v>
      </c>
      <c r="AU275" s="249" t="s">
        <v>83</v>
      </c>
      <c r="AV275" s="14" t="s">
        <v>83</v>
      </c>
      <c r="AW275" s="14" t="s">
        <v>35</v>
      </c>
      <c r="AX275" s="14" t="s">
        <v>73</v>
      </c>
      <c r="AY275" s="249" t="s">
        <v>125</v>
      </c>
    </row>
    <row r="276" s="13" customFormat="1">
      <c r="A276" s="13"/>
      <c r="B276" s="228"/>
      <c r="C276" s="229"/>
      <c r="D276" s="230" t="s">
        <v>135</v>
      </c>
      <c r="E276" s="231" t="s">
        <v>19</v>
      </c>
      <c r="F276" s="232" t="s">
        <v>216</v>
      </c>
      <c r="G276" s="229"/>
      <c r="H276" s="231" t="s">
        <v>19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135</v>
      </c>
      <c r="AU276" s="238" t="s">
        <v>83</v>
      </c>
      <c r="AV276" s="13" t="s">
        <v>81</v>
      </c>
      <c r="AW276" s="13" t="s">
        <v>35</v>
      </c>
      <c r="AX276" s="13" t="s">
        <v>73</v>
      </c>
      <c r="AY276" s="238" t="s">
        <v>125</v>
      </c>
    </row>
    <row r="277" s="14" customFormat="1">
      <c r="A277" s="14"/>
      <c r="B277" s="239"/>
      <c r="C277" s="240"/>
      <c r="D277" s="230" t="s">
        <v>135</v>
      </c>
      <c r="E277" s="241" t="s">
        <v>19</v>
      </c>
      <c r="F277" s="242" t="s">
        <v>217</v>
      </c>
      <c r="G277" s="240"/>
      <c r="H277" s="243">
        <v>-1.2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9" t="s">
        <v>135</v>
      </c>
      <c r="AU277" s="249" t="s">
        <v>83</v>
      </c>
      <c r="AV277" s="14" t="s">
        <v>83</v>
      </c>
      <c r="AW277" s="14" t="s">
        <v>35</v>
      </c>
      <c r="AX277" s="14" t="s">
        <v>73</v>
      </c>
      <c r="AY277" s="249" t="s">
        <v>125</v>
      </c>
    </row>
    <row r="278" s="15" customFormat="1">
      <c r="A278" s="15"/>
      <c r="B278" s="263"/>
      <c r="C278" s="264"/>
      <c r="D278" s="230" t="s">
        <v>135</v>
      </c>
      <c r="E278" s="265" t="s">
        <v>19</v>
      </c>
      <c r="F278" s="266" t="s">
        <v>218</v>
      </c>
      <c r="G278" s="264"/>
      <c r="H278" s="267">
        <v>774.29999999999995</v>
      </c>
      <c r="I278" s="268"/>
      <c r="J278" s="264"/>
      <c r="K278" s="264"/>
      <c r="L278" s="269"/>
      <c r="M278" s="270"/>
      <c r="N278" s="271"/>
      <c r="O278" s="271"/>
      <c r="P278" s="271"/>
      <c r="Q278" s="271"/>
      <c r="R278" s="271"/>
      <c r="S278" s="271"/>
      <c r="T278" s="27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3" t="s">
        <v>135</v>
      </c>
      <c r="AU278" s="273" t="s">
        <v>83</v>
      </c>
      <c r="AV278" s="15" t="s">
        <v>133</v>
      </c>
      <c r="AW278" s="15" t="s">
        <v>35</v>
      </c>
      <c r="AX278" s="15" t="s">
        <v>81</v>
      </c>
      <c r="AY278" s="273" t="s">
        <v>125</v>
      </c>
    </row>
    <row r="279" s="2" customFormat="1" ht="16.5" customHeight="1">
      <c r="A279" s="39"/>
      <c r="B279" s="40"/>
      <c r="C279" s="250" t="s">
        <v>360</v>
      </c>
      <c r="D279" s="250" t="s">
        <v>151</v>
      </c>
      <c r="E279" s="251" t="s">
        <v>361</v>
      </c>
      <c r="F279" s="252" t="s">
        <v>362</v>
      </c>
      <c r="G279" s="253" t="s">
        <v>131</v>
      </c>
      <c r="H279" s="254">
        <v>890.44500000000005</v>
      </c>
      <c r="I279" s="255"/>
      <c r="J279" s="256">
        <f>ROUND(I279*H279,2)</f>
        <v>0</v>
      </c>
      <c r="K279" s="252" t="s">
        <v>132</v>
      </c>
      <c r="L279" s="257"/>
      <c r="M279" s="258" t="s">
        <v>19</v>
      </c>
      <c r="N279" s="259" t="s">
        <v>44</v>
      </c>
      <c r="O279" s="85"/>
      <c r="P279" s="224">
        <f>O279*H279</f>
        <v>0</v>
      </c>
      <c r="Q279" s="224">
        <v>0.00050000000000000001</v>
      </c>
      <c r="R279" s="224">
        <f>Q279*H279</f>
        <v>0.44522250000000002</v>
      </c>
      <c r="S279" s="224">
        <v>0</v>
      </c>
      <c r="T279" s="22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6" t="s">
        <v>308</v>
      </c>
      <c r="AT279" s="226" t="s">
        <v>151</v>
      </c>
      <c r="AU279" s="226" t="s">
        <v>83</v>
      </c>
      <c r="AY279" s="18" t="s">
        <v>125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8" t="s">
        <v>81</v>
      </c>
      <c r="BK279" s="227">
        <f>ROUND(I279*H279,2)</f>
        <v>0</v>
      </c>
      <c r="BL279" s="18" t="s">
        <v>224</v>
      </c>
      <c r="BM279" s="226" t="s">
        <v>363</v>
      </c>
    </row>
    <row r="280" s="14" customFormat="1">
      <c r="A280" s="14"/>
      <c r="B280" s="239"/>
      <c r="C280" s="240"/>
      <c r="D280" s="230" t="s">
        <v>135</v>
      </c>
      <c r="E280" s="240"/>
      <c r="F280" s="242" t="s">
        <v>310</v>
      </c>
      <c r="G280" s="240"/>
      <c r="H280" s="243">
        <v>890.44500000000005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9" t="s">
        <v>135</v>
      </c>
      <c r="AU280" s="249" t="s">
        <v>83</v>
      </c>
      <c r="AV280" s="14" t="s">
        <v>83</v>
      </c>
      <c r="AW280" s="14" t="s">
        <v>4</v>
      </c>
      <c r="AX280" s="14" t="s">
        <v>81</v>
      </c>
      <c r="AY280" s="249" t="s">
        <v>125</v>
      </c>
    </row>
    <row r="281" s="2" customFormat="1" ht="21.75" customHeight="1">
      <c r="A281" s="39"/>
      <c r="B281" s="40"/>
      <c r="C281" s="215" t="s">
        <v>364</v>
      </c>
      <c r="D281" s="215" t="s">
        <v>128</v>
      </c>
      <c r="E281" s="216" t="s">
        <v>365</v>
      </c>
      <c r="F281" s="217" t="s">
        <v>366</v>
      </c>
      <c r="G281" s="218" t="s">
        <v>131</v>
      </c>
      <c r="H281" s="219">
        <v>777.21000000000004</v>
      </c>
      <c r="I281" s="220"/>
      <c r="J281" s="221">
        <f>ROUND(I281*H281,2)</f>
        <v>0</v>
      </c>
      <c r="K281" s="217" t="s">
        <v>132</v>
      </c>
      <c r="L281" s="45"/>
      <c r="M281" s="222" t="s">
        <v>19</v>
      </c>
      <c r="N281" s="223" t="s">
        <v>44</v>
      </c>
      <c r="O281" s="85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6" t="s">
        <v>133</v>
      </c>
      <c r="AT281" s="226" t="s">
        <v>128</v>
      </c>
      <c r="AU281" s="226" t="s">
        <v>83</v>
      </c>
      <c r="AY281" s="18" t="s">
        <v>125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8" t="s">
        <v>81</v>
      </c>
      <c r="BK281" s="227">
        <f>ROUND(I281*H281,2)</f>
        <v>0</v>
      </c>
      <c r="BL281" s="18" t="s">
        <v>133</v>
      </c>
      <c r="BM281" s="226" t="s">
        <v>367</v>
      </c>
    </row>
    <row r="282" s="13" customFormat="1">
      <c r="A282" s="13"/>
      <c r="B282" s="228"/>
      <c r="C282" s="229"/>
      <c r="D282" s="230" t="s">
        <v>135</v>
      </c>
      <c r="E282" s="231" t="s">
        <v>19</v>
      </c>
      <c r="F282" s="232" t="s">
        <v>368</v>
      </c>
      <c r="G282" s="229"/>
      <c r="H282" s="231" t="s">
        <v>19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8" t="s">
        <v>135</v>
      </c>
      <c r="AU282" s="238" t="s">
        <v>83</v>
      </c>
      <c r="AV282" s="13" t="s">
        <v>81</v>
      </c>
      <c r="AW282" s="13" t="s">
        <v>35</v>
      </c>
      <c r="AX282" s="13" t="s">
        <v>73</v>
      </c>
      <c r="AY282" s="238" t="s">
        <v>125</v>
      </c>
    </row>
    <row r="283" s="14" customFormat="1">
      <c r="A283" s="14"/>
      <c r="B283" s="239"/>
      <c r="C283" s="240"/>
      <c r="D283" s="230" t="s">
        <v>135</v>
      </c>
      <c r="E283" s="241" t="s">
        <v>19</v>
      </c>
      <c r="F283" s="242" t="s">
        <v>369</v>
      </c>
      <c r="G283" s="240"/>
      <c r="H283" s="243">
        <v>56.100000000000001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9" t="s">
        <v>135</v>
      </c>
      <c r="AU283" s="249" t="s">
        <v>83</v>
      </c>
      <c r="AV283" s="14" t="s">
        <v>83</v>
      </c>
      <c r="AW283" s="14" t="s">
        <v>35</v>
      </c>
      <c r="AX283" s="14" t="s">
        <v>73</v>
      </c>
      <c r="AY283" s="249" t="s">
        <v>125</v>
      </c>
    </row>
    <row r="284" s="14" customFormat="1">
      <c r="A284" s="14"/>
      <c r="B284" s="239"/>
      <c r="C284" s="240"/>
      <c r="D284" s="230" t="s">
        <v>135</v>
      </c>
      <c r="E284" s="241" t="s">
        <v>19</v>
      </c>
      <c r="F284" s="242" t="s">
        <v>370</v>
      </c>
      <c r="G284" s="240"/>
      <c r="H284" s="243">
        <v>49.280000000000001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9" t="s">
        <v>135</v>
      </c>
      <c r="AU284" s="249" t="s">
        <v>83</v>
      </c>
      <c r="AV284" s="14" t="s">
        <v>83</v>
      </c>
      <c r="AW284" s="14" t="s">
        <v>35</v>
      </c>
      <c r="AX284" s="14" t="s">
        <v>73</v>
      </c>
      <c r="AY284" s="249" t="s">
        <v>125</v>
      </c>
    </row>
    <row r="285" s="14" customFormat="1">
      <c r="A285" s="14"/>
      <c r="B285" s="239"/>
      <c r="C285" s="240"/>
      <c r="D285" s="230" t="s">
        <v>135</v>
      </c>
      <c r="E285" s="241" t="s">
        <v>19</v>
      </c>
      <c r="F285" s="242" t="s">
        <v>371</v>
      </c>
      <c r="G285" s="240"/>
      <c r="H285" s="243">
        <v>22.989999999999998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9" t="s">
        <v>135</v>
      </c>
      <c r="AU285" s="249" t="s">
        <v>83</v>
      </c>
      <c r="AV285" s="14" t="s">
        <v>83</v>
      </c>
      <c r="AW285" s="14" t="s">
        <v>35</v>
      </c>
      <c r="AX285" s="14" t="s">
        <v>73</v>
      </c>
      <c r="AY285" s="249" t="s">
        <v>125</v>
      </c>
    </row>
    <row r="286" s="14" customFormat="1">
      <c r="A286" s="14"/>
      <c r="B286" s="239"/>
      <c r="C286" s="240"/>
      <c r="D286" s="230" t="s">
        <v>135</v>
      </c>
      <c r="E286" s="241" t="s">
        <v>19</v>
      </c>
      <c r="F286" s="242" t="s">
        <v>372</v>
      </c>
      <c r="G286" s="240"/>
      <c r="H286" s="243">
        <v>17.93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9" t="s">
        <v>135</v>
      </c>
      <c r="AU286" s="249" t="s">
        <v>83</v>
      </c>
      <c r="AV286" s="14" t="s">
        <v>83</v>
      </c>
      <c r="AW286" s="14" t="s">
        <v>35</v>
      </c>
      <c r="AX286" s="14" t="s">
        <v>73</v>
      </c>
      <c r="AY286" s="249" t="s">
        <v>125</v>
      </c>
    </row>
    <row r="287" s="13" customFormat="1">
      <c r="A287" s="13"/>
      <c r="B287" s="228"/>
      <c r="C287" s="229"/>
      <c r="D287" s="230" t="s">
        <v>135</v>
      </c>
      <c r="E287" s="231" t="s">
        <v>19</v>
      </c>
      <c r="F287" s="232" t="s">
        <v>373</v>
      </c>
      <c r="G287" s="229"/>
      <c r="H287" s="231" t="s">
        <v>19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135</v>
      </c>
      <c r="AU287" s="238" t="s">
        <v>83</v>
      </c>
      <c r="AV287" s="13" t="s">
        <v>81</v>
      </c>
      <c r="AW287" s="13" t="s">
        <v>35</v>
      </c>
      <c r="AX287" s="13" t="s">
        <v>73</v>
      </c>
      <c r="AY287" s="238" t="s">
        <v>125</v>
      </c>
    </row>
    <row r="288" s="14" customFormat="1">
      <c r="A288" s="14"/>
      <c r="B288" s="239"/>
      <c r="C288" s="240"/>
      <c r="D288" s="230" t="s">
        <v>135</v>
      </c>
      <c r="E288" s="241" t="s">
        <v>19</v>
      </c>
      <c r="F288" s="242" t="s">
        <v>374</v>
      </c>
      <c r="G288" s="240"/>
      <c r="H288" s="243">
        <v>188.19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9" t="s">
        <v>135</v>
      </c>
      <c r="AU288" s="249" t="s">
        <v>83</v>
      </c>
      <c r="AV288" s="14" t="s">
        <v>83</v>
      </c>
      <c r="AW288" s="14" t="s">
        <v>35</v>
      </c>
      <c r="AX288" s="14" t="s">
        <v>73</v>
      </c>
      <c r="AY288" s="249" t="s">
        <v>125</v>
      </c>
    </row>
    <row r="289" s="14" customFormat="1">
      <c r="A289" s="14"/>
      <c r="B289" s="239"/>
      <c r="C289" s="240"/>
      <c r="D289" s="230" t="s">
        <v>135</v>
      </c>
      <c r="E289" s="241" t="s">
        <v>19</v>
      </c>
      <c r="F289" s="242" t="s">
        <v>375</v>
      </c>
      <c r="G289" s="240"/>
      <c r="H289" s="243">
        <v>184.68000000000001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9" t="s">
        <v>135</v>
      </c>
      <c r="AU289" s="249" t="s">
        <v>83</v>
      </c>
      <c r="AV289" s="14" t="s">
        <v>83</v>
      </c>
      <c r="AW289" s="14" t="s">
        <v>35</v>
      </c>
      <c r="AX289" s="14" t="s">
        <v>73</v>
      </c>
      <c r="AY289" s="249" t="s">
        <v>125</v>
      </c>
    </row>
    <row r="290" s="14" customFormat="1">
      <c r="A290" s="14"/>
      <c r="B290" s="239"/>
      <c r="C290" s="240"/>
      <c r="D290" s="230" t="s">
        <v>135</v>
      </c>
      <c r="E290" s="241" t="s">
        <v>19</v>
      </c>
      <c r="F290" s="242" t="s">
        <v>376</v>
      </c>
      <c r="G290" s="240"/>
      <c r="H290" s="243">
        <v>-1.6799999999999999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9" t="s">
        <v>135</v>
      </c>
      <c r="AU290" s="249" t="s">
        <v>83</v>
      </c>
      <c r="AV290" s="14" t="s">
        <v>83</v>
      </c>
      <c r="AW290" s="14" t="s">
        <v>35</v>
      </c>
      <c r="AX290" s="14" t="s">
        <v>73</v>
      </c>
      <c r="AY290" s="249" t="s">
        <v>125</v>
      </c>
    </row>
    <row r="291" s="13" customFormat="1">
      <c r="A291" s="13"/>
      <c r="B291" s="228"/>
      <c r="C291" s="229"/>
      <c r="D291" s="230" t="s">
        <v>135</v>
      </c>
      <c r="E291" s="231" t="s">
        <v>19</v>
      </c>
      <c r="F291" s="232" t="s">
        <v>377</v>
      </c>
      <c r="G291" s="229"/>
      <c r="H291" s="231" t="s">
        <v>19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8" t="s">
        <v>135</v>
      </c>
      <c r="AU291" s="238" t="s">
        <v>83</v>
      </c>
      <c r="AV291" s="13" t="s">
        <v>81</v>
      </c>
      <c r="AW291" s="13" t="s">
        <v>35</v>
      </c>
      <c r="AX291" s="13" t="s">
        <v>73</v>
      </c>
      <c r="AY291" s="238" t="s">
        <v>125</v>
      </c>
    </row>
    <row r="292" s="14" customFormat="1">
      <c r="A292" s="14"/>
      <c r="B292" s="239"/>
      <c r="C292" s="240"/>
      <c r="D292" s="230" t="s">
        <v>135</v>
      </c>
      <c r="E292" s="241" t="s">
        <v>19</v>
      </c>
      <c r="F292" s="242" t="s">
        <v>378</v>
      </c>
      <c r="G292" s="240"/>
      <c r="H292" s="243">
        <v>62.259999999999998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9" t="s">
        <v>135</v>
      </c>
      <c r="AU292" s="249" t="s">
        <v>83</v>
      </c>
      <c r="AV292" s="14" t="s">
        <v>83</v>
      </c>
      <c r="AW292" s="14" t="s">
        <v>35</v>
      </c>
      <c r="AX292" s="14" t="s">
        <v>73</v>
      </c>
      <c r="AY292" s="249" t="s">
        <v>125</v>
      </c>
    </row>
    <row r="293" s="14" customFormat="1">
      <c r="A293" s="14"/>
      <c r="B293" s="239"/>
      <c r="C293" s="240"/>
      <c r="D293" s="230" t="s">
        <v>135</v>
      </c>
      <c r="E293" s="241" t="s">
        <v>19</v>
      </c>
      <c r="F293" s="242" t="s">
        <v>379</v>
      </c>
      <c r="G293" s="240"/>
      <c r="H293" s="243">
        <v>58.409999999999997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9" t="s">
        <v>135</v>
      </c>
      <c r="AU293" s="249" t="s">
        <v>83</v>
      </c>
      <c r="AV293" s="14" t="s">
        <v>83</v>
      </c>
      <c r="AW293" s="14" t="s">
        <v>35</v>
      </c>
      <c r="AX293" s="14" t="s">
        <v>73</v>
      </c>
      <c r="AY293" s="249" t="s">
        <v>125</v>
      </c>
    </row>
    <row r="294" s="14" customFormat="1">
      <c r="A294" s="14"/>
      <c r="B294" s="239"/>
      <c r="C294" s="240"/>
      <c r="D294" s="230" t="s">
        <v>135</v>
      </c>
      <c r="E294" s="241" t="s">
        <v>19</v>
      </c>
      <c r="F294" s="242" t="s">
        <v>380</v>
      </c>
      <c r="G294" s="240"/>
      <c r="H294" s="243">
        <v>58.119999999999997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9" t="s">
        <v>135</v>
      </c>
      <c r="AU294" s="249" t="s">
        <v>83</v>
      </c>
      <c r="AV294" s="14" t="s">
        <v>83</v>
      </c>
      <c r="AW294" s="14" t="s">
        <v>35</v>
      </c>
      <c r="AX294" s="14" t="s">
        <v>73</v>
      </c>
      <c r="AY294" s="249" t="s">
        <v>125</v>
      </c>
    </row>
    <row r="295" s="14" customFormat="1">
      <c r="A295" s="14"/>
      <c r="B295" s="239"/>
      <c r="C295" s="240"/>
      <c r="D295" s="230" t="s">
        <v>135</v>
      </c>
      <c r="E295" s="241" t="s">
        <v>19</v>
      </c>
      <c r="F295" s="242" t="s">
        <v>381</v>
      </c>
      <c r="G295" s="240"/>
      <c r="H295" s="243">
        <v>55.329999999999998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9" t="s">
        <v>135</v>
      </c>
      <c r="AU295" s="249" t="s">
        <v>83</v>
      </c>
      <c r="AV295" s="14" t="s">
        <v>83</v>
      </c>
      <c r="AW295" s="14" t="s">
        <v>35</v>
      </c>
      <c r="AX295" s="14" t="s">
        <v>73</v>
      </c>
      <c r="AY295" s="249" t="s">
        <v>125</v>
      </c>
    </row>
    <row r="296" s="14" customFormat="1">
      <c r="A296" s="14"/>
      <c r="B296" s="239"/>
      <c r="C296" s="240"/>
      <c r="D296" s="230" t="s">
        <v>135</v>
      </c>
      <c r="E296" s="241" t="s">
        <v>19</v>
      </c>
      <c r="F296" s="242" t="s">
        <v>382</v>
      </c>
      <c r="G296" s="240"/>
      <c r="H296" s="243">
        <v>25.600000000000001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135</v>
      </c>
      <c r="AU296" s="249" t="s">
        <v>83</v>
      </c>
      <c r="AV296" s="14" t="s">
        <v>83</v>
      </c>
      <c r="AW296" s="14" t="s">
        <v>35</v>
      </c>
      <c r="AX296" s="14" t="s">
        <v>73</v>
      </c>
      <c r="AY296" s="249" t="s">
        <v>125</v>
      </c>
    </row>
    <row r="297" s="15" customFormat="1">
      <c r="A297" s="15"/>
      <c r="B297" s="263"/>
      <c r="C297" s="264"/>
      <c r="D297" s="230" t="s">
        <v>135</v>
      </c>
      <c r="E297" s="265" t="s">
        <v>19</v>
      </c>
      <c r="F297" s="266" t="s">
        <v>218</v>
      </c>
      <c r="G297" s="264"/>
      <c r="H297" s="267">
        <v>777.21000000000015</v>
      </c>
      <c r="I297" s="268"/>
      <c r="J297" s="264"/>
      <c r="K297" s="264"/>
      <c r="L297" s="269"/>
      <c r="M297" s="270"/>
      <c r="N297" s="271"/>
      <c r="O297" s="271"/>
      <c r="P297" s="271"/>
      <c r="Q297" s="271"/>
      <c r="R297" s="271"/>
      <c r="S297" s="271"/>
      <c r="T297" s="27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3" t="s">
        <v>135</v>
      </c>
      <c r="AU297" s="273" t="s">
        <v>83</v>
      </c>
      <c r="AV297" s="15" t="s">
        <v>133</v>
      </c>
      <c r="AW297" s="15" t="s">
        <v>35</v>
      </c>
      <c r="AX297" s="15" t="s">
        <v>81</v>
      </c>
      <c r="AY297" s="273" t="s">
        <v>125</v>
      </c>
    </row>
    <row r="298" s="2" customFormat="1" ht="16.5" customHeight="1">
      <c r="A298" s="39"/>
      <c r="B298" s="40"/>
      <c r="C298" s="250" t="s">
        <v>383</v>
      </c>
      <c r="D298" s="250" t="s">
        <v>151</v>
      </c>
      <c r="E298" s="251" t="s">
        <v>384</v>
      </c>
      <c r="F298" s="252" t="s">
        <v>385</v>
      </c>
      <c r="G298" s="253" t="s">
        <v>257</v>
      </c>
      <c r="H298" s="254">
        <v>169.607</v>
      </c>
      <c r="I298" s="255"/>
      <c r="J298" s="256">
        <f>ROUND(I298*H298,2)</f>
        <v>0</v>
      </c>
      <c r="K298" s="252" t="s">
        <v>132</v>
      </c>
      <c r="L298" s="257"/>
      <c r="M298" s="258" t="s">
        <v>19</v>
      </c>
      <c r="N298" s="259" t="s">
        <v>44</v>
      </c>
      <c r="O298" s="85"/>
      <c r="P298" s="224">
        <f>O298*H298</f>
        <v>0</v>
      </c>
      <c r="Q298" s="224">
        <v>1</v>
      </c>
      <c r="R298" s="224">
        <f>Q298*H298</f>
        <v>169.607</v>
      </c>
      <c r="S298" s="224">
        <v>0</v>
      </c>
      <c r="T298" s="22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6" t="s">
        <v>154</v>
      </c>
      <c r="AT298" s="226" t="s">
        <v>151</v>
      </c>
      <c r="AU298" s="226" t="s">
        <v>83</v>
      </c>
      <c r="AY298" s="18" t="s">
        <v>125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8" t="s">
        <v>81</v>
      </c>
      <c r="BK298" s="227">
        <f>ROUND(I298*H298,2)</f>
        <v>0</v>
      </c>
      <c r="BL298" s="18" t="s">
        <v>133</v>
      </c>
      <c r="BM298" s="226" t="s">
        <v>386</v>
      </c>
    </row>
    <row r="299" s="13" customFormat="1">
      <c r="A299" s="13"/>
      <c r="B299" s="228"/>
      <c r="C299" s="229"/>
      <c r="D299" s="230" t="s">
        <v>135</v>
      </c>
      <c r="E299" s="231" t="s">
        <v>19</v>
      </c>
      <c r="F299" s="232" t="s">
        <v>368</v>
      </c>
      <c r="G299" s="229"/>
      <c r="H299" s="231" t="s">
        <v>19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8" t="s">
        <v>135</v>
      </c>
      <c r="AU299" s="238" t="s">
        <v>83</v>
      </c>
      <c r="AV299" s="13" t="s">
        <v>81</v>
      </c>
      <c r="AW299" s="13" t="s">
        <v>35</v>
      </c>
      <c r="AX299" s="13" t="s">
        <v>73</v>
      </c>
      <c r="AY299" s="238" t="s">
        <v>125</v>
      </c>
    </row>
    <row r="300" s="14" customFormat="1">
      <c r="A300" s="14"/>
      <c r="B300" s="239"/>
      <c r="C300" s="240"/>
      <c r="D300" s="230" t="s">
        <v>135</v>
      </c>
      <c r="E300" s="241" t="s">
        <v>19</v>
      </c>
      <c r="F300" s="242" t="s">
        <v>387</v>
      </c>
      <c r="G300" s="240"/>
      <c r="H300" s="243">
        <v>8.4149999999999991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9" t="s">
        <v>135</v>
      </c>
      <c r="AU300" s="249" t="s">
        <v>83</v>
      </c>
      <c r="AV300" s="14" t="s">
        <v>83</v>
      </c>
      <c r="AW300" s="14" t="s">
        <v>35</v>
      </c>
      <c r="AX300" s="14" t="s">
        <v>73</v>
      </c>
      <c r="AY300" s="249" t="s">
        <v>125</v>
      </c>
    </row>
    <row r="301" s="14" customFormat="1">
      <c r="A301" s="14"/>
      <c r="B301" s="239"/>
      <c r="C301" s="240"/>
      <c r="D301" s="230" t="s">
        <v>135</v>
      </c>
      <c r="E301" s="241" t="s">
        <v>19</v>
      </c>
      <c r="F301" s="242" t="s">
        <v>388</v>
      </c>
      <c r="G301" s="240"/>
      <c r="H301" s="243">
        <v>7.3920000000000003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9" t="s">
        <v>135</v>
      </c>
      <c r="AU301" s="249" t="s">
        <v>83</v>
      </c>
      <c r="AV301" s="14" t="s">
        <v>83</v>
      </c>
      <c r="AW301" s="14" t="s">
        <v>35</v>
      </c>
      <c r="AX301" s="14" t="s">
        <v>73</v>
      </c>
      <c r="AY301" s="249" t="s">
        <v>125</v>
      </c>
    </row>
    <row r="302" s="14" customFormat="1">
      <c r="A302" s="14"/>
      <c r="B302" s="239"/>
      <c r="C302" s="240"/>
      <c r="D302" s="230" t="s">
        <v>135</v>
      </c>
      <c r="E302" s="241" t="s">
        <v>19</v>
      </c>
      <c r="F302" s="242" t="s">
        <v>389</v>
      </c>
      <c r="G302" s="240"/>
      <c r="H302" s="243">
        <v>3.4489999999999998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9" t="s">
        <v>135</v>
      </c>
      <c r="AU302" s="249" t="s">
        <v>83</v>
      </c>
      <c r="AV302" s="14" t="s">
        <v>83</v>
      </c>
      <c r="AW302" s="14" t="s">
        <v>35</v>
      </c>
      <c r="AX302" s="14" t="s">
        <v>73</v>
      </c>
      <c r="AY302" s="249" t="s">
        <v>125</v>
      </c>
    </row>
    <row r="303" s="14" customFormat="1">
      <c r="A303" s="14"/>
      <c r="B303" s="239"/>
      <c r="C303" s="240"/>
      <c r="D303" s="230" t="s">
        <v>135</v>
      </c>
      <c r="E303" s="241" t="s">
        <v>19</v>
      </c>
      <c r="F303" s="242" t="s">
        <v>390</v>
      </c>
      <c r="G303" s="240"/>
      <c r="H303" s="243">
        <v>2.6899999999999999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9" t="s">
        <v>135</v>
      </c>
      <c r="AU303" s="249" t="s">
        <v>83</v>
      </c>
      <c r="AV303" s="14" t="s">
        <v>83</v>
      </c>
      <c r="AW303" s="14" t="s">
        <v>35</v>
      </c>
      <c r="AX303" s="14" t="s">
        <v>73</v>
      </c>
      <c r="AY303" s="249" t="s">
        <v>125</v>
      </c>
    </row>
    <row r="304" s="13" customFormat="1">
      <c r="A304" s="13"/>
      <c r="B304" s="228"/>
      <c r="C304" s="229"/>
      <c r="D304" s="230" t="s">
        <v>135</v>
      </c>
      <c r="E304" s="231" t="s">
        <v>19</v>
      </c>
      <c r="F304" s="232" t="s">
        <v>373</v>
      </c>
      <c r="G304" s="229"/>
      <c r="H304" s="231" t="s">
        <v>19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135</v>
      </c>
      <c r="AU304" s="238" t="s">
        <v>83</v>
      </c>
      <c r="AV304" s="13" t="s">
        <v>81</v>
      </c>
      <c r="AW304" s="13" t="s">
        <v>35</v>
      </c>
      <c r="AX304" s="13" t="s">
        <v>73</v>
      </c>
      <c r="AY304" s="238" t="s">
        <v>125</v>
      </c>
    </row>
    <row r="305" s="14" customFormat="1">
      <c r="A305" s="14"/>
      <c r="B305" s="239"/>
      <c r="C305" s="240"/>
      <c r="D305" s="230" t="s">
        <v>135</v>
      </c>
      <c r="E305" s="241" t="s">
        <v>19</v>
      </c>
      <c r="F305" s="242" t="s">
        <v>391</v>
      </c>
      <c r="G305" s="240"/>
      <c r="H305" s="243">
        <v>23.524000000000001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9" t="s">
        <v>135</v>
      </c>
      <c r="AU305" s="249" t="s">
        <v>83</v>
      </c>
      <c r="AV305" s="14" t="s">
        <v>83</v>
      </c>
      <c r="AW305" s="14" t="s">
        <v>35</v>
      </c>
      <c r="AX305" s="14" t="s">
        <v>73</v>
      </c>
      <c r="AY305" s="249" t="s">
        <v>125</v>
      </c>
    </row>
    <row r="306" s="14" customFormat="1">
      <c r="A306" s="14"/>
      <c r="B306" s="239"/>
      <c r="C306" s="240"/>
      <c r="D306" s="230" t="s">
        <v>135</v>
      </c>
      <c r="E306" s="241" t="s">
        <v>19</v>
      </c>
      <c r="F306" s="242" t="s">
        <v>392</v>
      </c>
      <c r="G306" s="240"/>
      <c r="H306" s="243">
        <v>23.085000000000001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9" t="s">
        <v>135</v>
      </c>
      <c r="AU306" s="249" t="s">
        <v>83</v>
      </c>
      <c r="AV306" s="14" t="s">
        <v>83</v>
      </c>
      <c r="AW306" s="14" t="s">
        <v>35</v>
      </c>
      <c r="AX306" s="14" t="s">
        <v>73</v>
      </c>
      <c r="AY306" s="249" t="s">
        <v>125</v>
      </c>
    </row>
    <row r="307" s="14" customFormat="1">
      <c r="A307" s="14"/>
      <c r="B307" s="239"/>
      <c r="C307" s="240"/>
      <c r="D307" s="230" t="s">
        <v>135</v>
      </c>
      <c r="E307" s="241" t="s">
        <v>19</v>
      </c>
      <c r="F307" s="242" t="s">
        <v>393</v>
      </c>
      <c r="G307" s="240"/>
      <c r="H307" s="243">
        <v>-0.20999999999999999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9" t="s">
        <v>135</v>
      </c>
      <c r="AU307" s="249" t="s">
        <v>83</v>
      </c>
      <c r="AV307" s="14" t="s">
        <v>83</v>
      </c>
      <c r="AW307" s="14" t="s">
        <v>35</v>
      </c>
      <c r="AX307" s="14" t="s">
        <v>73</v>
      </c>
      <c r="AY307" s="249" t="s">
        <v>125</v>
      </c>
    </row>
    <row r="308" s="13" customFormat="1">
      <c r="A308" s="13"/>
      <c r="B308" s="228"/>
      <c r="C308" s="229"/>
      <c r="D308" s="230" t="s">
        <v>135</v>
      </c>
      <c r="E308" s="231" t="s">
        <v>19</v>
      </c>
      <c r="F308" s="232" t="s">
        <v>377</v>
      </c>
      <c r="G308" s="229"/>
      <c r="H308" s="231" t="s">
        <v>19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135</v>
      </c>
      <c r="AU308" s="238" t="s">
        <v>83</v>
      </c>
      <c r="AV308" s="13" t="s">
        <v>81</v>
      </c>
      <c r="AW308" s="13" t="s">
        <v>35</v>
      </c>
      <c r="AX308" s="13" t="s">
        <v>73</v>
      </c>
      <c r="AY308" s="238" t="s">
        <v>125</v>
      </c>
    </row>
    <row r="309" s="14" customFormat="1">
      <c r="A309" s="14"/>
      <c r="B309" s="239"/>
      <c r="C309" s="240"/>
      <c r="D309" s="230" t="s">
        <v>135</v>
      </c>
      <c r="E309" s="241" t="s">
        <v>19</v>
      </c>
      <c r="F309" s="242" t="s">
        <v>394</v>
      </c>
      <c r="G309" s="240"/>
      <c r="H309" s="243">
        <v>12.452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9" t="s">
        <v>135</v>
      </c>
      <c r="AU309" s="249" t="s">
        <v>83</v>
      </c>
      <c r="AV309" s="14" t="s">
        <v>83</v>
      </c>
      <c r="AW309" s="14" t="s">
        <v>35</v>
      </c>
      <c r="AX309" s="14" t="s">
        <v>73</v>
      </c>
      <c r="AY309" s="249" t="s">
        <v>125</v>
      </c>
    </row>
    <row r="310" s="14" customFormat="1">
      <c r="A310" s="14"/>
      <c r="B310" s="239"/>
      <c r="C310" s="240"/>
      <c r="D310" s="230" t="s">
        <v>135</v>
      </c>
      <c r="E310" s="241" t="s">
        <v>19</v>
      </c>
      <c r="F310" s="242" t="s">
        <v>395</v>
      </c>
      <c r="G310" s="240"/>
      <c r="H310" s="243">
        <v>11.682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9" t="s">
        <v>135</v>
      </c>
      <c r="AU310" s="249" t="s">
        <v>83</v>
      </c>
      <c r="AV310" s="14" t="s">
        <v>83</v>
      </c>
      <c r="AW310" s="14" t="s">
        <v>35</v>
      </c>
      <c r="AX310" s="14" t="s">
        <v>73</v>
      </c>
      <c r="AY310" s="249" t="s">
        <v>125</v>
      </c>
    </row>
    <row r="311" s="14" customFormat="1">
      <c r="A311" s="14"/>
      <c r="B311" s="239"/>
      <c r="C311" s="240"/>
      <c r="D311" s="230" t="s">
        <v>135</v>
      </c>
      <c r="E311" s="241" t="s">
        <v>19</v>
      </c>
      <c r="F311" s="242" t="s">
        <v>396</v>
      </c>
      <c r="G311" s="240"/>
      <c r="H311" s="243">
        <v>11.624000000000001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9" t="s">
        <v>135</v>
      </c>
      <c r="AU311" s="249" t="s">
        <v>83</v>
      </c>
      <c r="AV311" s="14" t="s">
        <v>83</v>
      </c>
      <c r="AW311" s="14" t="s">
        <v>35</v>
      </c>
      <c r="AX311" s="14" t="s">
        <v>73</v>
      </c>
      <c r="AY311" s="249" t="s">
        <v>125</v>
      </c>
    </row>
    <row r="312" s="14" customFormat="1">
      <c r="A312" s="14"/>
      <c r="B312" s="239"/>
      <c r="C312" s="240"/>
      <c r="D312" s="230" t="s">
        <v>135</v>
      </c>
      <c r="E312" s="241" t="s">
        <v>19</v>
      </c>
      <c r="F312" s="242" t="s">
        <v>397</v>
      </c>
      <c r="G312" s="240"/>
      <c r="H312" s="243">
        <v>11.066000000000001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9" t="s">
        <v>135</v>
      </c>
      <c r="AU312" s="249" t="s">
        <v>83</v>
      </c>
      <c r="AV312" s="14" t="s">
        <v>83</v>
      </c>
      <c r="AW312" s="14" t="s">
        <v>35</v>
      </c>
      <c r="AX312" s="14" t="s">
        <v>73</v>
      </c>
      <c r="AY312" s="249" t="s">
        <v>125</v>
      </c>
    </row>
    <row r="313" s="14" customFormat="1">
      <c r="A313" s="14"/>
      <c r="B313" s="239"/>
      <c r="C313" s="240"/>
      <c r="D313" s="230" t="s">
        <v>135</v>
      </c>
      <c r="E313" s="241" t="s">
        <v>19</v>
      </c>
      <c r="F313" s="242" t="s">
        <v>398</v>
      </c>
      <c r="G313" s="240"/>
      <c r="H313" s="243">
        <v>5.1200000000000001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9" t="s">
        <v>135</v>
      </c>
      <c r="AU313" s="249" t="s">
        <v>83</v>
      </c>
      <c r="AV313" s="14" t="s">
        <v>83</v>
      </c>
      <c r="AW313" s="14" t="s">
        <v>35</v>
      </c>
      <c r="AX313" s="14" t="s">
        <v>73</v>
      </c>
      <c r="AY313" s="249" t="s">
        <v>125</v>
      </c>
    </row>
    <row r="314" s="15" customFormat="1">
      <c r="A314" s="15"/>
      <c r="B314" s="263"/>
      <c r="C314" s="264"/>
      <c r="D314" s="230" t="s">
        <v>135</v>
      </c>
      <c r="E314" s="265" t="s">
        <v>19</v>
      </c>
      <c r="F314" s="266" t="s">
        <v>218</v>
      </c>
      <c r="G314" s="264"/>
      <c r="H314" s="267">
        <v>120.28900000000002</v>
      </c>
      <c r="I314" s="268"/>
      <c r="J314" s="264"/>
      <c r="K314" s="264"/>
      <c r="L314" s="269"/>
      <c r="M314" s="270"/>
      <c r="N314" s="271"/>
      <c r="O314" s="271"/>
      <c r="P314" s="271"/>
      <c r="Q314" s="271"/>
      <c r="R314" s="271"/>
      <c r="S314" s="271"/>
      <c r="T314" s="27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3" t="s">
        <v>135</v>
      </c>
      <c r="AU314" s="273" t="s">
        <v>83</v>
      </c>
      <c r="AV314" s="15" t="s">
        <v>133</v>
      </c>
      <c r="AW314" s="15" t="s">
        <v>35</v>
      </c>
      <c r="AX314" s="15" t="s">
        <v>81</v>
      </c>
      <c r="AY314" s="273" t="s">
        <v>125</v>
      </c>
    </row>
    <row r="315" s="14" customFormat="1">
      <c r="A315" s="14"/>
      <c r="B315" s="239"/>
      <c r="C315" s="240"/>
      <c r="D315" s="230" t="s">
        <v>135</v>
      </c>
      <c r="E315" s="240"/>
      <c r="F315" s="242" t="s">
        <v>399</v>
      </c>
      <c r="G315" s="240"/>
      <c r="H315" s="243">
        <v>169.607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9" t="s">
        <v>135</v>
      </c>
      <c r="AU315" s="249" t="s">
        <v>83</v>
      </c>
      <c r="AV315" s="14" t="s">
        <v>83</v>
      </c>
      <c r="AW315" s="14" t="s">
        <v>4</v>
      </c>
      <c r="AX315" s="14" t="s">
        <v>81</v>
      </c>
      <c r="AY315" s="249" t="s">
        <v>125</v>
      </c>
    </row>
    <row r="316" s="2" customFormat="1" ht="21.75" customHeight="1">
      <c r="A316" s="39"/>
      <c r="B316" s="40"/>
      <c r="C316" s="215" t="s">
        <v>400</v>
      </c>
      <c r="D316" s="215" t="s">
        <v>128</v>
      </c>
      <c r="E316" s="216" t="s">
        <v>401</v>
      </c>
      <c r="F316" s="217" t="s">
        <v>402</v>
      </c>
      <c r="G316" s="218" t="s">
        <v>182</v>
      </c>
      <c r="H316" s="219">
        <v>3</v>
      </c>
      <c r="I316" s="220"/>
      <c r="J316" s="221">
        <f>ROUND(I316*H316,2)</f>
        <v>0</v>
      </c>
      <c r="K316" s="217" t="s">
        <v>132</v>
      </c>
      <c r="L316" s="45"/>
      <c r="M316" s="222" t="s">
        <v>19</v>
      </c>
      <c r="N316" s="223" t="s">
        <v>44</v>
      </c>
      <c r="O316" s="85"/>
      <c r="P316" s="224">
        <f>O316*H316</f>
        <v>0</v>
      </c>
      <c r="Q316" s="224">
        <v>0.00029999999999999997</v>
      </c>
      <c r="R316" s="224">
        <f>Q316*H316</f>
        <v>0.00089999999999999998</v>
      </c>
      <c r="S316" s="224">
        <v>0</v>
      </c>
      <c r="T316" s="22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6" t="s">
        <v>224</v>
      </c>
      <c r="AT316" s="226" t="s">
        <v>128</v>
      </c>
      <c r="AU316" s="226" t="s">
        <v>83</v>
      </c>
      <c r="AY316" s="18" t="s">
        <v>125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8" t="s">
        <v>81</v>
      </c>
      <c r="BK316" s="227">
        <f>ROUND(I316*H316,2)</f>
        <v>0</v>
      </c>
      <c r="BL316" s="18" t="s">
        <v>224</v>
      </c>
      <c r="BM316" s="226" t="s">
        <v>403</v>
      </c>
    </row>
    <row r="317" s="13" customFormat="1">
      <c r="A317" s="13"/>
      <c r="B317" s="228"/>
      <c r="C317" s="229"/>
      <c r="D317" s="230" t="s">
        <v>135</v>
      </c>
      <c r="E317" s="231" t="s">
        <v>19</v>
      </c>
      <c r="F317" s="232" t="s">
        <v>404</v>
      </c>
      <c r="G317" s="229"/>
      <c r="H317" s="231" t="s">
        <v>19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8" t="s">
        <v>135</v>
      </c>
      <c r="AU317" s="238" t="s">
        <v>83</v>
      </c>
      <c r="AV317" s="13" t="s">
        <v>81</v>
      </c>
      <c r="AW317" s="13" t="s">
        <v>35</v>
      </c>
      <c r="AX317" s="13" t="s">
        <v>73</v>
      </c>
      <c r="AY317" s="238" t="s">
        <v>125</v>
      </c>
    </row>
    <row r="318" s="14" customFormat="1">
      <c r="A318" s="14"/>
      <c r="B318" s="239"/>
      <c r="C318" s="240"/>
      <c r="D318" s="230" t="s">
        <v>135</v>
      </c>
      <c r="E318" s="241" t="s">
        <v>19</v>
      </c>
      <c r="F318" s="242" t="s">
        <v>126</v>
      </c>
      <c r="G318" s="240"/>
      <c r="H318" s="243">
        <v>3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9" t="s">
        <v>135</v>
      </c>
      <c r="AU318" s="249" t="s">
        <v>83</v>
      </c>
      <c r="AV318" s="14" t="s">
        <v>83</v>
      </c>
      <c r="AW318" s="14" t="s">
        <v>35</v>
      </c>
      <c r="AX318" s="14" t="s">
        <v>81</v>
      </c>
      <c r="AY318" s="249" t="s">
        <v>125</v>
      </c>
    </row>
    <row r="319" s="2" customFormat="1" ht="21.75" customHeight="1">
      <c r="A319" s="39"/>
      <c r="B319" s="40"/>
      <c r="C319" s="250" t="s">
        <v>405</v>
      </c>
      <c r="D319" s="250" t="s">
        <v>151</v>
      </c>
      <c r="E319" s="251" t="s">
        <v>306</v>
      </c>
      <c r="F319" s="252" t="s">
        <v>307</v>
      </c>
      <c r="G319" s="253" t="s">
        <v>131</v>
      </c>
      <c r="H319" s="254">
        <v>2.1000000000000001</v>
      </c>
      <c r="I319" s="255"/>
      <c r="J319" s="256">
        <f>ROUND(I319*H319,2)</f>
        <v>0</v>
      </c>
      <c r="K319" s="252" t="s">
        <v>132</v>
      </c>
      <c r="L319" s="257"/>
      <c r="M319" s="258" t="s">
        <v>19</v>
      </c>
      <c r="N319" s="259" t="s">
        <v>44</v>
      </c>
      <c r="O319" s="85"/>
      <c r="P319" s="224">
        <f>O319*H319</f>
        <v>0</v>
      </c>
      <c r="Q319" s="224">
        <v>0.0047000000000000002</v>
      </c>
      <c r="R319" s="224">
        <f>Q319*H319</f>
        <v>0.0098700000000000003</v>
      </c>
      <c r="S319" s="224">
        <v>0</v>
      </c>
      <c r="T319" s="22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6" t="s">
        <v>308</v>
      </c>
      <c r="AT319" s="226" t="s">
        <v>151</v>
      </c>
      <c r="AU319" s="226" t="s">
        <v>83</v>
      </c>
      <c r="AY319" s="18" t="s">
        <v>125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8" t="s">
        <v>81</v>
      </c>
      <c r="BK319" s="227">
        <f>ROUND(I319*H319,2)</f>
        <v>0</v>
      </c>
      <c r="BL319" s="18" t="s">
        <v>224</v>
      </c>
      <c r="BM319" s="226" t="s">
        <v>406</v>
      </c>
    </row>
    <row r="320" s="14" customFormat="1">
      <c r="A320" s="14"/>
      <c r="B320" s="239"/>
      <c r="C320" s="240"/>
      <c r="D320" s="230" t="s">
        <v>135</v>
      </c>
      <c r="E320" s="240"/>
      <c r="F320" s="242" t="s">
        <v>407</v>
      </c>
      <c r="G320" s="240"/>
      <c r="H320" s="243">
        <v>2.1000000000000001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9" t="s">
        <v>135</v>
      </c>
      <c r="AU320" s="249" t="s">
        <v>83</v>
      </c>
      <c r="AV320" s="14" t="s">
        <v>83</v>
      </c>
      <c r="AW320" s="14" t="s">
        <v>4</v>
      </c>
      <c r="AX320" s="14" t="s">
        <v>81</v>
      </c>
      <c r="AY320" s="249" t="s">
        <v>125</v>
      </c>
    </row>
    <row r="321" s="2" customFormat="1" ht="21.75" customHeight="1">
      <c r="A321" s="39"/>
      <c r="B321" s="40"/>
      <c r="C321" s="215" t="s">
        <v>408</v>
      </c>
      <c r="D321" s="215" t="s">
        <v>128</v>
      </c>
      <c r="E321" s="216" t="s">
        <v>409</v>
      </c>
      <c r="F321" s="217" t="s">
        <v>410</v>
      </c>
      <c r="G321" s="218" t="s">
        <v>131</v>
      </c>
      <c r="H321" s="219">
        <v>272.71300000000002</v>
      </c>
      <c r="I321" s="220"/>
      <c r="J321" s="221">
        <f>ROUND(I321*H321,2)</f>
        <v>0</v>
      </c>
      <c r="K321" s="217" t="s">
        <v>132</v>
      </c>
      <c r="L321" s="45"/>
      <c r="M321" s="222" t="s">
        <v>19</v>
      </c>
      <c r="N321" s="223" t="s">
        <v>44</v>
      </c>
      <c r="O321" s="85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6" t="s">
        <v>224</v>
      </c>
      <c r="AT321" s="226" t="s">
        <v>128</v>
      </c>
      <c r="AU321" s="226" t="s">
        <v>83</v>
      </c>
      <c r="AY321" s="18" t="s">
        <v>125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8" t="s">
        <v>81</v>
      </c>
      <c r="BK321" s="227">
        <f>ROUND(I321*H321,2)</f>
        <v>0</v>
      </c>
      <c r="BL321" s="18" t="s">
        <v>224</v>
      </c>
      <c r="BM321" s="226" t="s">
        <v>411</v>
      </c>
    </row>
    <row r="322" s="13" customFormat="1">
      <c r="A322" s="13"/>
      <c r="B322" s="228"/>
      <c r="C322" s="229"/>
      <c r="D322" s="230" t="s">
        <v>135</v>
      </c>
      <c r="E322" s="231" t="s">
        <v>19</v>
      </c>
      <c r="F322" s="232" t="s">
        <v>144</v>
      </c>
      <c r="G322" s="229"/>
      <c r="H322" s="231" t="s">
        <v>19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8" t="s">
        <v>135</v>
      </c>
      <c r="AU322" s="238" t="s">
        <v>83</v>
      </c>
      <c r="AV322" s="13" t="s">
        <v>81</v>
      </c>
      <c r="AW322" s="13" t="s">
        <v>35</v>
      </c>
      <c r="AX322" s="13" t="s">
        <v>73</v>
      </c>
      <c r="AY322" s="238" t="s">
        <v>125</v>
      </c>
    </row>
    <row r="323" s="14" customFormat="1">
      <c r="A323" s="14"/>
      <c r="B323" s="239"/>
      <c r="C323" s="240"/>
      <c r="D323" s="230" t="s">
        <v>135</v>
      </c>
      <c r="E323" s="241" t="s">
        <v>19</v>
      </c>
      <c r="F323" s="242" t="s">
        <v>412</v>
      </c>
      <c r="G323" s="240"/>
      <c r="H323" s="243">
        <v>206.625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9" t="s">
        <v>135</v>
      </c>
      <c r="AU323" s="249" t="s">
        <v>83</v>
      </c>
      <c r="AV323" s="14" t="s">
        <v>83</v>
      </c>
      <c r="AW323" s="14" t="s">
        <v>35</v>
      </c>
      <c r="AX323" s="14" t="s">
        <v>73</v>
      </c>
      <c r="AY323" s="249" t="s">
        <v>125</v>
      </c>
    </row>
    <row r="324" s="13" customFormat="1">
      <c r="A324" s="13"/>
      <c r="B324" s="228"/>
      <c r="C324" s="229"/>
      <c r="D324" s="230" t="s">
        <v>135</v>
      </c>
      <c r="E324" s="231" t="s">
        <v>19</v>
      </c>
      <c r="F324" s="232" t="s">
        <v>324</v>
      </c>
      <c r="G324" s="229"/>
      <c r="H324" s="231" t="s">
        <v>19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8" t="s">
        <v>135</v>
      </c>
      <c r="AU324" s="238" t="s">
        <v>83</v>
      </c>
      <c r="AV324" s="13" t="s">
        <v>81</v>
      </c>
      <c r="AW324" s="13" t="s">
        <v>35</v>
      </c>
      <c r="AX324" s="13" t="s">
        <v>73</v>
      </c>
      <c r="AY324" s="238" t="s">
        <v>125</v>
      </c>
    </row>
    <row r="325" s="14" customFormat="1">
      <c r="A325" s="14"/>
      <c r="B325" s="239"/>
      <c r="C325" s="240"/>
      <c r="D325" s="230" t="s">
        <v>135</v>
      </c>
      <c r="E325" s="241" t="s">
        <v>19</v>
      </c>
      <c r="F325" s="242" t="s">
        <v>413</v>
      </c>
      <c r="G325" s="240"/>
      <c r="H325" s="243">
        <v>52.079999999999998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9" t="s">
        <v>135</v>
      </c>
      <c r="AU325" s="249" t="s">
        <v>83</v>
      </c>
      <c r="AV325" s="14" t="s">
        <v>83</v>
      </c>
      <c r="AW325" s="14" t="s">
        <v>35</v>
      </c>
      <c r="AX325" s="14" t="s">
        <v>73</v>
      </c>
      <c r="AY325" s="249" t="s">
        <v>125</v>
      </c>
    </row>
    <row r="326" s="13" customFormat="1">
      <c r="A326" s="13"/>
      <c r="B326" s="228"/>
      <c r="C326" s="229"/>
      <c r="D326" s="230" t="s">
        <v>135</v>
      </c>
      <c r="E326" s="231" t="s">
        <v>19</v>
      </c>
      <c r="F326" s="232" t="s">
        <v>164</v>
      </c>
      <c r="G326" s="229"/>
      <c r="H326" s="231" t="s">
        <v>19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8" t="s">
        <v>135</v>
      </c>
      <c r="AU326" s="238" t="s">
        <v>83</v>
      </c>
      <c r="AV326" s="13" t="s">
        <v>81</v>
      </c>
      <c r="AW326" s="13" t="s">
        <v>35</v>
      </c>
      <c r="AX326" s="13" t="s">
        <v>73</v>
      </c>
      <c r="AY326" s="238" t="s">
        <v>125</v>
      </c>
    </row>
    <row r="327" s="14" customFormat="1">
      <c r="A327" s="14"/>
      <c r="B327" s="239"/>
      <c r="C327" s="240"/>
      <c r="D327" s="230" t="s">
        <v>135</v>
      </c>
      <c r="E327" s="241" t="s">
        <v>19</v>
      </c>
      <c r="F327" s="242" t="s">
        <v>414</v>
      </c>
      <c r="G327" s="240"/>
      <c r="H327" s="243">
        <v>3.5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9" t="s">
        <v>135</v>
      </c>
      <c r="AU327" s="249" t="s">
        <v>83</v>
      </c>
      <c r="AV327" s="14" t="s">
        <v>83</v>
      </c>
      <c r="AW327" s="14" t="s">
        <v>35</v>
      </c>
      <c r="AX327" s="14" t="s">
        <v>73</v>
      </c>
      <c r="AY327" s="249" t="s">
        <v>125</v>
      </c>
    </row>
    <row r="328" s="13" customFormat="1">
      <c r="A328" s="13"/>
      <c r="B328" s="228"/>
      <c r="C328" s="229"/>
      <c r="D328" s="230" t="s">
        <v>135</v>
      </c>
      <c r="E328" s="231" t="s">
        <v>19</v>
      </c>
      <c r="F328" s="232" t="s">
        <v>331</v>
      </c>
      <c r="G328" s="229"/>
      <c r="H328" s="231" t="s">
        <v>19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8" t="s">
        <v>135</v>
      </c>
      <c r="AU328" s="238" t="s">
        <v>83</v>
      </c>
      <c r="AV328" s="13" t="s">
        <v>81</v>
      </c>
      <c r="AW328" s="13" t="s">
        <v>35</v>
      </c>
      <c r="AX328" s="13" t="s">
        <v>73</v>
      </c>
      <c r="AY328" s="238" t="s">
        <v>125</v>
      </c>
    </row>
    <row r="329" s="14" customFormat="1">
      <c r="A329" s="14"/>
      <c r="B329" s="239"/>
      <c r="C329" s="240"/>
      <c r="D329" s="230" t="s">
        <v>135</v>
      </c>
      <c r="E329" s="241" t="s">
        <v>19</v>
      </c>
      <c r="F329" s="242" t="s">
        <v>415</v>
      </c>
      <c r="G329" s="240"/>
      <c r="H329" s="243">
        <v>0.80000000000000004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9" t="s">
        <v>135</v>
      </c>
      <c r="AU329" s="249" t="s">
        <v>83</v>
      </c>
      <c r="AV329" s="14" t="s">
        <v>83</v>
      </c>
      <c r="AW329" s="14" t="s">
        <v>35</v>
      </c>
      <c r="AX329" s="14" t="s">
        <v>73</v>
      </c>
      <c r="AY329" s="249" t="s">
        <v>125</v>
      </c>
    </row>
    <row r="330" s="14" customFormat="1">
      <c r="A330" s="14"/>
      <c r="B330" s="239"/>
      <c r="C330" s="240"/>
      <c r="D330" s="230" t="s">
        <v>135</v>
      </c>
      <c r="E330" s="241" t="s">
        <v>19</v>
      </c>
      <c r="F330" s="242" t="s">
        <v>416</v>
      </c>
      <c r="G330" s="240"/>
      <c r="H330" s="243">
        <v>1.9079999999999999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9" t="s">
        <v>135</v>
      </c>
      <c r="AU330" s="249" t="s">
        <v>83</v>
      </c>
      <c r="AV330" s="14" t="s">
        <v>83</v>
      </c>
      <c r="AW330" s="14" t="s">
        <v>35</v>
      </c>
      <c r="AX330" s="14" t="s">
        <v>73</v>
      </c>
      <c r="AY330" s="249" t="s">
        <v>125</v>
      </c>
    </row>
    <row r="331" s="13" customFormat="1">
      <c r="A331" s="13"/>
      <c r="B331" s="228"/>
      <c r="C331" s="229"/>
      <c r="D331" s="230" t="s">
        <v>135</v>
      </c>
      <c r="E331" s="231" t="s">
        <v>19</v>
      </c>
      <c r="F331" s="232" t="s">
        <v>149</v>
      </c>
      <c r="G331" s="229"/>
      <c r="H331" s="231" t="s">
        <v>19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8" t="s">
        <v>135</v>
      </c>
      <c r="AU331" s="238" t="s">
        <v>83</v>
      </c>
      <c r="AV331" s="13" t="s">
        <v>81</v>
      </c>
      <c r="AW331" s="13" t="s">
        <v>35</v>
      </c>
      <c r="AX331" s="13" t="s">
        <v>73</v>
      </c>
      <c r="AY331" s="238" t="s">
        <v>125</v>
      </c>
    </row>
    <row r="332" s="14" customFormat="1">
      <c r="A332" s="14"/>
      <c r="B332" s="239"/>
      <c r="C332" s="240"/>
      <c r="D332" s="230" t="s">
        <v>135</v>
      </c>
      <c r="E332" s="241" t="s">
        <v>19</v>
      </c>
      <c r="F332" s="242" t="s">
        <v>417</v>
      </c>
      <c r="G332" s="240"/>
      <c r="H332" s="243">
        <v>7.7999999999999998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9" t="s">
        <v>135</v>
      </c>
      <c r="AU332" s="249" t="s">
        <v>83</v>
      </c>
      <c r="AV332" s="14" t="s">
        <v>83</v>
      </c>
      <c r="AW332" s="14" t="s">
        <v>35</v>
      </c>
      <c r="AX332" s="14" t="s">
        <v>73</v>
      </c>
      <c r="AY332" s="249" t="s">
        <v>125</v>
      </c>
    </row>
    <row r="333" s="15" customFormat="1">
      <c r="A333" s="15"/>
      <c r="B333" s="263"/>
      <c r="C333" s="264"/>
      <c r="D333" s="230" t="s">
        <v>135</v>
      </c>
      <c r="E333" s="265" t="s">
        <v>19</v>
      </c>
      <c r="F333" s="266" t="s">
        <v>218</v>
      </c>
      <c r="G333" s="264"/>
      <c r="H333" s="267">
        <v>272.71300000000002</v>
      </c>
      <c r="I333" s="268"/>
      <c r="J333" s="264"/>
      <c r="K333" s="264"/>
      <c r="L333" s="269"/>
      <c r="M333" s="270"/>
      <c r="N333" s="271"/>
      <c r="O333" s="271"/>
      <c r="P333" s="271"/>
      <c r="Q333" s="271"/>
      <c r="R333" s="271"/>
      <c r="S333" s="271"/>
      <c r="T333" s="272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3" t="s">
        <v>135</v>
      </c>
      <c r="AU333" s="273" t="s">
        <v>83</v>
      </c>
      <c r="AV333" s="15" t="s">
        <v>133</v>
      </c>
      <c r="AW333" s="15" t="s">
        <v>35</v>
      </c>
      <c r="AX333" s="15" t="s">
        <v>81</v>
      </c>
      <c r="AY333" s="273" t="s">
        <v>125</v>
      </c>
    </row>
    <row r="334" s="2" customFormat="1" ht="16.5" customHeight="1">
      <c r="A334" s="39"/>
      <c r="B334" s="40"/>
      <c r="C334" s="250" t="s">
        <v>418</v>
      </c>
      <c r="D334" s="250" t="s">
        <v>151</v>
      </c>
      <c r="E334" s="251" t="s">
        <v>296</v>
      </c>
      <c r="F334" s="252" t="s">
        <v>297</v>
      </c>
      <c r="G334" s="253" t="s">
        <v>298</v>
      </c>
      <c r="H334" s="254">
        <v>95.450000000000003</v>
      </c>
      <c r="I334" s="255"/>
      <c r="J334" s="256">
        <f>ROUND(I334*H334,2)</f>
        <v>0</v>
      </c>
      <c r="K334" s="252" t="s">
        <v>132</v>
      </c>
      <c r="L334" s="257"/>
      <c r="M334" s="258" t="s">
        <v>19</v>
      </c>
      <c r="N334" s="259" t="s">
        <v>44</v>
      </c>
      <c r="O334" s="85"/>
      <c r="P334" s="224">
        <f>O334*H334</f>
        <v>0</v>
      </c>
      <c r="Q334" s="224">
        <v>0.001</v>
      </c>
      <c r="R334" s="224">
        <f>Q334*H334</f>
        <v>0.095450000000000007</v>
      </c>
      <c r="S334" s="224">
        <v>0</v>
      </c>
      <c r="T334" s="22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6" t="s">
        <v>308</v>
      </c>
      <c r="AT334" s="226" t="s">
        <v>151</v>
      </c>
      <c r="AU334" s="226" t="s">
        <v>83</v>
      </c>
      <c r="AY334" s="18" t="s">
        <v>125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8" t="s">
        <v>81</v>
      </c>
      <c r="BK334" s="227">
        <f>ROUND(I334*H334,2)</f>
        <v>0</v>
      </c>
      <c r="BL334" s="18" t="s">
        <v>224</v>
      </c>
      <c r="BM334" s="226" t="s">
        <v>419</v>
      </c>
    </row>
    <row r="335" s="14" customFormat="1">
      <c r="A335" s="14"/>
      <c r="B335" s="239"/>
      <c r="C335" s="240"/>
      <c r="D335" s="230" t="s">
        <v>135</v>
      </c>
      <c r="E335" s="240"/>
      <c r="F335" s="242" t="s">
        <v>420</v>
      </c>
      <c r="G335" s="240"/>
      <c r="H335" s="243">
        <v>95.450000000000003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9" t="s">
        <v>135</v>
      </c>
      <c r="AU335" s="249" t="s">
        <v>83</v>
      </c>
      <c r="AV335" s="14" t="s">
        <v>83</v>
      </c>
      <c r="AW335" s="14" t="s">
        <v>4</v>
      </c>
      <c r="AX335" s="14" t="s">
        <v>81</v>
      </c>
      <c r="AY335" s="249" t="s">
        <v>125</v>
      </c>
    </row>
    <row r="336" s="2" customFormat="1" ht="21.75" customHeight="1">
      <c r="A336" s="39"/>
      <c r="B336" s="40"/>
      <c r="C336" s="215" t="s">
        <v>421</v>
      </c>
      <c r="D336" s="215" t="s">
        <v>128</v>
      </c>
      <c r="E336" s="216" t="s">
        <v>422</v>
      </c>
      <c r="F336" s="217" t="s">
        <v>423</v>
      </c>
      <c r="G336" s="218" t="s">
        <v>131</v>
      </c>
      <c r="H336" s="219">
        <v>272.71300000000002</v>
      </c>
      <c r="I336" s="220"/>
      <c r="J336" s="221">
        <f>ROUND(I336*H336,2)</f>
        <v>0</v>
      </c>
      <c r="K336" s="217" t="s">
        <v>132</v>
      </c>
      <c r="L336" s="45"/>
      <c r="M336" s="222" t="s">
        <v>19</v>
      </c>
      <c r="N336" s="223" t="s">
        <v>44</v>
      </c>
      <c r="O336" s="85"/>
      <c r="P336" s="224">
        <f>O336*H336</f>
        <v>0</v>
      </c>
      <c r="Q336" s="224">
        <v>0.00093999999999999997</v>
      </c>
      <c r="R336" s="224">
        <f>Q336*H336</f>
        <v>0.25635022000000002</v>
      </c>
      <c r="S336" s="224">
        <v>0</v>
      </c>
      <c r="T336" s="22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6" t="s">
        <v>224</v>
      </c>
      <c r="AT336" s="226" t="s">
        <v>128</v>
      </c>
      <c r="AU336" s="226" t="s">
        <v>83</v>
      </c>
      <c r="AY336" s="18" t="s">
        <v>125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8" t="s">
        <v>81</v>
      </c>
      <c r="BK336" s="227">
        <f>ROUND(I336*H336,2)</f>
        <v>0</v>
      </c>
      <c r="BL336" s="18" t="s">
        <v>224</v>
      </c>
      <c r="BM336" s="226" t="s">
        <v>424</v>
      </c>
    </row>
    <row r="337" s="13" customFormat="1">
      <c r="A337" s="13"/>
      <c r="B337" s="228"/>
      <c r="C337" s="229"/>
      <c r="D337" s="230" t="s">
        <v>135</v>
      </c>
      <c r="E337" s="231" t="s">
        <v>19</v>
      </c>
      <c r="F337" s="232" t="s">
        <v>144</v>
      </c>
      <c r="G337" s="229"/>
      <c r="H337" s="231" t="s">
        <v>19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8" t="s">
        <v>135</v>
      </c>
      <c r="AU337" s="238" t="s">
        <v>83</v>
      </c>
      <c r="AV337" s="13" t="s">
        <v>81</v>
      </c>
      <c r="AW337" s="13" t="s">
        <v>35</v>
      </c>
      <c r="AX337" s="13" t="s">
        <v>73</v>
      </c>
      <c r="AY337" s="238" t="s">
        <v>125</v>
      </c>
    </row>
    <row r="338" s="14" customFormat="1">
      <c r="A338" s="14"/>
      <c r="B338" s="239"/>
      <c r="C338" s="240"/>
      <c r="D338" s="230" t="s">
        <v>135</v>
      </c>
      <c r="E338" s="241" t="s">
        <v>19</v>
      </c>
      <c r="F338" s="242" t="s">
        <v>412</v>
      </c>
      <c r="G338" s="240"/>
      <c r="H338" s="243">
        <v>206.625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9" t="s">
        <v>135</v>
      </c>
      <c r="AU338" s="249" t="s">
        <v>83</v>
      </c>
      <c r="AV338" s="14" t="s">
        <v>83</v>
      </c>
      <c r="AW338" s="14" t="s">
        <v>35</v>
      </c>
      <c r="AX338" s="14" t="s">
        <v>73</v>
      </c>
      <c r="AY338" s="249" t="s">
        <v>125</v>
      </c>
    </row>
    <row r="339" s="13" customFormat="1">
      <c r="A339" s="13"/>
      <c r="B339" s="228"/>
      <c r="C339" s="229"/>
      <c r="D339" s="230" t="s">
        <v>135</v>
      </c>
      <c r="E339" s="231" t="s">
        <v>19</v>
      </c>
      <c r="F339" s="232" t="s">
        <v>324</v>
      </c>
      <c r="G339" s="229"/>
      <c r="H339" s="231" t="s">
        <v>19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135</v>
      </c>
      <c r="AU339" s="238" t="s">
        <v>83</v>
      </c>
      <c r="AV339" s="13" t="s">
        <v>81</v>
      </c>
      <c r="AW339" s="13" t="s">
        <v>35</v>
      </c>
      <c r="AX339" s="13" t="s">
        <v>73</v>
      </c>
      <c r="AY339" s="238" t="s">
        <v>125</v>
      </c>
    </row>
    <row r="340" s="14" customFormat="1">
      <c r="A340" s="14"/>
      <c r="B340" s="239"/>
      <c r="C340" s="240"/>
      <c r="D340" s="230" t="s">
        <v>135</v>
      </c>
      <c r="E340" s="241" t="s">
        <v>19</v>
      </c>
      <c r="F340" s="242" t="s">
        <v>413</v>
      </c>
      <c r="G340" s="240"/>
      <c r="H340" s="243">
        <v>52.079999999999998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9" t="s">
        <v>135</v>
      </c>
      <c r="AU340" s="249" t="s">
        <v>83</v>
      </c>
      <c r="AV340" s="14" t="s">
        <v>83</v>
      </c>
      <c r="AW340" s="14" t="s">
        <v>35</v>
      </c>
      <c r="AX340" s="14" t="s">
        <v>73</v>
      </c>
      <c r="AY340" s="249" t="s">
        <v>125</v>
      </c>
    </row>
    <row r="341" s="13" customFormat="1">
      <c r="A341" s="13"/>
      <c r="B341" s="228"/>
      <c r="C341" s="229"/>
      <c r="D341" s="230" t="s">
        <v>135</v>
      </c>
      <c r="E341" s="231" t="s">
        <v>19</v>
      </c>
      <c r="F341" s="232" t="s">
        <v>164</v>
      </c>
      <c r="G341" s="229"/>
      <c r="H341" s="231" t="s">
        <v>19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8" t="s">
        <v>135</v>
      </c>
      <c r="AU341" s="238" t="s">
        <v>83</v>
      </c>
      <c r="AV341" s="13" t="s">
        <v>81</v>
      </c>
      <c r="AW341" s="13" t="s">
        <v>35</v>
      </c>
      <c r="AX341" s="13" t="s">
        <v>73</v>
      </c>
      <c r="AY341" s="238" t="s">
        <v>125</v>
      </c>
    </row>
    <row r="342" s="14" customFormat="1">
      <c r="A342" s="14"/>
      <c r="B342" s="239"/>
      <c r="C342" s="240"/>
      <c r="D342" s="230" t="s">
        <v>135</v>
      </c>
      <c r="E342" s="241" t="s">
        <v>19</v>
      </c>
      <c r="F342" s="242" t="s">
        <v>414</v>
      </c>
      <c r="G342" s="240"/>
      <c r="H342" s="243">
        <v>3.5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9" t="s">
        <v>135</v>
      </c>
      <c r="AU342" s="249" t="s">
        <v>83</v>
      </c>
      <c r="AV342" s="14" t="s">
        <v>83</v>
      </c>
      <c r="AW342" s="14" t="s">
        <v>35</v>
      </c>
      <c r="AX342" s="14" t="s">
        <v>73</v>
      </c>
      <c r="AY342" s="249" t="s">
        <v>125</v>
      </c>
    </row>
    <row r="343" s="13" customFormat="1">
      <c r="A343" s="13"/>
      <c r="B343" s="228"/>
      <c r="C343" s="229"/>
      <c r="D343" s="230" t="s">
        <v>135</v>
      </c>
      <c r="E343" s="231" t="s">
        <v>19</v>
      </c>
      <c r="F343" s="232" t="s">
        <v>331</v>
      </c>
      <c r="G343" s="229"/>
      <c r="H343" s="231" t="s">
        <v>19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8" t="s">
        <v>135</v>
      </c>
      <c r="AU343" s="238" t="s">
        <v>83</v>
      </c>
      <c r="AV343" s="13" t="s">
        <v>81</v>
      </c>
      <c r="AW343" s="13" t="s">
        <v>35</v>
      </c>
      <c r="AX343" s="13" t="s">
        <v>73</v>
      </c>
      <c r="AY343" s="238" t="s">
        <v>125</v>
      </c>
    </row>
    <row r="344" s="14" customFormat="1">
      <c r="A344" s="14"/>
      <c r="B344" s="239"/>
      <c r="C344" s="240"/>
      <c r="D344" s="230" t="s">
        <v>135</v>
      </c>
      <c r="E344" s="241" t="s">
        <v>19</v>
      </c>
      <c r="F344" s="242" t="s">
        <v>415</v>
      </c>
      <c r="G344" s="240"/>
      <c r="H344" s="243">
        <v>0.80000000000000004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9" t="s">
        <v>135</v>
      </c>
      <c r="AU344" s="249" t="s">
        <v>83</v>
      </c>
      <c r="AV344" s="14" t="s">
        <v>83</v>
      </c>
      <c r="AW344" s="14" t="s">
        <v>35</v>
      </c>
      <c r="AX344" s="14" t="s">
        <v>73</v>
      </c>
      <c r="AY344" s="249" t="s">
        <v>125</v>
      </c>
    </row>
    <row r="345" s="14" customFormat="1">
      <c r="A345" s="14"/>
      <c r="B345" s="239"/>
      <c r="C345" s="240"/>
      <c r="D345" s="230" t="s">
        <v>135</v>
      </c>
      <c r="E345" s="241" t="s">
        <v>19</v>
      </c>
      <c r="F345" s="242" t="s">
        <v>416</v>
      </c>
      <c r="G345" s="240"/>
      <c r="H345" s="243">
        <v>1.9079999999999999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9" t="s">
        <v>135</v>
      </c>
      <c r="AU345" s="249" t="s">
        <v>83</v>
      </c>
      <c r="AV345" s="14" t="s">
        <v>83</v>
      </c>
      <c r="AW345" s="14" t="s">
        <v>35</v>
      </c>
      <c r="AX345" s="14" t="s">
        <v>73</v>
      </c>
      <c r="AY345" s="249" t="s">
        <v>125</v>
      </c>
    </row>
    <row r="346" s="13" customFormat="1">
      <c r="A346" s="13"/>
      <c r="B346" s="228"/>
      <c r="C346" s="229"/>
      <c r="D346" s="230" t="s">
        <v>135</v>
      </c>
      <c r="E346" s="231" t="s">
        <v>19</v>
      </c>
      <c r="F346" s="232" t="s">
        <v>149</v>
      </c>
      <c r="G346" s="229"/>
      <c r="H346" s="231" t="s">
        <v>19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8" t="s">
        <v>135</v>
      </c>
      <c r="AU346" s="238" t="s">
        <v>83</v>
      </c>
      <c r="AV346" s="13" t="s">
        <v>81</v>
      </c>
      <c r="AW346" s="13" t="s">
        <v>35</v>
      </c>
      <c r="AX346" s="13" t="s">
        <v>73</v>
      </c>
      <c r="AY346" s="238" t="s">
        <v>125</v>
      </c>
    </row>
    <row r="347" s="14" customFormat="1">
      <c r="A347" s="14"/>
      <c r="B347" s="239"/>
      <c r="C347" s="240"/>
      <c r="D347" s="230" t="s">
        <v>135</v>
      </c>
      <c r="E347" s="241" t="s">
        <v>19</v>
      </c>
      <c r="F347" s="242" t="s">
        <v>417</v>
      </c>
      <c r="G347" s="240"/>
      <c r="H347" s="243">
        <v>7.7999999999999998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9" t="s">
        <v>135</v>
      </c>
      <c r="AU347" s="249" t="s">
        <v>83</v>
      </c>
      <c r="AV347" s="14" t="s">
        <v>83</v>
      </c>
      <c r="AW347" s="14" t="s">
        <v>35</v>
      </c>
      <c r="AX347" s="14" t="s">
        <v>73</v>
      </c>
      <c r="AY347" s="249" t="s">
        <v>125</v>
      </c>
    </row>
    <row r="348" s="15" customFormat="1">
      <c r="A348" s="15"/>
      <c r="B348" s="263"/>
      <c r="C348" s="264"/>
      <c r="D348" s="230" t="s">
        <v>135</v>
      </c>
      <c r="E348" s="265" t="s">
        <v>19</v>
      </c>
      <c r="F348" s="266" t="s">
        <v>218</v>
      </c>
      <c r="G348" s="264"/>
      <c r="H348" s="267">
        <v>272.71300000000002</v>
      </c>
      <c r="I348" s="268"/>
      <c r="J348" s="264"/>
      <c r="K348" s="264"/>
      <c r="L348" s="269"/>
      <c r="M348" s="270"/>
      <c r="N348" s="271"/>
      <c r="O348" s="271"/>
      <c r="P348" s="271"/>
      <c r="Q348" s="271"/>
      <c r="R348" s="271"/>
      <c r="S348" s="271"/>
      <c r="T348" s="272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3" t="s">
        <v>135</v>
      </c>
      <c r="AU348" s="273" t="s">
        <v>83</v>
      </c>
      <c r="AV348" s="15" t="s">
        <v>133</v>
      </c>
      <c r="AW348" s="15" t="s">
        <v>35</v>
      </c>
      <c r="AX348" s="15" t="s">
        <v>81</v>
      </c>
      <c r="AY348" s="273" t="s">
        <v>125</v>
      </c>
    </row>
    <row r="349" s="2" customFormat="1" ht="21.75" customHeight="1">
      <c r="A349" s="39"/>
      <c r="B349" s="40"/>
      <c r="C349" s="250" t="s">
        <v>425</v>
      </c>
      <c r="D349" s="250" t="s">
        <v>151</v>
      </c>
      <c r="E349" s="251" t="s">
        <v>306</v>
      </c>
      <c r="F349" s="252" t="s">
        <v>307</v>
      </c>
      <c r="G349" s="253" t="s">
        <v>131</v>
      </c>
      <c r="H349" s="254">
        <v>327.25599999999997</v>
      </c>
      <c r="I349" s="255"/>
      <c r="J349" s="256">
        <f>ROUND(I349*H349,2)</f>
        <v>0</v>
      </c>
      <c r="K349" s="252" t="s">
        <v>132</v>
      </c>
      <c r="L349" s="257"/>
      <c r="M349" s="258" t="s">
        <v>19</v>
      </c>
      <c r="N349" s="259" t="s">
        <v>44</v>
      </c>
      <c r="O349" s="85"/>
      <c r="P349" s="224">
        <f>O349*H349</f>
        <v>0</v>
      </c>
      <c r="Q349" s="224">
        <v>0.0047000000000000002</v>
      </c>
      <c r="R349" s="224">
        <f>Q349*H349</f>
        <v>1.5381031999999999</v>
      </c>
      <c r="S349" s="224">
        <v>0</v>
      </c>
      <c r="T349" s="22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6" t="s">
        <v>308</v>
      </c>
      <c r="AT349" s="226" t="s">
        <v>151</v>
      </c>
      <c r="AU349" s="226" t="s">
        <v>83</v>
      </c>
      <c r="AY349" s="18" t="s">
        <v>125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8" t="s">
        <v>81</v>
      </c>
      <c r="BK349" s="227">
        <f>ROUND(I349*H349,2)</f>
        <v>0</v>
      </c>
      <c r="BL349" s="18" t="s">
        <v>224</v>
      </c>
      <c r="BM349" s="226" t="s">
        <v>426</v>
      </c>
    </row>
    <row r="350" s="14" customFormat="1">
      <c r="A350" s="14"/>
      <c r="B350" s="239"/>
      <c r="C350" s="240"/>
      <c r="D350" s="230" t="s">
        <v>135</v>
      </c>
      <c r="E350" s="240"/>
      <c r="F350" s="242" t="s">
        <v>427</v>
      </c>
      <c r="G350" s="240"/>
      <c r="H350" s="243">
        <v>327.25599999999997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9" t="s">
        <v>135</v>
      </c>
      <c r="AU350" s="249" t="s">
        <v>83</v>
      </c>
      <c r="AV350" s="14" t="s">
        <v>83</v>
      </c>
      <c r="AW350" s="14" t="s">
        <v>4</v>
      </c>
      <c r="AX350" s="14" t="s">
        <v>81</v>
      </c>
      <c r="AY350" s="249" t="s">
        <v>125</v>
      </c>
    </row>
    <row r="351" s="2" customFormat="1" ht="21.75" customHeight="1">
      <c r="A351" s="39"/>
      <c r="B351" s="40"/>
      <c r="C351" s="215" t="s">
        <v>428</v>
      </c>
      <c r="D351" s="215" t="s">
        <v>128</v>
      </c>
      <c r="E351" s="216" t="s">
        <v>429</v>
      </c>
      <c r="F351" s="217" t="s">
        <v>430</v>
      </c>
      <c r="G351" s="218" t="s">
        <v>131</v>
      </c>
      <c r="H351" s="219">
        <v>284.74900000000002</v>
      </c>
      <c r="I351" s="220"/>
      <c r="J351" s="221">
        <f>ROUND(I351*H351,2)</f>
        <v>0</v>
      </c>
      <c r="K351" s="217" t="s">
        <v>132</v>
      </c>
      <c r="L351" s="45"/>
      <c r="M351" s="222" t="s">
        <v>19</v>
      </c>
      <c r="N351" s="223" t="s">
        <v>44</v>
      </c>
      <c r="O351" s="85"/>
      <c r="P351" s="224">
        <f>O351*H351</f>
        <v>0</v>
      </c>
      <c r="Q351" s="224">
        <v>0</v>
      </c>
      <c r="R351" s="224">
        <f>Q351*H351</f>
        <v>0</v>
      </c>
      <c r="S351" s="224">
        <v>0</v>
      </c>
      <c r="T351" s="22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6" t="s">
        <v>224</v>
      </c>
      <c r="AT351" s="226" t="s">
        <v>128</v>
      </c>
      <c r="AU351" s="226" t="s">
        <v>83</v>
      </c>
      <c r="AY351" s="18" t="s">
        <v>125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8" t="s">
        <v>81</v>
      </c>
      <c r="BK351" s="227">
        <f>ROUND(I351*H351,2)</f>
        <v>0</v>
      </c>
      <c r="BL351" s="18" t="s">
        <v>224</v>
      </c>
      <c r="BM351" s="226" t="s">
        <v>431</v>
      </c>
    </row>
    <row r="352" s="13" customFormat="1">
      <c r="A352" s="13"/>
      <c r="B352" s="228"/>
      <c r="C352" s="229"/>
      <c r="D352" s="230" t="s">
        <v>135</v>
      </c>
      <c r="E352" s="231" t="s">
        <v>19</v>
      </c>
      <c r="F352" s="232" t="s">
        <v>144</v>
      </c>
      <c r="G352" s="229"/>
      <c r="H352" s="231" t="s">
        <v>19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8" t="s">
        <v>135</v>
      </c>
      <c r="AU352" s="238" t="s">
        <v>83</v>
      </c>
      <c r="AV352" s="13" t="s">
        <v>81</v>
      </c>
      <c r="AW352" s="13" t="s">
        <v>35</v>
      </c>
      <c r="AX352" s="13" t="s">
        <v>73</v>
      </c>
      <c r="AY352" s="238" t="s">
        <v>125</v>
      </c>
    </row>
    <row r="353" s="14" customFormat="1">
      <c r="A353" s="14"/>
      <c r="B353" s="239"/>
      <c r="C353" s="240"/>
      <c r="D353" s="230" t="s">
        <v>135</v>
      </c>
      <c r="E353" s="241" t="s">
        <v>19</v>
      </c>
      <c r="F353" s="242" t="s">
        <v>432</v>
      </c>
      <c r="G353" s="240"/>
      <c r="H353" s="243">
        <v>228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9" t="s">
        <v>135</v>
      </c>
      <c r="AU353" s="249" t="s">
        <v>83</v>
      </c>
      <c r="AV353" s="14" t="s">
        <v>83</v>
      </c>
      <c r="AW353" s="14" t="s">
        <v>35</v>
      </c>
      <c r="AX353" s="14" t="s">
        <v>73</v>
      </c>
      <c r="AY353" s="249" t="s">
        <v>125</v>
      </c>
    </row>
    <row r="354" s="13" customFormat="1">
      <c r="A354" s="13"/>
      <c r="B354" s="228"/>
      <c r="C354" s="229"/>
      <c r="D354" s="230" t="s">
        <v>135</v>
      </c>
      <c r="E354" s="231" t="s">
        <v>19</v>
      </c>
      <c r="F354" s="232" t="s">
        <v>324</v>
      </c>
      <c r="G354" s="229"/>
      <c r="H354" s="231" t="s">
        <v>19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8" t="s">
        <v>135</v>
      </c>
      <c r="AU354" s="238" t="s">
        <v>83</v>
      </c>
      <c r="AV354" s="13" t="s">
        <v>81</v>
      </c>
      <c r="AW354" s="13" t="s">
        <v>35</v>
      </c>
      <c r="AX354" s="13" t="s">
        <v>73</v>
      </c>
      <c r="AY354" s="238" t="s">
        <v>125</v>
      </c>
    </row>
    <row r="355" s="14" customFormat="1">
      <c r="A355" s="14"/>
      <c r="B355" s="239"/>
      <c r="C355" s="240"/>
      <c r="D355" s="230" t="s">
        <v>135</v>
      </c>
      <c r="E355" s="241" t="s">
        <v>19</v>
      </c>
      <c r="F355" s="242" t="s">
        <v>433</v>
      </c>
      <c r="G355" s="240"/>
      <c r="H355" s="243">
        <v>45.57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9" t="s">
        <v>135</v>
      </c>
      <c r="AU355" s="249" t="s">
        <v>83</v>
      </c>
      <c r="AV355" s="14" t="s">
        <v>83</v>
      </c>
      <c r="AW355" s="14" t="s">
        <v>35</v>
      </c>
      <c r="AX355" s="14" t="s">
        <v>73</v>
      </c>
      <c r="AY355" s="249" t="s">
        <v>125</v>
      </c>
    </row>
    <row r="356" s="13" customFormat="1">
      <c r="A356" s="13"/>
      <c r="B356" s="228"/>
      <c r="C356" s="229"/>
      <c r="D356" s="230" t="s">
        <v>135</v>
      </c>
      <c r="E356" s="231" t="s">
        <v>19</v>
      </c>
      <c r="F356" s="232" t="s">
        <v>164</v>
      </c>
      <c r="G356" s="229"/>
      <c r="H356" s="231" t="s">
        <v>19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8" t="s">
        <v>135</v>
      </c>
      <c r="AU356" s="238" t="s">
        <v>83</v>
      </c>
      <c r="AV356" s="13" t="s">
        <v>81</v>
      </c>
      <c r="AW356" s="13" t="s">
        <v>35</v>
      </c>
      <c r="AX356" s="13" t="s">
        <v>73</v>
      </c>
      <c r="AY356" s="238" t="s">
        <v>125</v>
      </c>
    </row>
    <row r="357" s="14" customFormat="1">
      <c r="A357" s="14"/>
      <c r="B357" s="239"/>
      <c r="C357" s="240"/>
      <c r="D357" s="230" t="s">
        <v>135</v>
      </c>
      <c r="E357" s="241" t="s">
        <v>19</v>
      </c>
      <c r="F357" s="242" t="s">
        <v>434</v>
      </c>
      <c r="G357" s="240"/>
      <c r="H357" s="243">
        <v>1.2250000000000001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9" t="s">
        <v>135</v>
      </c>
      <c r="AU357" s="249" t="s">
        <v>83</v>
      </c>
      <c r="AV357" s="14" t="s">
        <v>83</v>
      </c>
      <c r="AW357" s="14" t="s">
        <v>35</v>
      </c>
      <c r="AX357" s="14" t="s">
        <v>73</v>
      </c>
      <c r="AY357" s="249" t="s">
        <v>125</v>
      </c>
    </row>
    <row r="358" s="13" customFormat="1">
      <c r="A358" s="13"/>
      <c r="B358" s="228"/>
      <c r="C358" s="229"/>
      <c r="D358" s="230" t="s">
        <v>135</v>
      </c>
      <c r="E358" s="231" t="s">
        <v>19</v>
      </c>
      <c r="F358" s="232" t="s">
        <v>331</v>
      </c>
      <c r="G358" s="229"/>
      <c r="H358" s="231" t="s">
        <v>19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8" t="s">
        <v>135</v>
      </c>
      <c r="AU358" s="238" t="s">
        <v>83</v>
      </c>
      <c r="AV358" s="13" t="s">
        <v>81</v>
      </c>
      <c r="AW358" s="13" t="s">
        <v>35</v>
      </c>
      <c r="AX358" s="13" t="s">
        <v>73</v>
      </c>
      <c r="AY358" s="238" t="s">
        <v>125</v>
      </c>
    </row>
    <row r="359" s="14" customFormat="1">
      <c r="A359" s="14"/>
      <c r="B359" s="239"/>
      <c r="C359" s="240"/>
      <c r="D359" s="230" t="s">
        <v>135</v>
      </c>
      <c r="E359" s="241" t="s">
        <v>19</v>
      </c>
      <c r="F359" s="242" t="s">
        <v>435</v>
      </c>
      <c r="G359" s="240"/>
      <c r="H359" s="243">
        <v>1.2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9" t="s">
        <v>135</v>
      </c>
      <c r="AU359" s="249" t="s">
        <v>83</v>
      </c>
      <c r="AV359" s="14" t="s">
        <v>83</v>
      </c>
      <c r="AW359" s="14" t="s">
        <v>35</v>
      </c>
      <c r="AX359" s="14" t="s">
        <v>73</v>
      </c>
      <c r="AY359" s="249" t="s">
        <v>125</v>
      </c>
    </row>
    <row r="360" s="14" customFormat="1">
      <c r="A360" s="14"/>
      <c r="B360" s="239"/>
      <c r="C360" s="240"/>
      <c r="D360" s="230" t="s">
        <v>135</v>
      </c>
      <c r="E360" s="241" t="s">
        <v>19</v>
      </c>
      <c r="F360" s="242" t="s">
        <v>436</v>
      </c>
      <c r="G360" s="240"/>
      <c r="H360" s="243">
        <v>2.9039999999999999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9" t="s">
        <v>135</v>
      </c>
      <c r="AU360" s="249" t="s">
        <v>83</v>
      </c>
      <c r="AV360" s="14" t="s">
        <v>83</v>
      </c>
      <c r="AW360" s="14" t="s">
        <v>35</v>
      </c>
      <c r="AX360" s="14" t="s">
        <v>73</v>
      </c>
      <c r="AY360" s="249" t="s">
        <v>125</v>
      </c>
    </row>
    <row r="361" s="13" customFormat="1">
      <c r="A361" s="13"/>
      <c r="B361" s="228"/>
      <c r="C361" s="229"/>
      <c r="D361" s="230" t="s">
        <v>135</v>
      </c>
      <c r="E361" s="231" t="s">
        <v>19</v>
      </c>
      <c r="F361" s="232" t="s">
        <v>149</v>
      </c>
      <c r="G361" s="229"/>
      <c r="H361" s="231" t="s">
        <v>19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8" t="s">
        <v>135</v>
      </c>
      <c r="AU361" s="238" t="s">
        <v>83</v>
      </c>
      <c r="AV361" s="13" t="s">
        <v>81</v>
      </c>
      <c r="AW361" s="13" t="s">
        <v>35</v>
      </c>
      <c r="AX361" s="13" t="s">
        <v>73</v>
      </c>
      <c r="AY361" s="238" t="s">
        <v>125</v>
      </c>
    </row>
    <row r="362" s="14" customFormat="1">
      <c r="A362" s="14"/>
      <c r="B362" s="239"/>
      <c r="C362" s="240"/>
      <c r="D362" s="230" t="s">
        <v>135</v>
      </c>
      <c r="E362" s="241" t="s">
        <v>19</v>
      </c>
      <c r="F362" s="242" t="s">
        <v>437</v>
      </c>
      <c r="G362" s="240"/>
      <c r="H362" s="243">
        <v>5.8499999999999996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9" t="s">
        <v>135</v>
      </c>
      <c r="AU362" s="249" t="s">
        <v>83</v>
      </c>
      <c r="AV362" s="14" t="s">
        <v>83</v>
      </c>
      <c r="AW362" s="14" t="s">
        <v>35</v>
      </c>
      <c r="AX362" s="14" t="s">
        <v>73</v>
      </c>
      <c r="AY362" s="249" t="s">
        <v>125</v>
      </c>
    </row>
    <row r="363" s="15" customFormat="1">
      <c r="A363" s="15"/>
      <c r="B363" s="263"/>
      <c r="C363" s="264"/>
      <c r="D363" s="230" t="s">
        <v>135</v>
      </c>
      <c r="E363" s="265" t="s">
        <v>19</v>
      </c>
      <c r="F363" s="266" t="s">
        <v>218</v>
      </c>
      <c r="G363" s="264"/>
      <c r="H363" s="267">
        <v>284.74900000000002</v>
      </c>
      <c r="I363" s="268"/>
      <c r="J363" s="264"/>
      <c r="K363" s="264"/>
      <c r="L363" s="269"/>
      <c r="M363" s="270"/>
      <c r="N363" s="271"/>
      <c r="O363" s="271"/>
      <c r="P363" s="271"/>
      <c r="Q363" s="271"/>
      <c r="R363" s="271"/>
      <c r="S363" s="271"/>
      <c r="T363" s="27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3" t="s">
        <v>135</v>
      </c>
      <c r="AU363" s="273" t="s">
        <v>83</v>
      </c>
      <c r="AV363" s="15" t="s">
        <v>133</v>
      </c>
      <c r="AW363" s="15" t="s">
        <v>35</v>
      </c>
      <c r="AX363" s="15" t="s">
        <v>81</v>
      </c>
      <c r="AY363" s="273" t="s">
        <v>125</v>
      </c>
    </row>
    <row r="364" s="2" customFormat="1" ht="16.5" customHeight="1">
      <c r="A364" s="39"/>
      <c r="B364" s="40"/>
      <c r="C364" s="250" t="s">
        <v>438</v>
      </c>
      <c r="D364" s="250" t="s">
        <v>151</v>
      </c>
      <c r="E364" s="251" t="s">
        <v>353</v>
      </c>
      <c r="F364" s="252" t="s">
        <v>354</v>
      </c>
      <c r="G364" s="253" t="s">
        <v>131</v>
      </c>
      <c r="H364" s="254">
        <v>341.69900000000001</v>
      </c>
      <c r="I364" s="255"/>
      <c r="J364" s="256">
        <f>ROUND(I364*H364,2)</f>
        <v>0</v>
      </c>
      <c r="K364" s="252" t="s">
        <v>132</v>
      </c>
      <c r="L364" s="257"/>
      <c r="M364" s="258" t="s">
        <v>19</v>
      </c>
      <c r="N364" s="259" t="s">
        <v>44</v>
      </c>
      <c r="O364" s="85"/>
      <c r="P364" s="224">
        <f>O364*H364</f>
        <v>0</v>
      </c>
      <c r="Q364" s="224">
        <v>0.00029999999999999997</v>
      </c>
      <c r="R364" s="224">
        <f>Q364*H364</f>
        <v>0.1025097</v>
      </c>
      <c r="S364" s="224">
        <v>0</v>
      </c>
      <c r="T364" s="22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6" t="s">
        <v>308</v>
      </c>
      <c r="AT364" s="226" t="s">
        <v>151</v>
      </c>
      <c r="AU364" s="226" t="s">
        <v>83</v>
      </c>
      <c r="AY364" s="18" t="s">
        <v>125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8" t="s">
        <v>81</v>
      </c>
      <c r="BK364" s="227">
        <f>ROUND(I364*H364,2)</f>
        <v>0</v>
      </c>
      <c r="BL364" s="18" t="s">
        <v>224</v>
      </c>
      <c r="BM364" s="226" t="s">
        <v>439</v>
      </c>
    </row>
    <row r="365" s="14" customFormat="1">
      <c r="A365" s="14"/>
      <c r="B365" s="239"/>
      <c r="C365" s="240"/>
      <c r="D365" s="230" t="s">
        <v>135</v>
      </c>
      <c r="E365" s="240"/>
      <c r="F365" s="242" t="s">
        <v>440</v>
      </c>
      <c r="G365" s="240"/>
      <c r="H365" s="243">
        <v>341.69900000000001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9" t="s">
        <v>135</v>
      </c>
      <c r="AU365" s="249" t="s">
        <v>83</v>
      </c>
      <c r="AV365" s="14" t="s">
        <v>83</v>
      </c>
      <c r="AW365" s="14" t="s">
        <v>4</v>
      </c>
      <c r="AX365" s="14" t="s">
        <v>81</v>
      </c>
      <c r="AY365" s="249" t="s">
        <v>125</v>
      </c>
    </row>
    <row r="366" s="2" customFormat="1" ht="21.75" customHeight="1">
      <c r="A366" s="39"/>
      <c r="B366" s="40"/>
      <c r="C366" s="215" t="s">
        <v>441</v>
      </c>
      <c r="D366" s="215" t="s">
        <v>128</v>
      </c>
      <c r="E366" s="216" t="s">
        <v>442</v>
      </c>
      <c r="F366" s="217" t="s">
        <v>443</v>
      </c>
      <c r="G366" s="218" t="s">
        <v>131</v>
      </c>
      <c r="H366" s="219">
        <v>284.74900000000002</v>
      </c>
      <c r="I366" s="220"/>
      <c r="J366" s="221">
        <f>ROUND(I366*H366,2)</f>
        <v>0</v>
      </c>
      <c r="K366" s="217" t="s">
        <v>132</v>
      </c>
      <c r="L366" s="45"/>
      <c r="M366" s="222" t="s">
        <v>19</v>
      </c>
      <c r="N366" s="223" t="s">
        <v>44</v>
      </c>
      <c r="O366" s="85"/>
      <c r="P366" s="224">
        <f>O366*H366</f>
        <v>0</v>
      </c>
      <c r="Q366" s="224">
        <v>3.0000000000000001E-05</v>
      </c>
      <c r="R366" s="224">
        <f>Q366*H366</f>
        <v>0.0085424700000000017</v>
      </c>
      <c r="S366" s="224">
        <v>0</v>
      </c>
      <c r="T366" s="22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6" t="s">
        <v>224</v>
      </c>
      <c r="AT366" s="226" t="s">
        <v>128</v>
      </c>
      <c r="AU366" s="226" t="s">
        <v>83</v>
      </c>
      <c r="AY366" s="18" t="s">
        <v>125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8" t="s">
        <v>81</v>
      </c>
      <c r="BK366" s="227">
        <f>ROUND(I366*H366,2)</f>
        <v>0</v>
      </c>
      <c r="BL366" s="18" t="s">
        <v>224</v>
      </c>
      <c r="BM366" s="226" t="s">
        <v>444</v>
      </c>
    </row>
    <row r="367" s="13" customFormat="1">
      <c r="A367" s="13"/>
      <c r="B367" s="228"/>
      <c r="C367" s="229"/>
      <c r="D367" s="230" t="s">
        <v>135</v>
      </c>
      <c r="E367" s="231" t="s">
        <v>19</v>
      </c>
      <c r="F367" s="232" t="s">
        <v>144</v>
      </c>
      <c r="G367" s="229"/>
      <c r="H367" s="231" t="s">
        <v>19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135</v>
      </c>
      <c r="AU367" s="238" t="s">
        <v>83</v>
      </c>
      <c r="AV367" s="13" t="s">
        <v>81</v>
      </c>
      <c r="AW367" s="13" t="s">
        <v>35</v>
      </c>
      <c r="AX367" s="13" t="s">
        <v>73</v>
      </c>
      <c r="AY367" s="238" t="s">
        <v>125</v>
      </c>
    </row>
    <row r="368" s="14" customFormat="1">
      <c r="A368" s="14"/>
      <c r="B368" s="239"/>
      <c r="C368" s="240"/>
      <c r="D368" s="230" t="s">
        <v>135</v>
      </c>
      <c r="E368" s="241" t="s">
        <v>19</v>
      </c>
      <c r="F368" s="242" t="s">
        <v>432</v>
      </c>
      <c r="G368" s="240"/>
      <c r="H368" s="243">
        <v>228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9" t="s">
        <v>135</v>
      </c>
      <c r="AU368" s="249" t="s">
        <v>83</v>
      </c>
      <c r="AV368" s="14" t="s">
        <v>83</v>
      </c>
      <c r="AW368" s="14" t="s">
        <v>35</v>
      </c>
      <c r="AX368" s="14" t="s">
        <v>73</v>
      </c>
      <c r="AY368" s="249" t="s">
        <v>125</v>
      </c>
    </row>
    <row r="369" s="13" customFormat="1">
      <c r="A369" s="13"/>
      <c r="B369" s="228"/>
      <c r="C369" s="229"/>
      <c r="D369" s="230" t="s">
        <v>135</v>
      </c>
      <c r="E369" s="231" t="s">
        <v>19</v>
      </c>
      <c r="F369" s="232" t="s">
        <v>324</v>
      </c>
      <c r="G369" s="229"/>
      <c r="H369" s="231" t="s">
        <v>19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8" t="s">
        <v>135</v>
      </c>
      <c r="AU369" s="238" t="s">
        <v>83</v>
      </c>
      <c r="AV369" s="13" t="s">
        <v>81</v>
      </c>
      <c r="AW369" s="13" t="s">
        <v>35</v>
      </c>
      <c r="AX369" s="13" t="s">
        <v>73</v>
      </c>
      <c r="AY369" s="238" t="s">
        <v>125</v>
      </c>
    </row>
    <row r="370" s="14" customFormat="1">
      <c r="A370" s="14"/>
      <c r="B370" s="239"/>
      <c r="C370" s="240"/>
      <c r="D370" s="230" t="s">
        <v>135</v>
      </c>
      <c r="E370" s="241" t="s">
        <v>19</v>
      </c>
      <c r="F370" s="242" t="s">
        <v>433</v>
      </c>
      <c r="G370" s="240"/>
      <c r="H370" s="243">
        <v>45.57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9" t="s">
        <v>135</v>
      </c>
      <c r="AU370" s="249" t="s">
        <v>83</v>
      </c>
      <c r="AV370" s="14" t="s">
        <v>83</v>
      </c>
      <c r="AW370" s="14" t="s">
        <v>35</v>
      </c>
      <c r="AX370" s="14" t="s">
        <v>73</v>
      </c>
      <c r="AY370" s="249" t="s">
        <v>125</v>
      </c>
    </row>
    <row r="371" s="13" customFormat="1">
      <c r="A371" s="13"/>
      <c r="B371" s="228"/>
      <c r="C371" s="229"/>
      <c r="D371" s="230" t="s">
        <v>135</v>
      </c>
      <c r="E371" s="231" t="s">
        <v>19</v>
      </c>
      <c r="F371" s="232" t="s">
        <v>164</v>
      </c>
      <c r="G371" s="229"/>
      <c r="H371" s="231" t="s">
        <v>19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135</v>
      </c>
      <c r="AU371" s="238" t="s">
        <v>83</v>
      </c>
      <c r="AV371" s="13" t="s">
        <v>81</v>
      </c>
      <c r="AW371" s="13" t="s">
        <v>35</v>
      </c>
      <c r="AX371" s="13" t="s">
        <v>73</v>
      </c>
      <c r="AY371" s="238" t="s">
        <v>125</v>
      </c>
    </row>
    <row r="372" s="14" customFormat="1">
      <c r="A372" s="14"/>
      <c r="B372" s="239"/>
      <c r="C372" s="240"/>
      <c r="D372" s="230" t="s">
        <v>135</v>
      </c>
      <c r="E372" s="241" t="s">
        <v>19</v>
      </c>
      <c r="F372" s="242" t="s">
        <v>434</v>
      </c>
      <c r="G372" s="240"/>
      <c r="H372" s="243">
        <v>1.2250000000000001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9" t="s">
        <v>135</v>
      </c>
      <c r="AU372" s="249" t="s">
        <v>83</v>
      </c>
      <c r="AV372" s="14" t="s">
        <v>83</v>
      </c>
      <c r="AW372" s="14" t="s">
        <v>35</v>
      </c>
      <c r="AX372" s="14" t="s">
        <v>73</v>
      </c>
      <c r="AY372" s="249" t="s">
        <v>125</v>
      </c>
    </row>
    <row r="373" s="13" customFormat="1">
      <c r="A373" s="13"/>
      <c r="B373" s="228"/>
      <c r="C373" s="229"/>
      <c r="D373" s="230" t="s">
        <v>135</v>
      </c>
      <c r="E373" s="231" t="s">
        <v>19</v>
      </c>
      <c r="F373" s="232" t="s">
        <v>331</v>
      </c>
      <c r="G373" s="229"/>
      <c r="H373" s="231" t="s">
        <v>19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8" t="s">
        <v>135</v>
      </c>
      <c r="AU373" s="238" t="s">
        <v>83</v>
      </c>
      <c r="AV373" s="13" t="s">
        <v>81</v>
      </c>
      <c r="AW373" s="13" t="s">
        <v>35</v>
      </c>
      <c r="AX373" s="13" t="s">
        <v>73</v>
      </c>
      <c r="AY373" s="238" t="s">
        <v>125</v>
      </c>
    </row>
    <row r="374" s="14" customFormat="1">
      <c r="A374" s="14"/>
      <c r="B374" s="239"/>
      <c r="C374" s="240"/>
      <c r="D374" s="230" t="s">
        <v>135</v>
      </c>
      <c r="E374" s="241" t="s">
        <v>19</v>
      </c>
      <c r="F374" s="242" t="s">
        <v>435</v>
      </c>
      <c r="G374" s="240"/>
      <c r="H374" s="243">
        <v>1.2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9" t="s">
        <v>135</v>
      </c>
      <c r="AU374" s="249" t="s">
        <v>83</v>
      </c>
      <c r="AV374" s="14" t="s">
        <v>83</v>
      </c>
      <c r="AW374" s="14" t="s">
        <v>35</v>
      </c>
      <c r="AX374" s="14" t="s">
        <v>73</v>
      </c>
      <c r="AY374" s="249" t="s">
        <v>125</v>
      </c>
    </row>
    <row r="375" s="14" customFormat="1">
      <c r="A375" s="14"/>
      <c r="B375" s="239"/>
      <c r="C375" s="240"/>
      <c r="D375" s="230" t="s">
        <v>135</v>
      </c>
      <c r="E375" s="241" t="s">
        <v>19</v>
      </c>
      <c r="F375" s="242" t="s">
        <v>436</v>
      </c>
      <c r="G375" s="240"/>
      <c r="H375" s="243">
        <v>2.9039999999999999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9" t="s">
        <v>135</v>
      </c>
      <c r="AU375" s="249" t="s">
        <v>83</v>
      </c>
      <c r="AV375" s="14" t="s">
        <v>83</v>
      </c>
      <c r="AW375" s="14" t="s">
        <v>35</v>
      </c>
      <c r="AX375" s="14" t="s">
        <v>73</v>
      </c>
      <c r="AY375" s="249" t="s">
        <v>125</v>
      </c>
    </row>
    <row r="376" s="13" customFormat="1">
      <c r="A376" s="13"/>
      <c r="B376" s="228"/>
      <c r="C376" s="229"/>
      <c r="D376" s="230" t="s">
        <v>135</v>
      </c>
      <c r="E376" s="231" t="s">
        <v>19</v>
      </c>
      <c r="F376" s="232" t="s">
        <v>149</v>
      </c>
      <c r="G376" s="229"/>
      <c r="H376" s="231" t="s">
        <v>19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8" t="s">
        <v>135</v>
      </c>
      <c r="AU376" s="238" t="s">
        <v>83</v>
      </c>
      <c r="AV376" s="13" t="s">
        <v>81</v>
      </c>
      <c r="AW376" s="13" t="s">
        <v>35</v>
      </c>
      <c r="AX376" s="13" t="s">
        <v>73</v>
      </c>
      <c r="AY376" s="238" t="s">
        <v>125</v>
      </c>
    </row>
    <row r="377" s="14" customFormat="1">
      <c r="A377" s="14"/>
      <c r="B377" s="239"/>
      <c r="C377" s="240"/>
      <c r="D377" s="230" t="s">
        <v>135</v>
      </c>
      <c r="E377" s="241" t="s">
        <v>19</v>
      </c>
      <c r="F377" s="242" t="s">
        <v>437</v>
      </c>
      <c r="G377" s="240"/>
      <c r="H377" s="243">
        <v>5.8499999999999996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9" t="s">
        <v>135</v>
      </c>
      <c r="AU377" s="249" t="s">
        <v>83</v>
      </c>
      <c r="AV377" s="14" t="s">
        <v>83</v>
      </c>
      <c r="AW377" s="14" t="s">
        <v>35</v>
      </c>
      <c r="AX377" s="14" t="s">
        <v>73</v>
      </c>
      <c r="AY377" s="249" t="s">
        <v>125</v>
      </c>
    </row>
    <row r="378" s="15" customFormat="1">
      <c r="A378" s="15"/>
      <c r="B378" s="263"/>
      <c r="C378" s="264"/>
      <c r="D378" s="230" t="s">
        <v>135</v>
      </c>
      <c r="E378" s="265" t="s">
        <v>19</v>
      </c>
      <c r="F378" s="266" t="s">
        <v>218</v>
      </c>
      <c r="G378" s="264"/>
      <c r="H378" s="267">
        <v>284.74900000000002</v>
      </c>
      <c r="I378" s="268"/>
      <c r="J378" s="264"/>
      <c r="K378" s="264"/>
      <c r="L378" s="269"/>
      <c r="M378" s="270"/>
      <c r="N378" s="271"/>
      <c r="O378" s="271"/>
      <c r="P378" s="271"/>
      <c r="Q378" s="271"/>
      <c r="R378" s="271"/>
      <c r="S378" s="271"/>
      <c r="T378" s="272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3" t="s">
        <v>135</v>
      </c>
      <c r="AU378" s="273" t="s">
        <v>83</v>
      </c>
      <c r="AV378" s="15" t="s">
        <v>133</v>
      </c>
      <c r="AW378" s="15" t="s">
        <v>35</v>
      </c>
      <c r="AX378" s="15" t="s">
        <v>81</v>
      </c>
      <c r="AY378" s="273" t="s">
        <v>125</v>
      </c>
    </row>
    <row r="379" s="2" customFormat="1" ht="16.5" customHeight="1">
      <c r="A379" s="39"/>
      <c r="B379" s="40"/>
      <c r="C379" s="250" t="s">
        <v>445</v>
      </c>
      <c r="D379" s="250" t="s">
        <v>151</v>
      </c>
      <c r="E379" s="251" t="s">
        <v>446</v>
      </c>
      <c r="F379" s="252" t="s">
        <v>447</v>
      </c>
      <c r="G379" s="253" t="s">
        <v>131</v>
      </c>
      <c r="H379" s="254">
        <v>341.69900000000001</v>
      </c>
      <c r="I379" s="255"/>
      <c r="J379" s="256">
        <f>ROUND(I379*H379,2)</f>
        <v>0</v>
      </c>
      <c r="K379" s="252" t="s">
        <v>132</v>
      </c>
      <c r="L379" s="257"/>
      <c r="M379" s="258" t="s">
        <v>19</v>
      </c>
      <c r="N379" s="259" t="s">
        <v>44</v>
      </c>
      <c r="O379" s="85"/>
      <c r="P379" s="224">
        <f>O379*H379</f>
        <v>0</v>
      </c>
      <c r="Q379" s="224">
        <v>0.0019</v>
      </c>
      <c r="R379" s="224">
        <f>Q379*H379</f>
        <v>0.64922809999999997</v>
      </c>
      <c r="S379" s="224">
        <v>0</v>
      </c>
      <c r="T379" s="22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6" t="s">
        <v>308</v>
      </c>
      <c r="AT379" s="226" t="s">
        <v>151</v>
      </c>
      <c r="AU379" s="226" t="s">
        <v>83</v>
      </c>
      <c r="AY379" s="18" t="s">
        <v>125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8" t="s">
        <v>81</v>
      </c>
      <c r="BK379" s="227">
        <f>ROUND(I379*H379,2)</f>
        <v>0</v>
      </c>
      <c r="BL379" s="18" t="s">
        <v>224</v>
      </c>
      <c r="BM379" s="226" t="s">
        <v>448</v>
      </c>
    </row>
    <row r="380" s="14" customFormat="1">
      <c r="A380" s="14"/>
      <c r="B380" s="239"/>
      <c r="C380" s="240"/>
      <c r="D380" s="230" t="s">
        <v>135</v>
      </c>
      <c r="E380" s="240"/>
      <c r="F380" s="242" t="s">
        <v>440</v>
      </c>
      <c r="G380" s="240"/>
      <c r="H380" s="243">
        <v>341.69900000000001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9" t="s">
        <v>135</v>
      </c>
      <c r="AU380" s="249" t="s">
        <v>83</v>
      </c>
      <c r="AV380" s="14" t="s">
        <v>83</v>
      </c>
      <c r="AW380" s="14" t="s">
        <v>4</v>
      </c>
      <c r="AX380" s="14" t="s">
        <v>81</v>
      </c>
      <c r="AY380" s="249" t="s">
        <v>125</v>
      </c>
    </row>
    <row r="381" s="2" customFormat="1" ht="21.75" customHeight="1">
      <c r="A381" s="39"/>
      <c r="B381" s="40"/>
      <c r="C381" s="215" t="s">
        <v>449</v>
      </c>
      <c r="D381" s="215" t="s">
        <v>128</v>
      </c>
      <c r="E381" s="216" t="s">
        <v>450</v>
      </c>
      <c r="F381" s="217" t="s">
        <v>451</v>
      </c>
      <c r="G381" s="218" t="s">
        <v>182</v>
      </c>
      <c r="H381" s="219">
        <v>4</v>
      </c>
      <c r="I381" s="220"/>
      <c r="J381" s="221">
        <f>ROUND(I381*H381,2)</f>
        <v>0</v>
      </c>
      <c r="K381" s="217" t="s">
        <v>132</v>
      </c>
      <c r="L381" s="45"/>
      <c r="M381" s="222" t="s">
        <v>19</v>
      </c>
      <c r="N381" s="223" t="s">
        <v>44</v>
      </c>
      <c r="O381" s="85"/>
      <c r="P381" s="224">
        <f>O381*H381</f>
        <v>0</v>
      </c>
      <c r="Q381" s="224">
        <v>6.9999999999999994E-05</v>
      </c>
      <c r="R381" s="224">
        <f>Q381*H381</f>
        <v>0.00027999999999999998</v>
      </c>
      <c r="S381" s="224">
        <v>0</v>
      </c>
      <c r="T381" s="22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6" t="s">
        <v>224</v>
      </c>
      <c r="AT381" s="226" t="s">
        <v>128</v>
      </c>
      <c r="AU381" s="226" t="s">
        <v>83</v>
      </c>
      <c r="AY381" s="18" t="s">
        <v>125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8" t="s">
        <v>81</v>
      </c>
      <c r="BK381" s="227">
        <f>ROUND(I381*H381,2)</f>
        <v>0</v>
      </c>
      <c r="BL381" s="18" t="s">
        <v>224</v>
      </c>
      <c r="BM381" s="226" t="s">
        <v>452</v>
      </c>
    </row>
    <row r="382" s="13" customFormat="1">
      <c r="A382" s="13"/>
      <c r="B382" s="228"/>
      <c r="C382" s="229"/>
      <c r="D382" s="230" t="s">
        <v>135</v>
      </c>
      <c r="E382" s="231" t="s">
        <v>19</v>
      </c>
      <c r="F382" s="232" t="s">
        <v>205</v>
      </c>
      <c r="G382" s="229"/>
      <c r="H382" s="231" t="s">
        <v>19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8" t="s">
        <v>135</v>
      </c>
      <c r="AU382" s="238" t="s">
        <v>83</v>
      </c>
      <c r="AV382" s="13" t="s">
        <v>81</v>
      </c>
      <c r="AW382" s="13" t="s">
        <v>35</v>
      </c>
      <c r="AX382" s="13" t="s">
        <v>73</v>
      </c>
      <c r="AY382" s="238" t="s">
        <v>125</v>
      </c>
    </row>
    <row r="383" s="14" customFormat="1">
      <c r="A383" s="14"/>
      <c r="B383" s="239"/>
      <c r="C383" s="240"/>
      <c r="D383" s="230" t="s">
        <v>135</v>
      </c>
      <c r="E383" s="241" t="s">
        <v>19</v>
      </c>
      <c r="F383" s="242" t="s">
        <v>133</v>
      </c>
      <c r="G383" s="240"/>
      <c r="H383" s="243">
        <v>4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9" t="s">
        <v>135</v>
      </c>
      <c r="AU383" s="249" t="s">
        <v>83</v>
      </c>
      <c r="AV383" s="14" t="s">
        <v>83</v>
      </c>
      <c r="AW383" s="14" t="s">
        <v>35</v>
      </c>
      <c r="AX383" s="14" t="s">
        <v>81</v>
      </c>
      <c r="AY383" s="249" t="s">
        <v>125</v>
      </c>
    </row>
    <row r="384" s="2" customFormat="1" ht="16.5" customHeight="1">
      <c r="A384" s="39"/>
      <c r="B384" s="40"/>
      <c r="C384" s="250" t="s">
        <v>453</v>
      </c>
      <c r="D384" s="250" t="s">
        <v>151</v>
      </c>
      <c r="E384" s="251" t="s">
        <v>454</v>
      </c>
      <c r="F384" s="252" t="s">
        <v>455</v>
      </c>
      <c r="G384" s="253" t="s">
        <v>182</v>
      </c>
      <c r="H384" s="254">
        <v>4</v>
      </c>
      <c r="I384" s="255"/>
      <c r="J384" s="256">
        <f>ROUND(I384*H384,2)</f>
        <v>0</v>
      </c>
      <c r="K384" s="252" t="s">
        <v>132</v>
      </c>
      <c r="L384" s="257"/>
      <c r="M384" s="258" t="s">
        <v>19</v>
      </c>
      <c r="N384" s="259" t="s">
        <v>44</v>
      </c>
      <c r="O384" s="85"/>
      <c r="P384" s="224">
        <f>O384*H384</f>
        <v>0</v>
      </c>
      <c r="Q384" s="224">
        <v>0.00089999999999999998</v>
      </c>
      <c r="R384" s="224">
        <f>Q384*H384</f>
        <v>0.0035999999999999999</v>
      </c>
      <c r="S384" s="224">
        <v>0</v>
      </c>
      <c r="T384" s="22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6" t="s">
        <v>308</v>
      </c>
      <c r="AT384" s="226" t="s">
        <v>151</v>
      </c>
      <c r="AU384" s="226" t="s">
        <v>83</v>
      </c>
      <c r="AY384" s="18" t="s">
        <v>125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18" t="s">
        <v>81</v>
      </c>
      <c r="BK384" s="227">
        <f>ROUND(I384*H384,2)</f>
        <v>0</v>
      </c>
      <c r="BL384" s="18" t="s">
        <v>224</v>
      </c>
      <c r="BM384" s="226" t="s">
        <v>456</v>
      </c>
    </row>
    <row r="385" s="2" customFormat="1" ht="16.5" customHeight="1">
      <c r="A385" s="39"/>
      <c r="B385" s="40"/>
      <c r="C385" s="250" t="s">
        <v>457</v>
      </c>
      <c r="D385" s="250" t="s">
        <v>151</v>
      </c>
      <c r="E385" s="251" t="s">
        <v>458</v>
      </c>
      <c r="F385" s="252" t="s">
        <v>459</v>
      </c>
      <c r="G385" s="253" t="s">
        <v>182</v>
      </c>
      <c r="H385" s="254">
        <v>4</v>
      </c>
      <c r="I385" s="255"/>
      <c r="J385" s="256">
        <f>ROUND(I385*H385,2)</f>
        <v>0</v>
      </c>
      <c r="K385" s="252" t="s">
        <v>132</v>
      </c>
      <c r="L385" s="257"/>
      <c r="M385" s="258" t="s">
        <v>19</v>
      </c>
      <c r="N385" s="259" t="s">
        <v>44</v>
      </c>
      <c r="O385" s="85"/>
      <c r="P385" s="224">
        <f>O385*H385</f>
        <v>0</v>
      </c>
      <c r="Q385" s="224">
        <v>0.00055999999999999995</v>
      </c>
      <c r="R385" s="224">
        <f>Q385*H385</f>
        <v>0.0022399999999999998</v>
      </c>
      <c r="S385" s="224">
        <v>0</v>
      </c>
      <c r="T385" s="22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6" t="s">
        <v>308</v>
      </c>
      <c r="AT385" s="226" t="s">
        <v>151</v>
      </c>
      <c r="AU385" s="226" t="s">
        <v>83</v>
      </c>
      <c r="AY385" s="18" t="s">
        <v>125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8" t="s">
        <v>81</v>
      </c>
      <c r="BK385" s="227">
        <f>ROUND(I385*H385,2)</f>
        <v>0</v>
      </c>
      <c r="BL385" s="18" t="s">
        <v>224</v>
      </c>
      <c r="BM385" s="226" t="s">
        <v>460</v>
      </c>
    </row>
    <row r="386" s="2" customFormat="1" ht="16.5" customHeight="1">
      <c r="A386" s="39"/>
      <c r="B386" s="40"/>
      <c r="C386" s="250" t="s">
        <v>461</v>
      </c>
      <c r="D386" s="250" t="s">
        <v>151</v>
      </c>
      <c r="E386" s="251" t="s">
        <v>462</v>
      </c>
      <c r="F386" s="252" t="s">
        <v>463</v>
      </c>
      <c r="G386" s="253" t="s">
        <v>182</v>
      </c>
      <c r="H386" s="254">
        <v>4</v>
      </c>
      <c r="I386" s="255"/>
      <c r="J386" s="256">
        <f>ROUND(I386*H386,2)</f>
        <v>0</v>
      </c>
      <c r="K386" s="252" t="s">
        <v>132</v>
      </c>
      <c r="L386" s="257"/>
      <c r="M386" s="258" t="s">
        <v>19</v>
      </c>
      <c r="N386" s="259" t="s">
        <v>44</v>
      </c>
      <c r="O386" s="85"/>
      <c r="P386" s="224">
        <f>O386*H386</f>
        <v>0</v>
      </c>
      <c r="Q386" s="224">
        <v>0.0025000000000000001</v>
      </c>
      <c r="R386" s="224">
        <f>Q386*H386</f>
        <v>0.01</v>
      </c>
      <c r="S386" s="224">
        <v>0</v>
      </c>
      <c r="T386" s="22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6" t="s">
        <v>308</v>
      </c>
      <c r="AT386" s="226" t="s">
        <v>151</v>
      </c>
      <c r="AU386" s="226" t="s">
        <v>83</v>
      </c>
      <c r="AY386" s="18" t="s">
        <v>125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8" t="s">
        <v>81</v>
      </c>
      <c r="BK386" s="227">
        <f>ROUND(I386*H386,2)</f>
        <v>0</v>
      </c>
      <c r="BL386" s="18" t="s">
        <v>224</v>
      </c>
      <c r="BM386" s="226" t="s">
        <v>464</v>
      </c>
    </row>
    <row r="387" s="2" customFormat="1" ht="16.5" customHeight="1">
      <c r="A387" s="39"/>
      <c r="B387" s="40"/>
      <c r="C387" s="250" t="s">
        <v>465</v>
      </c>
      <c r="D387" s="250" t="s">
        <v>151</v>
      </c>
      <c r="E387" s="251" t="s">
        <v>466</v>
      </c>
      <c r="F387" s="252" t="s">
        <v>467</v>
      </c>
      <c r="G387" s="253" t="s">
        <v>182</v>
      </c>
      <c r="H387" s="254">
        <v>4</v>
      </c>
      <c r="I387" s="255"/>
      <c r="J387" s="256">
        <f>ROUND(I387*H387,2)</f>
        <v>0</v>
      </c>
      <c r="K387" s="252" t="s">
        <v>132</v>
      </c>
      <c r="L387" s="257"/>
      <c r="M387" s="258" t="s">
        <v>19</v>
      </c>
      <c r="N387" s="259" t="s">
        <v>44</v>
      </c>
      <c r="O387" s="85"/>
      <c r="P387" s="224">
        <f>O387*H387</f>
        <v>0</v>
      </c>
      <c r="Q387" s="224">
        <v>0.0030000000000000001</v>
      </c>
      <c r="R387" s="224">
        <f>Q387*H387</f>
        <v>0.012</v>
      </c>
      <c r="S387" s="224">
        <v>0</v>
      </c>
      <c r="T387" s="22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6" t="s">
        <v>308</v>
      </c>
      <c r="AT387" s="226" t="s">
        <v>151</v>
      </c>
      <c r="AU387" s="226" t="s">
        <v>83</v>
      </c>
      <c r="AY387" s="18" t="s">
        <v>125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8" t="s">
        <v>81</v>
      </c>
      <c r="BK387" s="227">
        <f>ROUND(I387*H387,2)</f>
        <v>0</v>
      </c>
      <c r="BL387" s="18" t="s">
        <v>224</v>
      </c>
      <c r="BM387" s="226" t="s">
        <v>468</v>
      </c>
    </row>
    <row r="388" s="2" customFormat="1" ht="21.75" customHeight="1">
      <c r="A388" s="39"/>
      <c r="B388" s="40"/>
      <c r="C388" s="215" t="s">
        <v>469</v>
      </c>
      <c r="D388" s="215" t="s">
        <v>128</v>
      </c>
      <c r="E388" s="216" t="s">
        <v>470</v>
      </c>
      <c r="F388" s="217" t="s">
        <v>471</v>
      </c>
      <c r="G388" s="218" t="s">
        <v>472</v>
      </c>
      <c r="H388" s="274"/>
      <c r="I388" s="220"/>
      <c r="J388" s="221">
        <f>ROUND(I388*H388,2)</f>
        <v>0</v>
      </c>
      <c r="K388" s="217" t="s">
        <v>132</v>
      </c>
      <c r="L388" s="45"/>
      <c r="M388" s="222" t="s">
        <v>19</v>
      </c>
      <c r="N388" s="223" t="s">
        <v>44</v>
      </c>
      <c r="O388" s="85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6" t="s">
        <v>224</v>
      </c>
      <c r="AT388" s="226" t="s">
        <v>128</v>
      </c>
      <c r="AU388" s="226" t="s">
        <v>83</v>
      </c>
      <c r="AY388" s="18" t="s">
        <v>125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8" t="s">
        <v>81</v>
      </c>
      <c r="BK388" s="227">
        <f>ROUND(I388*H388,2)</f>
        <v>0</v>
      </c>
      <c r="BL388" s="18" t="s">
        <v>224</v>
      </c>
      <c r="BM388" s="226" t="s">
        <v>473</v>
      </c>
    </row>
    <row r="389" s="12" customFormat="1" ht="22.8" customHeight="1">
      <c r="A389" s="12"/>
      <c r="B389" s="199"/>
      <c r="C389" s="200"/>
      <c r="D389" s="201" t="s">
        <v>72</v>
      </c>
      <c r="E389" s="213" t="s">
        <v>474</v>
      </c>
      <c r="F389" s="213" t="s">
        <v>475</v>
      </c>
      <c r="G389" s="200"/>
      <c r="H389" s="200"/>
      <c r="I389" s="203"/>
      <c r="J389" s="214">
        <f>BK389</f>
        <v>0</v>
      </c>
      <c r="K389" s="200"/>
      <c r="L389" s="205"/>
      <c r="M389" s="206"/>
      <c r="N389" s="207"/>
      <c r="O389" s="207"/>
      <c r="P389" s="208">
        <f>SUM(P390:P464)</f>
        <v>0</v>
      </c>
      <c r="Q389" s="207"/>
      <c r="R389" s="208">
        <f>SUM(R390:R464)</f>
        <v>11.765761120000001</v>
      </c>
      <c r="S389" s="207"/>
      <c r="T389" s="209">
        <f>SUM(T390:T464)</f>
        <v>25.543990999999998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10" t="s">
        <v>83</v>
      </c>
      <c r="AT389" s="211" t="s">
        <v>72</v>
      </c>
      <c r="AU389" s="211" t="s">
        <v>81</v>
      </c>
      <c r="AY389" s="210" t="s">
        <v>125</v>
      </c>
      <c r="BK389" s="212">
        <f>SUM(BK390:BK464)</f>
        <v>0</v>
      </c>
    </row>
    <row r="390" s="2" customFormat="1" ht="16.5" customHeight="1">
      <c r="A390" s="39"/>
      <c r="B390" s="40"/>
      <c r="C390" s="215" t="s">
        <v>476</v>
      </c>
      <c r="D390" s="215" t="s">
        <v>128</v>
      </c>
      <c r="E390" s="216" t="s">
        <v>477</v>
      </c>
      <c r="F390" s="217" t="s">
        <v>478</v>
      </c>
      <c r="G390" s="218" t="s">
        <v>131</v>
      </c>
      <c r="H390" s="219">
        <v>787.17999999999995</v>
      </c>
      <c r="I390" s="220"/>
      <c r="J390" s="221">
        <f>ROUND(I390*H390,2)</f>
        <v>0</v>
      </c>
      <c r="K390" s="217" t="s">
        <v>132</v>
      </c>
      <c r="L390" s="45"/>
      <c r="M390" s="222" t="s">
        <v>19</v>
      </c>
      <c r="N390" s="223" t="s">
        <v>44</v>
      </c>
      <c r="O390" s="85"/>
      <c r="P390" s="224">
        <f>O390*H390</f>
        <v>0</v>
      </c>
      <c r="Q390" s="224">
        <v>0</v>
      </c>
      <c r="R390" s="224">
        <f>Q390*H390</f>
        <v>0</v>
      </c>
      <c r="S390" s="224">
        <v>0.0084499999999999992</v>
      </c>
      <c r="T390" s="225">
        <f>S390*H390</f>
        <v>6.6516709999999986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6" t="s">
        <v>224</v>
      </c>
      <c r="AT390" s="226" t="s">
        <v>128</v>
      </c>
      <c r="AU390" s="226" t="s">
        <v>83</v>
      </c>
      <c r="AY390" s="18" t="s">
        <v>125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8" t="s">
        <v>81</v>
      </c>
      <c r="BK390" s="227">
        <f>ROUND(I390*H390,2)</f>
        <v>0</v>
      </c>
      <c r="BL390" s="18" t="s">
        <v>224</v>
      </c>
      <c r="BM390" s="226" t="s">
        <v>479</v>
      </c>
    </row>
    <row r="391" s="13" customFormat="1">
      <c r="A391" s="13"/>
      <c r="B391" s="228"/>
      <c r="C391" s="229"/>
      <c r="D391" s="230" t="s">
        <v>135</v>
      </c>
      <c r="E391" s="231" t="s">
        <v>19</v>
      </c>
      <c r="F391" s="232" t="s">
        <v>287</v>
      </c>
      <c r="G391" s="229"/>
      <c r="H391" s="231" t="s">
        <v>19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8" t="s">
        <v>135</v>
      </c>
      <c r="AU391" s="238" t="s">
        <v>83</v>
      </c>
      <c r="AV391" s="13" t="s">
        <v>81</v>
      </c>
      <c r="AW391" s="13" t="s">
        <v>35</v>
      </c>
      <c r="AX391" s="13" t="s">
        <v>73</v>
      </c>
      <c r="AY391" s="238" t="s">
        <v>125</v>
      </c>
    </row>
    <row r="392" s="14" customFormat="1">
      <c r="A392" s="14"/>
      <c r="B392" s="239"/>
      <c r="C392" s="240"/>
      <c r="D392" s="230" t="s">
        <v>135</v>
      </c>
      <c r="E392" s="241" t="s">
        <v>19</v>
      </c>
      <c r="F392" s="242" t="s">
        <v>288</v>
      </c>
      <c r="G392" s="240"/>
      <c r="H392" s="243">
        <v>792.72000000000003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9" t="s">
        <v>135</v>
      </c>
      <c r="AU392" s="249" t="s">
        <v>83</v>
      </c>
      <c r="AV392" s="14" t="s">
        <v>83</v>
      </c>
      <c r="AW392" s="14" t="s">
        <v>35</v>
      </c>
      <c r="AX392" s="14" t="s">
        <v>73</v>
      </c>
      <c r="AY392" s="249" t="s">
        <v>125</v>
      </c>
    </row>
    <row r="393" s="13" customFormat="1">
      <c r="A393" s="13"/>
      <c r="B393" s="228"/>
      <c r="C393" s="229"/>
      <c r="D393" s="230" t="s">
        <v>135</v>
      </c>
      <c r="E393" s="231" t="s">
        <v>19</v>
      </c>
      <c r="F393" s="232" t="s">
        <v>480</v>
      </c>
      <c r="G393" s="229"/>
      <c r="H393" s="231" t="s">
        <v>19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8" t="s">
        <v>135</v>
      </c>
      <c r="AU393" s="238" t="s">
        <v>83</v>
      </c>
      <c r="AV393" s="13" t="s">
        <v>81</v>
      </c>
      <c r="AW393" s="13" t="s">
        <v>35</v>
      </c>
      <c r="AX393" s="13" t="s">
        <v>73</v>
      </c>
      <c r="AY393" s="238" t="s">
        <v>125</v>
      </c>
    </row>
    <row r="394" s="14" customFormat="1">
      <c r="A394" s="14"/>
      <c r="B394" s="239"/>
      <c r="C394" s="240"/>
      <c r="D394" s="230" t="s">
        <v>135</v>
      </c>
      <c r="E394" s="241" t="s">
        <v>19</v>
      </c>
      <c r="F394" s="242" t="s">
        <v>481</v>
      </c>
      <c r="G394" s="240"/>
      <c r="H394" s="243">
        <v>-1.2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9" t="s">
        <v>135</v>
      </c>
      <c r="AU394" s="249" t="s">
        <v>83</v>
      </c>
      <c r="AV394" s="14" t="s">
        <v>83</v>
      </c>
      <c r="AW394" s="14" t="s">
        <v>35</v>
      </c>
      <c r="AX394" s="14" t="s">
        <v>73</v>
      </c>
      <c r="AY394" s="249" t="s">
        <v>125</v>
      </c>
    </row>
    <row r="395" s="13" customFormat="1">
      <c r="A395" s="13"/>
      <c r="B395" s="228"/>
      <c r="C395" s="229"/>
      <c r="D395" s="230" t="s">
        <v>135</v>
      </c>
      <c r="E395" s="231" t="s">
        <v>19</v>
      </c>
      <c r="F395" s="232" t="s">
        <v>136</v>
      </c>
      <c r="G395" s="229"/>
      <c r="H395" s="231" t="s">
        <v>19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8" t="s">
        <v>135</v>
      </c>
      <c r="AU395" s="238" t="s">
        <v>83</v>
      </c>
      <c r="AV395" s="13" t="s">
        <v>81</v>
      </c>
      <c r="AW395" s="13" t="s">
        <v>35</v>
      </c>
      <c r="AX395" s="13" t="s">
        <v>73</v>
      </c>
      <c r="AY395" s="238" t="s">
        <v>125</v>
      </c>
    </row>
    <row r="396" s="14" customFormat="1">
      <c r="A396" s="14"/>
      <c r="B396" s="239"/>
      <c r="C396" s="240"/>
      <c r="D396" s="230" t="s">
        <v>135</v>
      </c>
      <c r="E396" s="241" t="s">
        <v>19</v>
      </c>
      <c r="F396" s="242" t="s">
        <v>482</v>
      </c>
      <c r="G396" s="240"/>
      <c r="H396" s="243">
        <v>-4.3399999999999999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9" t="s">
        <v>135</v>
      </c>
      <c r="AU396" s="249" t="s">
        <v>83</v>
      </c>
      <c r="AV396" s="14" t="s">
        <v>83</v>
      </c>
      <c r="AW396" s="14" t="s">
        <v>35</v>
      </c>
      <c r="AX396" s="14" t="s">
        <v>73</v>
      </c>
      <c r="AY396" s="249" t="s">
        <v>125</v>
      </c>
    </row>
    <row r="397" s="15" customFormat="1">
      <c r="A397" s="15"/>
      <c r="B397" s="263"/>
      <c r="C397" s="264"/>
      <c r="D397" s="230" t="s">
        <v>135</v>
      </c>
      <c r="E397" s="265" t="s">
        <v>19</v>
      </c>
      <c r="F397" s="266" t="s">
        <v>218</v>
      </c>
      <c r="G397" s="264"/>
      <c r="H397" s="267">
        <v>787.17999999999995</v>
      </c>
      <c r="I397" s="268"/>
      <c r="J397" s="264"/>
      <c r="K397" s="264"/>
      <c r="L397" s="269"/>
      <c r="M397" s="270"/>
      <c r="N397" s="271"/>
      <c r="O397" s="271"/>
      <c r="P397" s="271"/>
      <c r="Q397" s="271"/>
      <c r="R397" s="271"/>
      <c r="S397" s="271"/>
      <c r="T397" s="272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3" t="s">
        <v>135</v>
      </c>
      <c r="AU397" s="273" t="s">
        <v>83</v>
      </c>
      <c r="AV397" s="15" t="s">
        <v>133</v>
      </c>
      <c r="AW397" s="15" t="s">
        <v>35</v>
      </c>
      <c r="AX397" s="15" t="s">
        <v>81</v>
      </c>
      <c r="AY397" s="273" t="s">
        <v>125</v>
      </c>
    </row>
    <row r="398" s="2" customFormat="1" ht="21.75" customHeight="1">
      <c r="A398" s="39"/>
      <c r="B398" s="40"/>
      <c r="C398" s="215" t="s">
        <v>483</v>
      </c>
      <c r="D398" s="215" t="s">
        <v>128</v>
      </c>
      <c r="E398" s="216" t="s">
        <v>484</v>
      </c>
      <c r="F398" s="217" t="s">
        <v>485</v>
      </c>
      <c r="G398" s="218" t="s">
        <v>131</v>
      </c>
      <c r="H398" s="219">
        <v>174.67699999999999</v>
      </c>
      <c r="I398" s="220"/>
      <c r="J398" s="221">
        <f>ROUND(I398*H398,2)</f>
        <v>0</v>
      </c>
      <c r="K398" s="217" t="s">
        <v>132</v>
      </c>
      <c r="L398" s="45"/>
      <c r="M398" s="222" t="s">
        <v>19</v>
      </c>
      <c r="N398" s="223" t="s">
        <v>44</v>
      </c>
      <c r="O398" s="85"/>
      <c r="P398" s="224">
        <f>O398*H398</f>
        <v>0</v>
      </c>
      <c r="Q398" s="224">
        <v>0.0060600000000000003</v>
      </c>
      <c r="R398" s="224">
        <f>Q398*H398</f>
        <v>1.0585426200000001</v>
      </c>
      <c r="S398" s="224">
        <v>0</v>
      </c>
      <c r="T398" s="225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6" t="s">
        <v>224</v>
      </c>
      <c r="AT398" s="226" t="s">
        <v>128</v>
      </c>
      <c r="AU398" s="226" t="s">
        <v>83</v>
      </c>
      <c r="AY398" s="18" t="s">
        <v>125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18" t="s">
        <v>81</v>
      </c>
      <c r="BK398" s="227">
        <f>ROUND(I398*H398,2)</f>
        <v>0</v>
      </c>
      <c r="BL398" s="18" t="s">
        <v>224</v>
      </c>
      <c r="BM398" s="226" t="s">
        <v>486</v>
      </c>
    </row>
    <row r="399" s="13" customFormat="1">
      <c r="A399" s="13"/>
      <c r="B399" s="228"/>
      <c r="C399" s="229"/>
      <c r="D399" s="230" t="s">
        <v>135</v>
      </c>
      <c r="E399" s="231" t="s">
        <v>19</v>
      </c>
      <c r="F399" s="232" t="s">
        <v>144</v>
      </c>
      <c r="G399" s="229"/>
      <c r="H399" s="231" t="s">
        <v>19</v>
      </c>
      <c r="I399" s="233"/>
      <c r="J399" s="229"/>
      <c r="K399" s="229"/>
      <c r="L399" s="234"/>
      <c r="M399" s="235"/>
      <c r="N399" s="236"/>
      <c r="O399" s="236"/>
      <c r="P399" s="236"/>
      <c r="Q399" s="236"/>
      <c r="R399" s="236"/>
      <c r="S399" s="236"/>
      <c r="T399" s="23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8" t="s">
        <v>135</v>
      </c>
      <c r="AU399" s="238" t="s">
        <v>83</v>
      </c>
      <c r="AV399" s="13" t="s">
        <v>81</v>
      </c>
      <c r="AW399" s="13" t="s">
        <v>35</v>
      </c>
      <c r="AX399" s="13" t="s">
        <v>73</v>
      </c>
      <c r="AY399" s="238" t="s">
        <v>125</v>
      </c>
    </row>
    <row r="400" s="14" customFormat="1">
      <c r="A400" s="14"/>
      <c r="B400" s="239"/>
      <c r="C400" s="240"/>
      <c r="D400" s="230" t="s">
        <v>135</v>
      </c>
      <c r="E400" s="241" t="s">
        <v>19</v>
      </c>
      <c r="F400" s="242" t="s">
        <v>487</v>
      </c>
      <c r="G400" s="240"/>
      <c r="H400" s="243">
        <v>135.375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9" t="s">
        <v>135</v>
      </c>
      <c r="AU400" s="249" t="s">
        <v>83</v>
      </c>
      <c r="AV400" s="14" t="s">
        <v>83</v>
      </c>
      <c r="AW400" s="14" t="s">
        <v>35</v>
      </c>
      <c r="AX400" s="14" t="s">
        <v>73</v>
      </c>
      <c r="AY400" s="249" t="s">
        <v>125</v>
      </c>
    </row>
    <row r="401" s="13" customFormat="1">
      <c r="A401" s="13"/>
      <c r="B401" s="228"/>
      <c r="C401" s="229"/>
      <c r="D401" s="230" t="s">
        <v>135</v>
      </c>
      <c r="E401" s="231" t="s">
        <v>19</v>
      </c>
      <c r="F401" s="232" t="s">
        <v>324</v>
      </c>
      <c r="G401" s="229"/>
      <c r="H401" s="231" t="s">
        <v>19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8" t="s">
        <v>135</v>
      </c>
      <c r="AU401" s="238" t="s">
        <v>83</v>
      </c>
      <c r="AV401" s="13" t="s">
        <v>81</v>
      </c>
      <c r="AW401" s="13" t="s">
        <v>35</v>
      </c>
      <c r="AX401" s="13" t="s">
        <v>73</v>
      </c>
      <c r="AY401" s="238" t="s">
        <v>125</v>
      </c>
    </row>
    <row r="402" s="14" customFormat="1">
      <c r="A402" s="14"/>
      <c r="B402" s="239"/>
      <c r="C402" s="240"/>
      <c r="D402" s="230" t="s">
        <v>135</v>
      </c>
      <c r="E402" s="241" t="s">
        <v>19</v>
      </c>
      <c r="F402" s="242" t="s">
        <v>488</v>
      </c>
      <c r="G402" s="240"/>
      <c r="H402" s="243">
        <v>34.719999999999999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9" t="s">
        <v>135</v>
      </c>
      <c r="AU402" s="249" t="s">
        <v>83</v>
      </c>
      <c r="AV402" s="14" t="s">
        <v>83</v>
      </c>
      <c r="AW402" s="14" t="s">
        <v>35</v>
      </c>
      <c r="AX402" s="14" t="s">
        <v>73</v>
      </c>
      <c r="AY402" s="249" t="s">
        <v>125</v>
      </c>
    </row>
    <row r="403" s="13" customFormat="1">
      <c r="A403" s="13"/>
      <c r="B403" s="228"/>
      <c r="C403" s="229"/>
      <c r="D403" s="230" t="s">
        <v>135</v>
      </c>
      <c r="E403" s="231" t="s">
        <v>19</v>
      </c>
      <c r="F403" s="232" t="s">
        <v>164</v>
      </c>
      <c r="G403" s="229"/>
      <c r="H403" s="231" t="s">
        <v>19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8" t="s">
        <v>135</v>
      </c>
      <c r="AU403" s="238" t="s">
        <v>83</v>
      </c>
      <c r="AV403" s="13" t="s">
        <v>81</v>
      </c>
      <c r="AW403" s="13" t="s">
        <v>35</v>
      </c>
      <c r="AX403" s="13" t="s">
        <v>73</v>
      </c>
      <c r="AY403" s="238" t="s">
        <v>125</v>
      </c>
    </row>
    <row r="404" s="14" customFormat="1">
      <c r="A404" s="14"/>
      <c r="B404" s="239"/>
      <c r="C404" s="240"/>
      <c r="D404" s="230" t="s">
        <v>135</v>
      </c>
      <c r="E404" s="241" t="s">
        <v>19</v>
      </c>
      <c r="F404" s="242" t="s">
        <v>489</v>
      </c>
      <c r="G404" s="240"/>
      <c r="H404" s="243">
        <v>1.05</v>
      </c>
      <c r="I404" s="244"/>
      <c r="J404" s="240"/>
      <c r="K404" s="240"/>
      <c r="L404" s="245"/>
      <c r="M404" s="246"/>
      <c r="N404" s="247"/>
      <c r="O404" s="247"/>
      <c r="P404" s="247"/>
      <c r="Q404" s="247"/>
      <c r="R404" s="247"/>
      <c r="S404" s="247"/>
      <c r="T404" s="24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9" t="s">
        <v>135</v>
      </c>
      <c r="AU404" s="249" t="s">
        <v>83</v>
      </c>
      <c r="AV404" s="14" t="s">
        <v>83</v>
      </c>
      <c r="AW404" s="14" t="s">
        <v>35</v>
      </c>
      <c r="AX404" s="14" t="s">
        <v>73</v>
      </c>
      <c r="AY404" s="249" t="s">
        <v>125</v>
      </c>
    </row>
    <row r="405" s="13" customFormat="1">
      <c r="A405" s="13"/>
      <c r="B405" s="228"/>
      <c r="C405" s="229"/>
      <c r="D405" s="230" t="s">
        <v>135</v>
      </c>
      <c r="E405" s="231" t="s">
        <v>19</v>
      </c>
      <c r="F405" s="232" t="s">
        <v>331</v>
      </c>
      <c r="G405" s="229"/>
      <c r="H405" s="231" t="s">
        <v>19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8" t="s">
        <v>135</v>
      </c>
      <c r="AU405" s="238" t="s">
        <v>83</v>
      </c>
      <c r="AV405" s="13" t="s">
        <v>81</v>
      </c>
      <c r="AW405" s="13" t="s">
        <v>35</v>
      </c>
      <c r="AX405" s="13" t="s">
        <v>73</v>
      </c>
      <c r="AY405" s="238" t="s">
        <v>125</v>
      </c>
    </row>
    <row r="406" s="14" customFormat="1">
      <c r="A406" s="14"/>
      <c r="B406" s="239"/>
      <c r="C406" s="240"/>
      <c r="D406" s="230" t="s">
        <v>135</v>
      </c>
      <c r="E406" s="241" t="s">
        <v>19</v>
      </c>
      <c r="F406" s="242" t="s">
        <v>435</v>
      </c>
      <c r="G406" s="240"/>
      <c r="H406" s="243">
        <v>1.2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9" t="s">
        <v>135</v>
      </c>
      <c r="AU406" s="249" t="s">
        <v>83</v>
      </c>
      <c r="AV406" s="14" t="s">
        <v>83</v>
      </c>
      <c r="AW406" s="14" t="s">
        <v>35</v>
      </c>
      <c r="AX406" s="14" t="s">
        <v>73</v>
      </c>
      <c r="AY406" s="249" t="s">
        <v>125</v>
      </c>
    </row>
    <row r="407" s="14" customFormat="1">
      <c r="A407" s="14"/>
      <c r="B407" s="239"/>
      <c r="C407" s="240"/>
      <c r="D407" s="230" t="s">
        <v>135</v>
      </c>
      <c r="E407" s="241" t="s">
        <v>19</v>
      </c>
      <c r="F407" s="242" t="s">
        <v>490</v>
      </c>
      <c r="G407" s="240"/>
      <c r="H407" s="243">
        <v>2.3319999999999999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9" t="s">
        <v>135</v>
      </c>
      <c r="AU407" s="249" t="s">
        <v>83</v>
      </c>
      <c r="AV407" s="14" t="s">
        <v>83</v>
      </c>
      <c r="AW407" s="14" t="s">
        <v>35</v>
      </c>
      <c r="AX407" s="14" t="s">
        <v>73</v>
      </c>
      <c r="AY407" s="249" t="s">
        <v>125</v>
      </c>
    </row>
    <row r="408" s="15" customFormat="1">
      <c r="A408" s="15"/>
      <c r="B408" s="263"/>
      <c r="C408" s="264"/>
      <c r="D408" s="230" t="s">
        <v>135</v>
      </c>
      <c r="E408" s="265" t="s">
        <v>19</v>
      </c>
      <c r="F408" s="266" t="s">
        <v>218</v>
      </c>
      <c r="G408" s="264"/>
      <c r="H408" s="267">
        <v>174.67699999999999</v>
      </c>
      <c r="I408" s="268"/>
      <c r="J408" s="264"/>
      <c r="K408" s="264"/>
      <c r="L408" s="269"/>
      <c r="M408" s="270"/>
      <c r="N408" s="271"/>
      <c r="O408" s="271"/>
      <c r="P408" s="271"/>
      <c r="Q408" s="271"/>
      <c r="R408" s="271"/>
      <c r="S408" s="271"/>
      <c r="T408" s="272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3" t="s">
        <v>135</v>
      </c>
      <c r="AU408" s="273" t="s">
        <v>83</v>
      </c>
      <c r="AV408" s="15" t="s">
        <v>133</v>
      </c>
      <c r="AW408" s="15" t="s">
        <v>35</v>
      </c>
      <c r="AX408" s="15" t="s">
        <v>81</v>
      </c>
      <c r="AY408" s="273" t="s">
        <v>125</v>
      </c>
    </row>
    <row r="409" s="2" customFormat="1" ht="16.5" customHeight="1">
      <c r="A409" s="39"/>
      <c r="B409" s="40"/>
      <c r="C409" s="250" t="s">
        <v>491</v>
      </c>
      <c r="D409" s="250" t="s">
        <v>151</v>
      </c>
      <c r="E409" s="251" t="s">
        <v>492</v>
      </c>
      <c r="F409" s="252" t="s">
        <v>493</v>
      </c>
      <c r="G409" s="253" t="s">
        <v>131</v>
      </c>
      <c r="H409" s="254">
        <v>183.411</v>
      </c>
      <c r="I409" s="255"/>
      <c r="J409" s="256">
        <f>ROUND(I409*H409,2)</f>
        <v>0</v>
      </c>
      <c r="K409" s="252" t="s">
        <v>132</v>
      </c>
      <c r="L409" s="257"/>
      <c r="M409" s="258" t="s">
        <v>19</v>
      </c>
      <c r="N409" s="259" t="s">
        <v>44</v>
      </c>
      <c r="O409" s="85"/>
      <c r="P409" s="224">
        <f>O409*H409</f>
        <v>0</v>
      </c>
      <c r="Q409" s="224">
        <v>0.0025000000000000001</v>
      </c>
      <c r="R409" s="224">
        <f>Q409*H409</f>
        <v>0.45852750000000003</v>
      </c>
      <c r="S409" s="224">
        <v>0</v>
      </c>
      <c r="T409" s="22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6" t="s">
        <v>308</v>
      </c>
      <c r="AT409" s="226" t="s">
        <v>151</v>
      </c>
      <c r="AU409" s="226" t="s">
        <v>83</v>
      </c>
      <c r="AY409" s="18" t="s">
        <v>125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18" t="s">
        <v>81</v>
      </c>
      <c r="BK409" s="227">
        <f>ROUND(I409*H409,2)</f>
        <v>0</v>
      </c>
      <c r="BL409" s="18" t="s">
        <v>224</v>
      </c>
      <c r="BM409" s="226" t="s">
        <v>494</v>
      </c>
    </row>
    <row r="410" s="14" customFormat="1">
      <c r="A410" s="14"/>
      <c r="B410" s="239"/>
      <c r="C410" s="240"/>
      <c r="D410" s="230" t="s">
        <v>135</v>
      </c>
      <c r="E410" s="240"/>
      <c r="F410" s="242" t="s">
        <v>495</v>
      </c>
      <c r="G410" s="240"/>
      <c r="H410" s="243">
        <v>183.411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9" t="s">
        <v>135</v>
      </c>
      <c r="AU410" s="249" t="s">
        <v>83</v>
      </c>
      <c r="AV410" s="14" t="s">
        <v>83</v>
      </c>
      <c r="AW410" s="14" t="s">
        <v>4</v>
      </c>
      <c r="AX410" s="14" t="s">
        <v>81</v>
      </c>
      <c r="AY410" s="249" t="s">
        <v>125</v>
      </c>
    </row>
    <row r="411" s="2" customFormat="1" ht="21.75" customHeight="1">
      <c r="A411" s="39"/>
      <c r="B411" s="40"/>
      <c r="C411" s="215" t="s">
        <v>496</v>
      </c>
      <c r="D411" s="215" t="s">
        <v>128</v>
      </c>
      <c r="E411" s="216" t="s">
        <v>484</v>
      </c>
      <c r="F411" s="217" t="s">
        <v>485</v>
      </c>
      <c r="G411" s="218" t="s">
        <v>131</v>
      </c>
      <c r="H411" s="219">
        <v>3.8999999999999999</v>
      </c>
      <c r="I411" s="220"/>
      <c r="J411" s="221">
        <f>ROUND(I411*H411,2)</f>
        <v>0</v>
      </c>
      <c r="K411" s="217" t="s">
        <v>132</v>
      </c>
      <c r="L411" s="45"/>
      <c r="M411" s="222" t="s">
        <v>19</v>
      </c>
      <c r="N411" s="223" t="s">
        <v>44</v>
      </c>
      <c r="O411" s="85"/>
      <c r="P411" s="224">
        <f>O411*H411</f>
        <v>0</v>
      </c>
      <c r="Q411" s="224">
        <v>0.0060600000000000003</v>
      </c>
      <c r="R411" s="224">
        <f>Q411*H411</f>
        <v>0.023634000000000002</v>
      </c>
      <c r="S411" s="224">
        <v>0</v>
      </c>
      <c r="T411" s="22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6" t="s">
        <v>224</v>
      </c>
      <c r="AT411" s="226" t="s">
        <v>128</v>
      </c>
      <c r="AU411" s="226" t="s">
        <v>83</v>
      </c>
      <c r="AY411" s="18" t="s">
        <v>125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8" t="s">
        <v>81</v>
      </c>
      <c r="BK411" s="227">
        <f>ROUND(I411*H411,2)</f>
        <v>0</v>
      </c>
      <c r="BL411" s="18" t="s">
        <v>224</v>
      </c>
      <c r="BM411" s="226" t="s">
        <v>497</v>
      </c>
    </row>
    <row r="412" s="13" customFormat="1">
      <c r="A412" s="13"/>
      <c r="B412" s="228"/>
      <c r="C412" s="229"/>
      <c r="D412" s="230" t="s">
        <v>135</v>
      </c>
      <c r="E412" s="231" t="s">
        <v>19</v>
      </c>
      <c r="F412" s="232" t="s">
        <v>149</v>
      </c>
      <c r="G412" s="229"/>
      <c r="H412" s="231" t="s">
        <v>19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8" t="s">
        <v>135</v>
      </c>
      <c r="AU412" s="238" t="s">
        <v>83</v>
      </c>
      <c r="AV412" s="13" t="s">
        <v>81</v>
      </c>
      <c r="AW412" s="13" t="s">
        <v>35</v>
      </c>
      <c r="AX412" s="13" t="s">
        <v>73</v>
      </c>
      <c r="AY412" s="238" t="s">
        <v>125</v>
      </c>
    </row>
    <row r="413" s="14" customFormat="1">
      <c r="A413" s="14"/>
      <c r="B413" s="239"/>
      <c r="C413" s="240"/>
      <c r="D413" s="230" t="s">
        <v>135</v>
      </c>
      <c r="E413" s="241" t="s">
        <v>19</v>
      </c>
      <c r="F413" s="242" t="s">
        <v>498</v>
      </c>
      <c r="G413" s="240"/>
      <c r="H413" s="243">
        <v>3.8999999999999999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9" t="s">
        <v>135</v>
      </c>
      <c r="AU413" s="249" t="s">
        <v>83</v>
      </c>
      <c r="AV413" s="14" t="s">
        <v>83</v>
      </c>
      <c r="AW413" s="14" t="s">
        <v>35</v>
      </c>
      <c r="AX413" s="14" t="s">
        <v>81</v>
      </c>
      <c r="AY413" s="249" t="s">
        <v>125</v>
      </c>
    </row>
    <row r="414" s="2" customFormat="1" ht="16.5" customHeight="1">
      <c r="A414" s="39"/>
      <c r="B414" s="40"/>
      <c r="C414" s="250" t="s">
        <v>499</v>
      </c>
      <c r="D414" s="250" t="s">
        <v>151</v>
      </c>
      <c r="E414" s="251" t="s">
        <v>500</v>
      </c>
      <c r="F414" s="252" t="s">
        <v>501</v>
      </c>
      <c r="G414" s="253" t="s">
        <v>131</v>
      </c>
      <c r="H414" s="254">
        <v>4.0949999999999998</v>
      </c>
      <c r="I414" s="255"/>
      <c r="J414" s="256">
        <f>ROUND(I414*H414,2)</f>
        <v>0</v>
      </c>
      <c r="K414" s="252" t="s">
        <v>132</v>
      </c>
      <c r="L414" s="257"/>
      <c r="M414" s="258" t="s">
        <v>19</v>
      </c>
      <c r="N414" s="259" t="s">
        <v>44</v>
      </c>
      <c r="O414" s="85"/>
      <c r="P414" s="224">
        <f>O414*H414</f>
        <v>0</v>
      </c>
      <c r="Q414" s="224">
        <v>0.002</v>
      </c>
      <c r="R414" s="224">
        <f>Q414*H414</f>
        <v>0.0081899999999999994</v>
      </c>
      <c r="S414" s="224">
        <v>0</v>
      </c>
      <c r="T414" s="22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6" t="s">
        <v>308</v>
      </c>
      <c r="AT414" s="226" t="s">
        <v>151</v>
      </c>
      <c r="AU414" s="226" t="s">
        <v>83</v>
      </c>
      <c r="AY414" s="18" t="s">
        <v>125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8" t="s">
        <v>81</v>
      </c>
      <c r="BK414" s="227">
        <f>ROUND(I414*H414,2)</f>
        <v>0</v>
      </c>
      <c r="BL414" s="18" t="s">
        <v>224</v>
      </c>
      <c r="BM414" s="226" t="s">
        <v>502</v>
      </c>
    </row>
    <row r="415" s="14" customFormat="1">
      <c r="A415" s="14"/>
      <c r="B415" s="239"/>
      <c r="C415" s="240"/>
      <c r="D415" s="230" t="s">
        <v>135</v>
      </c>
      <c r="E415" s="240"/>
      <c r="F415" s="242" t="s">
        <v>503</v>
      </c>
      <c r="G415" s="240"/>
      <c r="H415" s="243">
        <v>4.0949999999999998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9" t="s">
        <v>135</v>
      </c>
      <c r="AU415" s="249" t="s">
        <v>83</v>
      </c>
      <c r="AV415" s="14" t="s">
        <v>83</v>
      </c>
      <c r="AW415" s="14" t="s">
        <v>4</v>
      </c>
      <c r="AX415" s="14" t="s">
        <v>81</v>
      </c>
      <c r="AY415" s="249" t="s">
        <v>125</v>
      </c>
    </row>
    <row r="416" s="2" customFormat="1" ht="21.75" customHeight="1">
      <c r="A416" s="39"/>
      <c r="B416" s="40"/>
      <c r="C416" s="215" t="s">
        <v>504</v>
      </c>
      <c r="D416" s="215" t="s">
        <v>128</v>
      </c>
      <c r="E416" s="216" t="s">
        <v>505</v>
      </c>
      <c r="F416" s="217" t="s">
        <v>506</v>
      </c>
      <c r="G416" s="218" t="s">
        <v>131</v>
      </c>
      <c r="H416" s="219">
        <v>787.17999999999995</v>
      </c>
      <c r="I416" s="220"/>
      <c r="J416" s="221">
        <f>ROUND(I416*H416,2)</f>
        <v>0</v>
      </c>
      <c r="K416" s="217" t="s">
        <v>132</v>
      </c>
      <c r="L416" s="45"/>
      <c r="M416" s="222" t="s">
        <v>19</v>
      </c>
      <c r="N416" s="223" t="s">
        <v>44</v>
      </c>
      <c r="O416" s="85"/>
      <c r="P416" s="224">
        <f>O416*H416</f>
        <v>0</v>
      </c>
      <c r="Q416" s="224">
        <v>0</v>
      </c>
      <c r="R416" s="224">
        <f>Q416*H416</f>
        <v>0</v>
      </c>
      <c r="S416" s="224">
        <v>0.024</v>
      </c>
      <c r="T416" s="225">
        <f>S416*H416</f>
        <v>18.892319999999998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26" t="s">
        <v>224</v>
      </c>
      <c r="AT416" s="226" t="s">
        <v>128</v>
      </c>
      <c r="AU416" s="226" t="s">
        <v>83</v>
      </c>
      <c r="AY416" s="18" t="s">
        <v>125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18" t="s">
        <v>81</v>
      </c>
      <c r="BK416" s="227">
        <f>ROUND(I416*H416,2)</f>
        <v>0</v>
      </c>
      <c r="BL416" s="18" t="s">
        <v>224</v>
      </c>
      <c r="BM416" s="226" t="s">
        <v>507</v>
      </c>
    </row>
    <row r="417" s="13" customFormat="1">
      <c r="A417" s="13"/>
      <c r="B417" s="228"/>
      <c r="C417" s="229"/>
      <c r="D417" s="230" t="s">
        <v>135</v>
      </c>
      <c r="E417" s="231" t="s">
        <v>19</v>
      </c>
      <c r="F417" s="232" t="s">
        <v>287</v>
      </c>
      <c r="G417" s="229"/>
      <c r="H417" s="231" t="s">
        <v>19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8" t="s">
        <v>135</v>
      </c>
      <c r="AU417" s="238" t="s">
        <v>83</v>
      </c>
      <c r="AV417" s="13" t="s">
        <v>81</v>
      </c>
      <c r="AW417" s="13" t="s">
        <v>35</v>
      </c>
      <c r="AX417" s="13" t="s">
        <v>73</v>
      </c>
      <c r="AY417" s="238" t="s">
        <v>125</v>
      </c>
    </row>
    <row r="418" s="14" customFormat="1">
      <c r="A418" s="14"/>
      <c r="B418" s="239"/>
      <c r="C418" s="240"/>
      <c r="D418" s="230" t="s">
        <v>135</v>
      </c>
      <c r="E418" s="241" t="s">
        <v>19</v>
      </c>
      <c r="F418" s="242" t="s">
        <v>288</v>
      </c>
      <c r="G418" s="240"/>
      <c r="H418" s="243">
        <v>792.72000000000003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9" t="s">
        <v>135</v>
      </c>
      <c r="AU418" s="249" t="s">
        <v>83</v>
      </c>
      <c r="AV418" s="14" t="s">
        <v>83</v>
      </c>
      <c r="AW418" s="14" t="s">
        <v>35</v>
      </c>
      <c r="AX418" s="14" t="s">
        <v>73</v>
      </c>
      <c r="AY418" s="249" t="s">
        <v>125</v>
      </c>
    </row>
    <row r="419" s="13" customFormat="1">
      <c r="A419" s="13"/>
      <c r="B419" s="228"/>
      <c r="C419" s="229"/>
      <c r="D419" s="230" t="s">
        <v>135</v>
      </c>
      <c r="E419" s="231" t="s">
        <v>19</v>
      </c>
      <c r="F419" s="232" t="s">
        <v>480</v>
      </c>
      <c r="G419" s="229"/>
      <c r="H419" s="231" t="s">
        <v>19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8" t="s">
        <v>135</v>
      </c>
      <c r="AU419" s="238" t="s">
        <v>83</v>
      </c>
      <c r="AV419" s="13" t="s">
        <v>81</v>
      </c>
      <c r="AW419" s="13" t="s">
        <v>35</v>
      </c>
      <c r="AX419" s="13" t="s">
        <v>73</v>
      </c>
      <c r="AY419" s="238" t="s">
        <v>125</v>
      </c>
    </row>
    <row r="420" s="14" customFormat="1">
      <c r="A420" s="14"/>
      <c r="B420" s="239"/>
      <c r="C420" s="240"/>
      <c r="D420" s="230" t="s">
        <v>135</v>
      </c>
      <c r="E420" s="241" t="s">
        <v>19</v>
      </c>
      <c r="F420" s="242" t="s">
        <v>481</v>
      </c>
      <c r="G420" s="240"/>
      <c r="H420" s="243">
        <v>-1.2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9" t="s">
        <v>135</v>
      </c>
      <c r="AU420" s="249" t="s">
        <v>83</v>
      </c>
      <c r="AV420" s="14" t="s">
        <v>83</v>
      </c>
      <c r="AW420" s="14" t="s">
        <v>35</v>
      </c>
      <c r="AX420" s="14" t="s">
        <v>73</v>
      </c>
      <c r="AY420" s="249" t="s">
        <v>125</v>
      </c>
    </row>
    <row r="421" s="13" customFormat="1">
      <c r="A421" s="13"/>
      <c r="B421" s="228"/>
      <c r="C421" s="229"/>
      <c r="D421" s="230" t="s">
        <v>135</v>
      </c>
      <c r="E421" s="231" t="s">
        <v>19</v>
      </c>
      <c r="F421" s="232" t="s">
        <v>136</v>
      </c>
      <c r="G421" s="229"/>
      <c r="H421" s="231" t="s">
        <v>19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8" t="s">
        <v>135</v>
      </c>
      <c r="AU421" s="238" t="s">
        <v>83</v>
      </c>
      <c r="AV421" s="13" t="s">
        <v>81</v>
      </c>
      <c r="AW421" s="13" t="s">
        <v>35</v>
      </c>
      <c r="AX421" s="13" t="s">
        <v>73</v>
      </c>
      <c r="AY421" s="238" t="s">
        <v>125</v>
      </c>
    </row>
    <row r="422" s="14" customFormat="1">
      <c r="A422" s="14"/>
      <c r="B422" s="239"/>
      <c r="C422" s="240"/>
      <c r="D422" s="230" t="s">
        <v>135</v>
      </c>
      <c r="E422" s="241" t="s">
        <v>19</v>
      </c>
      <c r="F422" s="242" t="s">
        <v>482</v>
      </c>
      <c r="G422" s="240"/>
      <c r="H422" s="243">
        <v>-4.3399999999999999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9" t="s">
        <v>135</v>
      </c>
      <c r="AU422" s="249" t="s">
        <v>83</v>
      </c>
      <c r="AV422" s="14" t="s">
        <v>83</v>
      </c>
      <c r="AW422" s="14" t="s">
        <v>35</v>
      </c>
      <c r="AX422" s="14" t="s">
        <v>73</v>
      </c>
      <c r="AY422" s="249" t="s">
        <v>125</v>
      </c>
    </row>
    <row r="423" s="15" customFormat="1">
      <c r="A423" s="15"/>
      <c r="B423" s="263"/>
      <c r="C423" s="264"/>
      <c r="D423" s="230" t="s">
        <v>135</v>
      </c>
      <c r="E423" s="265" t="s">
        <v>19</v>
      </c>
      <c r="F423" s="266" t="s">
        <v>218</v>
      </c>
      <c r="G423" s="264"/>
      <c r="H423" s="267">
        <v>787.17999999999995</v>
      </c>
      <c r="I423" s="268"/>
      <c r="J423" s="264"/>
      <c r="K423" s="264"/>
      <c r="L423" s="269"/>
      <c r="M423" s="270"/>
      <c r="N423" s="271"/>
      <c r="O423" s="271"/>
      <c r="P423" s="271"/>
      <c r="Q423" s="271"/>
      <c r="R423" s="271"/>
      <c r="S423" s="271"/>
      <c r="T423" s="27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3" t="s">
        <v>135</v>
      </c>
      <c r="AU423" s="273" t="s">
        <v>83</v>
      </c>
      <c r="AV423" s="15" t="s">
        <v>133</v>
      </c>
      <c r="AW423" s="15" t="s">
        <v>35</v>
      </c>
      <c r="AX423" s="15" t="s">
        <v>81</v>
      </c>
      <c r="AY423" s="273" t="s">
        <v>125</v>
      </c>
    </row>
    <row r="424" s="2" customFormat="1" ht="21.75" customHeight="1">
      <c r="A424" s="39"/>
      <c r="B424" s="40"/>
      <c r="C424" s="215" t="s">
        <v>508</v>
      </c>
      <c r="D424" s="215" t="s">
        <v>128</v>
      </c>
      <c r="E424" s="216" t="s">
        <v>509</v>
      </c>
      <c r="F424" s="217" t="s">
        <v>510</v>
      </c>
      <c r="G424" s="218" t="s">
        <v>131</v>
      </c>
      <c r="H424" s="219">
        <v>765.79999999999995</v>
      </c>
      <c r="I424" s="220"/>
      <c r="J424" s="221">
        <f>ROUND(I424*H424,2)</f>
        <v>0</v>
      </c>
      <c r="K424" s="217" t="s">
        <v>132</v>
      </c>
      <c r="L424" s="45"/>
      <c r="M424" s="222" t="s">
        <v>19</v>
      </c>
      <c r="N424" s="223" t="s">
        <v>44</v>
      </c>
      <c r="O424" s="85"/>
      <c r="P424" s="224">
        <f>O424*H424</f>
        <v>0</v>
      </c>
      <c r="Q424" s="224">
        <v>0.00012</v>
      </c>
      <c r="R424" s="224">
        <f>Q424*H424</f>
        <v>0.091895999999999992</v>
      </c>
      <c r="S424" s="224">
        <v>0</v>
      </c>
      <c r="T424" s="22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6" t="s">
        <v>224</v>
      </c>
      <c r="AT424" s="226" t="s">
        <v>128</v>
      </c>
      <c r="AU424" s="226" t="s">
        <v>83</v>
      </c>
      <c r="AY424" s="18" t="s">
        <v>125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8" t="s">
        <v>81</v>
      </c>
      <c r="BK424" s="227">
        <f>ROUND(I424*H424,2)</f>
        <v>0</v>
      </c>
      <c r="BL424" s="18" t="s">
        <v>224</v>
      </c>
      <c r="BM424" s="226" t="s">
        <v>511</v>
      </c>
    </row>
    <row r="425" s="13" customFormat="1">
      <c r="A425" s="13"/>
      <c r="B425" s="228"/>
      <c r="C425" s="229"/>
      <c r="D425" s="230" t="s">
        <v>135</v>
      </c>
      <c r="E425" s="231" t="s">
        <v>19</v>
      </c>
      <c r="F425" s="232" t="s">
        <v>212</v>
      </c>
      <c r="G425" s="229"/>
      <c r="H425" s="231" t="s">
        <v>19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8" t="s">
        <v>135</v>
      </c>
      <c r="AU425" s="238" t="s">
        <v>83</v>
      </c>
      <c r="AV425" s="13" t="s">
        <v>81</v>
      </c>
      <c r="AW425" s="13" t="s">
        <v>35</v>
      </c>
      <c r="AX425" s="13" t="s">
        <v>73</v>
      </c>
      <c r="AY425" s="238" t="s">
        <v>125</v>
      </c>
    </row>
    <row r="426" s="14" customFormat="1">
      <c r="A426" s="14"/>
      <c r="B426" s="239"/>
      <c r="C426" s="240"/>
      <c r="D426" s="230" t="s">
        <v>135</v>
      </c>
      <c r="E426" s="241" t="s">
        <v>19</v>
      </c>
      <c r="F426" s="242" t="s">
        <v>213</v>
      </c>
      <c r="G426" s="240"/>
      <c r="H426" s="243">
        <v>779.79999999999995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9" t="s">
        <v>135</v>
      </c>
      <c r="AU426" s="249" t="s">
        <v>83</v>
      </c>
      <c r="AV426" s="14" t="s">
        <v>83</v>
      </c>
      <c r="AW426" s="14" t="s">
        <v>35</v>
      </c>
      <c r="AX426" s="14" t="s">
        <v>73</v>
      </c>
      <c r="AY426" s="249" t="s">
        <v>125</v>
      </c>
    </row>
    <row r="427" s="13" customFormat="1">
      <c r="A427" s="13"/>
      <c r="B427" s="228"/>
      <c r="C427" s="229"/>
      <c r="D427" s="230" t="s">
        <v>135</v>
      </c>
      <c r="E427" s="231" t="s">
        <v>19</v>
      </c>
      <c r="F427" s="232" t="s">
        <v>214</v>
      </c>
      <c r="G427" s="229"/>
      <c r="H427" s="231" t="s">
        <v>19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8" t="s">
        <v>135</v>
      </c>
      <c r="AU427" s="238" t="s">
        <v>83</v>
      </c>
      <c r="AV427" s="13" t="s">
        <v>81</v>
      </c>
      <c r="AW427" s="13" t="s">
        <v>35</v>
      </c>
      <c r="AX427" s="13" t="s">
        <v>73</v>
      </c>
      <c r="AY427" s="238" t="s">
        <v>125</v>
      </c>
    </row>
    <row r="428" s="14" customFormat="1">
      <c r="A428" s="14"/>
      <c r="B428" s="239"/>
      <c r="C428" s="240"/>
      <c r="D428" s="230" t="s">
        <v>135</v>
      </c>
      <c r="E428" s="241" t="s">
        <v>19</v>
      </c>
      <c r="F428" s="242" t="s">
        <v>215</v>
      </c>
      <c r="G428" s="240"/>
      <c r="H428" s="243">
        <v>-4.2999999999999998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9" t="s">
        <v>135</v>
      </c>
      <c r="AU428" s="249" t="s">
        <v>83</v>
      </c>
      <c r="AV428" s="14" t="s">
        <v>83</v>
      </c>
      <c r="AW428" s="14" t="s">
        <v>35</v>
      </c>
      <c r="AX428" s="14" t="s">
        <v>73</v>
      </c>
      <c r="AY428" s="249" t="s">
        <v>125</v>
      </c>
    </row>
    <row r="429" s="13" customFormat="1">
      <c r="A429" s="13"/>
      <c r="B429" s="228"/>
      <c r="C429" s="229"/>
      <c r="D429" s="230" t="s">
        <v>135</v>
      </c>
      <c r="E429" s="231" t="s">
        <v>19</v>
      </c>
      <c r="F429" s="232" t="s">
        <v>216</v>
      </c>
      <c r="G429" s="229"/>
      <c r="H429" s="231" t="s">
        <v>19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8" t="s">
        <v>135</v>
      </c>
      <c r="AU429" s="238" t="s">
        <v>83</v>
      </c>
      <c r="AV429" s="13" t="s">
        <v>81</v>
      </c>
      <c r="AW429" s="13" t="s">
        <v>35</v>
      </c>
      <c r="AX429" s="13" t="s">
        <v>73</v>
      </c>
      <c r="AY429" s="238" t="s">
        <v>125</v>
      </c>
    </row>
    <row r="430" s="14" customFormat="1">
      <c r="A430" s="14"/>
      <c r="B430" s="239"/>
      <c r="C430" s="240"/>
      <c r="D430" s="230" t="s">
        <v>135</v>
      </c>
      <c r="E430" s="241" t="s">
        <v>19</v>
      </c>
      <c r="F430" s="242" t="s">
        <v>217</v>
      </c>
      <c r="G430" s="240"/>
      <c r="H430" s="243">
        <v>-1.2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9" t="s">
        <v>135</v>
      </c>
      <c r="AU430" s="249" t="s">
        <v>83</v>
      </c>
      <c r="AV430" s="14" t="s">
        <v>83</v>
      </c>
      <c r="AW430" s="14" t="s">
        <v>35</v>
      </c>
      <c r="AX430" s="14" t="s">
        <v>73</v>
      </c>
      <c r="AY430" s="249" t="s">
        <v>125</v>
      </c>
    </row>
    <row r="431" s="13" customFormat="1">
      <c r="A431" s="13"/>
      <c r="B431" s="228"/>
      <c r="C431" s="229"/>
      <c r="D431" s="230" t="s">
        <v>135</v>
      </c>
      <c r="E431" s="231" t="s">
        <v>19</v>
      </c>
      <c r="F431" s="232" t="s">
        <v>512</v>
      </c>
      <c r="G431" s="229"/>
      <c r="H431" s="231" t="s">
        <v>19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8" t="s">
        <v>135</v>
      </c>
      <c r="AU431" s="238" t="s">
        <v>83</v>
      </c>
      <c r="AV431" s="13" t="s">
        <v>81</v>
      </c>
      <c r="AW431" s="13" t="s">
        <v>35</v>
      </c>
      <c r="AX431" s="13" t="s">
        <v>73</v>
      </c>
      <c r="AY431" s="238" t="s">
        <v>125</v>
      </c>
    </row>
    <row r="432" s="14" customFormat="1">
      <c r="A432" s="14"/>
      <c r="B432" s="239"/>
      <c r="C432" s="240"/>
      <c r="D432" s="230" t="s">
        <v>135</v>
      </c>
      <c r="E432" s="241" t="s">
        <v>19</v>
      </c>
      <c r="F432" s="242" t="s">
        <v>513</v>
      </c>
      <c r="G432" s="240"/>
      <c r="H432" s="243">
        <v>-8.5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9" t="s">
        <v>135</v>
      </c>
      <c r="AU432" s="249" t="s">
        <v>83</v>
      </c>
      <c r="AV432" s="14" t="s">
        <v>83</v>
      </c>
      <c r="AW432" s="14" t="s">
        <v>35</v>
      </c>
      <c r="AX432" s="14" t="s">
        <v>73</v>
      </c>
      <c r="AY432" s="249" t="s">
        <v>125</v>
      </c>
    </row>
    <row r="433" s="15" customFormat="1">
      <c r="A433" s="15"/>
      <c r="B433" s="263"/>
      <c r="C433" s="264"/>
      <c r="D433" s="230" t="s">
        <v>135</v>
      </c>
      <c r="E433" s="265" t="s">
        <v>19</v>
      </c>
      <c r="F433" s="266" t="s">
        <v>218</v>
      </c>
      <c r="G433" s="264"/>
      <c r="H433" s="267">
        <v>765.79999999999995</v>
      </c>
      <c r="I433" s="268"/>
      <c r="J433" s="264"/>
      <c r="K433" s="264"/>
      <c r="L433" s="269"/>
      <c r="M433" s="270"/>
      <c r="N433" s="271"/>
      <c r="O433" s="271"/>
      <c r="P433" s="271"/>
      <c r="Q433" s="271"/>
      <c r="R433" s="271"/>
      <c r="S433" s="271"/>
      <c r="T433" s="272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73" t="s">
        <v>135</v>
      </c>
      <c r="AU433" s="273" t="s">
        <v>83</v>
      </c>
      <c r="AV433" s="15" t="s">
        <v>133</v>
      </c>
      <c r="AW433" s="15" t="s">
        <v>35</v>
      </c>
      <c r="AX433" s="15" t="s">
        <v>81</v>
      </c>
      <c r="AY433" s="273" t="s">
        <v>125</v>
      </c>
    </row>
    <row r="434" s="2" customFormat="1" ht="16.5" customHeight="1">
      <c r="A434" s="39"/>
      <c r="B434" s="40"/>
      <c r="C434" s="250" t="s">
        <v>514</v>
      </c>
      <c r="D434" s="250" t="s">
        <v>151</v>
      </c>
      <c r="E434" s="251" t="s">
        <v>515</v>
      </c>
      <c r="F434" s="252" t="s">
        <v>516</v>
      </c>
      <c r="G434" s="253" t="s">
        <v>131</v>
      </c>
      <c r="H434" s="254">
        <v>781.11599999999999</v>
      </c>
      <c r="I434" s="255"/>
      <c r="J434" s="256">
        <f>ROUND(I434*H434,2)</f>
        <v>0</v>
      </c>
      <c r="K434" s="252" t="s">
        <v>132</v>
      </c>
      <c r="L434" s="257"/>
      <c r="M434" s="258" t="s">
        <v>19</v>
      </c>
      <c r="N434" s="259" t="s">
        <v>44</v>
      </c>
      <c r="O434" s="85"/>
      <c r="P434" s="224">
        <f>O434*H434</f>
        <v>0</v>
      </c>
      <c r="Q434" s="224">
        <v>0.0047499999999999999</v>
      </c>
      <c r="R434" s="224">
        <f>Q434*H434</f>
        <v>3.7103009999999998</v>
      </c>
      <c r="S434" s="224">
        <v>0</v>
      </c>
      <c r="T434" s="22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6" t="s">
        <v>308</v>
      </c>
      <c r="AT434" s="226" t="s">
        <v>151</v>
      </c>
      <c r="AU434" s="226" t="s">
        <v>83</v>
      </c>
      <c r="AY434" s="18" t="s">
        <v>125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8" t="s">
        <v>81</v>
      </c>
      <c r="BK434" s="227">
        <f>ROUND(I434*H434,2)</f>
        <v>0</v>
      </c>
      <c r="BL434" s="18" t="s">
        <v>224</v>
      </c>
      <c r="BM434" s="226" t="s">
        <v>517</v>
      </c>
    </row>
    <row r="435" s="14" customFormat="1">
      <c r="A435" s="14"/>
      <c r="B435" s="239"/>
      <c r="C435" s="240"/>
      <c r="D435" s="230" t="s">
        <v>135</v>
      </c>
      <c r="E435" s="240"/>
      <c r="F435" s="242" t="s">
        <v>518</v>
      </c>
      <c r="G435" s="240"/>
      <c r="H435" s="243">
        <v>781.11599999999999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9" t="s">
        <v>135</v>
      </c>
      <c r="AU435" s="249" t="s">
        <v>83</v>
      </c>
      <c r="AV435" s="14" t="s">
        <v>83</v>
      </c>
      <c r="AW435" s="14" t="s">
        <v>4</v>
      </c>
      <c r="AX435" s="14" t="s">
        <v>81</v>
      </c>
      <c r="AY435" s="249" t="s">
        <v>125</v>
      </c>
    </row>
    <row r="436" s="2" customFormat="1" ht="21.75" customHeight="1">
      <c r="A436" s="39"/>
      <c r="B436" s="40"/>
      <c r="C436" s="215" t="s">
        <v>519</v>
      </c>
      <c r="D436" s="215" t="s">
        <v>128</v>
      </c>
      <c r="E436" s="216" t="s">
        <v>509</v>
      </c>
      <c r="F436" s="217" t="s">
        <v>510</v>
      </c>
      <c r="G436" s="218" t="s">
        <v>131</v>
      </c>
      <c r="H436" s="219">
        <v>8.5</v>
      </c>
      <c r="I436" s="220"/>
      <c r="J436" s="221">
        <f>ROUND(I436*H436,2)</f>
        <v>0</v>
      </c>
      <c r="K436" s="217" t="s">
        <v>132</v>
      </c>
      <c r="L436" s="45"/>
      <c r="M436" s="222" t="s">
        <v>19</v>
      </c>
      <c r="N436" s="223" t="s">
        <v>44</v>
      </c>
      <c r="O436" s="85"/>
      <c r="P436" s="224">
        <f>O436*H436</f>
        <v>0</v>
      </c>
      <c r="Q436" s="224">
        <v>0.00012</v>
      </c>
      <c r="R436" s="224">
        <f>Q436*H436</f>
        <v>0.0010200000000000001</v>
      </c>
      <c r="S436" s="224">
        <v>0</v>
      </c>
      <c r="T436" s="22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6" t="s">
        <v>224</v>
      </c>
      <c r="AT436" s="226" t="s">
        <v>128</v>
      </c>
      <c r="AU436" s="226" t="s">
        <v>83</v>
      </c>
      <c r="AY436" s="18" t="s">
        <v>125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8" t="s">
        <v>81</v>
      </c>
      <c r="BK436" s="227">
        <f>ROUND(I436*H436,2)</f>
        <v>0</v>
      </c>
      <c r="BL436" s="18" t="s">
        <v>224</v>
      </c>
      <c r="BM436" s="226" t="s">
        <v>520</v>
      </c>
    </row>
    <row r="437" s="13" customFormat="1">
      <c r="A437" s="13"/>
      <c r="B437" s="228"/>
      <c r="C437" s="229"/>
      <c r="D437" s="230" t="s">
        <v>135</v>
      </c>
      <c r="E437" s="231" t="s">
        <v>19</v>
      </c>
      <c r="F437" s="232" t="s">
        <v>521</v>
      </c>
      <c r="G437" s="229"/>
      <c r="H437" s="231" t="s">
        <v>19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8" t="s">
        <v>135</v>
      </c>
      <c r="AU437" s="238" t="s">
        <v>83</v>
      </c>
      <c r="AV437" s="13" t="s">
        <v>81</v>
      </c>
      <c r="AW437" s="13" t="s">
        <v>35</v>
      </c>
      <c r="AX437" s="13" t="s">
        <v>73</v>
      </c>
      <c r="AY437" s="238" t="s">
        <v>125</v>
      </c>
    </row>
    <row r="438" s="14" customFormat="1">
      <c r="A438" s="14"/>
      <c r="B438" s="239"/>
      <c r="C438" s="240"/>
      <c r="D438" s="230" t="s">
        <v>135</v>
      </c>
      <c r="E438" s="241" t="s">
        <v>19</v>
      </c>
      <c r="F438" s="242" t="s">
        <v>522</v>
      </c>
      <c r="G438" s="240"/>
      <c r="H438" s="243">
        <v>8.5</v>
      </c>
      <c r="I438" s="244"/>
      <c r="J438" s="240"/>
      <c r="K438" s="240"/>
      <c r="L438" s="245"/>
      <c r="M438" s="246"/>
      <c r="N438" s="247"/>
      <c r="O438" s="247"/>
      <c r="P438" s="247"/>
      <c r="Q438" s="247"/>
      <c r="R438" s="247"/>
      <c r="S438" s="247"/>
      <c r="T438" s="24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9" t="s">
        <v>135</v>
      </c>
      <c r="AU438" s="249" t="s">
        <v>83</v>
      </c>
      <c r="AV438" s="14" t="s">
        <v>83</v>
      </c>
      <c r="AW438" s="14" t="s">
        <v>35</v>
      </c>
      <c r="AX438" s="14" t="s">
        <v>81</v>
      </c>
      <c r="AY438" s="249" t="s">
        <v>125</v>
      </c>
    </row>
    <row r="439" s="2" customFormat="1" ht="16.5" customHeight="1">
      <c r="A439" s="39"/>
      <c r="B439" s="40"/>
      <c r="C439" s="250" t="s">
        <v>523</v>
      </c>
      <c r="D439" s="250" t="s">
        <v>151</v>
      </c>
      <c r="E439" s="251" t="s">
        <v>524</v>
      </c>
      <c r="F439" s="252" t="s">
        <v>525</v>
      </c>
      <c r="G439" s="253" t="s">
        <v>131</v>
      </c>
      <c r="H439" s="254">
        <v>8.6699999999999999</v>
      </c>
      <c r="I439" s="255"/>
      <c r="J439" s="256">
        <f>ROUND(I439*H439,2)</f>
        <v>0</v>
      </c>
      <c r="K439" s="252" t="s">
        <v>132</v>
      </c>
      <c r="L439" s="257"/>
      <c r="M439" s="258" t="s">
        <v>19</v>
      </c>
      <c r="N439" s="259" t="s">
        <v>44</v>
      </c>
      <c r="O439" s="85"/>
      <c r="P439" s="224">
        <f>O439*H439</f>
        <v>0</v>
      </c>
      <c r="Q439" s="224">
        <v>0.0060000000000000001</v>
      </c>
      <c r="R439" s="224">
        <f>Q439*H439</f>
        <v>0.052020000000000004</v>
      </c>
      <c r="S439" s="224">
        <v>0</v>
      </c>
      <c r="T439" s="22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26" t="s">
        <v>308</v>
      </c>
      <c r="AT439" s="226" t="s">
        <v>151</v>
      </c>
      <c r="AU439" s="226" t="s">
        <v>83</v>
      </c>
      <c r="AY439" s="18" t="s">
        <v>125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8" t="s">
        <v>81</v>
      </c>
      <c r="BK439" s="227">
        <f>ROUND(I439*H439,2)</f>
        <v>0</v>
      </c>
      <c r="BL439" s="18" t="s">
        <v>224</v>
      </c>
      <c r="BM439" s="226" t="s">
        <v>526</v>
      </c>
    </row>
    <row r="440" s="14" customFormat="1">
      <c r="A440" s="14"/>
      <c r="B440" s="239"/>
      <c r="C440" s="240"/>
      <c r="D440" s="230" t="s">
        <v>135</v>
      </c>
      <c r="E440" s="240"/>
      <c r="F440" s="242" t="s">
        <v>527</v>
      </c>
      <c r="G440" s="240"/>
      <c r="H440" s="243">
        <v>8.6699999999999999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9" t="s">
        <v>135</v>
      </c>
      <c r="AU440" s="249" t="s">
        <v>83</v>
      </c>
      <c r="AV440" s="14" t="s">
        <v>83</v>
      </c>
      <c r="AW440" s="14" t="s">
        <v>4</v>
      </c>
      <c r="AX440" s="14" t="s">
        <v>81</v>
      </c>
      <c r="AY440" s="249" t="s">
        <v>125</v>
      </c>
    </row>
    <row r="441" s="2" customFormat="1" ht="21.75" customHeight="1">
      <c r="A441" s="39"/>
      <c r="B441" s="40"/>
      <c r="C441" s="215" t="s">
        <v>528</v>
      </c>
      <c r="D441" s="215" t="s">
        <v>128</v>
      </c>
      <c r="E441" s="216" t="s">
        <v>529</v>
      </c>
      <c r="F441" s="217" t="s">
        <v>530</v>
      </c>
      <c r="G441" s="218" t="s">
        <v>131</v>
      </c>
      <c r="H441" s="219">
        <v>765.79999999999995</v>
      </c>
      <c r="I441" s="220"/>
      <c r="J441" s="221">
        <f>ROUND(I441*H441,2)</f>
        <v>0</v>
      </c>
      <c r="K441" s="217" t="s">
        <v>132</v>
      </c>
      <c r="L441" s="45"/>
      <c r="M441" s="222" t="s">
        <v>19</v>
      </c>
      <c r="N441" s="223" t="s">
        <v>44</v>
      </c>
      <c r="O441" s="85"/>
      <c r="P441" s="224">
        <f>O441*H441</f>
        <v>0</v>
      </c>
      <c r="Q441" s="224">
        <v>0.00012</v>
      </c>
      <c r="R441" s="224">
        <f>Q441*H441</f>
        <v>0.091895999999999992</v>
      </c>
      <c r="S441" s="224">
        <v>0</v>
      </c>
      <c r="T441" s="22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26" t="s">
        <v>224</v>
      </c>
      <c r="AT441" s="226" t="s">
        <v>128</v>
      </c>
      <c r="AU441" s="226" t="s">
        <v>83</v>
      </c>
      <c r="AY441" s="18" t="s">
        <v>125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8" t="s">
        <v>81</v>
      </c>
      <c r="BK441" s="227">
        <f>ROUND(I441*H441,2)</f>
        <v>0</v>
      </c>
      <c r="BL441" s="18" t="s">
        <v>224</v>
      </c>
      <c r="BM441" s="226" t="s">
        <v>531</v>
      </c>
    </row>
    <row r="442" s="13" customFormat="1">
      <c r="A442" s="13"/>
      <c r="B442" s="228"/>
      <c r="C442" s="229"/>
      <c r="D442" s="230" t="s">
        <v>135</v>
      </c>
      <c r="E442" s="231" t="s">
        <v>19</v>
      </c>
      <c r="F442" s="232" t="s">
        <v>212</v>
      </c>
      <c r="G442" s="229"/>
      <c r="H442" s="231" t="s">
        <v>19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8" t="s">
        <v>135</v>
      </c>
      <c r="AU442" s="238" t="s">
        <v>83</v>
      </c>
      <c r="AV442" s="13" t="s">
        <v>81</v>
      </c>
      <c r="AW442" s="13" t="s">
        <v>35</v>
      </c>
      <c r="AX442" s="13" t="s">
        <v>73</v>
      </c>
      <c r="AY442" s="238" t="s">
        <v>125</v>
      </c>
    </row>
    <row r="443" s="14" customFormat="1">
      <c r="A443" s="14"/>
      <c r="B443" s="239"/>
      <c r="C443" s="240"/>
      <c r="D443" s="230" t="s">
        <v>135</v>
      </c>
      <c r="E443" s="241" t="s">
        <v>19</v>
      </c>
      <c r="F443" s="242" t="s">
        <v>213</v>
      </c>
      <c r="G443" s="240"/>
      <c r="H443" s="243">
        <v>779.79999999999995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9" t="s">
        <v>135</v>
      </c>
      <c r="AU443" s="249" t="s">
        <v>83</v>
      </c>
      <c r="AV443" s="14" t="s">
        <v>83</v>
      </c>
      <c r="AW443" s="14" t="s">
        <v>35</v>
      </c>
      <c r="AX443" s="14" t="s">
        <v>73</v>
      </c>
      <c r="AY443" s="249" t="s">
        <v>125</v>
      </c>
    </row>
    <row r="444" s="13" customFormat="1">
      <c r="A444" s="13"/>
      <c r="B444" s="228"/>
      <c r="C444" s="229"/>
      <c r="D444" s="230" t="s">
        <v>135</v>
      </c>
      <c r="E444" s="231" t="s">
        <v>19</v>
      </c>
      <c r="F444" s="232" t="s">
        <v>214</v>
      </c>
      <c r="G444" s="229"/>
      <c r="H444" s="231" t="s">
        <v>19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8" t="s">
        <v>135</v>
      </c>
      <c r="AU444" s="238" t="s">
        <v>83</v>
      </c>
      <c r="AV444" s="13" t="s">
        <v>81</v>
      </c>
      <c r="AW444" s="13" t="s">
        <v>35</v>
      </c>
      <c r="AX444" s="13" t="s">
        <v>73</v>
      </c>
      <c r="AY444" s="238" t="s">
        <v>125</v>
      </c>
    </row>
    <row r="445" s="14" customFormat="1">
      <c r="A445" s="14"/>
      <c r="B445" s="239"/>
      <c r="C445" s="240"/>
      <c r="D445" s="230" t="s">
        <v>135</v>
      </c>
      <c r="E445" s="241" t="s">
        <v>19</v>
      </c>
      <c r="F445" s="242" t="s">
        <v>215</v>
      </c>
      <c r="G445" s="240"/>
      <c r="H445" s="243">
        <v>-4.2999999999999998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9" t="s">
        <v>135</v>
      </c>
      <c r="AU445" s="249" t="s">
        <v>83</v>
      </c>
      <c r="AV445" s="14" t="s">
        <v>83</v>
      </c>
      <c r="AW445" s="14" t="s">
        <v>35</v>
      </c>
      <c r="AX445" s="14" t="s">
        <v>73</v>
      </c>
      <c r="AY445" s="249" t="s">
        <v>125</v>
      </c>
    </row>
    <row r="446" s="13" customFormat="1">
      <c r="A446" s="13"/>
      <c r="B446" s="228"/>
      <c r="C446" s="229"/>
      <c r="D446" s="230" t="s">
        <v>135</v>
      </c>
      <c r="E446" s="231" t="s">
        <v>19</v>
      </c>
      <c r="F446" s="232" t="s">
        <v>216</v>
      </c>
      <c r="G446" s="229"/>
      <c r="H446" s="231" t="s">
        <v>19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8" t="s">
        <v>135</v>
      </c>
      <c r="AU446" s="238" t="s">
        <v>83</v>
      </c>
      <c r="AV446" s="13" t="s">
        <v>81</v>
      </c>
      <c r="AW446" s="13" t="s">
        <v>35</v>
      </c>
      <c r="AX446" s="13" t="s">
        <v>73</v>
      </c>
      <c r="AY446" s="238" t="s">
        <v>125</v>
      </c>
    </row>
    <row r="447" s="14" customFormat="1">
      <c r="A447" s="14"/>
      <c r="B447" s="239"/>
      <c r="C447" s="240"/>
      <c r="D447" s="230" t="s">
        <v>135</v>
      </c>
      <c r="E447" s="241" t="s">
        <v>19</v>
      </c>
      <c r="F447" s="242" t="s">
        <v>217</v>
      </c>
      <c r="G447" s="240"/>
      <c r="H447" s="243">
        <v>-1.2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9" t="s">
        <v>135</v>
      </c>
      <c r="AU447" s="249" t="s">
        <v>83</v>
      </c>
      <c r="AV447" s="14" t="s">
        <v>83</v>
      </c>
      <c r="AW447" s="14" t="s">
        <v>35</v>
      </c>
      <c r="AX447" s="14" t="s">
        <v>73</v>
      </c>
      <c r="AY447" s="249" t="s">
        <v>125</v>
      </c>
    </row>
    <row r="448" s="13" customFormat="1">
      <c r="A448" s="13"/>
      <c r="B448" s="228"/>
      <c r="C448" s="229"/>
      <c r="D448" s="230" t="s">
        <v>135</v>
      </c>
      <c r="E448" s="231" t="s">
        <v>19</v>
      </c>
      <c r="F448" s="232" t="s">
        <v>512</v>
      </c>
      <c r="G448" s="229"/>
      <c r="H448" s="231" t="s">
        <v>19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8" t="s">
        <v>135</v>
      </c>
      <c r="AU448" s="238" t="s">
        <v>83</v>
      </c>
      <c r="AV448" s="13" t="s">
        <v>81</v>
      </c>
      <c r="AW448" s="13" t="s">
        <v>35</v>
      </c>
      <c r="AX448" s="13" t="s">
        <v>73</v>
      </c>
      <c r="AY448" s="238" t="s">
        <v>125</v>
      </c>
    </row>
    <row r="449" s="14" customFormat="1">
      <c r="A449" s="14"/>
      <c r="B449" s="239"/>
      <c r="C449" s="240"/>
      <c r="D449" s="230" t="s">
        <v>135</v>
      </c>
      <c r="E449" s="241" t="s">
        <v>19</v>
      </c>
      <c r="F449" s="242" t="s">
        <v>513</v>
      </c>
      <c r="G449" s="240"/>
      <c r="H449" s="243">
        <v>-8.5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9" t="s">
        <v>135</v>
      </c>
      <c r="AU449" s="249" t="s">
        <v>83</v>
      </c>
      <c r="AV449" s="14" t="s">
        <v>83</v>
      </c>
      <c r="AW449" s="14" t="s">
        <v>35</v>
      </c>
      <c r="AX449" s="14" t="s">
        <v>73</v>
      </c>
      <c r="AY449" s="249" t="s">
        <v>125</v>
      </c>
    </row>
    <row r="450" s="15" customFormat="1">
      <c r="A450" s="15"/>
      <c r="B450" s="263"/>
      <c r="C450" s="264"/>
      <c r="D450" s="230" t="s">
        <v>135</v>
      </c>
      <c r="E450" s="265" t="s">
        <v>19</v>
      </c>
      <c r="F450" s="266" t="s">
        <v>218</v>
      </c>
      <c r="G450" s="264"/>
      <c r="H450" s="267">
        <v>765.79999999999995</v>
      </c>
      <c r="I450" s="268"/>
      <c r="J450" s="264"/>
      <c r="K450" s="264"/>
      <c r="L450" s="269"/>
      <c r="M450" s="270"/>
      <c r="N450" s="271"/>
      <c r="O450" s="271"/>
      <c r="P450" s="271"/>
      <c r="Q450" s="271"/>
      <c r="R450" s="271"/>
      <c r="S450" s="271"/>
      <c r="T450" s="272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3" t="s">
        <v>135</v>
      </c>
      <c r="AU450" s="273" t="s">
        <v>83</v>
      </c>
      <c r="AV450" s="15" t="s">
        <v>133</v>
      </c>
      <c r="AW450" s="15" t="s">
        <v>35</v>
      </c>
      <c r="AX450" s="15" t="s">
        <v>81</v>
      </c>
      <c r="AY450" s="273" t="s">
        <v>125</v>
      </c>
    </row>
    <row r="451" s="2" customFormat="1" ht="16.5" customHeight="1">
      <c r="A451" s="39"/>
      <c r="B451" s="40"/>
      <c r="C451" s="250" t="s">
        <v>532</v>
      </c>
      <c r="D451" s="250" t="s">
        <v>151</v>
      </c>
      <c r="E451" s="251" t="s">
        <v>533</v>
      </c>
      <c r="F451" s="252" t="s">
        <v>534</v>
      </c>
      <c r="G451" s="253" t="s">
        <v>240</v>
      </c>
      <c r="H451" s="254">
        <v>306.31999999999999</v>
      </c>
      <c r="I451" s="255"/>
      <c r="J451" s="256">
        <f>ROUND(I451*H451,2)</f>
        <v>0</v>
      </c>
      <c r="K451" s="252" t="s">
        <v>132</v>
      </c>
      <c r="L451" s="257"/>
      <c r="M451" s="258" t="s">
        <v>19</v>
      </c>
      <c r="N451" s="259" t="s">
        <v>44</v>
      </c>
      <c r="O451" s="85"/>
      <c r="P451" s="224">
        <f>O451*H451</f>
        <v>0</v>
      </c>
      <c r="Q451" s="224">
        <v>0.02</v>
      </c>
      <c r="R451" s="224">
        <f>Q451*H451</f>
        <v>6.1264000000000003</v>
      </c>
      <c r="S451" s="224">
        <v>0</v>
      </c>
      <c r="T451" s="22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6" t="s">
        <v>308</v>
      </c>
      <c r="AT451" s="226" t="s">
        <v>151</v>
      </c>
      <c r="AU451" s="226" t="s">
        <v>83</v>
      </c>
      <c r="AY451" s="18" t="s">
        <v>125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8" t="s">
        <v>81</v>
      </c>
      <c r="BK451" s="227">
        <f>ROUND(I451*H451,2)</f>
        <v>0</v>
      </c>
      <c r="BL451" s="18" t="s">
        <v>224</v>
      </c>
      <c r="BM451" s="226" t="s">
        <v>535</v>
      </c>
    </row>
    <row r="452" s="14" customFormat="1">
      <c r="A452" s="14"/>
      <c r="B452" s="239"/>
      <c r="C452" s="240"/>
      <c r="D452" s="230" t="s">
        <v>135</v>
      </c>
      <c r="E452" s="240"/>
      <c r="F452" s="242" t="s">
        <v>536</v>
      </c>
      <c r="G452" s="240"/>
      <c r="H452" s="243">
        <v>306.31999999999999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9" t="s">
        <v>135</v>
      </c>
      <c r="AU452" s="249" t="s">
        <v>83</v>
      </c>
      <c r="AV452" s="14" t="s">
        <v>83</v>
      </c>
      <c r="AW452" s="14" t="s">
        <v>4</v>
      </c>
      <c r="AX452" s="14" t="s">
        <v>81</v>
      </c>
      <c r="AY452" s="249" t="s">
        <v>125</v>
      </c>
    </row>
    <row r="453" s="2" customFormat="1" ht="21.75" customHeight="1">
      <c r="A453" s="39"/>
      <c r="B453" s="40"/>
      <c r="C453" s="215" t="s">
        <v>537</v>
      </c>
      <c r="D453" s="215" t="s">
        <v>128</v>
      </c>
      <c r="E453" s="216" t="s">
        <v>538</v>
      </c>
      <c r="F453" s="217" t="s">
        <v>539</v>
      </c>
      <c r="G453" s="218" t="s">
        <v>160</v>
      </c>
      <c r="H453" s="219">
        <v>164.19999999999999</v>
      </c>
      <c r="I453" s="220"/>
      <c r="J453" s="221">
        <f>ROUND(I453*H453,2)</f>
        <v>0</v>
      </c>
      <c r="K453" s="217" t="s">
        <v>132</v>
      </c>
      <c r="L453" s="45"/>
      <c r="M453" s="222" t="s">
        <v>19</v>
      </c>
      <c r="N453" s="223" t="s">
        <v>44</v>
      </c>
      <c r="O453" s="85"/>
      <c r="P453" s="224">
        <f>O453*H453</f>
        <v>0</v>
      </c>
      <c r="Q453" s="224">
        <v>0.00016000000000000001</v>
      </c>
      <c r="R453" s="224">
        <f>Q453*H453</f>
        <v>0.026272</v>
      </c>
      <c r="S453" s="224">
        <v>0</v>
      </c>
      <c r="T453" s="22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26" t="s">
        <v>224</v>
      </c>
      <c r="AT453" s="226" t="s">
        <v>128</v>
      </c>
      <c r="AU453" s="226" t="s">
        <v>83</v>
      </c>
      <c r="AY453" s="18" t="s">
        <v>125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8" t="s">
        <v>81</v>
      </c>
      <c r="BK453" s="227">
        <f>ROUND(I453*H453,2)</f>
        <v>0</v>
      </c>
      <c r="BL453" s="18" t="s">
        <v>224</v>
      </c>
      <c r="BM453" s="226" t="s">
        <v>540</v>
      </c>
    </row>
    <row r="454" s="13" customFormat="1">
      <c r="A454" s="13"/>
      <c r="B454" s="228"/>
      <c r="C454" s="229"/>
      <c r="D454" s="230" t="s">
        <v>135</v>
      </c>
      <c r="E454" s="231" t="s">
        <v>19</v>
      </c>
      <c r="F454" s="232" t="s">
        <v>144</v>
      </c>
      <c r="G454" s="229"/>
      <c r="H454" s="231" t="s">
        <v>19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8" t="s">
        <v>135</v>
      </c>
      <c r="AU454" s="238" t="s">
        <v>83</v>
      </c>
      <c r="AV454" s="13" t="s">
        <v>81</v>
      </c>
      <c r="AW454" s="13" t="s">
        <v>35</v>
      </c>
      <c r="AX454" s="13" t="s">
        <v>73</v>
      </c>
      <c r="AY454" s="238" t="s">
        <v>125</v>
      </c>
    </row>
    <row r="455" s="14" customFormat="1">
      <c r="A455" s="14"/>
      <c r="B455" s="239"/>
      <c r="C455" s="240"/>
      <c r="D455" s="230" t="s">
        <v>135</v>
      </c>
      <c r="E455" s="241" t="s">
        <v>19</v>
      </c>
      <c r="F455" s="242" t="s">
        <v>541</v>
      </c>
      <c r="G455" s="240"/>
      <c r="H455" s="243">
        <v>142.5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9" t="s">
        <v>135</v>
      </c>
      <c r="AU455" s="249" t="s">
        <v>83</v>
      </c>
      <c r="AV455" s="14" t="s">
        <v>83</v>
      </c>
      <c r="AW455" s="14" t="s">
        <v>35</v>
      </c>
      <c r="AX455" s="14" t="s">
        <v>73</v>
      </c>
      <c r="AY455" s="249" t="s">
        <v>125</v>
      </c>
    </row>
    <row r="456" s="13" customFormat="1">
      <c r="A456" s="13"/>
      <c r="B456" s="228"/>
      <c r="C456" s="229"/>
      <c r="D456" s="230" t="s">
        <v>135</v>
      </c>
      <c r="E456" s="231" t="s">
        <v>19</v>
      </c>
      <c r="F456" s="232" t="s">
        <v>324</v>
      </c>
      <c r="G456" s="229"/>
      <c r="H456" s="231" t="s">
        <v>19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8" t="s">
        <v>135</v>
      </c>
      <c r="AU456" s="238" t="s">
        <v>83</v>
      </c>
      <c r="AV456" s="13" t="s">
        <v>81</v>
      </c>
      <c r="AW456" s="13" t="s">
        <v>35</v>
      </c>
      <c r="AX456" s="13" t="s">
        <v>73</v>
      </c>
      <c r="AY456" s="238" t="s">
        <v>125</v>
      </c>
    </row>
    <row r="457" s="14" customFormat="1">
      <c r="A457" s="14"/>
      <c r="B457" s="239"/>
      <c r="C457" s="240"/>
      <c r="D457" s="230" t="s">
        <v>135</v>
      </c>
      <c r="E457" s="241" t="s">
        <v>19</v>
      </c>
      <c r="F457" s="242" t="s">
        <v>325</v>
      </c>
      <c r="G457" s="240"/>
      <c r="H457" s="243">
        <v>21.699999999999999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9" t="s">
        <v>135</v>
      </c>
      <c r="AU457" s="249" t="s">
        <v>83</v>
      </c>
      <c r="AV457" s="14" t="s">
        <v>83</v>
      </c>
      <c r="AW457" s="14" t="s">
        <v>35</v>
      </c>
      <c r="AX457" s="14" t="s">
        <v>73</v>
      </c>
      <c r="AY457" s="249" t="s">
        <v>125</v>
      </c>
    </row>
    <row r="458" s="15" customFormat="1">
      <c r="A458" s="15"/>
      <c r="B458" s="263"/>
      <c r="C458" s="264"/>
      <c r="D458" s="230" t="s">
        <v>135</v>
      </c>
      <c r="E458" s="265" t="s">
        <v>19</v>
      </c>
      <c r="F458" s="266" t="s">
        <v>218</v>
      </c>
      <c r="G458" s="264"/>
      <c r="H458" s="267">
        <v>164.19999999999999</v>
      </c>
      <c r="I458" s="268"/>
      <c r="J458" s="264"/>
      <c r="K458" s="264"/>
      <c r="L458" s="269"/>
      <c r="M458" s="270"/>
      <c r="N458" s="271"/>
      <c r="O458" s="271"/>
      <c r="P458" s="271"/>
      <c r="Q458" s="271"/>
      <c r="R458" s="271"/>
      <c r="S458" s="271"/>
      <c r="T458" s="272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73" t="s">
        <v>135</v>
      </c>
      <c r="AU458" s="273" t="s">
        <v>83</v>
      </c>
      <c r="AV458" s="15" t="s">
        <v>133</v>
      </c>
      <c r="AW458" s="15" t="s">
        <v>35</v>
      </c>
      <c r="AX458" s="15" t="s">
        <v>81</v>
      </c>
      <c r="AY458" s="273" t="s">
        <v>125</v>
      </c>
    </row>
    <row r="459" s="2" customFormat="1" ht="16.5" customHeight="1">
      <c r="A459" s="39"/>
      <c r="B459" s="40"/>
      <c r="C459" s="250" t="s">
        <v>542</v>
      </c>
      <c r="D459" s="250" t="s">
        <v>151</v>
      </c>
      <c r="E459" s="251" t="s">
        <v>543</v>
      </c>
      <c r="F459" s="252" t="s">
        <v>544</v>
      </c>
      <c r="G459" s="253" t="s">
        <v>131</v>
      </c>
      <c r="H459" s="254">
        <v>56.926000000000002</v>
      </c>
      <c r="I459" s="255"/>
      <c r="J459" s="256">
        <f>ROUND(I459*H459,2)</f>
        <v>0</v>
      </c>
      <c r="K459" s="252" t="s">
        <v>132</v>
      </c>
      <c r="L459" s="257"/>
      <c r="M459" s="258" t="s">
        <v>19</v>
      </c>
      <c r="N459" s="259" t="s">
        <v>44</v>
      </c>
      <c r="O459" s="85"/>
      <c r="P459" s="224">
        <f>O459*H459</f>
        <v>0</v>
      </c>
      <c r="Q459" s="224">
        <v>0.002</v>
      </c>
      <c r="R459" s="224">
        <f>Q459*H459</f>
        <v>0.11385200000000001</v>
      </c>
      <c r="S459" s="224">
        <v>0</v>
      </c>
      <c r="T459" s="22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6" t="s">
        <v>308</v>
      </c>
      <c r="AT459" s="226" t="s">
        <v>151</v>
      </c>
      <c r="AU459" s="226" t="s">
        <v>83</v>
      </c>
      <c r="AY459" s="18" t="s">
        <v>125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8" t="s">
        <v>81</v>
      </c>
      <c r="BK459" s="227">
        <f>ROUND(I459*H459,2)</f>
        <v>0</v>
      </c>
      <c r="BL459" s="18" t="s">
        <v>224</v>
      </c>
      <c r="BM459" s="226" t="s">
        <v>545</v>
      </c>
    </row>
    <row r="460" s="14" customFormat="1">
      <c r="A460" s="14"/>
      <c r="B460" s="239"/>
      <c r="C460" s="240"/>
      <c r="D460" s="230" t="s">
        <v>135</v>
      </c>
      <c r="E460" s="241" t="s">
        <v>19</v>
      </c>
      <c r="F460" s="242" t="s">
        <v>546</v>
      </c>
      <c r="G460" s="240"/>
      <c r="H460" s="243">
        <v>52.369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9" t="s">
        <v>135</v>
      </c>
      <c r="AU460" s="249" t="s">
        <v>83</v>
      </c>
      <c r="AV460" s="14" t="s">
        <v>83</v>
      </c>
      <c r="AW460" s="14" t="s">
        <v>35</v>
      </c>
      <c r="AX460" s="14" t="s">
        <v>73</v>
      </c>
      <c r="AY460" s="249" t="s">
        <v>125</v>
      </c>
    </row>
    <row r="461" s="14" customFormat="1">
      <c r="A461" s="14"/>
      <c r="B461" s="239"/>
      <c r="C461" s="240"/>
      <c r="D461" s="230" t="s">
        <v>135</v>
      </c>
      <c r="E461" s="241" t="s">
        <v>19</v>
      </c>
      <c r="F461" s="242" t="s">
        <v>547</v>
      </c>
      <c r="G461" s="240"/>
      <c r="H461" s="243">
        <v>4.5570000000000004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9" t="s">
        <v>135</v>
      </c>
      <c r="AU461" s="249" t="s">
        <v>83</v>
      </c>
      <c r="AV461" s="14" t="s">
        <v>83</v>
      </c>
      <c r="AW461" s="14" t="s">
        <v>35</v>
      </c>
      <c r="AX461" s="14" t="s">
        <v>73</v>
      </c>
      <c r="AY461" s="249" t="s">
        <v>125</v>
      </c>
    </row>
    <row r="462" s="15" customFormat="1">
      <c r="A462" s="15"/>
      <c r="B462" s="263"/>
      <c r="C462" s="264"/>
      <c r="D462" s="230" t="s">
        <v>135</v>
      </c>
      <c r="E462" s="265" t="s">
        <v>19</v>
      </c>
      <c r="F462" s="266" t="s">
        <v>218</v>
      </c>
      <c r="G462" s="264"/>
      <c r="H462" s="267">
        <v>56.926000000000002</v>
      </c>
      <c r="I462" s="268"/>
      <c r="J462" s="264"/>
      <c r="K462" s="264"/>
      <c r="L462" s="269"/>
      <c r="M462" s="270"/>
      <c r="N462" s="271"/>
      <c r="O462" s="271"/>
      <c r="P462" s="271"/>
      <c r="Q462" s="271"/>
      <c r="R462" s="271"/>
      <c r="S462" s="271"/>
      <c r="T462" s="272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73" t="s">
        <v>135</v>
      </c>
      <c r="AU462" s="273" t="s">
        <v>83</v>
      </c>
      <c r="AV462" s="15" t="s">
        <v>133</v>
      </c>
      <c r="AW462" s="15" t="s">
        <v>35</v>
      </c>
      <c r="AX462" s="15" t="s">
        <v>81</v>
      </c>
      <c r="AY462" s="273" t="s">
        <v>125</v>
      </c>
    </row>
    <row r="463" s="2" customFormat="1" ht="16.5" customHeight="1">
      <c r="A463" s="39"/>
      <c r="B463" s="40"/>
      <c r="C463" s="250" t="s">
        <v>548</v>
      </c>
      <c r="D463" s="250" t="s">
        <v>151</v>
      </c>
      <c r="E463" s="251" t="s">
        <v>549</v>
      </c>
      <c r="F463" s="252" t="s">
        <v>550</v>
      </c>
      <c r="G463" s="253" t="s">
        <v>298</v>
      </c>
      <c r="H463" s="254">
        <v>3</v>
      </c>
      <c r="I463" s="255"/>
      <c r="J463" s="256">
        <f>ROUND(I463*H463,2)</f>
        <v>0</v>
      </c>
      <c r="K463" s="252" t="s">
        <v>132</v>
      </c>
      <c r="L463" s="257"/>
      <c r="M463" s="258" t="s">
        <v>19</v>
      </c>
      <c r="N463" s="259" t="s">
        <v>44</v>
      </c>
      <c r="O463" s="85"/>
      <c r="P463" s="224">
        <f>O463*H463</f>
        <v>0</v>
      </c>
      <c r="Q463" s="224">
        <v>0.00107</v>
      </c>
      <c r="R463" s="224">
        <f>Q463*H463</f>
        <v>0.0032100000000000002</v>
      </c>
      <c r="S463" s="224">
        <v>0</v>
      </c>
      <c r="T463" s="22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6" t="s">
        <v>308</v>
      </c>
      <c r="AT463" s="226" t="s">
        <v>151</v>
      </c>
      <c r="AU463" s="226" t="s">
        <v>83</v>
      </c>
      <c r="AY463" s="18" t="s">
        <v>125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8" t="s">
        <v>81</v>
      </c>
      <c r="BK463" s="227">
        <f>ROUND(I463*H463,2)</f>
        <v>0</v>
      </c>
      <c r="BL463" s="18" t="s">
        <v>224</v>
      </c>
      <c r="BM463" s="226" t="s">
        <v>551</v>
      </c>
    </row>
    <row r="464" s="2" customFormat="1" ht="21.75" customHeight="1">
      <c r="A464" s="39"/>
      <c r="B464" s="40"/>
      <c r="C464" s="215" t="s">
        <v>552</v>
      </c>
      <c r="D464" s="215" t="s">
        <v>128</v>
      </c>
      <c r="E464" s="216" t="s">
        <v>553</v>
      </c>
      <c r="F464" s="217" t="s">
        <v>554</v>
      </c>
      <c r="G464" s="218" t="s">
        <v>472</v>
      </c>
      <c r="H464" s="274"/>
      <c r="I464" s="220"/>
      <c r="J464" s="221">
        <f>ROUND(I464*H464,2)</f>
        <v>0</v>
      </c>
      <c r="K464" s="217" t="s">
        <v>132</v>
      </c>
      <c r="L464" s="45"/>
      <c r="M464" s="222" t="s">
        <v>19</v>
      </c>
      <c r="N464" s="223" t="s">
        <v>44</v>
      </c>
      <c r="O464" s="85"/>
      <c r="P464" s="224">
        <f>O464*H464</f>
        <v>0</v>
      </c>
      <c r="Q464" s="224">
        <v>0</v>
      </c>
      <c r="R464" s="224">
        <f>Q464*H464</f>
        <v>0</v>
      </c>
      <c r="S464" s="224">
        <v>0</v>
      </c>
      <c r="T464" s="22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6" t="s">
        <v>224</v>
      </c>
      <c r="AT464" s="226" t="s">
        <v>128</v>
      </c>
      <c r="AU464" s="226" t="s">
        <v>83</v>
      </c>
      <c r="AY464" s="18" t="s">
        <v>125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8" t="s">
        <v>81</v>
      </c>
      <c r="BK464" s="227">
        <f>ROUND(I464*H464,2)</f>
        <v>0</v>
      </c>
      <c r="BL464" s="18" t="s">
        <v>224</v>
      </c>
      <c r="BM464" s="226" t="s">
        <v>555</v>
      </c>
    </row>
    <row r="465" s="12" customFormat="1" ht="22.8" customHeight="1">
      <c r="A465" s="12"/>
      <c r="B465" s="199"/>
      <c r="C465" s="200"/>
      <c r="D465" s="201" t="s">
        <v>72</v>
      </c>
      <c r="E465" s="213" t="s">
        <v>556</v>
      </c>
      <c r="F465" s="213" t="s">
        <v>557</v>
      </c>
      <c r="G465" s="200"/>
      <c r="H465" s="200"/>
      <c r="I465" s="203"/>
      <c r="J465" s="214">
        <f>BK465</f>
        <v>0</v>
      </c>
      <c r="K465" s="200"/>
      <c r="L465" s="205"/>
      <c r="M465" s="206"/>
      <c r="N465" s="207"/>
      <c r="O465" s="207"/>
      <c r="P465" s="208">
        <f>SUM(P466:P469)</f>
        <v>0</v>
      </c>
      <c r="Q465" s="207"/>
      <c r="R465" s="208">
        <f>SUM(R466:R469)</f>
        <v>0</v>
      </c>
      <c r="S465" s="207"/>
      <c r="T465" s="209">
        <f>SUM(T466:T469)</f>
        <v>0.068199999999999997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0" t="s">
        <v>83</v>
      </c>
      <c r="AT465" s="211" t="s">
        <v>72</v>
      </c>
      <c r="AU465" s="211" t="s">
        <v>81</v>
      </c>
      <c r="AY465" s="210" t="s">
        <v>125</v>
      </c>
      <c r="BK465" s="212">
        <f>SUM(BK466:BK469)</f>
        <v>0</v>
      </c>
    </row>
    <row r="466" s="2" customFormat="1" ht="16.5" customHeight="1">
      <c r="A466" s="39"/>
      <c r="B466" s="40"/>
      <c r="C466" s="215" t="s">
        <v>558</v>
      </c>
      <c r="D466" s="215" t="s">
        <v>128</v>
      </c>
      <c r="E466" s="216" t="s">
        <v>559</v>
      </c>
      <c r="F466" s="217" t="s">
        <v>560</v>
      </c>
      <c r="G466" s="218" t="s">
        <v>182</v>
      </c>
      <c r="H466" s="219">
        <v>4</v>
      </c>
      <c r="I466" s="220"/>
      <c r="J466" s="221">
        <f>ROUND(I466*H466,2)</f>
        <v>0</v>
      </c>
      <c r="K466" s="217" t="s">
        <v>132</v>
      </c>
      <c r="L466" s="45"/>
      <c r="M466" s="222" t="s">
        <v>19</v>
      </c>
      <c r="N466" s="223" t="s">
        <v>44</v>
      </c>
      <c r="O466" s="85"/>
      <c r="P466" s="224">
        <f>O466*H466</f>
        <v>0</v>
      </c>
      <c r="Q466" s="224">
        <v>0</v>
      </c>
      <c r="R466" s="224">
        <f>Q466*H466</f>
        <v>0</v>
      </c>
      <c r="S466" s="224">
        <v>0.017049999999999999</v>
      </c>
      <c r="T466" s="225">
        <f>S466*H466</f>
        <v>0.068199999999999997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6" t="s">
        <v>224</v>
      </c>
      <c r="AT466" s="226" t="s">
        <v>128</v>
      </c>
      <c r="AU466" s="226" t="s">
        <v>83</v>
      </c>
      <c r="AY466" s="18" t="s">
        <v>125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8" t="s">
        <v>81</v>
      </c>
      <c r="BK466" s="227">
        <f>ROUND(I466*H466,2)</f>
        <v>0</v>
      </c>
      <c r="BL466" s="18" t="s">
        <v>224</v>
      </c>
      <c r="BM466" s="226" t="s">
        <v>561</v>
      </c>
    </row>
    <row r="467" s="13" customFormat="1">
      <c r="A467" s="13"/>
      <c r="B467" s="228"/>
      <c r="C467" s="229"/>
      <c r="D467" s="230" t="s">
        <v>135</v>
      </c>
      <c r="E467" s="231" t="s">
        <v>19</v>
      </c>
      <c r="F467" s="232" t="s">
        <v>562</v>
      </c>
      <c r="G467" s="229"/>
      <c r="H467" s="231" t="s">
        <v>19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8" t="s">
        <v>135</v>
      </c>
      <c r="AU467" s="238" t="s">
        <v>83</v>
      </c>
      <c r="AV467" s="13" t="s">
        <v>81</v>
      </c>
      <c r="AW467" s="13" t="s">
        <v>35</v>
      </c>
      <c r="AX467" s="13" t="s">
        <v>73</v>
      </c>
      <c r="AY467" s="238" t="s">
        <v>125</v>
      </c>
    </row>
    <row r="468" s="14" customFormat="1">
      <c r="A468" s="14"/>
      <c r="B468" s="239"/>
      <c r="C468" s="240"/>
      <c r="D468" s="230" t="s">
        <v>135</v>
      </c>
      <c r="E468" s="241" t="s">
        <v>19</v>
      </c>
      <c r="F468" s="242" t="s">
        <v>133</v>
      </c>
      <c r="G468" s="240"/>
      <c r="H468" s="243">
        <v>4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9" t="s">
        <v>135</v>
      </c>
      <c r="AU468" s="249" t="s">
        <v>83</v>
      </c>
      <c r="AV468" s="14" t="s">
        <v>83</v>
      </c>
      <c r="AW468" s="14" t="s">
        <v>35</v>
      </c>
      <c r="AX468" s="14" t="s">
        <v>81</v>
      </c>
      <c r="AY468" s="249" t="s">
        <v>125</v>
      </c>
    </row>
    <row r="469" s="2" customFormat="1" ht="21.75" customHeight="1">
      <c r="A469" s="39"/>
      <c r="B469" s="40"/>
      <c r="C469" s="215" t="s">
        <v>563</v>
      </c>
      <c r="D469" s="215" t="s">
        <v>128</v>
      </c>
      <c r="E469" s="216" t="s">
        <v>564</v>
      </c>
      <c r="F469" s="217" t="s">
        <v>565</v>
      </c>
      <c r="G469" s="218" t="s">
        <v>472</v>
      </c>
      <c r="H469" s="274"/>
      <c r="I469" s="220"/>
      <c r="J469" s="221">
        <f>ROUND(I469*H469,2)</f>
        <v>0</v>
      </c>
      <c r="K469" s="217" t="s">
        <v>132</v>
      </c>
      <c r="L469" s="45"/>
      <c r="M469" s="222" t="s">
        <v>19</v>
      </c>
      <c r="N469" s="223" t="s">
        <v>44</v>
      </c>
      <c r="O469" s="85"/>
      <c r="P469" s="224">
        <f>O469*H469</f>
        <v>0</v>
      </c>
      <c r="Q469" s="224">
        <v>0</v>
      </c>
      <c r="R469" s="224">
        <f>Q469*H469</f>
        <v>0</v>
      </c>
      <c r="S469" s="224">
        <v>0</v>
      </c>
      <c r="T469" s="22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6" t="s">
        <v>224</v>
      </c>
      <c r="AT469" s="226" t="s">
        <v>128</v>
      </c>
      <c r="AU469" s="226" t="s">
        <v>83</v>
      </c>
      <c r="AY469" s="18" t="s">
        <v>125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18" t="s">
        <v>81</v>
      </c>
      <c r="BK469" s="227">
        <f>ROUND(I469*H469,2)</f>
        <v>0</v>
      </c>
      <c r="BL469" s="18" t="s">
        <v>224</v>
      </c>
      <c r="BM469" s="226" t="s">
        <v>566</v>
      </c>
    </row>
    <row r="470" s="12" customFormat="1" ht="22.8" customHeight="1">
      <c r="A470" s="12"/>
      <c r="B470" s="199"/>
      <c r="C470" s="200"/>
      <c r="D470" s="201" t="s">
        <v>72</v>
      </c>
      <c r="E470" s="213" t="s">
        <v>567</v>
      </c>
      <c r="F470" s="213" t="s">
        <v>568</v>
      </c>
      <c r="G470" s="200"/>
      <c r="H470" s="200"/>
      <c r="I470" s="203"/>
      <c r="J470" s="214">
        <f>BK470</f>
        <v>0</v>
      </c>
      <c r="K470" s="200"/>
      <c r="L470" s="205"/>
      <c r="M470" s="206"/>
      <c r="N470" s="207"/>
      <c r="O470" s="207"/>
      <c r="P470" s="208">
        <f>SUM(P471:P487)</f>
        <v>0</v>
      </c>
      <c r="Q470" s="207"/>
      <c r="R470" s="208">
        <f>SUM(R471:R487)</f>
        <v>0.105</v>
      </c>
      <c r="S470" s="207"/>
      <c r="T470" s="209">
        <f>SUM(T471:T487)</f>
        <v>0.13500000000000001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0" t="s">
        <v>83</v>
      </c>
      <c r="AT470" s="211" t="s">
        <v>72</v>
      </c>
      <c r="AU470" s="211" t="s">
        <v>81</v>
      </c>
      <c r="AY470" s="210" t="s">
        <v>125</v>
      </c>
      <c r="BK470" s="212">
        <f>SUM(BK471:BK487)</f>
        <v>0</v>
      </c>
    </row>
    <row r="471" s="2" customFormat="1" ht="16.5" customHeight="1">
      <c r="A471" s="39"/>
      <c r="B471" s="40"/>
      <c r="C471" s="215" t="s">
        <v>569</v>
      </c>
      <c r="D471" s="215" t="s">
        <v>128</v>
      </c>
      <c r="E471" s="216" t="s">
        <v>570</v>
      </c>
      <c r="F471" s="217" t="s">
        <v>571</v>
      </c>
      <c r="G471" s="218" t="s">
        <v>160</v>
      </c>
      <c r="H471" s="219">
        <v>150</v>
      </c>
      <c r="I471" s="220"/>
      <c r="J471" s="221">
        <f>ROUND(I471*H471,2)</f>
        <v>0</v>
      </c>
      <c r="K471" s="217" t="s">
        <v>132</v>
      </c>
      <c r="L471" s="45"/>
      <c r="M471" s="222" t="s">
        <v>19</v>
      </c>
      <c r="N471" s="223" t="s">
        <v>44</v>
      </c>
      <c r="O471" s="85"/>
      <c r="P471" s="224">
        <f>O471*H471</f>
        <v>0</v>
      </c>
      <c r="Q471" s="224">
        <v>0</v>
      </c>
      <c r="R471" s="224">
        <f>Q471*H471</f>
        <v>0</v>
      </c>
      <c r="S471" s="224">
        <v>0</v>
      </c>
      <c r="T471" s="22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6" t="s">
        <v>224</v>
      </c>
      <c r="AT471" s="226" t="s">
        <v>128</v>
      </c>
      <c r="AU471" s="226" t="s">
        <v>83</v>
      </c>
      <c r="AY471" s="18" t="s">
        <v>125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8" t="s">
        <v>81</v>
      </c>
      <c r="BK471" s="227">
        <f>ROUND(I471*H471,2)</f>
        <v>0</v>
      </c>
      <c r="BL471" s="18" t="s">
        <v>224</v>
      </c>
      <c r="BM471" s="226" t="s">
        <v>572</v>
      </c>
    </row>
    <row r="472" s="13" customFormat="1">
      <c r="A472" s="13"/>
      <c r="B472" s="228"/>
      <c r="C472" s="229"/>
      <c r="D472" s="230" t="s">
        <v>135</v>
      </c>
      <c r="E472" s="231" t="s">
        <v>19</v>
      </c>
      <c r="F472" s="232" t="s">
        <v>573</v>
      </c>
      <c r="G472" s="229"/>
      <c r="H472" s="231" t="s">
        <v>19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8" t="s">
        <v>135</v>
      </c>
      <c r="AU472" s="238" t="s">
        <v>83</v>
      </c>
      <c r="AV472" s="13" t="s">
        <v>81</v>
      </c>
      <c r="AW472" s="13" t="s">
        <v>35</v>
      </c>
      <c r="AX472" s="13" t="s">
        <v>73</v>
      </c>
      <c r="AY472" s="238" t="s">
        <v>125</v>
      </c>
    </row>
    <row r="473" s="14" customFormat="1">
      <c r="A473" s="14"/>
      <c r="B473" s="239"/>
      <c r="C473" s="240"/>
      <c r="D473" s="230" t="s">
        <v>135</v>
      </c>
      <c r="E473" s="241" t="s">
        <v>19</v>
      </c>
      <c r="F473" s="242" t="s">
        <v>574</v>
      </c>
      <c r="G473" s="240"/>
      <c r="H473" s="243">
        <v>150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9" t="s">
        <v>135</v>
      </c>
      <c r="AU473" s="249" t="s">
        <v>83</v>
      </c>
      <c r="AV473" s="14" t="s">
        <v>83</v>
      </c>
      <c r="AW473" s="14" t="s">
        <v>35</v>
      </c>
      <c r="AX473" s="14" t="s">
        <v>81</v>
      </c>
      <c r="AY473" s="249" t="s">
        <v>125</v>
      </c>
    </row>
    <row r="474" s="2" customFormat="1" ht="16.5" customHeight="1">
      <c r="A474" s="39"/>
      <c r="B474" s="40"/>
      <c r="C474" s="250" t="s">
        <v>575</v>
      </c>
      <c r="D474" s="250" t="s">
        <v>151</v>
      </c>
      <c r="E474" s="251" t="s">
        <v>576</v>
      </c>
      <c r="F474" s="252" t="s">
        <v>577</v>
      </c>
      <c r="G474" s="253" t="s">
        <v>578</v>
      </c>
      <c r="H474" s="254">
        <v>60</v>
      </c>
      <c r="I474" s="255"/>
      <c r="J474" s="256">
        <f>ROUND(I474*H474,2)</f>
        <v>0</v>
      </c>
      <c r="K474" s="252" t="s">
        <v>132</v>
      </c>
      <c r="L474" s="257"/>
      <c r="M474" s="258" t="s">
        <v>19</v>
      </c>
      <c r="N474" s="259" t="s">
        <v>44</v>
      </c>
      <c r="O474" s="85"/>
      <c r="P474" s="224">
        <f>O474*H474</f>
        <v>0</v>
      </c>
      <c r="Q474" s="224">
        <v>0.001</v>
      </c>
      <c r="R474" s="224">
        <f>Q474*H474</f>
        <v>0.059999999999999998</v>
      </c>
      <c r="S474" s="224">
        <v>0</v>
      </c>
      <c r="T474" s="22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26" t="s">
        <v>308</v>
      </c>
      <c r="AT474" s="226" t="s">
        <v>151</v>
      </c>
      <c r="AU474" s="226" t="s">
        <v>83</v>
      </c>
      <c r="AY474" s="18" t="s">
        <v>125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8" t="s">
        <v>81</v>
      </c>
      <c r="BK474" s="227">
        <f>ROUND(I474*H474,2)</f>
        <v>0</v>
      </c>
      <c r="BL474" s="18" t="s">
        <v>224</v>
      </c>
      <c r="BM474" s="226" t="s">
        <v>579</v>
      </c>
    </row>
    <row r="475" s="14" customFormat="1">
      <c r="A475" s="14"/>
      <c r="B475" s="239"/>
      <c r="C475" s="240"/>
      <c r="D475" s="230" t="s">
        <v>135</v>
      </c>
      <c r="E475" s="240"/>
      <c r="F475" s="242" t="s">
        <v>580</v>
      </c>
      <c r="G475" s="240"/>
      <c r="H475" s="243">
        <v>60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9" t="s">
        <v>135</v>
      </c>
      <c r="AU475" s="249" t="s">
        <v>83</v>
      </c>
      <c r="AV475" s="14" t="s">
        <v>83</v>
      </c>
      <c r="AW475" s="14" t="s">
        <v>4</v>
      </c>
      <c r="AX475" s="14" t="s">
        <v>81</v>
      </c>
      <c r="AY475" s="249" t="s">
        <v>125</v>
      </c>
    </row>
    <row r="476" s="2" customFormat="1" ht="16.5" customHeight="1">
      <c r="A476" s="39"/>
      <c r="B476" s="40"/>
      <c r="C476" s="250" t="s">
        <v>581</v>
      </c>
      <c r="D476" s="250" t="s">
        <v>151</v>
      </c>
      <c r="E476" s="251" t="s">
        <v>582</v>
      </c>
      <c r="F476" s="252" t="s">
        <v>583</v>
      </c>
      <c r="G476" s="253" t="s">
        <v>182</v>
      </c>
      <c r="H476" s="254">
        <v>150</v>
      </c>
      <c r="I476" s="255"/>
      <c r="J476" s="256">
        <f>ROUND(I476*H476,2)</f>
        <v>0</v>
      </c>
      <c r="K476" s="252" t="s">
        <v>132</v>
      </c>
      <c r="L476" s="257"/>
      <c r="M476" s="258" t="s">
        <v>19</v>
      </c>
      <c r="N476" s="259" t="s">
        <v>44</v>
      </c>
      <c r="O476" s="85"/>
      <c r="P476" s="224">
        <f>O476*H476</f>
        <v>0</v>
      </c>
      <c r="Q476" s="224">
        <v>0.00029999999999999997</v>
      </c>
      <c r="R476" s="224">
        <f>Q476*H476</f>
        <v>0.044999999999999998</v>
      </c>
      <c r="S476" s="224">
        <v>0</v>
      </c>
      <c r="T476" s="22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6" t="s">
        <v>308</v>
      </c>
      <c r="AT476" s="226" t="s">
        <v>151</v>
      </c>
      <c r="AU476" s="226" t="s">
        <v>83</v>
      </c>
      <c r="AY476" s="18" t="s">
        <v>125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8" t="s">
        <v>81</v>
      </c>
      <c r="BK476" s="227">
        <f>ROUND(I476*H476,2)</f>
        <v>0</v>
      </c>
      <c r="BL476" s="18" t="s">
        <v>224</v>
      </c>
      <c r="BM476" s="226" t="s">
        <v>584</v>
      </c>
    </row>
    <row r="477" s="2" customFormat="1" ht="21.75" customHeight="1">
      <c r="A477" s="39"/>
      <c r="B477" s="40"/>
      <c r="C477" s="215" t="s">
        <v>585</v>
      </c>
      <c r="D477" s="215" t="s">
        <v>128</v>
      </c>
      <c r="E477" s="216" t="s">
        <v>586</v>
      </c>
      <c r="F477" s="217" t="s">
        <v>587</v>
      </c>
      <c r="G477" s="218" t="s">
        <v>160</v>
      </c>
      <c r="H477" s="219">
        <v>150</v>
      </c>
      <c r="I477" s="220"/>
      <c r="J477" s="221">
        <f>ROUND(I477*H477,2)</f>
        <v>0</v>
      </c>
      <c r="K477" s="217" t="s">
        <v>132</v>
      </c>
      <c r="L477" s="45"/>
      <c r="M477" s="222" t="s">
        <v>19</v>
      </c>
      <c r="N477" s="223" t="s">
        <v>44</v>
      </c>
      <c r="O477" s="85"/>
      <c r="P477" s="224">
        <f>O477*H477</f>
        <v>0</v>
      </c>
      <c r="Q477" s="224">
        <v>0</v>
      </c>
      <c r="R477" s="224">
        <f>Q477*H477</f>
        <v>0</v>
      </c>
      <c r="S477" s="224">
        <v>0.00062</v>
      </c>
      <c r="T477" s="225">
        <f>S477*H477</f>
        <v>0.092999999999999999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6" t="s">
        <v>224</v>
      </c>
      <c r="AT477" s="226" t="s">
        <v>128</v>
      </c>
      <c r="AU477" s="226" t="s">
        <v>83</v>
      </c>
      <c r="AY477" s="18" t="s">
        <v>125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18" t="s">
        <v>81</v>
      </c>
      <c r="BK477" s="227">
        <f>ROUND(I477*H477,2)</f>
        <v>0</v>
      </c>
      <c r="BL477" s="18" t="s">
        <v>224</v>
      </c>
      <c r="BM477" s="226" t="s">
        <v>588</v>
      </c>
    </row>
    <row r="478" s="13" customFormat="1">
      <c r="A478" s="13"/>
      <c r="B478" s="228"/>
      <c r="C478" s="229"/>
      <c r="D478" s="230" t="s">
        <v>135</v>
      </c>
      <c r="E478" s="231" t="s">
        <v>19</v>
      </c>
      <c r="F478" s="232" t="s">
        <v>589</v>
      </c>
      <c r="G478" s="229"/>
      <c r="H478" s="231" t="s">
        <v>19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8" t="s">
        <v>135</v>
      </c>
      <c r="AU478" s="238" t="s">
        <v>83</v>
      </c>
      <c r="AV478" s="13" t="s">
        <v>81</v>
      </c>
      <c r="AW478" s="13" t="s">
        <v>35</v>
      </c>
      <c r="AX478" s="13" t="s">
        <v>73</v>
      </c>
      <c r="AY478" s="238" t="s">
        <v>125</v>
      </c>
    </row>
    <row r="479" s="14" customFormat="1">
      <c r="A479" s="14"/>
      <c r="B479" s="239"/>
      <c r="C479" s="240"/>
      <c r="D479" s="230" t="s">
        <v>135</v>
      </c>
      <c r="E479" s="241" t="s">
        <v>19</v>
      </c>
      <c r="F479" s="242" t="s">
        <v>590</v>
      </c>
      <c r="G479" s="240"/>
      <c r="H479" s="243">
        <v>138.59999999999999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9" t="s">
        <v>135</v>
      </c>
      <c r="AU479" s="249" t="s">
        <v>83</v>
      </c>
      <c r="AV479" s="14" t="s">
        <v>83</v>
      </c>
      <c r="AW479" s="14" t="s">
        <v>35</v>
      </c>
      <c r="AX479" s="14" t="s">
        <v>73</v>
      </c>
      <c r="AY479" s="249" t="s">
        <v>125</v>
      </c>
    </row>
    <row r="480" s="13" customFormat="1">
      <c r="A480" s="13"/>
      <c r="B480" s="228"/>
      <c r="C480" s="229"/>
      <c r="D480" s="230" t="s">
        <v>135</v>
      </c>
      <c r="E480" s="231" t="s">
        <v>19</v>
      </c>
      <c r="F480" s="232" t="s">
        <v>591</v>
      </c>
      <c r="G480" s="229"/>
      <c r="H480" s="231" t="s">
        <v>19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8" t="s">
        <v>135</v>
      </c>
      <c r="AU480" s="238" t="s">
        <v>83</v>
      </c>
      <c r="AV480" s="13" t="s">
        <v>81</v>
      </c>
      <c r="AW480" s="13" t="s">
        <v>35</v>
      </c>
      <c r="AX480" s="13" t="s">
        <v>73</v>
      </c>
      <c r="AY480" s="238" t="s">
        <v>125</v>
      </c>
    </row>
    <row r="481" s="14" customFormat="1">
      <c r="A481" s="14"/>
      <c r="B481" s="239"/>
      <c r="C481" s="240"/>
      <c r="D481" s="230" t="s">
        <v>135</v>
      </c>
      <c r="E481" s="241" t="s">
        <v>19</v>
      </c>
      <c r="F481" s="242" t="s">
        <v>592</v>
      </c>
      <c r="G481" s="240"/>
      <c r="H481" s="243">
        <v>11.4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9" t="s">
        <v>135</v>
      </c>
      <c r="AU481" s="249" t="s">
        <v>83</v>
      </c>
      <c r="AV481" s="14" t="s">
        <v>83</v>
      </c>
      <c r="AW481" s="14" t="s">
        <v>35</v>
      </c>
      <c r="AX481" s="14" t="s">
        <v>73</v>
      </c>
      <c r="AY481" s="249" t="s">
        <v>125</v>
      </c>
    </row>
    <row r="482" s="15" customFormat="1">
      <c r="A482" s="15"/>
      <c r="B482" s="263"/>
      <c r="C482" s="264"/>
      <c r="D482" s="230" t="s">
        <v>135</v>
      </c>
      <c r="E482" s="265" t="s">
        <v>19</v>
      </c>
      <c r="F482" s="266" t="s">
        <v>218</v>
      </c>
      <c r="G482" s="264"/>
      <c r="H482" s="267">
        <v>150</v>
      </c>
      <c r="I482" s="268"/>
      <c r="J482" s="264"/>
      <c r="K482" s="264"/>
      <c r="L482" s="269"/>
      <c r="M482" s="270"/>
      <c r="N482" s="271"/>
      <c r="O482" s="271"/>
      <c r="P482" s="271"/>
      <c r="Q482" s="271"/>
      <c r="R482" s="271"/>
      <c r="S482" s="271"/>
      <c r="T482" s="272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3" t="s">
        <v>135</v>
      </c>
      <c r="AU482" s="273" t="s">
        <v>83</v>
      </c>
      <c r="AV482" s="15" t="s">
        <v>133</v>
      </c>
      <c r="AW482" s="15" t="s">
        <v>35</v>
      </c>
      <c r="AX482" s="15" t="s">
        <v>81</v>
      </c>
      <c r="AY482" s="273" t="s">
        <v>125</v>
      </c>
    </row>
    <row r="483" s="2" customFormat="1" ht="16.5" customHeight="1">
      <c r="A483" s="39"/>
      <c r="B483" s="40"/>
      <c r="C483" s="215" t="s">
        <v>593</v>
      </c>
      <c r="D483" s="215" t="s">
        <v>128</v>
      </c>
      <c r="E483" s="216" t="s">
        <v>594</v>
      </c>
      <c r="F483" s="217" t="s">
        <v>595</v>
      </c>
      <c r="G483" s="218" t="s">
        <v>182</v>
      </c>
      <c r="H483" s="219">
        <v>150</v>
      </c>
      <c r="I483" s="220"/>
      <c r="J483" s="221">
        <f>ROUND(I483*H483,2)</f>
        <v>0</v>
      </c>
      <c r="K483" s="217" t="s">
        <v>132</v>
      </c>
      <c r="L483" s="45"/>
      <c r="M483" s="222" t="s">
        <v>19</v>
      </c>
      <c r="N483" s="223" t="s">
        <v>44</v>
      </c>
      <c r="O483" s="85"/>
      <c r="P483" s="224">
        <f>O483*H483</f>
        <v>0</v>
      </c>
      <c r="Q483" s="224">
        <v>0</v>
      </c>
      <c r="R483" s="224">
        <f>Q483*H483</f>
        <v>0</v>
      </c>
      <c r="S483" s="224">
        <v>0.00027999999999999998</v>
      </c>
      <c r="T483" s="225">
        <f>S483*H483</f>
        <v>0.041999999999999996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6" t="s">
        <v>224</v>
      </c>
      <c r="AT483" s="226" t="s">
        <v>128</v>
      </c>
      <c r="AU483" s="226" t="s">
        <v>83</v>
      </c>
      <c r="AY483" s="18" t="s">
        <v>125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18" t="s">
        <v>81</v>
      </c>
      <c r="BK483" s="227">
        <f>ROUND(I483*H483,2)</f>
        <v>0</v>
      </c>
      <c r="BL483" s="18" t="s">
        <v>224</v>
      </c>
      <c r="BM483" s="226" t="s">
        <v>596</v>
      </c>
    </row>
    <row r="484" s="13" customFormat="1">
      <c r="A484" s="13"/>
      <c r="B484" s="228"/>
      <c r="C484" s="229"/>
      <c r="D484" s="230" t="s">
        <v>135</v>
      </c>
      <c r="E484" s="231" t="s">
        <v>19</v>
      </c>
      <c r="F484" s="232" t="s">
        <v>597</v>
      </c>
      <c r="G484" s="229"/>
      <c r="H484" s="231" t="s">
        <v>19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8" t="s">
        <v>135</v>
      </c>
      <c r="AU484" s="238" t="s">
        <v>83</v>
      </c>
      <c r="AV484" s="13" t="s">
        <v>81</v>
      </c>
      <c r="AW484" s="13" t="s">
        <v>35</v>
      </c>
      <c r="AX484" s="13" t="s">
        <v>73</v>
      </c>
      <c r="AY484" s="238" t="s">
        <v>125</v>
      </c>
    </row>
    <row r="485" s="14" customFormat="1">
      <c r="A485" s="14"/>
      <c r="B485" s="239"/>
      <c r="C485" s="240"/>
      <c r="D485" s="230" t="s">
        <v>135</v>
      </c>
      <c r="E485" s="241" t="s">
        <v>19</v>
      </c>
      <c r="F485" s="242" t="s">
        <v>574</v>
      </c>
      <c r="G485" s="240"/>
      <c r="H485" s="243">
        <v>150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9" t="s">
        <v>135</v>
      </c>
      <c r="AU485" s="249" t="s">
        <v>83</v>
      </c>
      <c r="AV485" s="14" t="s">
        <v>83</v>
      </c>
      <c r="AW485" s="14" t="s">
        <v>35</v>
      </c>
      <c r="AX485" s="14" t="s">
        <v>81</v>
      </c>
      <c r="AY485" s="249" t="s">
        <v>125</v>
      </c>
    </row>
    <row r="486" s="2" customFormat="1" ht="21.75" customHeight="1">
      <c r="A486" s="39"/>
      <c r="B486" s="40"/>
      <c r="C486" s="215" t="s">
        <v>598</v>
      </c>
      <c r="D486" s="215" t="s">
        <v>128</v>
      </c>
      <c r="E486" s="216" t="s">
        <v>599</v>
      </c>
      <c r="F486" s="217" t="s">
        <v>600</v>
      </c>
      <c r="G486" s="218" t="s">
        <v>182</v>
      </c>
      <c r="H486" s="219">
        <v>1</v>
      </c>
      <c r="I486" s="220"/>
      <c r="J486" s="221">
        <f>ROUND(I486*H486,2)</f>
        <v>0</v>
      </c>
      <c r="K486" s="217" t="s">
        <v>132</v>
      </c>
      <c r="L486" s="45"/>
      <c r="M486" s="222" t="s">
        <v>19</v>
      </c>
      <c r="N486" s="223" t="s">
        <v>44</v>
      </c>
      <c r="O486" s="85"/>
      <c r="P486" s="224">
        <f>O486*H486</f>
        <v>0</v>
      </c>
      <c r="Q486" s="224">
        <v>0</v>
      </c>
      <c r="R486" s="224">
        <f>Q486*H486</f>
        <v>0</v>
      </c>
      <c r="S486" s="224">
        <v>0</v>
      </c>
      <c r="T486" s="22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6" t="s">
        <v>224</v>
      </c>
      <c r="AT486" s="226" t="s">
        <v>128</v>
      </c>
      <c r="AU486" s="226" t="s">
        <v>83</v>
      </c>
      <c r="AY486" s="18" t="s">
        <v>125</v>
      </c>
      <c r="BE486" s="227">
        <f>IF(N486="základní",J486,0)</f>
        <v>0</v>
      </c>
      <c r="BF486" s="227">
        <f>IF(N486="snížená",J486,0)</f>
        <v>0</v>
      </c>
      <c r="BG486" s="227">
        <f>IF(N486="zákl. přenesená",J486,0)</f>
        <v>0</v>
      </c>
      <c r="BH486" s="227">
        <f>IF(N486="sníž. přenesená",J486,0)</f>
        <v>0</v>
      </c>
      <c r="BI486" s="227">
        <f>IF(N486="nulová",J486,0)</f>
        <v>0</v>
      </c>
      <c r="BJ486" s="18" t="s">
        <v>81</v>
      </c>
      <c r="BK486" s="227">
        <f>ROUND(I486*H486,2)</f>
        <v>0</v>
      </c>
      <c r="BL486" s="18" t="s">
        <v>224</v>
      </c>
      <c r="BM486" s="226" t="s">
        <v>601</v>
      </c>
    </row>
    <row r="487" s="2" customFormat="1" ht="21.75" customHeight="1">
      <c r="A487" s="39"/>
      <c r="B487" s="40"/>
      <c r="C487" s="215" t="s">
        <v>602</v>
      </c>
      <c r="D487" s="215" t="s">
        <v>128</v>
      </c>
      <c r="E487" s="216" t="s">
        <v>603</v>
      </c>
      <c r="F487" s="217" t="s">
        <v>604</v>
      </c>
      <c r="G487" s="218" t="s">
        <v>472</v>
      </c>
      <c r="H487" s="274"/>
      <c r="I487" s="220"/>
      <c r="J487" s="221">
        <f>ROUND(I487*H487,2)</f>
        <v>0</v>
      </c>
      <c r="K487" s="217" t="s">
        <v>132</v>
      </c>
      <c r="L487" s="45"/>
      <c r="M487" s="222" t="s">
        <v>19</v>
      </c>
      <c r="N487" s="223" t="s">
        <v>44</v>
      </c>
      <c r="O487" s="85"/>
      <c r="P487" s="224">
        <f>O487*H487</f>
        <v>0</v>
      </c>
      <c r="Q487" s="224">
        <v>0</v>
      </c>
      <c r="R487" s="224">
        <f>Q487*H487</f>
        <v>0</v>
      </c>
      <c r="S487" s="224">
        <v>0</v>
      </c>
      <c r="T487" s="22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6" t="s">
        <v>224</v>
      </c>
      <c r="AT487" s="226" t="s">
        <v>128</v>
      </c>
      <c r="AU487" s="226" t="s">
        <v>83</v>
      </c>
      <c r="AY487" s="18" t="s">
        <v>125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8" t="s">
        <v>81</v>
      </c>
      <c r="BK487" s="227">
        <f>ROUND(I487*H487,2)</f>
        <v>0</v>
      </c>
      <c r="BL487" s="18" t="s">
        <v>224</v>
      </c>
      <c r="BM487" s="226" t="s">
        <v>605</v>
      </c>
    </row>
    <row r="488" s="12" customFormat="1" ht="22.8" customHeight="1">
      <c r="A488" s="12"/>
      <c r="B488" s="199"/>
      <c r="C488" s="200"/>
      <c r="D488" s="201" t="s">
        <v>72</v>
      </c>
      <c r="E488" s="213" t="s">
        <v>606</v>
      </c>
      <c r="F488" s="213" t="s">
        <v>607</v>
      </c>
      <c r="G488" s="200"/>
      <c r="H488" s="200"/>
      <c r="I488" s="203"/>
      <c r="J488" s="214">
        <f>BK488</f>
        <v>0</v>
      </c>
      <c r="K488" s="200"/>
      <c r="L488" s="205"/>
      <c r="M488" s="206"/>
      <c r="N488" s="207"/>
      <c r="O488" s="207"/>
      <c r="P488" s="208">
        <f>SUM(P489:P493)</f>
        <v>0</v>
      </c>
      <c r="Q488" s="207"/>
      <c r="R488" s="208">
        <f>SUM(R489:R493)</f>
        <v>0</v>
      </c>
      <c r="S488" s="207"/>
      <c r="T488" s="209">
        <f>SUM(T489:T493)</f>
        <v>0.016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0" t="s">
        <v>83</v>
      </c>
      <c r="AT488" s="211" t="s">
        <v>72</v>
      </c>
      <c r="AU488" s="211" t="s">
        <v>81</v>
      </c>
      <c r="AY488" s="210" t="s">
        <v>125</v>
      </c>
      <c r="BK488" s="212">
        <f>SUM(BK489:BK493)</f>
        <v>0</v>
      </c>
    </row>
    <row r="489" s="2" customFormat="1" ht="16.5" customHeight="1">
      <c r="A489" s="39"/>
      <c r="B489" s="40"/>
      <c r="C489" s="215" t="s">
        <v>608</v>
      </c>
      <c r="D489" s="215" t="s">
        <v>128</v>
      </c>
      <c r="E489" s="216" t="s">
        <v>609</v>
      </c>
      <c r="F489" s="217" t="s">
        <v>610</v>
      </c>
      <c r="G489" s="218" t="s">
        <v>182</v>
      </c>
      <c r="H489" s="219">
        <v>1</v>
      </c>
      <c r="I489" s="220"/>
      <c r="J489" s="221">
        <f>ROUND(I489*H489,2)</f>
        <v>0</v>
      </c>
      <c r="K489" s="217" t="s">
        <v>132</v>
      </c>
      <c r="L489" s="45"/>
      <c r="M489" s="222" t="s">
        <v>19</v>
      </c>
      <c r="N489" s="223" t="s">
        <v>44</v>
      </c>
      <c r="O489" s="85"/>
      <c r="P489" s="224">
        <f>O489*H489</f>
        <v>0</v>
      </c>
      <c r="Q489" s="224">
        <v>0</v>
      </c>
      <c r="R489" s="224">
        <f>Q489*H489</f>
        <v>0</v>
      </c>
      <c r="S489" s="224">
        <v>0</v>
      </c>
      <c r="T489" s="22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6" t="s">
        <v>224</v>
      </c>
      <c r="AT489" s="226" t="s">
        <v>128</v>
      </c>
      <c r="AU489" s="226" t="s">
        <v>83</v>
      </c>
      <c r="AY489" s="18" t="s">
        <v>125</v>
      </c>
      <c r="BE489" s="227">
        <f>IF(N489="základní",J489,0)</f>
        <v>0</v>
      </c>
      <c r="BF489" s="227">
        <f>IF(N489="snížená",J489,0)</f>
        <v>0</v>
      </c>
      <c r="BG489" s="227">
        <f>IF(N489="zákl. přenesená",J489,0)</f>
        <v>0</v>
      </c>
      <c r="BH489" s="227">
        <f>IF(N489="sníž. přenesená",J489,0)</f>
        <v>0</v>
      </c>
      <c r="BI489" s="227">
        <f>IF(N489="nulová",J489,0)</f>
        <v>0</v>
      </c>
      <c r="BJ489" s="18" t="s">
        <v>81</v>
      </c>
      <c r="BK489" s="227">
        <f>ROUND(I489*H489,2)</f>
        <v>0</v>
      </c>
      <c r="BL489" s="18" t="s">
        <v>224</v>
      </c>
      <c r="BM489" s="226" t="s">
        <v>611</v>
      </c>
    </row>
    <row r="490" s="13" customFormat="1">
      <c r="A490" s="13"/>
      <c r="B490" s="228"/>
      <c r="C490" s="229"/>
      <c r="D490" s="230" t="s">
        <v>135</v>
      </c>
      <c r="E490" s="231" t="s">
        <v>19</v>
      </c>
      <c r="F490" s="232" t="s">
        <v>612</v>
      </c>
      <c r="G490" s="229"/>
      <c r="H490" s="231" t="s">
        <v>19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8" t="s">
        <v>135</v>
      </c>
      <c r="AU490" s="238" t="s">
        <v>83</v>
      </c>
      <c r="AV490" s="13" t="s">
        <v>81</v>
      </c>
      <c r="AW490" s="13" t="s">
        <v>35</v>
      </c>
      <c r="AX490" s="13" t="s">
        <v>73</v>
      </c>
      <c r="AY490" s="238" t="s">
        <v>125</v>
      </c>
    </row>
    <row r="491" s="14" customFormat="1">
      <c r="A491" s="14"/>
      <c r="B491" s="239"/>
      <c r="C491" s="240"/>
      <c r="D491" s="230" t="s">
        <v>135</v>
      </c>
      <c r="E491" s="241" t="s">
        <v>19</v>
      </c>
      <c r="F491" s="242" t="s">
        <v>81</v>
      </c>
      <c r="G491" s="240"/>
      <c r="H491" s="243">
        <v>1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9" t="s">
        <v>135</v>
      </c>
      <c r="AU491" s="249" t="s">
        <v>83</v>
      </c>
      <c r="AV491" s="14" t="s">
        <v>83</v>
      </c>
      <c r="AW491" s="14" t="s">
        <v>35</v>
      </c>
      <c r="AX491" s="14" t="s">
        <v>81</v>
      </c>
      <c r="AY491" s="249" t="s">
        <v>125</v>
      </c>
    </row>
    <row r="492" s="2" customFormat="1" ht="16.5" customHeight="1">
      <c r="A492" s="39"/>
      <c r="B492" s="40"/>
      <c r="C492" s="215" t="s">
        <v>613</v>
      </c>
      <c r="D492" s="215" t="s">
        <v>128</v>
      </c>
      <c r="E492" s="216" t="s">
        <v>614</v>
      </c>
      <c r="F492" s="217" t="s">
        <v>615</v>
      </c>
      <c r="G492" s="218" t="s">
        <v>182</v>
      </c>
      <c r="H492" s="219">
        <v>1</v>
      </c>
      <c r="I492" s="220"/>
      <c r="J492" s="221">
        <f>ROUND(I492*H492,2)</f>
        <v>0</v>
      </c>
      <c r="K492" s="217" t="s">
        <v>132</v>
      </c>
      <c r="L492" s="45"/>
      <c r="M492" s="222" t="s">
        <v>19</v>
      </c>
      <c r="N492" s="223" t="s">
        <v>44</v>
      </c>
      <c r="O492" s="85"/>
      <c r="P492" s="224">
        <f>O492*H492</f>
        <v>0</v>
      </c>
      <c r="Q492" s="224">
        <v>0</v>
      </c>
      <c r="R492" s="224">
        <f>Q492*H492</f>
        <v>0</v>
      </c>
      <c r="S492" s="224">
        <v>0.016</v>
      </c>
      <c r="T492" s="225">
        <f>S492*H492</f>
        <v>0.016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6" t="s">
        <v>224</v>
      </c>
      <c r="AT492" s="226" t="s">
        <v>128</v>
      </c>
      <c r="AU492" s="226" t="s">
        <v>83</v>
      </c>
      <c r="AY492" s="18" t="s">
        <v>125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18" t="s">
        <v>81</v>
      </c>
      <c r="BK492" s="227">
        <f>ROUND(I492*H492,2)</f>
        <v>0</v>
      </c>
      <c r="BL492" s="18" t="s">
        <v>224</v>
      </c>
      <c r="BM492" s="226" t="s">
        <v>616</v>
      </c>
    </row>
    <row r="493" s="2" customFormat="1" ht="21.75" customHeight="1">
      <c r="A493" s="39"/>
      <c r="B493" s="40"/>
      <c r="C493" s="215" t="s">
        <v>617</v>
      </c>
      <c r="D493" s="215" t="s">
        <v>128</v>
      </c>
      <c r="E493" s="216" t="s">
        <v>618</v>
      </c>
      <c r="F493" s="217" t="s">
        <v>619</v>
      </c>
      <c r="G493" s="218" t="s">
        <v>472</v>
      </c>
      <c r="H493" s="274"/>
      <c r="I493" s="220"/>
      <c r="J493" s="221">
        <f>ROUND(I493*H493,2)</f>
        <v>0</v>
      </c>
      <c r="K493" s="217" t="s">
        <v>132</v>
      </c>
      <c r="L493" s="45"/>
      <c r="M493" s="222" t="s">
        <v>19</v>
      </c>
      <c r="N493" s="223" t="s">
        <v>44</v>
      </c>
      <c r="O493" s="85"/>
      <c r="P493" s="224">
        <f>O493*H493</f>
        <v>0</v>
      </c>
      <c r="Q493" s="224">
        <v>0</v>
      </c>
      <c r="R493" s="224">
        <f>Q493*H493</f>
        <v>0</v>
      </c>
      <c r="S493" s="224">
        <v>0</v>
      </c>
      <c r="T493" s="22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6" t="s">
        <v>224</v>
      </c>
      <c r="AT493" s="226" t="s">
        <v>128</v>
      </c>
      <c r="AU493" s="226" t="s">
        <v>83</v>
      </c>
      <c r="AY493" s="18" t="s">
        <v>125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18" t="s">
        <v>81</v>
      </c>
      <c r="BK493" s="227">
        <f>ROUND(I493*H493,2)</f>
        <v>0</v>
      </c>
      <c r="BL493" s="18" t="s">
        <v>224</v>
      </c>
      <c r="BM493" s="226" t="s">
        <v>620</v>
      </c>
    </row>
    <row r="494" s="12" customFormat="1" ht="22.8" customHeight="1">
      <c r="A494" s="12"/>
      <c r="B494" s="199"/>
      <c r="C494" s="200"/>
      <c r="D494" s="201" t="s">
        <v>72</v>
      </c>
      <c r="E494" s="213" t="s">
        <v>621</v>
      </c>
      <c r="F494" s="213" t="s">
        <v>622</v>
      </c>
      <c r="G494" s="200"/>
      <c r="H494" s="200"/>
      <c r="I494" s="203"/>
      <c r="J494" s="214">
        <f>BK494</f>
        <v>0</v>
      </c>
      <c r="K494" s="200"/>
      <c r="L494" s="205"/>
      <c r="M494" s="206"/>
      <c r="N494" s="207"/>
      <c r="O494" s="207"/>
      <c r="P494" s="208">
        <f>SUM(P495:P501)</f>
        <v>0</v>
      </c>
      <c r="Q494" s="207"/>
      <c r="R494" s="208">
        <f>SUM(R495:R501)</f>
        <v>0.0041700000000000001</v>
      </c>
      <c r="S494" s="207"/>
      <c r="T494" s="209">
        <f>SUM(T495:T501)</f>
        <v>0.0027000000000000001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10" t="s">
        <v>83</v>
      </c>
      <c r="AT494" s="211" t="s">
        <v>72</v>
      </c>
      <c r="AU494" s="211" t="s">
        <v>81</v>
      </c>
      <c r="AY494" s="210" t="s">
        <v>125</v>
      </c>
      <c r="BK494" s="212">
        <f>SUM(BK495:BK501)</f>
        <v>0</v>
      </c>
    </row>
    <row r="495" s="2" customFormat="1" ht="21.75" customHeight="1">
      <c r="A495" s="39"/>
      <c r="B495" s="40"/>
      <c r="C495" s="215" t="s">
        <v>623</v>
      </c>
      <c r="D495" s="215" t="s">
        <v>128</v>
      </c>
      <c r="E495" s="216" t="s">
        <v>624</v>
      </c>
      <c r="F495" s="217" t="s">
        <v>625</v>
      </c>
      <c r="G495" s="218" t="s">
        <v>182</v>
      </c>
      <c r="H495" s="219">
        <v>3</v>
      </c>
      <c r="I495" s="220"/>
      <c r="J495" s="221">
        <f>ROUND(I495*H495,2)</f>
        <v>0</v>
      </c>
      <c r="K495" s="217" t="s">
        <v>132</v>
      </c>
      <c r="L495" s="45"/>
      <c r="M495" s="222" t="s">
        <v>19</v>
      </c>
      <c r="N495" s="223" t="s">
        <v>44</v>
      </c>
      <c r="O495" s="85"/>
      <c r="P495" s="224">
        <f>O495*H495</f>
        <v>0</v>
      </c>
      <c r="Q495" s="224">
        <v>0</v>
      </c>
      <c r="R495" s="224">
        <f>Q495*H495</f>
        <v>0</v>
      </c>
      <c r="S495" s="224">
        <v>0.00089999999999999998</v>
      </c>
      <c r="T495" s="225">
        <f>S495*H495</f>
        <v>0.0027000000000000001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26" t="s">
        <v>224</v>
      </c>
      <c r="AT495" s="226" t="s">
        <v>128</v>
      </c>
      <c r="AU495" s="226" t="s">
        <v>83</v>
      </c>
      <c r="AY495" s="18" t="s">
        <v>125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18" t="s">
        <v>81</v>
      </c>
      <c r="BK495" s="227">
        <f>ROUND(I495*H495,2)</f>
        <v>0</v>
      </c>
      <c r="BL495" s="18" t="s">
        <v>224</v>
      </c>
      <c r="BM495" s="226" t="s">
        <v>626</v>
      </c>
    </row>
    <row r="496" s="2" customFormat="1" ht="16.5" customHeight="1">
      <c r="A496" s="39"/>
      <c r="B496" s="40"/>
      <c r="C496" s="215" t="s">
        <v>627</v>
      </c>
      <c r="D496" s="215" t="s">
        <v>128</v>
      </c>
      <c r="E496" s="216" t="s">
        <v>628</v>
      </c>
      <c r="F496" s="217" t="s">
        <v>629</v>
      </c>
      <c r="G496" s="218" t="s">
        <v>630</v>
      </c>
      <c r="H496" s="219">
        <v>1</v>
      </c>
      <c r="I496" s="220"/>
      <c r="J496" s="221">
        <f>ROUND(I496*H496,2)</f>
        <v>0</v>
      </c>
      <c r="K496" s="217" t="s">
        <v>19</v>
      </c>
      <c r="L496" s="45"/>
      <c r="M496" s="222" t="s">
        <v>19</v>
      </c>
      <c r="N496" s="223" t="s">
        <v>44</v>
      </c>
      <c r="O496" s="85"/>
      <c r="P496" s="224">
        <f>O496*H496</f>
        <v>0</v>
      </c>
      <c r="Q496" s="224">
        <v>0</v>
      </c>
      <c r="R496" s="224">
        <f>Q496*H496</f>
        <v>0</v>
      </c>
      <c r="S496" s="224">
        <v>0</v>
      </c>
      <c r="T496" s="22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6" t="s">
        <v>224</v>
      </c>
      <c r="AT496" s="226" t="s">
        <v>128</v>
      </c>
      <c r="AU496" s="226" t="s">
        <v>83</v>
      </c>
      <c r="AY496" s="18" t="s">
        <v>125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18" t="s">
        <v>81</v>
      </c>
      <c r="BK496" s="227">
        <f>ROUND(I496*H496,2)</f>
        <v>0</v>
      </c>
      <c r="BL496" s="18" t="s">
        <v>224</v>
      </c>
      <c r="BM496" s="226" t="s">
        <v>631</v>
      </c>
    </row>
    <row r="497" s="2" customFormat="1" ht="21.75" customHeight="1">
      <c r="A497" s="39"/>
      <c r="B497" s="40"/>
      <c r="C497" s="215" t="s">
        <v>632</v>
      </c>
      <c r="D497" s="215" t="s">
        <v>128</v>
      </c>
      <c r="E497" s="216" t="s">
        <v>633</v>
      </c>
      <c r="F497" s="217" t="s">
        <v>634</v>
      </c>
      <c r="G497" s="218" t="s">
        <v>182</v>
      </c>
      <c r="H497" s="219">
        <v>3</v>
      </c>
      <c r="I497" s="220"/>
      <c r="J497" s="221">
        <f>ROUND(I497*H497,2)</f>
        <v>0</v>
      </c>
      <c r="K497" s="217" t="s">
        <v>132</v>
      </c>
      <c r="L497" s="45"/>
      <c r="M497" s="222" t="s">
        <v>19</v>
      </c>
      <c r="N497" s="223" t="s">
        <v>44</v>
      </c>
      <c r="O497" s="85"/>
      <c r="P497" s="224">
        <f>O497*H497</f>
        <v>0</v>
      </c>
      <c r="Q497" s="224">
        <v>0</v>
      </c>
      <c r="R497" s="224">
        <f>Q497*H497</f>
        <v>0</v>
      </c>
      <c r="S497" s="224">
        <v>0</v>
      </c>
      <c r="T497" s="22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26" t="s">
        <v>224</v>
      </c>
      <c r="AT497" s="226" t="s">
        <v>128</v>
      </c>
      <c r="AU497" s="226" t="s">
        <v>83</v>
      </c>
      <c r="AY497" s="18" t="s">
        <v>125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8" t="s">
        <v>81</v>
      </c>
      <c r="BK497" s="227">
        <f>ROUND(I497*H497,2)</f>
        <v>0</v>
      </c>
      <c r="BL497" s="18" t="s">
        <v>224</v>
      </c>
      <c r="BM497" s="226" t="s">
        <v>635</v>
      </c>
    </row>
    <row r="498" s="13" customFormat="1">
      <c r="A498" s="13"/>
      <c r="B498" s="228"/>
      <c r="C498" s="229"/>
      <c r="D498" s="230" t="s">
        <v>135</v>
      </c>
      <c r="E498" s="231" t="s">
        <v>19</v>
      </c>
      <c r="F498" s="232" t="s">
        <v>404</v>
      </c>
      <c r="G498" s="229"/>
      <c r="H498" s="231" t="s">
        <v>19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8" t="s">
        <v>135</v>
      </c>
      <c r="AU498" s="238" t="s">
        <v>83</v>
      </c>
      <c r="AV498" s="13" t="s">
        <v>81</v>
      </c>
      <c r="AW498" s="13" t="s">
        <v>35</v>
      </c>
      <c r="AX498" s="13" t="s">
        <v>73</v>
      </c>
      <c r="AY498" s="238" t="s">
        <v>125</v>
      </c>
    </row>
    <row r="499" s="14" customFormat="1">
      <c r="A499" s="14"/>
      <c r="B499" s="239"/>
      <c r="C499" s="240"/>
      <c r="D499" s="230" t="s">
        <v>135</v>
      </c>
      <c r="E499" s="241" t="s">
        <v>19</v>
      </c>
      <c r="F499" s="242" t="s">
        <v>126</v>
      </c>
      <c r="G499" s="240"/>
      <c r="H499" s="243">
        <v>3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9" t="s">
        <v>135</v>
      </c>
      <c r="AU499" s="249" t="s">
        <v>83</v>
      </c>
      <c r="AV499" s="14" t="s">
        <v>83</v>
      </c>
      <c r="AW499" s="14" t="s">
        <v>35</v>
      </c>
      <c r="AX499" s="14" t="s">
        <v>81</v>
      </c>
      <c r="AY499" s="249" t="s">
        <v>125</v>
      </c>
    </row>
    <row r="500" s="2" customFormat="1" ht="16.5" customHeight="1">
      <c r="A500" s="39"/>
      <c r="B500" s="40"/>
      <c r="C500" s="250" t="s">
        <v>636</v>
      </c>
      <c r="D500" s="250" t="s">
        <v>151</v>
      </c>
      <c r="E500" s="251" t="s">
        <v>637</v>
      </c>
      <c r="F500" s="252" t="s">
        <v>638</v>
      </c>
      <c r="G500" s="253" t="s">
        <v>182</v>
      </c>
      <c r="H500" s="254">
        <v>3</v>
      </c>
      <c r="I500" s="255"/>
      <c r="J500" s="256">
        <f>ROUND(I500*H500,2)</f>
        <v>0</v>
      </c>
      <c r="K500" s="252" t="s">
        <v>132</v>
      </c>
      <c r="L500" s="257"/>
      <c r="M500" s="258" t="s">
        <v>19</v>
      </c>
      <c r="N500" s="259" t="s">
        <v>44</v>
      </c>
      <c r="O500" s="85"/>
      <c r="P500" s="224">
        <f>O500*H500</f>
        <v>0</v>
      </c>
      <c r="Q500" s="224">
        <v>0.00139</v>
      </c>
      <c r="R500" s="224">
        <f>Q500*H500</f>
        <v>0.0041700000000000001</v>
      </c>
      <c r="S500" s="224">
        <v>0</v>
      </c>
      <c r="T500" s="22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6" t="s">
        <v>308</v>
      </c>
      <c r="AT500" s="226" t="s">
        <v>151</v>
      </c>
      <c r="AU500" s="226" t="s">
        <v>83</v>
      </c>
      <c r="AY500" s="18" t="s">
        <v>125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8" t="s">
        <v>81</v>
      </c>
      <c r="BK500" s="227">
        <f>ROUND(I500*H500,2)</f>
        <v>0</v>
      </c>
      <c r="BL500" s="18" t="s">
        <v>224</v>
      </c>
      <c r="BM500" s="226" t="s">
        <v>639</v>
      </c>
    </row>
    <row r="501" s="2" customFormat="1" ht="21.75" customHeight="1">
      <c r="A501" s="39"/>
      <c r="B501" s="40"/>
      <c r="C501" s="215" t="s">
        <v>640</v>
      </c>
      <c r="D501" s="215" t="s">
        <v>128</v>
      </c>
      <c r="E501" s="216" t="s">
        <v>641</v>
      </c>
      <c r="F501" s="217" t="s">
        <v>642</v>
      </c>
      <c r="G501" s="218" t="s">
        <v>472</v>
      </c>
      <c r="H501" s="274"/>
      <c r="I501" s="220"/>
      <c r="J501" s="221">
        <f>ROUND(I501*H501,2)</f>
        <v>0</v>
      </c>
      <c r="K501" s="217" t="s">
        <v>132</v>
      </c>
      <c r="L501" s="45"/>
      <c r="M501" s="222" t="s">
        <v>19</v>
      </c>
      <c r="N501" s="223" t="s">
        <v>44</v>
      </c>
      <c r="O501" s="85"/>
      <c r="P501" s="224">
        <f>O501*H501</f>
        <v>0</v>
      </c>
      <c r="Q501" s="224">
        <v>0</v>
      </c>
      <c r="R501" s="224">
        <f>Q501*H501</f>
        <v>0</v>
      </c>
      <c r="S501" s="224">
        <v>0</v>
      </c>
      <c r="T501" s="22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26" t="s">
        <v>224</v>
      </c>
      <c r="AT501" s="226" t="s">
        <v>128</v>
      </c>
      <c r="AU501" s="226" t="s">
        <v>83</v>
      </c>
      <c r="AY501" s="18" t="s">
        <v>125</v>
      </c>
      <c r="BE501" s="227">
        <f>IF(N501="základní",J501,0)</f>
        <v>0</v>
      </c>
      <c r="BF501" s="227">
        <f>IF(N501="snížená",J501,0)</f>
        <v>0</v>
      </c>
      <c r="BG501" s="227">
        <f>IF(N501="zákl. přenesená",J501,0)</f>
        <v>0</v>
      </c>
      <c r="BH501" s="227">
        <f>IF(N501="sníž. přenesená",J501,0)</f>
        <v>0</v>
      </c>
      <c r="BI501" s="227">
        <f>IF(N501="nulová",J501,0)</f>
        <v>0</v>
      </c>
      <c r="BJ501" s="18" t="s">
        <v>81</v>
      </c>
      <c r="BK501" s="227">
        <f>ROUND(I501*H501,2)</f>
        <v>0</v>
      </c>
      <c r="BL501" s="18" t="s">
        <v>224</v>
      </c>
      <c r="BM501" s="226" t="s">
        <v>643</v>
      </c>
    </row>
    <row r="502" s="12" customFormat="1" ht="22.8" customHeight="1">
      <c r="A502" s="12"/>
      <c r="B502" s="199"/>
      <c r="C502" s="200"/>
      <c r="D502" s="201" t="s">
        <v>72</v>
      </c>
      <c r="E502" s="213" t="s">
        <v>644</v>
      </c>
      <c r="F502" s="213" t="s">
        <v>645</v>
      </c>
      <c r="G502" s="200"/>
      <c r="H502" s="200"/>
      <c r="I502" s="203"/>
      <c r="J502" s="214">
        <f>BK502</f>
        <v>0</v>
      </c>
      <c r="K502" s="200"/>
      <c r="L502" s="205"/>
      <c r="M502" s="206"/>
      <c r="N502" s="207"/>
      <c r="O502" s="207"/>
      <c r="P502" s="208">
        <f>SUM(P503:P533)</f>
        <v>0</v>
      </c>
      <c r="Q502" s="207"/>
      <c r="R502" s="208">
        <f>SUM(R503:R533)</f>
        <v>2.9111305999999999</v>
      </c>
      <c r="S502" s="207"/>
      <c r="T502" s="209">
        <f>SUM(T503:T533)</f>
        <v>46.443619999999996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0" t="s">
        <v>83</v>
      </c>
      <c r="AT502" s="211" t="s">
        <v>72</v>
      </c>
      <c r="AU502" s="211" t="s">
        <v>81</v>
      </c>
      <c r="AY502" s="210" t="s">
        <v>125</v>
      </c>
      <c r="BK502" s="212">
        <f>SUM(BK503:BK533)</f>
        <v>0</v>
      </c>
    </row>
    <row r="503" s="2" customFormat="1" ht="16.5" customHeight="1">
      <c r="A503" s="39"/>
      <c r="B503" s="40"/>
      <c r="C503" s="215" t="s">
        <v>646</v>
      </c>
      <c r="D503" s="215" t="s">
        <v>128</v>
      </c>
      <c r="E503" s="216" t="s">
        <v>647</v>
      </c>
      <c r="F503" s="217" t="s">
        <v>648</v>
      </c>
      <c r="G503" s="218" t="s">
        <v>131</v>
      </c>
      <c r="H503" s="219">
        <v>97.030000000000001</v>
      </c>
      <c r="I503" s="220"/>
      <c r="J503" s="221">
        <f>ROUND(I503*H503,2)</f>
        <v>0</v>
      </c>
      <c r="K503" s="217" t="s">
        <v>19</v>
      </c>
      <c r="L503" s="45"/>
      <c r="M503" s="222" t="s">
        <v>19</v>
      </c>
      <c r="N503" s="223" t="s">
        <v>44</v>
      </c>
      <c r="O503" s="85"/>
      <c r="P503" s="224">
        <f>O503*H503</f>
        <v>0</v>
      </c>
      <c r="Q503" s="224">
        <v>0.01396</v>
      </c>
      <c r="R503" s="224">
        <f>Q503*H503</f>
        <v>1.3545388</v>
      </c>
      <c r="S503" s="224">
        <v>0</v>
      </c>
      <c r="T503" s="22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6" t="s">
        <v>224</v>
      </c>
      <c r="AT503" s="226" t="s">
        <v>128</v>
      </c>
      <c r="AU503" s="226" t="s">
        <v>83</v>
      </c>
      <c r="AY503" s="18" t="s">
        <v>125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18" t="s">
        <v>81</v>
      </c>
      <c r="BK503" s="227">
        <f>ROUND(I503*H503,2)</f>
        <v>0</v>
      </c>
      <c r="BL503" s="18" t="s">
        <v>224</v>
      </c>
      <c r="BM503" s="226" t="s">
        <v>649</v>
      </c>
    </row>
    <row r="504" s="13" customFormat="1">
      <c r="A504" s="13"/>
      <c r="B504" s="228"/>
      <c r="C504" s="229"/>
      <c r="D504" s="230" t="s">
        <v>135</v>
      </c>
      <c r="E504" s="231" t="s">
        <v>19</v>
      </c>
      <c r="F504" s="232" t="s">
        <v>144</v>
      </c>
      <c r="G504" s="229"/>
      <c r="H504" s="231" t="s">
        <v>19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8" t="s">
        <v>135</v>
      </c>
      <c r="AU504" s="238" t="s">
        <v>83</v>
      </c>
      <c r="AV504" s="13" t="s">
        <v>81</v>
      </c>
      <c r="AW504" s="13" t="s">
        <v>35</v>
      </c>
      <c r="AX504" s="13" t="s">
        <v>73</v>
      </c>
      <c r="AY504" s="238" t="s">
        <v>125</v>
      </c>
    </row>
    <row r="505" s="14" customFormat="1">
      <c r="A505" s="14"/>
      <c r="B505" s="239"/>
      <c r="C505" s="240"/>
      <c r="D505" s="230" t="s">
        <v>135</v>
      </c>
      <c r="E505" s="241" t="s">
        <v>19</v>
      </c>
      <c r="F505" s="242" t="s">
        <v>650</v>
      </c>
      <c r="G505" s="240"/>
      <c r="H505" s="243">
        <v>88.349999999999994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9" t="s">
        <v>135</v>
      </c>
      <c r="AU505" s="249" t="s">
        <v>83</v>
      </c>
      <c r="AV505" s="14" t="s">
        <v>83</v>
      </c>
      <c r="AW505" s="14" t="s">
        <v>35</v>
      </c>
      <c r="AX505" s="14" t="s">
        <v>73</v>
      </c>
      <c r="AY505" s="249" t="s">
        <v>125</v>
      </c>
    </row>
    <row r="506" s="13" customFormat="1">
      <c r="A506" s="13"/>
      <c r="B506" s="228"/>
      <c r="C506" s="229"/>
      <c r="D506" s="230" t="s">
        <v>135</v>
      </c>
      <c r="E506" s="231" t="s">
        <v>19</v>
      </c>
      <c r="F506" s="232" t="s">
        <v>324</v>
      </c>
      <c r="G506" s="229"/>
      <c r="H506" s="231" t="s">
        <v>19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8" t="s">
        <v>135</v>
      </c>
      <c r="AU506" s="238" t="s">
        <v>83</v>
      </c>
      <c r="AV506" s="13" t="s">
        <v>81</v>
      </c>
      <c r="AW506" s="13" t="s">
        <v>35</v>
      </c>
      <c r="AX506" s="13" t="s">
        <v>73</v>
      </c>
      <c r="AY506" s="238" t="s">
        <v>125</v>
      </c>
    </row>
    <row r="507" s="14" customFormat="1">
      <c r="A507" s="14"/>
      <c r="B507" s="239"/>
      <c r="C507" s="240"/>
      <c r="D507" s="230" t="s">
        <v>135</v>
      </c>
      <c r="E507" s="241" t="s">
        <v>19</v>
      </c>
      <c r="F507" s="242" t="s">
        <v>651</v>
      </c>
      <c r="G507" s="240"/>
      <c r="H507" s="243">
        <v>8.6799999999999997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9" t="s">
        <v>135</v>
      </c>
      <c r="AU507" s="249" t="s">
        <v>83</v>
      </c>
      <c r="AV507" s="14" t="s">
        <v>83</v>
      </c>
      <c r="AW507" s="14" t="s">
        <v>35</v>
      </c>
      <c r="AX507" s="14" t="s">
        <v>73</v>
      </c>
      <c r="AY507" s="249" t="s">
        <v>125</v>
      </c>
    </row>
    <row r="508" s="15" customFormat="1">
      <c r="A508" s="15"/>
      <c r="B508" s="263"/>
      <c r="C508" s="264"/>
      <c r="D508" s="230" t="s">
        <v>135</v>
      </c>
      <c r="E508" s="265" t="s">
        <v>19</v>
      </c>
      <c r="F508" s="266" t="s">
        <v>218</v>
      </c>
      <c r="G508" s="264"/>
      <c r="H508" s="267">
        <v>97.030000000000001</v>
      </c>
      <c r="I508" s="268"/>
      <c r="J508" s="264"/>
      <c r="K508" s="264"/>
      <c r="L508" s="269"/>
      <c r="M508" s="270"/>
      <c r="N508" s="271"/>
      <c r="O508" s="271"/>
      <c r="P508" s="271"/>
      <c r="Q508" s="271"/>
      <c r="R508" s="271"/>
      <c r="S508" s="271"/>
      <c r="T508" s="272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3" t="s">
        <v>135</v>
      </c>
      <c r="AU508" s="273" t="s">
        <v>83</v>
      </c>
      <c r="AV508" s="15" t="s">
        <v>133</v>
      </c>
      <c r="AW508" s="15" t="s">
        <v>35</v>
      </c>
      <c r="AX508" s="15" t="s">
        <v>81</v>
      </c>
      <c r="AY508" s="273" t="s">
        <v>125</v>
      </c>
    </row>
    <row r="509" s="2" customFormat="1" ht="16.5" customHeight="1">
      <c r="A509" s="39"/>
      <c r="B509" s="40"/>
      <c r="C509" s="250" t="s">
        <v>652</v>
      </c>
      <c r="D509" s="250" t="s">
        <v>151</v>
      </c>
      <c r="E509" s="251" t="s">
        <v>653</v>
      </c>
      <c r="F509" s="252" t="s">
        <v>654</v>
      </c>
      <c r="G509" s="253" t="s">
        <v>131</v>
      </c>
      <c r="H509" s="254">
        <v>101.88200000000001</v>
      </c>
      <c r="I509" s="255"/>
      <c r="J509" s="256">
        <f>ROUND(I509*H509,2)</f>
        <v>0</v>
      </c>
      <c r="K509" s="252" t="s">
        <v>132</v>
      </c>
      <c r="L509" s="257"/>
      <c r="M509" s="258" t="s">
        <v>19</v>
      </c>
      <c r="N509" s="259" t="s">
        <v>44</v>
      </c>
      <c r="O509" s="85"/>
      <c r="P509" s="224">
        <f>O509*H509</f>
        <v>0</v>
      </c>
      <c r="Q509" s="224">
        <v>0.0149</v>
      </c>
      <c r="R509" s="224">
        <f>Q509*H509</f>
        <v>1.5180418</v>
      </c>
      <c r="S509" s="224">
        <v>0</v>
      </c>
      <c r="T509" s="22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6" t="s">
        <v>308</v>
      </c>
      <c r="AT509" s="226" t="s">
        <v>151</v>
      </c>
      <c r="AU509" s="226" t="s">
        <v>83</v>
      </c>
      <c r="AY509" s="18" t="s">
        <v>125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18" t="s">
        <v>81</v>
      </c>
      <c r="BK509" s="227">
        <f>ROUND(I509*H509,2)</f>
        <v>0</v>
      </c>
      <c r="BL509" s="18" t="s">
        <v>224</v>
      </c>
      <c r="BM509" s="226" t="s">
        <v>655</v>
      </c>
    </row>
    <row r="510" s="14" customFormat="1">
      <c r="A510" s="14"/>
      <c r="B510" s="239"/>
      <c r="C510" s="240"/>
      <c r="D510" s="230" t="s">
        <v>135</v>
      </c>
      <c r="E510" s="240"/>
      <c r="F510" s="242" t="s">
        <v>656</v>
      </c>
      <c r="G510" s="240"/>
      <c r="H510" s="243">
        <v>101.88200000000001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9" t="s">
        <v>135</v>
      </c>
      <c r="AU510" s="249" t="s">
        <v>83</v>
      </c>
      <c r="AV510" s="14" t="s">
        <v>83</v>
      </c>
      <c r="AW510" s="14" t="s">
        <v>4</v>
      </c>
      <c r="AX510" s="14" t="s">
        <v>81</v>
      </c>
      <c r="AY510" s="249" t="s">
        <v>125</v>
      </c>
    </row>
    <row r="511" s="2" customFormat="1" ht="16.5" customHeight="1">
      <c r="A511" s="39"/>
      <c r="B511" s="40"/>
      <c r="C511" s="215" t="s">
        <v>657</v>
      </c>
      <c r="D511" s="215" t="s">
        <v>128</v>
      </c>
      <c r="E511" s="216" t="s">
        <v>658</v>
      </c>
      <c r="F511" s="217" t="s">
        <v>659</v>
      </c>
      <c r="G511" s="218" t="s">
        <v>131</v>
      </c>
      <c r="H511" s="219">
        <v>1.2</v>
      </c>
      <c r="I511" s="220"/>
      <c r="J511" s="221">
        <f>ROUND(I511*H511,2)</f>
        <v>0</v>
      </c>
      <c r="K511" s="217" t="s">
        <v>19</v>
      </c>
      <c r="L511" s="45"/>
      <c r="M511" s="222" t="s">
        <v>19</v>
      </c>
      <c r="N511" s="223" t="s">
        <v>44</v>
      </c>
      <c r="O511" s="85"/>
      <c r="P511" s="224">
        <f>O511*H511</f>
        <v>0</v>
      </c>
      <c r="Q511" s="224">
        <v>0.01396</v>
      </c>
      <c r="R511" s="224">
        <f>Q511*H511</f>
        <v>0.016752</v>
      </c>
      <c r="S511" s="224">
        <v>0</v>
      </c>
      <c r="T511" s="22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26" t="s">
        <v>224</v>
      </c>
      <c r="AT511" s="226" t="s">
        <v>128</v>
      </c>
      <c r="AU511" s="226" t="s">
        <v>83</v>
      </c>
      <c r="AY511" s="18" t="s">
        <v>125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18" t="s">
        <v>81</v>
      </c>
      <c r="BK511" s="227">
        <f>ROUND(I511*H511,2)</f>
        <v>0</v>
      </c>
      <c r="BL511" s="18" t="s">
        <v>224</v>
      </c>
      <c r="BM511" s="226" t="s">
        <v>660</v>
      </c>
    </row>
    <row r="512" s="13" customFormat="1">
      <c r="A512" s="13"/>
      <c r="B512" s="228"/>
      <c r="C512" s="229"/>
      <c r="D512" s="230" t="s">
        <v>135</v>
      </c>
      <c r="E512" s="231" t="s">
        <v>19</v>
      </c>
      <c r="F512" s="232" t="s">
        <v>331</v>
      </c>
      <c r="G512" s="229"/>
      <c r="H512" s="231" t="s">
        <v>19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8" t="s">
        <v>135</v>
      </c>
      <c r="AU512" s="238" t="s">
        <v>83</v>
      </c>
      <c r="AV512" s="13" t="s">
        <v>81</v>
      </c>
      <c r="AW512" s="13" t="s">
        <v>35</v>
      </c>
      <c r="AX512" s="13" t="s">
        <v>73</v>
      </c>
      <c r="AY512" s="238" t="s">
        <v>125</v>
      </c>
    </row>
    <row r="513" s="14" customFormat="1">
      <c r="A513" s="14"/>
      <c r="B513" s="239"/>
      <c r="C513" s="240"/>
      <c r="D513" s="230" t="s">
        <v>135</v>
      </c>
      <c r="E513" s="241" t="s">
        <v>19</v>
      </c>
      <c r="F513" s="242" t="s">
        <v>435</v>
      </c>
      <c r="G513" s="240"/>
      <c r="H513" s="243">
        <v>1.2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9" t="s">
        <v>135</v>
      </c>
      <c r="AU513" s="249" t="s">
        <v>83</v>
      </c>
      <c r="AV513" s="14" t="s">
        <v>83</v>
      </c>
      <c r="AW513" s="14" t="s">
        <v>35</v>
      </c>
      <c r="AX513" s="14" t="s">
        <v>81</v>
      </c>
      <c r="AY513" s="249" t="s">
        <v>125</v>
      </c>
    </row>
    <row r="514" s="2" customFormat="1" ht="16.5" customHeight="1">
      <c r="A514" s="39"/>
      <c r="B514" s="40"/>
      <c r="C514" s="250" t="s">
        <v>661</v>
      </c>
      <c r="D514" s="250" t="s">
        <v>151</v>
      </c>
      <c r="E514" s="251" t="s">
        <v>662</v>
      </c>
      <c r="F514" s="252" t="s">
        <v>663</v>
      </c>
      <c r="G514" s="253" t="s">
        <v>131</v>
      </c>
      <c r="H514" s="254">
        <v>1.26</v>
      </c>
      <c r="I514" s="255"/>
      <c r="J514" s="256">
        <f>ROUND(I514*H514,2)</f>
        <v>0</v>
      </c>
      <c r="K514" s="252" t="s">
        <v>132</v>
      </c>
      <c r="L514" s="257"/>
      <c r="M514" s="258" t="s">
        <v>19</v>
      </c>
      <c r="N514" s="259" t="s">
        <v>44</v>
      </c>
      <c r="O514" s="85"/>
      <c r="P514" s="224">
        <f>O514*H514</f>
        <v>0</v>
      </c>
      <c r="Q514" s="224">
        <v>0.017299999999999999</v>
      </c>
      <c r="R514" s="224">
        <f>Q514*H514</f>
        <v>0.021797999999999998</v>
      </c>
      <c r="S514" s="224">
        <v>0</v>
      </c>
      <c r="T514" s="22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6" t="s">
        <v>308</v>
      </c>
      <c r="AT514" s="226" t="s">
        <v>151</v>
      </c>
      <c r="AU514" s="226" t="s">
        <v>83</v>
      </c>
      <c r="AY514" s="18" t="s">
        <v>125</v>
      </c>
      <c r="BE514" s="227">
        <f>IF(N514="základní",J514,0)</f>
        <v>0</v>
      </c>
      <c r="BF514" s="227">
        <f>IF(N514="snížená",J514,0)</f>
        <v>0</v>
      </c>
      <c r="BG514" s="227">
        <f>IF(N514="zákl. přenesená",J514,0)</f>
        <v>0</v>
      </c>
      <c r="BH514" s="227">
        <f>IF(N514="sníž. přenesená",J514,0)</f>
        <v>0</v>
      </c>
      <c r="BI514" s="227">
        <f>IF(N514="nulová",J514,0)</f>
        <v>0</v>
      </c>
      <c r="BJ514" s="18" t="s">
        <v>81</v>
      </c>
      <c r="BK514" s="227">
        <f>ROUND(I514*H514,2)</f>
        <v>0</v>
      </c>
      <c r="BL514" s="18" t="s">
        <v>224</v>
      </c>
      <c r="BM514" s="226" t="s">
        <v>664</v>
      </c>
    </row>
    <row r="515" s="14" customFormat="1">
      <c r="A515" s="14"/>
      <c r="B515" s="239"/>
      <c r="C515" s="240"/>
      <c r="D515" s="230" t="s">
        <v>135</v>
      </c>
      <c r="E515" s="240"/>
      <c r="F515" s="242" t="s">
        <v>665</v>
      </c>
      <c r="G515" s="240"/>
      <c r="H515" s="243">
        <v>1.26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9" t="s">
        <v>135</v>
      </c>
      <c r="AU515" s="249" t="s">
        <v>83</v>
      </c>
      <c r="AV515" s="14" t="s">
        <v>83</v>
      </c>
      <c r="AW515" s="14" t="s">
        <v>4</v>
      </c>
      <c r="AX515" s="14" t="s">
        <v>81</v>
      </c>
      <c r="AY515" s="249" t="s">
        <v>125</v>
      </c>
    </row>
    <row r="516" s="2" customFormat="1" ht="21.75" customHeight="1">
      <c r="A516" s="39"/>
      <c r="B516" s="40"/>
      <c r="C516" s="215" t="s">
        <v>666</v>
      </c>
      <c r="D516" s="215" t="s">
        <v>128</v>
      </c>
      <c r="E516" s="216" t="s">
        <v>667</v>
      </c>
      <c r="F516" s="217" t="s">
        <v>668</v>
      </c>
      <c r="G516" s="218" t="s">
        <v>131</v>
      </c>
      <c r="H516" s="219">
        <v>787.17999999999995</v>
      </c>
      <c r="I516" s="220"/>
      <c r="J516" s="221">
        <f>ROUND(I516*H516,2)</f>
        <v>0</v>
      </c>
      <c r="K516" s="217" t="s">
        <v>132</v>
      </c>
      <c r="L516" s="45"/>
      <c r="M516" s="222" t="s">
        <v>19</v>
      </c>
      <c r="N516" s="223" t="s">
        <v>44</v>
      </c>
      <c r="O516" s="85"/>
      <c r="P516" s="224">
        <f>O516*H516</f>
        <v>0</v>
      </c>
      <c r="Q516" s="224">
        <v>0</v>
      </c>
      <c r="R516" s="224">
        <f>Q516*H516</f>
        <v>0</v>
      </c>
      <c r="S516" s="224">
        <v>0.031</v>
      </c>
      <c r="T516" s="225">
        <f>S516*H516</f>
        <v>24.402579999999997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6" t="s">
        <v>224</v>
      </c>
      <c r="AT516" s="226" t="s">
        <v>128</v>
      </c>
      <c r="AU516" s="226" t="s">
        <v>83</v>
      </c>
      <c r="AY516" s="18" t="s">
        <v>125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8" t="s">
        <v>81</v>
      </c>
      <c r="BK516" s="227">
        <f>ROUND(I516*H516,2)</f>
        <v>0</v>
      </c>
      <c r="BL516" s="18" t="s">
        <v>224</v>
      </c>
      <c r="BM516" s="226" t="s">
        <v>669</v>
      </c>
    </row>
    <row r="517" s="13" customFormat="1">
      <c r="A517" s="13"/>
      <c r="B517" s="228"/>
      <c r="C517" s="229"/>
      <c r="D517" s="230" t="s">
        <v>135</v>
      </c>
      <c r="E517" s="231" t="s">
        <v>19</v>
      </c>
      <c r="F517" s="232" t="s">
        <v>287</v>
      </c>
      <c r="G517" s="229"/>
      <c r="H517" s="231" t="s">
        <v>19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8" t="s">
        <v>135</v>
      </c>
      <c r="AU517" s="238" t="s">
        <v>83</v>
      </c>
      <c r="AV517" s="13" t="s">
        <v>81</v>
      </c>
      <c r="AW517" s="13" t="s">
        <v>35</v>
      </c>
      <c r="AX517" s="13" t="s">
        <v>73</v>
      </c>
      <c r="AY517" s="238" t="s">
        <v>125</v>
      </c>
    </row>
    <row r="518" s="14" customFormat="1">
      <c r="A518" s="14"/>
      <c r="B518" s="239"/>
      <c r="C518" s="240"/>
      <c r="D518" s="230" t="s">
        <v>135</v>
      </c>
      <c r="E518" s="241" t="s">
        <v>19</v>
      </c>
      <c r="F518" s="242" t="s">
        <v>288</v>
      </c>
      <c r="G518" s="240"/>
      <c r="H518" s="243">
        <v>792.72000000000003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9" t="s">
        <v>135</v>
      </c>
      <c r="AU518" s="249" t="s">
        <v>83</v>
      </c>
      <c r="AV518" s="14" t="s">
        <v>83</v>
      </c>
      <c r="AW518" s="14" t="s">
        <v>35</v>
      </c>
      <c r="AX518" s="14" t="s">
        <v>73</v>
      </c>
      <c r="AY518" s="249" t="s">
        <v>125</v>
      </c>
    </row>
    <row r="519" s="13" customFormat="1">
      <c r="A519" s="13"/>
      <c r="B519" s="228"/>
      <c r="C519" s="229"/>
      <c r="D519" s="230" t="s">
        <v>135</v>
      </c>
      <c r="E519" s="231" t="s">
        <v>19</v>
      </c>
      <c r="F519" s="232" t="s">
        <v>480</v>
      </c>
      <c r="G519" s="229"/>
      <c r="H519" s="231" t="s">
        <v>19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8" t="s">
        <v>135</v>
      </c>
      <c r="AU519" s="238" t="s">
        <v>83</v>
      </c>
      <c r="AV519" s="13" t="s">
        <v>81</v>
      </c>
      <c r="AW519" s="13" t="s">
        <v>35</v>
      </c>
      <c r="AX519" s="13" t="s">
        <v>73</v>
      </c>
      <c r="AY519" s="238" t="s">
        <v>125</v>
      </c>
    </row>
    <row r="520" s="14" customFormat="1">
      <c r="A520" s="14"/>
      <c r="B520" s="239"/>
      <c r="C520" s="240"/>
      <c r="D520" s="230" t="s">
        <v>135</v>
      </c>
      <c r="E520" s="241" t="s">
        <v>19</v>
      </c>
      <c r="F520" s="242" t="s">
        <v>481</v>
      </c>
      <c r="G520" s="240"/>
      <c r="H520" s="243">
        <v>-1.2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9" t="s">
        <v>135</v>
      </c>
      <c r="AU520" s="249" t="s">
        <v>83</v>
      </c>
      <c r="AV520" s="14" t="s">
        <v>83</v>
      </c>
      <c r="AW520" s="14" t="s">
        <v>35</v>
      </c>
      <c r="AX520" s="14" t="s">
        <v>73</v>
      </c>
      <c r="AY520" s="249" t="s">
        <v>125</v>
      </c>
    </row>
    <row r="521" s="13" customFormat="1">
      <c r="A521" s="13"/>
      <c r="B521" s="228"/>
      <c r="C521" s="229"/>
      <c r="D521" s="230" t="s">
        <v>135</v>
      </c>
      <c r="E521" s="231" t="s">
        <v>19</v>
      </c>
      <c r="F521" s="232" t="s">
        <v>136</v>
      </c>
      <c r="G521" s="229"/>
      <c r="H521" s="231" t="s">
        <v>19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8" t="s">
        <v>135</v>
      </c>
      <c r="AU521" s="238" t="s">
        <v>83</v>
      </c>
      <c r="AV521" s="13" t="s">
        <v>81</v>
      </c>
      <c r="AW521" s="13" t="s">
        <v>35</v>
      </c>
      <c r="AX521" s="13" t="s">
        <v>73</v>
      </c>
      <c r="AY521" s="238" t="s">
        <v>125</v>
      </c>
    </row>
    <row r="522" s="14" customFormat="1">
      <c r="A522" s="14"/>
      <c r="B522" s="239"/>
      <c r="C522" s="240"/>
      <c r="D522" s="230" t="s">
        <v>135</v>
      </c>
      <c r="E522" s="241" t="s">
        <v>19</v>
      </c>
      <c r="F522" s="242" t="s">
        <v>482</v>
      </c>
      <c r="G522" s="240"/>
      <c r="H522" s="243">
        <v>-4.3399999999999999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9" t="s">
        <v>135</v>
      </c>
      <c r="AU522" s="249" t="s">
        <v>83</v>
      </c>
      <c r="AV522" s="14" t="s">
        <v>83</v>
      </c>
      <c r="AW522" s="14" t="s">
        <v>35</v>
      </c>
      <c r="AX522" s="14" t="s">
        <v>73</v>
      </c>
      <c r="AY522" s="249" t="s">
        <v>125</v>
      </c>
    </row>
    <row r="523" s="15" customFormat="1">
      <c r="A523" s="15"/>
      <c r="B523" s="263"/>
      <c r="C523" s="264"/>
      <c r="D523" s="230" t="s">
        <v>135</v>
      </c>
      <c r="E523" s="265" t="s">
        <v>19</v>
      </c>
      <c r="F523" s="266" t="s">
        <v>218</v>
      </c>
      <c r="G523" s="264"/>
      <c r="H523" s="267">
        <v>787.17999999999995</v>
      </c>
      <c r="I523" s="268"/>
      <c r="J523" s="264"/>
      <c r="K523" s="264"/>
      <c r="L523" s="269"/>
      <c r="M523" s="270"/>
      <c r="N523" s="271"/>
      <c r="O523" s="271"/>
      <c r="P523" s="271"/>
      <c r="Q523" s="271"/>
      <c r="R523" s="271"/>
      <c r="S523" s="271"/>
      <c r="T523" s="272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73" t="s">
        <v>135</v>
      </c>
      <c r="AU523" s="273" t="s">
        <v>83</v>
      </c>
      <c r="AV523" s="15" t="s">
        <v>133</v>
      </c>
      <c r="AW523" s="15" t="s">
        <v>35</v>
      </c>
      <c r="AX523" s="15" t="s">
        <v>81</v>
      </c>
      <c r="AY523" s="273" t="s">
        <v>125</v>
      </c>
    </row>
    <row r="524" s="2" customFormat="1" ht="21.75" customHeight="1">
      <c r="A524" s="39"/>
      <c r="B524" s="40"/>
      <c r="C524" s="215" t="s">
        <v>670</v>
      </c>
      <c r="D524" s="215" t="s">
        <v>128</v>
      </c>
      <c r="E524" s="216" t="s">
        <v>671</v>
      </c>
      <c r="F524" s="217" t="s">
        <v>672</v>
      </c>
      <c r="G524" s="218" t="s">
        <v>160</v>
      </c>
      <c r="H524" s="219">
        <v>1574.3599999999999</v>
      </c>
      <c r="I524" s="220"/>
      <c r="J524" s="221">
        <f>ROUND(I524*H524,2)</f>
        <v>0</v>
      </c>
      <c r="K524" s="217" t="s">
        <v>132</v>
      </c>
      <c r="L524" s="45"/>
      <c r="M524" s="222" t="s">
        <v>19</v>
      </c>
      <c r="N524" s="223" t="s">
        <v>44</v>
      </c>
      <c r="O524" s="85"/>
      <c r="P524" s="224">
        <f>O524*H524</f>
        <v>0</v>
      </c>
      <c r="Q524" s="224">
        <v>0</v>
      </c>
      <c r="R524" s="224">
        <f>Q524*H524</f>
        <v>0</v>
      </c>
      <c r="S524" s="224">
        <v>0.014</v>
      </c>
      <c r="T524" s="225">
        <f>S524*H524</f>
        <v>22.041039999999999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26" t="s">
        <v>224</v>
      </c>
      <c r="AT524" s="226" t="s">
        <v>128</v>
      </c>
      <c r="AU524" s="226" t="s">
        <v>83</v>
      </c>
      <c r="AY524" s="18" t="s">
        <v>125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8" t="s">
        <v>81</v>
      </c>
      <c r="BK524" s="227">
        <f>ROUND(I524*H524,2)</f>
        <v>0</v>
      </c>
      <c r="BL524" s="18" t="s">
        <v>224</v>
      </c>
      <c r="BM524" s="226" t="s">
        <v>673</v>
      </c>
    </row>
    <row r="525" s="13" customFormat="1">
      <c r="A525" s="13"/>
      <c r="B525" s="228"/>
      <c r="C525" s="229"/>
      <c r="D525" s="230" t="s">
        <v>135</v>
      </c>
      <c r="E525" s="231" t="s">
        <v>19</v>
      </c>
      <c r="F525" s="232" t="s">
        <v>674</v>
      </c>
      <c r="G525" s="229"/>
      <c r="H525" s="231" t="s">
        <v>19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8" t="s">
        <v>135</v>
      </c>
      <c r="AU525" s="238" t="s">
        <v>83</v>
      </c>
      <c r="AV525" s="13" t="s">
        <v>81</v>
      </c>
      <c r="AW525" s="13" t="s">
        <v>35</v>
      </c>
      <c r="AX525" s="13" t="s">
        <v>73</v>
      </c>
      <c r="AY525" s="238" t="s">
        <v>125</v>
      </c>
    </row>
    <row r="526" s="13" customFormat="1">
      <c r="A526" s="13"/>
      <c r="B526" s="228"/>
      <c r="C526" s="229"/>
      <c r="D526" s="230" t="s">
        <v>135</v>
      </c>
      <c r="E526" s="231" t="s">
        <v>19</v>
      </c>
      <c r="F526" s="232" t="s">
        <v>287</v>
      </c>
      <c r="G526" s="229"/>
      <c r="H526" s="231" t="s">
        <v>19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8" t="s">
        <v>135</v>
      </c>
      <c r="AU526" s="238" t="s">
        <v>83</v>
      </c>
      <c r="AV526" s="13" t="s">
        <v>81</v>
      </c>
      <c r="AW526" s="13" t="s">
        <v>35</v>
      </c>
      <c r="AX526" s="13" t="s">
        <v>73</v>
      </c>
      <c r="AY526" s="238" t="s">
        <v>125</v>
      </c>
    </row>
    <row r="527" s="14" customFormat="1">
      <c r="A527" s="14"/>
      <c r="B527" s="239"/>
      <c r="C527" s="240"/>
      <c r="D527" s="230" t="s">
        <v>135</v>
      </c>
      <c r="E527" s="241" t="s">
        <v>19</v>
      </c>
      <c r="F527" s="242" t="s">
        <v>675</v>
      </c>
      <c r="G527" s="240"/>
      <c r="H527" s="243">
        <v>1585.4400000000001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9" t="s">
        <v>135</v>
      </c>
      <c r="AU527" s="249" t="s">
        <v>83</v>
      </c>
      <c r="AV527" s="14" t="s">
        <v>83</v>
      </c>
      <c r="AW527" s="14" t="s">
        <v>35</v>
      </c>
      <c r="AX527" s="14" t="s">
        <v>73</v>
      </c>
      <c r="AY527" s="249" t="s">
        <v>125</v>
      </c>
    </row>
    <row r="528" s="13" customFormat="1">
      <c r="A528" s="13"/>
      <c r="B528" s="228"/>
      <c r="C528" s="229"/>
      <c r="D528" s="230" t="s">
        <v>135</v>
      </c>
      <c r="E528" s="231" t="s">
        <v>19</v>
      </c>
      <c r="F528" s="232" t="s">
        <v>480</v>
      </c>
      <c r="G528" s="229"/>
      <c r="H528" s="231" t="s">
        <v>19</v>
      </c>
      <c r="I528" s="233"/>
      <c r="J528" s="229"/>
      <c r="K528" s="229"/>
      <c r="L528" s="234"/>
      <c r="M528" s="235"/>
      <c r="N528" s="236"/>
      <c r="O528" s="236"/>
      <c r="P528" s="236"/>
      <c r="Q528" s="236"/>
      <c r="R528" s="236"/>
      <c r="S528" s="236"/>
      <c r="T528" s="23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8" t="s">
        <v>135</v>
      </c>
      <c r="AU528" s="238" t="s">
        <v>83</v>
      </c>
      <c r="AV528" s="13" t="s">
        <v>81</v>
      </c>
      <c r="AW528" s="13" t="s">
        <v>35</v>
      </c>
      <c r="AX528" s="13" t="s">
        <v>73</v>
      </c>
      <c r="AY528" s="238" t="s">
        <v>125</v>
      </c>
    </row>
    <row r="529" s="14" customFormat="1">
      <c r="A529" s="14"/>
      <c r="B529" s="239"/>
      <c r="C529" s="240"/>
      <c r="D529" s="230" t="s">
        <v>135</v>
      </c>
      <c r="E529" s="241" t="s">
        <v>19</v>
      </c>
      <c r="F529" s="242" t="s">
        <v>676</v>
      </c>
      <c r="G529" s="240"/>
      <c r="H529" s="243">
        <v>-2.3999999999999999</v>
      </c>
      <c r="I529" s="244"/>
      <c r="J529" s="240"/>
      <c r="K529" s="240"/>
      <c r="L529" s="245"/>
      <c r="M529" s="246"/>
      <c r="N529" s="247"/>
      <c r="O529" s="247"/>
      <c r="P529" s="247"/>
      <c r="Q529" s="247"/>
      <c r="R529" s="247"/>
      <c r="S529" s="247"/>
      <c r="T529" s="24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9" t="s">
        <v>135</v>
      </c>
      <c r="AU529" s="249" t="s">
        <v>83</v>
      </c>
      <c r="AV529" s="14" t="s">
        <v>83</v>
      </c>
      <c r="AW529" s="14" t="s">
        <v>35</v>
      </c>
      <c r="AX529" s="14" t="s">
        <v>73</v>
      </c>
      <c r="AY529" s="249" t="s">
        <v>125</v>
      </c>
    </row>
    <row r="530" s="13" customFormat="1">
      <c r="A530" s="13"/>
      <c r="B530" s="228"/>
      <c r="C530" s="229"/>
      <c r="D530" s="230" t="s">
        <v>135</v>
      </c>
      <c r="E530" s="231" t="s">
        <v>19</v>
      </c>
      <c r="F530" s="232" t="s">
        <v>136</v>
      </c>
      <c r="G530" s="229"/>
      <c r="H530" s="231" t="s">
        <v>19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8" t="s">
        <v>135</v>
      </c>
      <c r="AU530" s="238" t="s">
        <v>83</v>
      </c>
      <c r="AV530" s="13" t="s">
        <v>81</v>
      </c>
      <c r="AW530" s="13" t="s">
        <v>35</v>
      </c>
      <c r="AX530" s="13" t="s">
        <v>73</v>
      </c>
      <c r="AY530" s="238" t="s">
        <v>125</v>
      </c>
    </row>
    <row r="531" s="14" customFormat="1">
      <c r="A531" s="14"/>
      <c r="B531" s="239"/>
      <c r="C531" s="240"/>
      <c r="D531" s="230" t="s">
        <v>135</v>
      </c>
      <c r="E531" s="241" t="s">
        <v>19</v>
      </c>
      <c r="F531" s="242" t="s">
        <v>677</v>
      </c>
      <c r="G531" s="240"/>
      <c r="H531" s="243">
        <v>-8.6799999999999997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9" t="s">
        <v>135</v>
      </c>
      <c r="AU531" s="249" t="s">
        <v>83</v>
      </c>
      <c r="AV531" s="14" t="s">
        <v>83</v>
      </c>
      <c r="AW531" s="14" t="s">
        <v>35</v>
      </c>
      <c r="AX531" s="14" t="s">
        <v>73</v>
      </c>
      <c r="AY531" s="249" t="s">
        <v>125</v>
      </c>
    </row>
    <row r="532" s="15" customFormat="1">
      <c r="A532" s="15"/>
      <c r="B532" s="263"/>
      <c r="C532" s="264"/>
      <c r="D532" s="230" t="s">
        <v>135</v>
      </c>
      <c r="E532" s="265" t="s">
        <v>19</v>
      </c>
      <c r="F532" s="266" t="s">
        <v>218</v>
      </c>
      <c r="G532" s="264"/>
      <c r="H532" s="267">
        <v>1574.3599999999999</v>
      </c>
      <c r="I532" s="268"/>
      <c r="J532" s="264"/>
      <c r="K532" s="264"/>
      <c r="L532" s="269"/>
      <c r="M532" s="270"/>
      <c r="N532" s="271"/>
      <c r="O532" s="271"/>
      <c r="P532" s="271"/>
      <c r="Q532" s="271"/>
      <c r="R532" s="271"/>
      <c r="S532" s="271"/>
      <c r="T532" s="272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3" t="s">
        <v>135</v>
      </c>
      <c r="AU532" s="273" t="s">
        <v>83</v>
      </c>
      <c r="AV532" s="15" t="s">
        <v>133</v>
      </c>
      <c r="AW532" s="15" t="s">
        <v>35</v>
      </c>
      <c r="AX532" s="15" t="s">
        <v>81</v>
      </c>
      <c r="AY532" s="273" t="s">
        <v>125</v>
      </c>
    </row>
    <row r="533" s="2" customFormat="1" ht="21.75" customHeight="1">
      <c r="A533" s="39"/>
      <c r="B533" s="40"/>
      <c r="C533" s="215" t="s">
        <v>678</v>
      </c>
      <c r="D533" s="215" t="s">
        <v>128</v>
      </c>
      <c r="E533" s="216" t="s">
        <v>679</v>
      </c>
      <c r="F533" s="217" t="s">
        <v>680</v>
      </c>
      <c r="G533" s="218" t="s">
        <v>472</v>
      </c>
      <c r="H533" s="274"/>
      <c r="I533" s="220"/>
      <c r="J533" s="221">
        <f>ROUND(I533*H533,2)</f>
        <v>0</v>
      </c>
      <c r="K533" s="217" t="s">
        <v>132</v>
      </c>
      <c r="L533" s="45"/>
      <c r="M533" s="222" t="s">
        <v>19</v>
      </c>
      <c r="N533" s="223" t="s">
        <v>44</v>
      </c>
      <c r="O533" s="85"/>
      <c r="P533" s="224">
        <f>O533*H533</f>
        <v>0</v>
      </c>
      <c r="Q533" s="224">
        <v>0</v>
      </c>
      <c r="R533" s="224">
        <f>Q533*H533</f>
        <v>0</v>
      </c>
      <c r="S533" s="224">
        <v>0</v>
      </c>
      <c r="T533" s="22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6" t="s">
        <v>224</v>
      </c>
      <c r="AT533" s="226" t="s">
        <v>128</v>
      </c>
      <c r="AU533" s="226" t="s">
        <v>83</v>
      </c>
      <c r="AY533" s="18" t="s">
        <v>125</v>
      </c>
      <c r="BE533" s="227">
        <f>IF(N533="základní",J533,0)</f>
        <v>0</v>
      </c>
      <c r="BF533" s="227">
        <f>IF(N533="snížená",J533,0)</f>
        <v>0</v>
      </c>
      <c r="BG533" s="227">
        <f>IF(N533="zákl. přenesená",J533,0)</f>
        <v>0</v>
      </c>
      <c r="BH533" s="227">
        <f>IF(N533="sníž. přenesená",J533,0)</f>
        <v>0</v>
      </c>
      <c r="BI533" s="227">
        <f>IF(N533="nulová",J533,0)</f>
        <v>0</v>
      </c>
      <c r="BJ533" s="18" t="s">
        <v>81</v>
      </c>
      <c r="BK533" s="227">
        <f>ROUND(I533*H533,2)</f>
        <v>0</v>
      </c>
      <c r="BL533" s="18" t="s">
        <v>224</v>
      </c>
      <c r="BM533" s="226" t="s">
        <v>681</v>
      </c>
    </row>
    <row r="534" s="12" customFormat="1" ht="22.8" customHeight="1">
      <c r="A534" s="12"/>
      <c r="B534" s="199"/>
      <c r="C534" s="200"/>
      <c r="D534" s="201" t="s">
        <v>72</v>
      </c>
      <c r="E534" s="213" t="s">
        <v>682</v>
      </c>
      <c r="F534" s="213" t="s">
        <v>683</v>
      </c>
      <c r="G534" s="200"/>
      <c r="H534" s="200"/>
      <c r="I534" s="203"/>
      <c r="J534" s="214">
        <f>BK534</f>
        <v>0</v>
      </c>
      <c r="K534" s="200"/>
      <c r="L534" s="205"/>
      <c r="M534" s="206"/>
      <c r="N534" s="207"/>
      <c r="O534" s="207"/>
      <c r="P534" s="208">
        <f>SUM(P535:P570)</f>
        <v>0</v>
      </c>
      <c r="Q534" s="207"/>
      <c r="R534" s="208">
        <f>SUM(R535:R570)</f>
        <v>0.746865</v>
      </c>
      <c r="S534" s="207"/>
      <c r="T534" s="209">
        <f>SUM(T535:T570)</f>
        <v>0.35971699999999995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10" t="s">
        <v>83</v>
      </c>
      <c r="AT534" s="211" t="s">
        <v>72</v>
      </c>
      <c r="AU534" s="211" t="s">
        <v>81</v>
      </c>
      <c r="AY534" s="210" t="s">
        <v>125</v>
      </c>
      <c r="BK534" s="212">
        <f>SUM(BK535:BK570)</f>
        <v>0</v>
      </c>
    </row>
    <row r="535" s="2" customFormat="1" ht="16.5" customHeight="1">
      <c r="A535" s="39"/>
      <c r="B535" s="40"/>
      <c r="C535" s="215" t="s">
        <v>684</v>
      </c>
      <c r="D535" s="215" t="s">
        <v>128</v>
      </c>
      <c r="E535" s="216" t="s">
        <v>685</v>
      </c>
      <c r="F535" s="217" t="s">
        <v>686</v>
      </c>
      <c r="G535" s="218" t="s">
        <v>160</v>
      </c>
      <c r="H535" s="219">
        <v>142.5</v>
      </c>
      <c r="I535" s="220"/>
      <c r="J535" s="221">
        <f>ROUND(I535*H535,2)</f>
        <v>0</v>
      </c>
      <c r="K535" s="217" t="s">
        <v>19</v>
      </c>
      <c r="L535" s="45"/>
      <c r="M535" s="222" t="s">
        <v>19</v>
      </c>
      <c r="N535" s="223" t="s">
        <v>44</v>
      </c>
      <c r="O535" s="85"/>
      <c r="P535" s="224">
        <f>O535*H535</f>
        <v>0</v>
      </c>
      <c r="Q535" s="224">
        <v>0.0022200000000000002</v>
      </c>
      <c r="R535" s="224">
        <f>Q535*H535</f>
        <v>0.31635000000000002</v>
      </c>
      <c r="S535" s="224">
        <v>0</v>
      </c>
      <c r="T535" s="225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6" t="s">
        <v>224</v>
      </c>
      <c r="AT535" s="226" t="s">
        <v>128</v>
      </c>
      <c r="AU535" s="226" t="s">
        <v>83</v>
      </c>
      <c r="AY535" s="18" t="s">
        <v>125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18" t="s">
        <v>81</v>
      </c>
      <c r="BK535" s="227">
        <f>ROUND(I535*H535,2)</f>
        <v>0</v>
      </c>
      <c r="BL535" s="18" t="s">
        <v>224</v>
      </c>
      <c r="BM535" s="226" t="s">
        <v>687</v>
      </c>
    </row>
    <row r="536" s="13" customFormat="1">
      <c r="A536" s="13"/>
      <c r="B536" s="228"/>
      <c r="C536" s="229"/>
      <c r="D536" s="230" t="s">
        <v>135</v>
      </c>
      <c r="E536" s="231" t="s">
        <v>19</v>
      </c>
      <c r="F536" s="232" t="s">
        <v>144</v>
      </c>
      <c r="G536" s="229"/>
      <c r="H536" s="231" t="s">
        <v>19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8" t="s">
        <v>135</v>
      </c>
      <c r="AU536" s="238" t="s">
        <v>83</v>
      </c>
      <c r="AV536" s="13" t="s">
        <v>81</v>
      </c>
      <c r="AW536" s="13" t="s">
        <v>35</v>
      </c>
      <c r="AX536" s="13" t="s">
        <v>73</v>
      </c>
      <c r="AY536" s="238" t="s">
        <v>125</v>
      </c>
    </row>
    <row r="537" s="13" customFormat="1">
      <c r="A537" s="13"/>
      <c r="B537" s="228"/>
      <c r="C537" s="229"/>
      <c r="D537" s="230" t="s">
        <v>135</v>
      </c>
      <c r="E537" s="231" t="s">
        <v>19</v>
      </c>
      <c r="F537" s="232" t="s">
        <v>688</v>
      </c>
      <c r="G537" s="229"/>
      <c r="H537" s="231" t="s">
        <v>19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8" t="s">
        <v>135</v>
      </c>
      <c r="AU537" s="238" t="s">
        <v>83</v>
      </c>
      <c r="AV537" s="13" t="s">
        <v>81</v>
      </c>
      <c r="AW537" s="13" t="s">
        <v>35</v>
      </c>
      <c r="AX537" s="13" t="s">
        <v>73</v>
      </c>
      <c r="AY537" s="238" t="s">
        <v>125</v>
      </c>
    </row>
    <row r="538" s="14" customFormat="1">
      <c r="A538" s="14"/>
      <c r="B538" s="239"/>
      <c r="C538" s="240"/>
      <c r="D538" s="230" t="s">
        <v>135</v>
      </c>
      <c r="E538" s="241" t="s">
        <v>19</v>
      </c>
      <c r="F538" s="242" t="s">
        <v>323</v>
      </c>
      <c r="G538" s="240"/>
      <c r="H538" s="243">
        <v>142.5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9" t="s">
        <v>135</v>
      </c>
      <c r="AU538" s="249" t="s">
        <v>83</v>
      </c>
      <c r="AV538" s="14" t="s">
        <v>83</v>
      </c>
      <c r="AW538" s="14" t="s">
        <v>35</v>
      </c>
      <c r="AX538" s="14" t="s">
        <v>81</v>
      </c>
      <c r="AY538" s="249" t="s">
        <v>125</v>
      </c>
    </row>
    <row r="539" s="2" customFormat="1" ht="16.5" customHeight="1">
      <c r="A539" s="39"/>
      <c r="B539" s="40"/>
      <c r="C539" s="215" t="s">
        <v>689</v>
      </c>
      <c r="D539" s="215" t="s">
        <v>128</v>
      </c>
      <c r="E539" s="216" t="s">
        <v>690</v>
      </c>
      <c r="F539" s="217" t="s">
        <v>691</v>
      </c>
      <c r="G539" s="218" t="s">
        <v>160</v>
      </c>
      <c r="H539" s="219">
        <v>3.5</v>
      </c>
      <c r="I539" s="220"/>
      <c r="J539" s="221">
        <f>ROUND(I539*H539,2)</f>
        <v>0</v>
      </c>
      <c r="K539" s="217" t="s">
        <v>19</v>
      </c>
      <c r="L539" s="45"/>
      <c r="M539" s="222" t="s">
        <v>19</v>
      </c>
      <c r="N539" s="223" t="s">
        <v>44</v>
      </c>
      <c r="O539" s="85"/>
      <c r="P539" s="224">
        <f>O539*H539</f>
        <v>0</v>
      </c>
      <c r="Q539" s="224">
        <v>0.0022200000000000002</v>
      </c>
      <c r="R539" s="224">
        <f>Q539*H539</f>
        <v>0.0077700000000000009</v>
      </c>
      <c r="S539" s="224">
        <v>0</v>
      </c>
      <c r="T539" s="22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6" t="s">
        <v>224</v>
      </c>
      <c r="AT539" s="226" t="s">
        <v>128</v>
      </c>
      <c r="AU539" s="226" t="s">
        <v>83</v>
      </c>
      <c r="AY539" s="18" t="s">
        <v>125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8" t="s">
        <v>81</v>
      </c>
      <c r="BK539" s="227">
        <f>ROUND(I539*H539,2)</f>
        <v>0</v>
      </c>
      <c r="BL539" s="18" t="s">
        <v>224</v>
      </c>
      <c r="BM539" s="226" t="s">
        <v>692</v>
      </c>
    </row>
    <row r="540" s="13" customFormat="1">
      <c r="A540" s="13"/>
      <c r="B540" s="228"/>
      <c r="C540" s="229"/>
      <c r="D540" s="230" t="s">
        <v>135</v>
      </c>
      <c r="E540" s="231" t="s">
        <v>19</v>
      </c>
      <c r="F540" s="232" t="s">
        <v>164</v>
      </c>
      <c r="G540" s="229"/>
      <c r="H540" s="231" t="s">
        <v>19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8" t="s">
        <v>135</v>
      </c>
      <c r="AU540" s="238" t="s">
        <v>83</v>
      </c>
      <c r="AV540" s="13" t="s">
        <v>81</v>
      </c>
      <c r="AW540" s="13" t="s">
        <v>35</v>
      </c>
      <c r="AX540" s="13" t="s">
        <v>73</v>
      </c>
      <c r="AY540" s="238" t="s">
        <v>125</v>
      </c>
    </row>
    <row r="541" s="13" customFormat="1">
      <c r="A541" s="13"/>
      <c r="B541" s="228"/>
      <c r="C541" s="229"/>
      <c r="D541" s="230" t="s">
        <v>135</v>
      </c>
      <c r="E541" s="231" t="s">
        <v>19</v>
      </c>
      <c r="F541" s="232" t="s">
        <v>693</v>
      </c>
      <c r="G541" s="229"/>
      <c r="H541" s="231" t="s">
        <v>19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8" t="s">
        <v>135</v>
      </c>
      <c r="AU541" s="238" t="s">
        <v>83</v>
      </c>
      <c r="AV541" s="13" t="s">
        <v>81</v>
      </c>
      <c r="AW541" s="13" t="s">
        <v>35</v>
      </c>
      <c r="AX541" s="13" t="s">
        <v>73</v>
      </c>
      <c r="AY541" s="238" t="s">
        <v>125</v>
      </c>
    </row>
    <row r="542" s="14" customFormat="1">
      <c r="A542" s="14"/>
      <c r="B542" s="239"/>
      <c r="C542" s="240"/>
      <c r="D542" s="230" t="s">
        <v>135</v>
      </c>
      <c r="E542" s="241" t="s">
        <v>19</v>
      </c>
      <c r="F542" s="242" t="s">
        <v>165</v>
      </c>
      <c r="G542" s="240"/>
      <c r="H542" s="243">
        <v>3.5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9" t="s">
        <v>135</v>
      </c>
      <c r="AU542" s="249" t="s">
        <v>83</v>
      </c>
      <c r="AV542" s="14" t="s">
        <v>83</v>
      </c>
      <c r="AW542" s="14" t="s">
        <v>35</v>
      </c>
      <c r="AX542" s="14" t="s">
        <v>81</v>
      </c>
      <c r="AY542" s="249" t="s">
        <v>125</v>
      </c>
    </row>
    <row r="543" s="2" customFormat="1" ht="16.5" customHeight="1">
      <c r="A543" s="39"/>
      <c r="B543" s="40"/>
      <c r="C543" s="215" t="s">
        <v>694</v>
      </c>
      <c r="D543" s="215" t="s">
        <v>128</v>
      </c>
      <c r="E543" s="216" t="s">
        <v>695</v>
      </c>
      <c r="F543" s="217" t="s">
        <v>696</v>
      </c>
      <c r="G543" s="218" t="s">
        <v>160</v>
      </c>
      <c r="H543" s="219">
        <v>142.5</v>
      </c>
      <c r="I543" s="220"/>
      <c r="J543" s="221">
        <f>ROUND(I543*H543,2)</f>
        <v>0</v>
      </c>
      <c r="K543" s="217" t="s">
        <v>132</v>
      </c>
      <c r="L543" s="45"/>
      <c r="M543" s="222" t="s">
        <v>19</v>
      </c>
      <c r="N543" s="223" t="s">
        <v>44</v>
      </c>
      <c r="O543" s="85"/>
      <c r="P543" s="224">
        <f>O543*H543</f>
        <v>0</v>
      </c>
      <c r="Q543" s="224">
        <v>0.0022799999999999999</v>
      </c>
      <c r="R543" s="224">
        <f>Q543*H543</f>
        <v>0.32489999999999997</v>
      </c>
      <c r="S543" s="224">
        <v>0</v>
      </c>
      <c r="T543" s="225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6" t="s">
        <v>224</v>
      </c>
      <c r="AT543" s="226" t="s">
        <v>128</v>
      </c>
      <c r="AU543" s="226" t="s">
        <v>83</v>
      </c>
      <c r="AY543" s="18" t="s">
        <v>125</v>
      </c>
      <c r="BE543" s="227">
        <f>IF(N543="základní",J543,0)</f>
        <v>0</v>
      </c>
      <c r="BF543" s="227">
        <f>IF(N543="snížená",J543,0)</f>
        <v>0</v>
      </c>
      <c r="BG543" s="227">
        <f>IF(N543="zákl. přenesená",J543,0)</f>
        <v>0</v>
      </c>
      <c r="BH543" s="227">
        <f>IF(N543="sníž. přenesená",J543,0)</f>
        <v>0</v>
      </c>
      <c r="BI543" s="227">
        <f>IF(N543="nulová",J543,0)</f>
        <v>0</v>
      </c>
      <c r="BJ543" s="18" t="s">
        <v>81</v>
      </c>
      <c r="BK543" s="227">
        <f>ROUND(I543*H543,2)</f>
        <v>0</v>
      </c>
      <c r="BL543" s="18" t="s">
        <v>224</v>
      </c>
      <c r="BM543" s="226" t="s">
        <v>697</v>
      </c>
    </row>
    <row r="544" s="13" customFormat="1">
      <c r="A544" s="13"/>
      <c r="B544" s="228"/>
      <c r="C544" s="229"/>
      <c r="D544" s="230" t="s">
        <v>135</v>
      </c>
      <c r="E544" s="231" t="s">
        <v>19</v>
      </c>
      <c r="F544" s="232" t="s">
        <v>144</v>
      </c>
      <c r="G544" s="229"/>
      <c r="H544" s="231" t="s">
        <v>19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8" t="s">
        <v>135</v>
      </c>
      <c r="AU544" s="238" t="s">
        <v>83</v>
      </c>
      <c r="AV544" s="13" t="s">
        <v>81</v>
      </c>
      <c r="AW544" s="13" t="s">
        <v>35</v>
      </c>
      <c r="AX544" s="13" t="s">
        <v>73</v>
      </c>
      <c r="AY544" s="238" t="s">
        <v>125</v>
      </c>
    </row>
    <row r="545" s="13" customFormat="1">
      <c r="A545" s="13"/>
      <c r="B545" s="228"/>
      <c r="C545" s="229"/>
      <c r="D545" s="230" t="s">
        <v>135</v>
      </c>
      <c r="E545" s="231" t="s">
        <v>19</v>
      </c>
      <c r="F545" s="232" t="s">
        <v>698</v>
      </c>
      <c r="G545" s="229"/>
      <c r="H545" s="231" t="s">
        <v>19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8" t="s">
        <v>135</v>
      </c>
      <c r="AU545" s="238" t="s">
        <v>83</v>
      </c>
      <c r="AV545" s="13" t="s">
        <v>81</v>
      </c>
      <c r="AW545" s="13" t="s">
        <v>35</v>
      </c>
      <c r="AX545" s="13" t="s">
        <v>73</v>
      </c>
      <c r="AY545" s="238" t="s">
        <v>125</v>
      </c>
    </row>
    <row r="546" s="14" customFormat="1">
      <c r="A546" s="14"/>
      <c r="B546" s="239"/>
      <c r="C546" s="240"/>
      <c r="D546" s="230" t="s">
        <v>135</v>
      </c>
      <c r="E546" s="241" t="s">
        <v>19</v>
      </c>
      <c r="F546" s="242" t="s">
        <v>323</v>
      </c>
      <c r="G546" s="240"/>
      <c r="H546" s="243">
        <v>142.5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9" t="s">
        <v>135</v>
      </c>
      <c r="AU546" s="249" t="s">
        <v>83</v>
      </c>
      <c r="AV546" s="14" t="s">
        <v>83</v>
      </c>
      <c r="AW546" s="14" t="s">
        <v>35</v>
      </c>
      <c r="AX546" s="14" t="s">
        <v>81</v>
      </c>
      <c r="AY546" s="249" t="s">
        <v>125</v>
      </c>
    </row>
    <row r="547" s="2" customFormat="1" ht="21.75" customHeight="1">
      <c r="A547" s="39"/>
      <c r="B547" s="40"/>
      <c r="C547" s="215" t="s">
        <v>699</v>
      </c>
      <c r="D547" s="215" t="s">
        <v>128</v>
      </c>
      <c r="E547" s="216" t="s">
        <v>700</v>
      </c>
      <c r="F547" s="217" t="s">
        <v>701</v>
      </c>
      <c r="G547" s="218" t="s">
        <v>160</v>
      </c>
      <c r="H547" s="219">
        <v>3.5</v>
      </c>
      <c r="I547" s="220"/>
      <c r="J547" s="221">
        <f>ROUND(I547*H547,2)</f>
        <v>0</v>
      </c>
      <c r="K547" s="217" t="s">
        <v>19</v>
      </c>
      <c r="L547" s="45"/>
      <c r="M547" s="222" t="s">
        <v>19</v>
      </c>
      <c r="N547" s="223" t="s">
        <v>44</v>
      </c>
      <c r="O547" s="85"/>
      <c r="P547" s="224">
        <f>O547*H547</f>
        <v>0</v>
      </c>
      <c r="Q547" s="224">
        <v>0.0053499999999999997</v>
      </c>
      <c r="R547" s="224">
        <f>Q547*H547</f>
        <v>0.018724999999999999</v>
      </c>
      <c r="S547" s="224">
        <v>0</v>
      </c>
      <c r="T547" s="22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26" t="s">
        <v>224</v>
      </c>
      <c r="AT547" s="226" t="s">
        <v>128</v>
      </c>
      <c r="AU547" s="226" t="s">
        <v>83</v>
      </c>
      <c r="AY547" s="18" t="s">
        <v>125</v>
      </c>
      <c r="BE547" s="227">
        <f>IF(N547="základní",J547,0)</f>
        <v>0</v>
      </c>
      <c r="BF547" s="227">
        <f>IF(N547="snížená",J547,0)</f>
        <v>0</v>
      </c>
      <c r="BG547" s="227">
        <f>IF(N547="zákl. přenesená",J547,0)</f>
        <v>0</v>
      </c>
      <c r="BH547" s="227">
        <f>IF(N547="sníž. přenesená",J547,0)</f>
        <v>0</v>
      </c>
      <c r="BI547" s="227">
        <f>IF(N547="nulová",J547,0)</f>
        <v>0</v>
      </c>
      <c r="BJ547" s="18" t="s">
        <v>81</v>
      </c>
      <c r="BK547" s="227">
        <f>ROUND(I547*H547,2)</f>
        <v>0</v>
      </c>
      <c r="BL547" s="18" t="s">
        <v>224</v>
      </c>
      <c r="BM547" s="226" t="s">
        <v>702</v>
      </c>
    </row>
    <row r="548" s="13" customFormat="1">
      <c r="A548" s="13"/>
      <c r="B548" s="228"/>
      <c r="C548" s="229"/>
      <c r="D548" s="230" t="s">
        <v>135</v>
      </c>
      <c r="E548" s="231" t="s">
        <v>19</v>
      </c>
      <c r="F548" s="232" t="s">
        <v>164</v>
      </c>
      <c r="G548" s="229"/>
      <c r="H548" s="231" t="s">
        <v>19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8" t="s">
        <v>135</v>
      </c>
      <c r="AU548" s="238" t="s">
        <v>83</v>
      </c>
      <c r="AV548" s="13" t="s">
        <v>81</v>
      </c>
      <c r="AW548" s="13" t="s">
        <v>35</v>
      </c>
      <c r="AX548" s="13" t="s">
        <v>73</v>
      </c>
      <c r="AY548" s="238" t="s">
        <v>125</v>
      </c>
    </row>
    <row r="549" s="13" customFormat="1">
      <c r="A549" s="13"/>
      <c r="B549" s="228"/>
      <c r="C549" s="229"/>
      <c r="D549" s="230" t="s">
        <v>135</v>
      </c>
      <c r="E549" s="231" t="s">
        <v>19</v>
      </c>
      <c r="F549" s="232" t="s">
        <v>703</v>
      </c>
      <c r="G549" s="229"/>
      <c r="H549" s="231" t="s">
        <v>19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8" t="s">
        <v>135</v>
      </c>
      <c r="AU549" s="238" t="s">
        <v>83</v>
      </c>
      <c r="AV549" s="13" t="s">
        <v>81</v>
      </c>
      <c r="AW549" s="13" t="s">
        <v>35</v>
      </c>
      <c r="AX549" s="13" t="s">
        <v>73</v>
      </c>
      <c r="AY549" s="238" t="s">
        <v>125</v>
      </c>
    </row>
    <row r="550" s="14" customFormat="1">
      <c r="A550" s="14"/>
      <c r="B550" s="239"/>
      <c r="C550" s="240"/>
      <c r="D550" s="230" t="s">
        <v>135</v>
      </c>
      <c r="E550" s="241" t="s">
        <v>19</v>
      </c>
      <c r="F550" s="242" t="s">
        <v>165</v>
      </c>
      <c r="G550" s="240"/>
      <c r="H550" s="243">
        <v>3.5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9" t="s">
        <v>135</v>
      </c>
      <c r="AU550" s="249" t="s">
        <v>83</v>
      </c>
      <c r="AV550" s="14" t="s">
        <v>83</v>
      </c>
      <c r="AW550" s="14" t="s">
        <v>35</v>
      </c>
      <c r="AX550" s="14" t="s">
        <v>81</v>
      </c>
      <c r="AY550" s="249" t="s">
        <v>125</v>
      </c>
    </row>
    <row r="551" s="2" customFormat="1" ht="16.5" customHeight="1">
      <c r="A551" s="39"/>
      <c r="B551" s="40"/>
      <c r="C551" s="215" t="s">
        <v>704</v>
      </c>
      <c r="D551" s="215" t="s">
        <v>128</v>
      </c>
      <c r="E551" s="216" t="s">
        <v>705</v>
      </c>
      <c r="F551" s="217" t="s">
        <v>706</v>
      </c>
      <c r="G551" s="218" t="s">
        <v>160</v>
      </c>
      <c r="H551" s="219">
        <v>164.19999999999999</v>
      </c>
      <c r="I551" s="220"/>
      <c r="J551" s="221">
        <f>ROUND(I551*H551,2)</f>
        <v>0</v>
      </c>
      <c r="K551" s="217" t="s">
        <v>132</v>
      </c>
      <c r="L551" s="45"/>
      <c r="M551" s="222" t="s">
        <v>19</v>
      </c>
      <c r="N551" s="223" t="s">
        <v>44</v>
      </c>
      <c r="O551" s="85"/>
      <c r="P551" s="224">
        <f>O551*H551</f>
        <v>0</v>
      </c>
      <c r="Q551" s="224">
        <v>0</v>
      </c>
      <c r="R551" s="224">
        <f>Q551*H551</f>
        <v>0</v>
      </c>
      <c r="S551" s="224">
        <v>0.00191</v>
      </c>
      <c r="T551" s="225">
        <f>S551*H551</f>
        <v>0.31362199999999996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6" t="s">
        <v>224</v>
      </c>
      <c r="AT551" s="226" t="s">
        <v>128</v>
      </c>
      <c r="AU551" s="226" t="s">
        <v>83</v>
      </c>
      <c r="AY551" s="18" t="s">
        <v>125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8" t="s">
        <v>81</v>
      </c>
      <c r="BK551" s="227">
        <f>ROUND(I551*H551,2)</f>
        <v>0</v>
      </c>
      <c r="BL551" s="18" t="s">
        <v>224</v>
      </c>
      <c r="BM551" s="226" t="s">
        <v>707</v>
      </c>
    </row>
    <row r="552" s="13" customFormat="1">
      <c r="A552" s="13"/>
      <c r="B552" s="228"/>
      <c r="C552" s="229"/>
      <c r="D552" s="230" t="s">
        <v>135</v>
      </c>
      <c r="E552" s="231" t="s">
        <v>19</v>
      </c>
      <c r="F552" s="232" t="s">
        <v>708</v>
      </c>
      <c r="G552" s="229"/>
      <c r="H552" s="231" t="s">
        <v>19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8" t="s">
        <v>135</v>
      </c>
      <c r="AU552" s="238" t="s">
        <v>83</v>
      </c>
      <c r="AV552" s="13" t="s">
        <v>81</v>
      </c>
      <c r="AW552" s="13" t="s">
        <v>35</v>
      </c>
      <c r="AX552" s="13" t="s">
        <v>73</v>
      </c>
      <c r="AY552" s="238" t="s">
        <v>125</v>
      </c>
    </row>
    <row r="553" s="14" customFormat="1">
      <c r="A553" s="14"/>
      <c r="B553" s="239"/>
      <c r="C553" s="240"/>
      <c r="D553" s="230" t="s">
        <v>135</v>
      </c>
      <c r="E553" s="241" t="s">
        <v>19</v>
      </c>
      <c r="F553" s="242" t="s">
        <v>323</v>
      </c>
      <c r="G553" s="240"/>
      <c r="H553" s="243">
        <v>142.5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9" t="s">
        <v>135</v>
      </c>
      <c r="AU553" s="249" t="s">
        <v>83</v>
      </c>
      <c r="AV553" s="14" t="s">
        <v>83</v>
      </c>
      <c r="AW553" s="14" t="s">
        <v>35</v>
      </c>
      <c r="AX553" s="14" t="s">
        <v>73</v>
      </c>
      <c r="AY553" s="249" t="s">
        <v>125</v>
      </c>
    </row>
    <row r="554" s="13" customFormat="1">
      <c r="A554" s="13"/>
      <c r="B554" s="228"/>
      <c r="C554" s="229"/>
      <c r="D554" s="230" t="s">
        <v>135</v>
      </c>
      <c r="E554" s="231" t="s">
        <v>19</v>
      </c>
      <c r="F554" s="232" t="s">
        <v>709</v>
      </c>
      <c r="G554" s="229"/>
      <c r="H554" s="231" t="s">
        <v>19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8" t="s">
        <v>135</v>
      </c>
      <c r="AU554" s="238" t="s">
        <v>83</v>
      </c>
      <c r="AV554" s="13" t="s">
        <v>81</v>
      </c>
      <c r="AW554" s="13" t="s">
        <v>35</v>
      </c>
      <c r="AX554" s="13" t="s">
        <v>73</v>
      </c>
      <c r="AY554" s="238" t="s">
        <v>125</v>
      </c>
    </row>
    <row r="555" s="14" customFormat="1">
      <c r="A555" s="14"/>
      <c r="B555" s="239"/>
      <c r="C555" s="240"/>
      <c r="D555" s="230" t="s">
        <v>135</v>
      </c>
      <c r="E555" s="241" t="s">
        <v>19</v>
      </c>
      <c r="F555" s="242" t="s">
        <v>325</v>
      </c>
      <c r="G555" s="240"/>
      <c r="H555" s="243">
        <v>21.699999999999999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9" t="s">
        <v>135</v>
      </c>
      <c r="AU555" s="249" t="s">
        <v>83</v>
      </c>
      <c r="AV555" s="14" t="s">
        <v>83</v>
      </c>
      <c r="AW555" s="14" t="s">
        <v>35</v>
      </c>
      <c r="AX555" s="14" t="s">
        <v>73</v>
      </c>
      <c r="AY555" s="249" t="s">
        <v>125</v>
      </c>
    </row>
    <row r="556" s="15" customFormat="1">
      <c r="A556" s="15"/>
      <c r="B556" s="263"/>
      <c r="C556" s="264"/>
      <c r="D556" s="230" t="s">
        <v>135</v>
      </c>
      <c r="E556" s="265" t="s">
        <v>19</v>
      </c>
      <c r="F556" s="266" t="s">
        <v>218</v>
      </c>
      <c r="G556" s="264"/>
      <c r="H556" s="267">
        <v>164.19999999999999</v>
      </c>
      <c r="I556" s="268"/>
      <c r="J556" s="264"/>
      <c r="K556" s="264"/>
      <c r="L556" s="269"/>
      <c r="M556" s="270"/>
      <c r="N556" s="271"/>
      <c r="O556" s="271"/>
      <c r="P556" s="271"/>
      <c r="Q556" s="271"/>
      <c r="R556" s="271"/>
      <c r="S556" s="271"/>
      <c r="T556" s="272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3" t="s">
        <v>135</v>
      </c>
      <c r="AU556" s="273" t="s">
        <v>83</v>
      </c>
      <c r="AV556" s="15" t="s">
        <v>133</v>
      </c>
      <c r="AW556" s="15" t="s">
        <v>35</v>
      </c>
      <c r="AX556" s="15" t="s">
        <v>81</v>
      </c>
      <c r="AY556" s="273" t="s">
        <v>125</v>
      </c>
    </row>
    <row r="557" s="2" customFormat="1" ht="16.5" customHeight="1">
      <c r="A557" s="39"/>
      <c r="B557" s="40"/>
      <c r="C557" s="215" t="s">
        <v>710</v>
      </c>
      <c r="D557" s="215" t="s">
        <v>128</v>
      </c>
      <c r="E557" s="216" t="s">
        <v>711</v>
      </c>
      <c r="F557" s="217" t="s">
        <v>712</v>
      </c>
      <c r="G557" s="218" t="s">
        <v>160</v>
      </c>
      <c r="H557" s="219">
        <v>3.5</v>
      </c>
      <c r="I557" s="220"/>
      <c r="J557" s="221">
        <f>ROUND(I557*H557,2)</f>
        <v>0</v>
      </c>
      <c r="K557" s="217" t="s">
        <v>132</v>
      </c>
      <c r="L557" s="45"/>
      <c r="M557" s="222" t="s">
        <v>19</v>
      </c>
      <c r="N557" s="223" t="s">
        <v>44</v>
      </c>
      <c r="O557" s="85"/>
      <c r="P557" s="224">
        <f>O557*H557</f>
        <v>0</v>
      </c>
      <c r="Q557" s="224">
        <v>0</v>
      </c>
      <c r="R557" s="224">
        <f>Q557*H557</f>
        <v>0</v>
      </c>
      <c r="S557" s="224">
        <v>0.00167</v>
      </c>
      <c r="T557" s="225">
        <f>S557*H557</f>
        <v>0.0058450000000000004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6" t="s">
        <v>224</v>
      </c>
      <c r="AT557" s="226" t="s">
        <v>128</v>
      </c>
      <c r="AU557" s="226" t="s">
        <v>83</v>
      </c>
      <c r="AY557" s="18" t="s">
        <v>125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8" t="s">
        <v>81</v>
      </c>
      <c r="BK557" s="227">
        <f>ROUND(I557*H557,2)</f>
        <v>0</v>
      </c>
      <c r="BL557" s="18" t="s">
        <v>224</v>
      </c>
      <c r="BM557" s="226" t="s">
        <v>713</v>
      </c>
    </row>
    <row r="558" s="2" customFormat="1" ht="16.5" customHeight="1">
      <c r="A558" s="39"/>
      <c r="B558" s="40"/>
      <c r="C558" s="215" t="s">
        <v>714</v>
      </c>
      <c r="D558" s="215" t="s">
        <v>128</v>
      </c>
      <c r="E558" s="216" t="s">
        <v>715</v>
      </c>
      <c r="F558" s="217" t="s">
        <v>716</v>
      </c>
      <c r="G558" s="218" t="s">
        <v>160</v>
      </c>
      <c r="H558" s="219">
        <v>23</v>
      </c>
      <c r="I558" s="220"/>
      <c r="J558" s="221">
        <f>ROUND(I558*H558,2)</f>
        <v>0</v>
      </c>
      <c r="K558" s="217" t="s">
        <v>132</v>
      </c>
      <c r="L558" s="45"/>
      <c r="M558" s="222" t="s">
        <v>19</v>
      </c>
      <c r="N558" s="223" t="s">
        <v>44</v>
      </c>
      <c r="O558" s="85"/>
      <c r="P558" s="224">
        <f>O558*H558</f>
        <v>0</v>
      </c>
      <c r="Q558" s="224">
        <v>0</v>
      </c>
      <c r="R558" s="224">
        <f>Q558*H558</f>
        <v>0</v>
      </c>
      <c r="S558" s="224">
        <v>0.00175</v>
      </c>
      <c r="T558" s="225">
        <f>S558*H558</f>
        <v>0.040250000000000001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6" t="s">
        <v>224</v>
      </c>
      <c r="AT558" s="226" t="s">
        <v>128</v>
      </c>
      <c r="AU558" s="226" t="s">
        <v>83</v>
      </c>
      <c r="AY558" s="18" t="s">
        <v>125</v>
      </c>
      <c r="BE558" s="227">
        <f>IF(N558="základní",J558,0)</f>
        <v>0</v>
      </c>
      <c r="BF558" s="227">
        <f>IF(N558="snížená",J558,0)</f>
        <v>0</v>
      </c>
      <c r="BG558" s="227">
        <f>IF(N558="zákl. přenesená",J558,0)</f>
        <v>0</v>
      </c>
      <c r="BH558" s="227">
        <f>IF(N558="sníž. přenesená",J558,0)</f>
        <v>0</v>
      </c>
      <c r="BI558" s="227">
        <f>IF(N558="nulová",J558,0)</f>
        <v>0</v>
      </c>
      <c r="BJ558" s="18" t="s">
        <v>81</v>
      </c>
      <c r="BK558" s="227">
        <f>ROUND(I558*H558,2)</f>
        <v>0</v>
      </c>
      <c r="BL558" s="18" t="s">
        <v>224</v>
      </c>
      <c r="BM558" s="226" t="s">
        <v>717</v>
      </c>
    </row>
    <row r="559" s="13" customFormat="1">
      <c r="A559" s="13"/>
      <c r="B559" s="228"/>
      <c r="C559" s="229"/>
      <c r="D559" s="230" t="s">
        <v>135</v>
      </c>
      <c r="E559" s="231" t="s">
        <v>19</v>
      </c>
      <c r="F559" s="232" t="s">
        <v>718</v>
      </c>
      <c r="G559" s="229"/>
      <c r="H559" s="231" t="s">
        <v>19</v>
      </c>
      <c r="I559" s="233"/>
      <c r="J559" s="229"/>
      <c r="K559" s="229"/>
      <c r="L559" s="234"/>
      <c r="M559" s="235"/>
      <c r="N559" s="236"/>
      <c r="O559" s="236"/>
      <c r="P559" s="236"/>
      <c r="Q559" s="236"/>
      <c r="R559" s="236"/>
      <c r="S559" s="236"/>
      <c r="T559" s="23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8" t="s">
        <v>135</v>
      </c>
      <c r="AU559" s="238" t="s">
        <v>83</v>
      </c>
      <c r="AV559" s="13" t="s">
        <v>81</v>
      </c>
      <c r="AW559" s="13" t="s">
        <v>35</v>
      </c>
      <c r="AX559" s="13" t="s">
        <v>73</v>
      </c>
      <c r="AY559" s="238" t="s">
        <v>125</v>
      </c>
    </row>
    <row r="560" s="14" customFormat="1">
      <c r="A560" s="14"/>
      <c r="B560" s="239"/>
      <c r="C560" s="240"/>
      <c r="D560" s="230" t="s">
        <v>135</v>
      </c>
      <c r="E560" s="241" t="s">
        <v>19</v>
      </c>
      <c r="F560" s="242" t="s">
        <v>165</v>
      </c>
      <c r="G560" s="240"/>
      <c r="H560" s="243">
        <v>3.5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9" t="s">
        <v>135</v>
      </c>
      <c r="AU560" s="249" t="s">
        <v>83</v>
      </c>
      <c r="AV560" s="14" t="s">
        <v>83</v>
      </c>
      <c r="AW560" s="14" t="s">
        <v>35</v>
      </c>
      <c r="AX560" s="14" t="s">
        <v>73</v>
      </c>
      <c r="AY560" s="249" t="s">
        <v>125</v>
      </c>
    </row>
    <row r="561" s="13" customFormat="1">
      <c r="A561" s="13"/>
      <c r="B561" s="228"/>
      <c r="C561" s="229"/>
      <c r="D561" s="230" t="s">
        <v>135</v>
      </c>
      <c r="E561" s="231" t="s">
        <v>19</v>
      </c>
      <c r="F561" s="232" t="s">
        <v>719</v>
      </c>
      <c r="G561" s="229"/>
      <c r="H561" s="231" t="s">
        <v>19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8" t="s">
        <v>135</v>
      </c>
      <c r="AU561" s="238" t="s">
        <v>83</v>
      </c>
      <c r="AV561" s="13" t="s">
        <v>81</v>
      </c>
      <c r="AW561" s="13" t="s">
        <v>35</v>
      </c>
      <c r="AX561" s="13" t="s">
        <v>73</v>
      </c>
      <c r="AY561" s="238" t="s">
        <v>125</v>
      </c>
    </row>
    <row r="562" s="14" customFormat="1">
      <c r="A562" s="14"/>
      <c r="B562" s="239"/>
      <c r="C562" s="240"/>
      <c r="D562" s="230" t="s">
        <v>135</v>
      </c>
      <c r="E562" s="241" t="s">
        <v>19</v>
      </c>
      <c r="F562" s="242" t="s">
        <v>174</v>
      </c>
      <c r="G562" s="240"/>
      <c r="H562" s="243">
        <v>19.5</v>
      </c>
      <c r="I562" s="244"/>
      <c r="J562" s="240"/>
      <c r="K562" s="240"/>
      <c r="L562" s="245"/>
      <c r="M562" s="246"/>
      <c r="N562" s="247"/>
      <c r="O562" s="247"/>
      <c r="P562" s="247"/>
      <c r="Q562" s="247"/>
      <c r="R562" s="247"/>
      <c r="S562" s="247"/>
      <c r="T562" s="24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9" t="s">
        <v>135</v>
      </c>
      <c r="AU562" s="249" t="s">
        <v>83</v>
      </c>
      <c r="AV562" s="14" t="s">
        <v>83</v>
      </c>
      <c r="AW562" s="14" t="s">
        <v>35</v>
      </c>
      <c r="AX562" s="14" t="s">
        <v>73</v>
      </c>
      <c r="AY562" s="249" t="s">
        <v>125</v>
      </c>
    </row>
    <row r="563" s="15" customFormat="1">
      <c r="A563" s="15"/>
      <c r="B563" s="263"/>
      <c r="C563" s="264"/>
      <c r="D563" s="230" t="s">
        <v>135</v>
      </c>
      <c r="E563" s="265" t="s">
        <v>19</v>
      </c>
      <c r="F563" s="266" t="s">
        <v>218</v>
      </c>
      <c r="G563" s="264"/>
      <c r="H563" s="267">
        <v>23</v>
      </c>
      <c r="I563" s="268"/>
      <c r="J563" s="264"/>
      <c r="K563" s="264"/>
      <c r="L563" s="269"/>
      <c r="M563" s="270"/>
      <c r="N563" s="271"/>
      <c r="O563" s="271"/>
      <c r="P563" s="271"/>
      <c r="Q563" s="271"/>
      <c r="R563" s="271"/>
      <c r="S563" s="271"/>
      <c r="T563" s="272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3" t="s">
        <v>135</v>
      </c>
      <c r="AU563" s="273" t="s">
        <v>83</v>
      </c>
      <c r="AV563" s="15" t="s">
        <v>133</v>
      </c>
      <c r="AW563" s="15" t="s">
        <v>35</v>
      </c>
      <c r="AX563" s="15" t="s">
        <v>81</v>
      </c>
      <c r="AY563" s="273" t="s">
        <v>125</v>
      </c>
    </row>
    <row r="564" s="2" customFormat="1" ht="21.75" customHeight="1">
      <c r="A564" s="39"/>
      <c r="B564" s="40"/>
      <c r="C564" s="215" t="s">
        <v>720</v>
      </c>
      <c r="D564" s="215" t="s">
        <v>128</v>
      </c>
      <c r="E564" s="216" t="s">
        <v>721</v>
      </c>
      <c r="F564" s="217" t="s">
        <v>722</v>
      </c>
      <c r="G564" s="218" t="s">
        <v>182</v>
      </c>
      <c r="H564" s="219">
        <v>4</v>
      </c>
      <c r="I564" s="220"/>
      <c r="J564" s="221">
        <f>ROUND(I564*H564,2)</f>
        <v>0</v>
      </c>
      <c r="K564" s="217" t="s">
        <v>132</v>
      </c>
      <c r="L564" s="45"/>
      <c r="M564" s="222" t="s">
        <v>19</v>
      </c>
      <c r="N564" s="223" t="s">
        <v>44</v>
      </c>
      <c r="O564" s="85"/>
      <c r="P564" s="224">
        <f>O564*H564</f>
        <v>0</v>
      </c>
      <c r="Q564" s="224">
        <v>0.00025000000000000001</v>
      </c>
      <c r="R564" s="224">
        <f>Q564*H564</f>
        <v>0.001</v>
      </c>
      <c r="S564" s="224">
        <v>0</v>
      </c>
      <c r="T564" s="225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6" t="s">
        <v>224</v>
      </c>
      <c r="AT564" s="226" t="s">
        <v>128</v>
      </c>
      <c r="AU564" s="226" t="s">
        <v>83</v>
      </c>
      <c r="AY564" s="18" t="s">
        <v>125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8" t="s">
        <v>81</v>
      </c>
      <c r="BK564" s="227">
        <f>ROUND(I564*H564,2)</f>
        <v>0</v>
      </c>
      <c r="BL564" s="18" t="s">
        <v>224</v>
      </c>
      <c r="BM564" s="226" t="s">
        <v>723</v>
      </c>
    </row>
    <row r="565" s="13" customFormat="1">
      <c r="A565" s="13"/>
      <c r="B565" s="228"/>
      <c r="C565" s="229"/>
      <c r="D565" s="230" t="s">
        <v>135</v>
      </c>
      <c r="E565" s="231" t="s">
        <v>19</v>
      </c>
      <c r="F565" s="232" t="s">
        <v>205</v>
      </c>
      <c r="G565" s="229"/>
      <c r="H565" s="231" t="s">
        <v>19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8" t="s">
        <v>135</v>
      </c>
      <c r="AU565" s="238" t="s">
        <v>83</v>
      </c>
      <c r="AV565" s="13" t="s">
        <v>81</v>
      </c>
      <c r="AW565" s="13" t="s">
        <v>35</v>
      </c>
      <c r="AX565" s="13" t="s">
        <v>73</v>
      </c>
      <c r="AY565" s="238" t="s">
        <v>125</v>
      </c>
    </row>
    <row r="566" s="14" customFormat="1">
      <c r="A566" s="14"/>
      <c r="B566" s="239"/>
      <c r="C566" s="240"/>
      <c r="D566" s="230" t="s">
        <v>135</v>
      </c>
      <c r="E566" s="241" t="s">
        <v>19</v>
      </c>
      <c r="F566" s="242" t="s">
        <v>133</v>
      </c>
      <c r="G566" s="240"/>
      <c r="H566" s="243">
        <v>4</v>
      </c>
      <c r="I566" s="244"/>
      <c r="J566" s="240"/>
      <c r="K566" s="240"/>
      <c r="L566" s="245"/>
      <c r="M566" s="246"/>
      <c r="N566" s="247"/>
      <c r="O566" s="247"/>
      <c r="P566" s="247"/>
      <c r="Q566" s="247"/>
      <c r="R566" s="247"/>
      <c r="S566" s="247"/>
      <c r="T566" s="24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9" t="s">
        <v>135</v>
      </c>
      <c r="AU566" s="249" t="s">
        <v>83</v>
      </c>
      <c r="AV566" s="14" t="s">
        <v>83</v>
      </c>
      <c r="AW566" s="14" t="s">
        <v>35</v>
      </c>
      <c r="AX566" s="14" t="s">
        <v>81</v>
      </c>
      <c r="AY566" s="249" t="s">
        <v>125</v>
      </c>
    </row>
    <row r="567" s="2" customFormat="1" ht="21.75" customHeight="1">
      <c r="A567" s="39"/>
      <c r="B567" s="40"/>
      <c r="C567" s="215" t="s">
        <v>724</v>
      </c>
      <c r="D567" s="215" t="s">
        <v>128</v>
      </c>
      <c r="E567" s="216" t="s">
        <v>725</v>
      </c>
      <c r="F567" s="217" t="s">
        <v>726</v>
      </c>
      <c r="G567" s="218" t="s">
        <v>160</v>
      </c>
      <c r="H567" s="219">
        <v>36</v>
      </c>
      <c r="I567" s="220"/>
      <c r="J567" s="221">
        <f>ROUND(I567*H567,2)</f>
        <v>0</v>
      </c>
      <c r="K567" s="217" t="s">
        <v>132</v>
      </c>
      <c r="L567" s="45"/>
      <c r="M567" s="222" t="s">
        <v>19</v>
      </c>
      <c r="N567" s="223" t="s">
        <v>44</v>
      </c>
      <c r="O567" s="85"/>
      <c r="P567" s="224">
        <f>O567*H567</f>
        <v>0</v>
      </c>
      <c r="Q567" s="224">
        <v>0.0021700000000000001</v>
      </c>
      <c r="R567" s="224">
        <f>Q567*H567</f>
        <v>0.078119999999999995</v>
      </c>
      <c r="S567" s="224">
        <v>0</v>
      </c>
      <c r="T567" s="22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6" t="s">
        <v>224</v>
      </c>
      <c r="AT567" s="226" t="s">
        <v>128</v>
      </c>
      <c r="AU567" s="226" t="s">
        <v>83</v>
      </c>
      <c r="AY567" s="18" t="s">
        <v>125</v>
      </c>
      <c r="BE567" s="227">
        <f>IF(N567="základní",J567,0)</f>
        <v>0</v>
      </c>
      <c r="BF567" s="227">
        <f>IF(N567="snížená",J567,0)</f>
        <v>0</v>
      </c>
      <c r="BG567" s="227">
        <f>IF(N567="zákl. přenesená",J567,0)</f>
        <v>0</v>
      </c>
      <c r="BH567" s="227">
        <f>IF(N567="sníž. přenesená",J567,0)</f>
        <v>0</v>
      </c>
      <c r="BI567" s="227">
        <f>IF(N567="nulová",J567,0)</f>
        <v>0</v>
      </c>
      <c r="BJ567" s="18" t="s">
        <v>81</v>
      </c>
      <c r="BK567" s="227">
        <f>ROUND(I567*H567,2)</f>
        <v>0</v>
      </c>
      <c r="BL567" s="18" t="s">
        <v>224</v>
      </c>
      <c r="BM567" s="226" t="s">
        <v>727</v>
      </c>
    </row>
    <row r="568" s="13" customFormat="1">
      <c r="A568" s="13"/>
      <c r="B568" s="228"/>
      <c r="C568" s="229"/>
      <c r="D568" s="230" t="s">
        <v>135</v>
      </c>
      <c r="E568" s="231" t="s">
        <v>19</v>
      </c>
      <c r="F568" s="232" t="s">
        <v>728</v>
      </c>
      <c r="G568" s="229"/>
      <c r="H568" s="231" t="s">
        <v>19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8" t="s">
        <v>135</v>
      </c>
      <c r="AU568" s="238" t="s">
        <v>83</v>
      </c>
      <c r="AV568" s="13" t="s">
        <v>81</v>
      </c>
      <c r="AW568" s="13" t="s">
        <v>35</v>
      </c>
      <c r="AX568" s="13" t="s">
        <v>73</v>
      </c>
      <c r="AY568" s="238" t="s">
        <v>125</v>
      </c>
    </row>
    <row r="569" s="14" customFormat="1">
      <c r="A569" s="14"/>
      <c r="B569" s="239"/>
      <c r="C569" s="240"/>
      <c r="D569" s="230" t="s">
        <v>135</v>
      </c>
      <c r="E569" s="241" t="s">
        <v>19</v>
      </c>
      <c r="F569" s="242" t="s">
        <v>729</v>
      </c>
      <c r="G569" s="240"/>
      <c r="H569" s="243">
        <v>36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9" t="s">
        <v>135</v>
      </c>
      <c r="AU569" s="249" t="s">
        <v>83</v>
      </c>
      <c r="AV569" s="14" t="s">
        <v>83</v>
      </c>
      <c r="AW569" s="14" t="s">
        <v>35</v>
      </c>
      <c r="AX569" s="14" t="s">
        <v>81</v>
      </c>
      <c r="AY569" s="249" t="s">
        <v>125</v>
      </c>
    </row>
    <row r="570" s="2" customFormat="1" ht="21.75" customHeight="1">
      <c r="A570" s="39"/>
      <c r="B570" s="40"/>
      <c r="C570" s="215" t="s">
        <v>730</v>
      </c>
      <c r="D570" s="215" t="s">
        <v>128</v>
      </c>
      <c r="E570" s="216" t="s">
        <v>731</v>
      </c>
      <c r="F570" s="217" t="s">
        <v>732</v>
      </c>
      <c r="G570" s="218" t="s">
        <v>472</v>
      </c>
      <c r="H570" s="274"/>
      <c r="I570" s="220"/>
      <c r="J570" s="221">
        <f>ROUND(I570*H570,2)</f>
        <v>0</v>
      </c>
      <c r="K570" s="217" t="s">
        <v>132</v>
      </c>
      <c r="L570" s="45"/>
      <c r="M570" s="222" t="s">
        <v>19</v>
      </c>
      <c r="N570" s="223" t="s">
        <v>44</v>
      </c>
      <c r="O570" s="85"/>
      <c r="P570" s="224">
        <f>O570*H570</f>
        <v>0</v>
      </c>
      <c r="Q570" s="224">
        <v>0</v>
      </c>
      <c r="R570" s="224">
        <f>Q570*H570</f>
        <v>0</v>
      </c>
      <c r="S570" s="224">
        <v>0</v>
      </c>
      <c r="T570" s="22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6" t="s">
        <v>224</v>
      </c>
      <c r="AT570" s="226" t="s">
        <v>128</v>
      </c>
      <c r="AU570" s="226" t="s">
        <v>83</v>
      </c>
      <c r="AY570" s="18" t="s">
        <v>125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8" t="s">
        <v>81</v>
      </c>
      <c r="BK570" s="227">
        <f>ROUND(I570*H570,2)</f>
        <v>0</v>
      </c>
      <c r="BL570" s="18" t="s">
        <v>224</v>
      </c>
      <c r="BM570" s="226" t="s">
        <v>733</v>
      </c>
    </row>
    <row r="571" s="12" customFormat="1" ht="22.8" customHeight="1">
      <c r="A571" s="12"/>
      <c r="B571" s="199"/>
      <c r="C571" s="200"/>
      <c r="D571" s="201" t="s">
        <v>72</v>
      </c>
      <c r="E571" s="213" t="s">
        <v>734</v>
      </c>
      <c r="F571" s="213" t="s">
        <v>735</v>
      </c>
      <c r="G571" s="200"/>
      <c r="H571" s="200"/>
      <c r="I571" s="203"/>
      <c r="J571" s="214">
        <f>BK571</f>
        <v>0</v>
      </c>
      <c r="K571" s="200"/>
      <c r="L571" s="205"/>
      <c r="M571" s="206"/>
      <c r="N571" s="207"/>
      <c r="O571" s="207"/>
      <c r="P571" s="208">
        <f>SUM(P572:P576)</f>
        <v>0</v>
      </c>
      <c r="Q571" s="207"/>
      <c r="R571" s="208">
        <f>SUM(R572:R576)</f>
        <v>0.000175</v>
      </c>
      <c r="S571" s="207"/>
      <c r="T571" s="209">
        <f>SUM(T572:T576)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10" t="s">
        <v>83</v>
      </c>
      <c r="AT571" s="211" t="s">
        <v>72</v>
      </c>
      <c r="AU571" s="211" t="s">
        <v>81</v>
      </c>
      <c r="AY571" s="210" t="s">
        <v>125</v>
      </c>
      <c r="BK571" s="212">
        <f>SUM(BK572:BK576)</f>
        <v>0</v>
      </c>
    </row>
    <row r="572" s="2" customFormat="1" ht="16.5" customHeight="1">
      <c r="A572" s="39"/>
      <c r="B572" s="40"/>
      <c r="C572" s="215" t="s">
        <v>736</v>
      </c>
      <c r="D572" s="215" t="s">
        <v>128</v>
      </c>
      <c r="E572" s="216" t="s">
        <v>737</v>
      </c>
      <c r="F572" s="217" t="s">
        <v>738</v>
      </c>
      <c r="G572" s="218" t="s">
        <v>630</v>
      </c>
      <c r="H572" s="219">
        <v>1</v>
      </c>
      <c r="I572" s="220"/>
      <c r="J572" s="221">
        <f>ROUND(I572*H572,2)</f>
        <v>0</v>
      </c>
      <c r="K572" s="217" t="s">
        <v>19</v>
      </c>
      <c r="L572" s="45"/>
      <c r="M572" s="222" t="s">
        <v>19</v>
      </c>
      <c r="N572" s="223" t="s">
        <v>44</v>
      </c>
      <c r="O572" s="85"/>
      <c r="P572" s="224">
        <f>O572*H572</f>
        <v>0</v>
      </c>
      <c r="Q572" s="224">
        <v>0</v>
      </c>
      <c r="R572" s="224">
        <f>Q572*H572</f>
        <v>0</v>
      </c>
      <c r="S572" s="224">
        <v>0</v>
      </c>
      <c r="T572" s="225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6" t="s">
        <v>224</v>
      </c>
      <c r="AT572" s="226" t="s">
        <v>128</v>
      </c>
      <c r="AU572" s="226" t="s">
        <v>83</v>
      </c>
      <c r="AY572" s="18" t="s">
        <v>125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18" t="s">
        <v>81</v>
      </c>
      <c r="BK572" s="227">
        <f>ROUND(I572*H572,2)</f>
        <v>0</v>
      </c>
      <c r="BL572" s="18" t="s">
        <v>224</v>
      </c>
      <c r="BM572" s="226" t="s">
        <v>739</v>
      </c>
    </row>
    <row r="573" s="2" customFormat="1" ht="21.75" customHeight="1">
      <c r="A573" s="39"/>
      <c r="B573" s="40"/>
      <c r="C573" s="215" t="s">
        <v>740</v>
      </c>
      <c r="D573" s="215" t="s">
        <v>128</v>
      </c>
      <c r="E573" s="216" t="s">
        <v>741</v>
      </c>
      <c r="F573" s="217" t="s">
        <v>742</v>
      </c>
      <c r="G573" s="218" t="s">
        <v>160</v>
      </c>
      <c r="H573" s="219">
        <v>3.5</v>
      </c>
      <c r="I573" s="220"/>
      <c r="J573" s="221">
        <f>ROUND(I573*H573,2)</f>
        <v>0</v>
      </c>
      <c r="K573" s="217" t="s">
        <v>132</v>
      </c>
      <c r="L573" s="45"/>
      <c r="M573" s="222" t="s">
        <v>19</v>
      </c>
      <c r="N573" s="223" t="s">
        <v>44</v>
      </c>
      <c r="O573" s="85"/>
      <c r="P573" s="224">
        <f>O573*H573</f>
        <v>0</v>
      </c>
      <c r="Q573" s="224">
        <v>5.0000000000000002E-05</v>
      </c>
      <c r="R573" s="224">
        <f>Q573*H573</f>
        <v>0.000175</v>
      </c>
      <c r="S573" s="224">
        <v>0</v>
      </c>
      <c r="T573" s="22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6" t="s">
        <v>224</v>
      </c>
      <c r="AT573" s="226" t="s">
        <v>128</v>
      </c>
      <c r="AU573" s="226" t="s">
        <v>83</v>
      </c>
      <c r="AY573" s="18" t="s">
        <v>125</v>
      </c>
      <c r="BE573" s="227">
        <f>IF(N573="základní",J573,0)</f>
        <v>0</v>
      </c>
      <c r="BF573" s="227">
        <f>IF(N573="snížená",J573,0)</f>
        <v>0</v>
      </c>
      <c r="BG573" s="227">
        <f>IF(N573="zákl. přenesená",J573,0)</f>
        <v>0</v>
      </c>
      <c r="BH573" s="227">
        <f>IF(N573="sníž. přenesená",J573,0)</f>
        <v>0</v>
      </c>
      <c r="BI573" s="227">
        <f>IF(N573="nulová",J573,0)</f>
        <v>0</v>
      </c>
      <c r="BJ573" s="18" t="s">
        <v>81</v>
      </c>
      <c r="BK573" s="227">
        <f>ROUND(I573*H573,2)</f>
        <v>0</v>
      </c>
      <c r="BL573" s="18" t="s">
        <v>224</v>
      </c>
      <c r="BM573" s="226" t="s">
        <v>743</v>
      </c>
    </row>
    <row r="574" s="13" customFormat="1">
      <c r="A574" s="13"/>
      <c r="B574" s="228"/>
      <c r="C574" s="229"/>
      <c r="D574" s="230" t="s">
        <v>135</v>
      </c>
      <c r="E574" s="231" t="s">
        <v>19</v>
      </c>
      <c r="F574" s="232" t="s">
        <v>164</v>
      </c>
      <c r="G574" s="229"/>
      <c r="H574" s="231" t="s">
        <v>19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8" t="s">
        <v>135</v>
      </c>
      <c r="AU574" s="238" t="s">
        <v>83</v>
      </c>
      <c r="AV574" s="13" t="s">
        <v>81</v>
      </c>
      <c r="AW574" s="13" t="s">
        <v>35</v>
      </c>
      <c r="AX574" s="13" t="s">
        <v>73</v>
      </c>
      <c r="AY574" s="238" t="s">
        <v>125</v>
      </c>
    </row>
    <row r="575" s="14" customFormat="1">
      <c r="A575" s="14"/>
      <c r="B575" s="239"/>
      <c r="C575" s="240"/>
      <c r="D575" s="230" t="s">
        <v>135</v>
      </c>
      <c r="E575" s="241" t="s">
        <v>19</v>
      </c>
      <c r="F575" s="242" t="s">
        <v>165</v>
      </c>
      <c r="G575" s="240"/>
      <c r="H575" s="243">
        <v>3.5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9" t="s">
        <v>135</v>
      </c>
      <c r="AU575" s="249" t="s">
        <v>83</v>
      </c>
      <c r="AV575" s="14" t="s">
        <v>83</v>
      </c>
      <c r="AW575" s="14" t="s">
        <v>35</v>
      </c>
      <c r="AX575" s="14" t="s">
        <v>81</v>
      </c>
      <c r="AY575" s="249" t="s">
        <v>125</v>
      </c>
    </row>
    <row r="576" s="2" customFormat="1" ht="21.75" customHeight="1">
      <c r="A576" s="39"/>
      <c r="B576" s="40"/>
      <c r="C576" s="215" t="s">
        <v>744</v>
      </c>
      <c r="D576" s="215" t="s">
        <v>128</v>
      </c>
      <c r="E576" s="216" t="s">
        <v>745</v>
      </c>
      <c r="F576" s="217" t="s">
        <v>746</v>
      </c>
      <c r="G576" s="218" t="s">
        <v>472</v>
      </c>
      <c r="H576" s="274"/>
      <c r="I576" s="220"/>
      <c r="J576" s="221">
        <f>ROUND(I576*H576,2)</f>
        <v>0</v>
      </c>
      <c r="K576" s="217" t="s">
        <v>132</v>
      </c>
      <c r="L576" s="45"/>
      <c r="M576" s="222" t="s">
        <v>19</v>
      </c>
      <c r="N576" s="223" t="s">
        <v>44</v>
      </c>
      <c r="O576" s="85"/>
      <c r="P576" s="224">
        <f>O576*H576</f>
        <v>0</v>
      </c>
      <c r="Q576" s="224">
        <v>0</v>
      </c>
      <c r="R576" s="224">
        <f>Q576*H576</f>
        <v>0</v>
      </c>
      <c r="S576" s="224">
        <v>0</v>
      </c>
      <c r="T576" s="22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6" t="s">
        <v>133</v>
      </c>
      <c r="AT576" s="226" t="s">
        <v>128</v>
      </c>
      <c r="AU576" s="226" t="s">
        <v>83</v>
      </c>
      <c r="AY576" s="18" t="s">
        <v>125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18" t="s">
        <v>81</v>
      </c>
      <c r="BK576" s="227">
        <f>ROUND(I576*H576,2)</f>
        <v>0</v>
      </c>
      <c r="BL576" s="18" t="s">
        <v>133</v>
      </c>
      <c r="BM576" s="226" t="s">
        <v>747</v>
      </c>
    </row>
    <row r="577" s="12" customFormat="1" ht="25.92" customHeight="1">
      <c r="A577" s="12"/>
      <c r="B577" s="199"/>
      <c r="C577" s="200"/>
      <c r="D577" s="201" t="s">
        <v>72</v>
      </c>
      <c r="E577" s="202" t="s">
        <v>748</v>
      </c>
      <c r="F577" s="202" t="s">
        <v>749</v>
      </c>
      <c r="G577" s="200"/>
      <c r="H577" s="200"/>
      <c r="I577" s="203"/>
      <c r="J577" s="204">
        <f>BK577</f>
        <v>0</v>
      </c>
      <c r="K577" s="200"/>
      <c r="L577" s="205"/>
      <c r="M577" s="206"/>
      <c r="N577" s="207"/>
      <c r="O577" s="207"/>
      <c r="P577" s="208">
        <f>P578+P582</f>
        <v>0</v>
      </c>
      <c r="Q577" s="207"/>
      <c r="R577" s="208">
        <f>R578+R582</f>
        <v>0</v>
      </c>
      <c r="S577" s="207"/>
      <c r="T577" s="209">
        <f>T578+T582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10" t="s">
        <v>157</v>
      </c>
      <c r="AT577" s="211" t="s">
        <v>72</v>
      </c>
      <c r="AU577" s="211" t="s">
        <v>73</v>
      </c>
      <c r="AY577" s="210" t="s">
        <v>125</v>
      </c>
      <c r="BK577" s="212">
        <f>BK578+BK582</f>
        <v>0</v>
      </c>
    </row>
    <row r="578" s="12" customFormat="1" ht="22.8" customHeight="1">
      <c r="A578" s="12"/>
      <c r="B578" s="199"/>
      <c r="C578" s="200"/>
      <c r="D578" s="201" t="s">
        <v>72</v>
      </c>
      <c r="E578" s="213" t="s">
        <v>750</v>
      </c>
      <c r="F578" s="213" t="s">
        <v>751</v>
      </c>
      <c r="G578" s="200"/>
      <c r="H578" s="200"/>
      <c r="I578" s="203"/>
      <c r="J578" s="214">
        <f>BK578</f>
        <v>0</v>
      </c>
      <c r="K578" s="200"/>
      <c r="L578" s="205"/>
      <c r="M578" s="206"/>
      <c r="N578" s="207"/>
      <c r="O578" s="207"/>
      <c r="P578" s="208">
        <f>SUM(P579:P581)</f>
        <v>0</v>
      </c>
      <c r="Q578" s="207"/>
      <c r="R578" s="208">
        <f>SUM(R579:R581)</f>
        <v>0</v>
      </c>
      <c r="S578" s="207"/>
      <c r="T578" s="209">
        <f>SUM(T579:T581)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10" t="s">
        <v>157</v>
      </c>
      <c r="AT578" s="211" t="s">
        <v>72</v>
      </c>
      <c r="AU578" s="211" t="s">
        <v>81</v>
      </c>
      <c r="AY578" s="210" t="s">
        <v>125</v>
      </c>
      <c r="BK578" s="212">
        <f>SUM(BK579:BK581)</f>
        <v>0</v>
      </c>
    </row>
    <row r="579" s="2" customFormat="1" ht="16.5" customHeight="1">
      <c r="A579" s="39"/>
      <c r="B579" s="40"/>
      <c r="C579" s="215" t="s">
        <v>752</v>
      </c>
      <c r="D579" s="215" t="s">
        <v>128</v>
      </c>
      <c r="E579" s="216" t="s">
        <v>753</v>
      </c>
      <c r="F579" s="217" t="s">
        <v>751</v>
      </c>
      <c r="G579" s="218" t="s">
        <v>630</v>
      </c>
      <c r="H579" s="219">
        <v>1</v>
      </c>
      <c r="I579" s="220"/>
      <c r="J579" s="221">
        <f>ROUND(I579*H579,2)</f>
        <v>0</v>
      </c>
      <c r="K579" s="217" t="s">
        <v>132</v>
      </c>
      <c r="L579" s="45"/>
      <c r="M579" s="222" t="s">
        <v>19</v>
      </c>
      <c r="N579" s="223" t="s">
        <v>44</v>
      </c>
      <c r="O579" s="85"/>
      <c r="P579" s="224">
        <f>O579*H579</f>
        <v>0</v>
      </c>
      <c r="Q579" s="224">
        <v>0</v>
      </c>
      <c r="R579" s="224">
        <f>Q579*H579</f>
        <v>0</v>
      </c>
      <c r="S579" s="224">
        <v>0</v>
      </c>
      <c r="T579" s="225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6" t="s">
        <v>754</v>
      </c>
      <c r="AT579" s="226" t="s">
        <v>128</v>
      </c>
      <c r="AU579" s="226" t="s">
        <v>83</v>
      </c>
      <c r="AY579" s="18" t="s">
        <v>125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8" t="s">
        <v>81</v>
      </c>
      <c r="BK579" s="227">
        <f>ROUND(I579*H579,2)</f>
        <v>0</v>
      </c>
      <c r="BL579" s="18" t="s">
        <v>754</v>
      </c>
      <c r="BM579" s="226" t="s">
        <v>755</v>
      </c>
    </row>
    <row r="580" s="2" customFormat="1">
      <c r="A580" s="39"/>
      <c r="B580" s="40"/>
      <c r="C580" s="41"/>
      <c r="D580" s="230" t="s">
        <v>162</v>
      </c>
      <c r="E580" s="41"/>
      <c r="F580" s="260" t="s">
        <v>756</v>
      </c>
      <c r="G580" s="41"/>
      <c r="H580" s="41"/>
      <c r="I580" s="133"/>
      <c r="J580" s="41"/>
      <c r="K580" s="41"/>
      <c r="L580" s="45"/>
      <c r="M580" s="261"/>
      <c r="N580" s="262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162</v>
      </c>
      <c r="AU580" s="18" t="s">
        <v>83</v>
      </c>
    </row>
    <row r="581" s="2" customFormat="1" ht="16.5" customHeight="1">
      <c r="A581" s="39"/>
      <c r="B581" s="40"/>
      <c r="C581" s="215" t="s">
        <v>757</v>
      </c>
      <c r="D581" s="215" t="s">
        <v>128</v>
      </c>
      <c r="E581" s="216" t="s">
        <v>758</v>
      </c>
      <c r="F581" s="217" t="s">
        <v>759</v>
      </c>
      <c r="G581" s="218" t="s">
        <v>630</v>
      </c>
      <c r="H581" s="219">
        <v>1</v>
      </c>
      <c r="I581" s="220"/>
      <c r="J581" s="221">
        <f>ROUND(I581*H581,2)</f>
        <v>0</v>
      </c>
      <c r="K581" s="217" t="s">
        <v>19</v>
      </c>
      <c r="L581" s="45"/>
      <c r="M581" s="222" t="s">
        <v>19</v>
      </c>
      <c r="N581" s="223" t="s">
        <v>44</v>
      </c>
      <c r="O581" s="85"/>
      <c r="P581" s="224">
        <f>O581*H581</f>
        <v>0</v>
      </c>
      <c r="Q581" s="224">
        <v>0</v>
      </c>
      <c r="R581" s="224">
        <f>Q581*H581</f>
        <v>0</v>
      </c>
      <c r="S581" s="224">
        <v>0</v>
      </c>
      <c r="T581" s="225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6" t="s">
        <v>754</v>
      </c>
      <c r="AT581" s="226" t="s">
        <v>128</v>
      </c>
      <c r="AU581" s="226" t="s">
        <v>83</v>
      </c>
      <c r="AY581" s="18" t="s">
        <v>125</v>
      </c>
      <c r="BE581" s="227">
        <f>IF(N581="základní",J581,0)</f>
        <v>0</v>
      </c>
      <c r="BF581" s="227">
        <f>IF(N581="snížená",J581,0)</f>
        <v>0</v>
      </c>
      <c r="BG581" s="227">
        <f>IF(N581="zákl. přenesená",J581,0)</f>
        <v>0</v>
      </c>
      <c r="BH581" s="227">
        <f>IF(N581="sníž. přenesená",J581,0)</f>
        <v>0</v>
      </c>
      <c r="BI581" s="227">
        <f>IF(N581="nulová",J581,0)</f>
        <v>0</v>
      </c>
      <c r="BJ581" s="18" t="s">
        <v>81</v>
      </c>
      <c r="BK581" s="227">
        <f>ROUND(I581*H581,2)</f>
        <v>0</v>
      </c>
      <c r="BL581" s="18" t="s">
        <v>754</v>
      </c>
      <c r="BM581" s="226" t="s">
        <v>760</v>
      </c>
    </row>
    <row r="582" s="12" customFormat="1" ht="22.8" customHeight="1">
      <c r="A582" s="12"/>
      <c r="B582" s="199"/>
      <c r="C582" s="200"/>
      <c r="D582" s="201" t="s">
        <v>72</v>
      </c>
      <c r="E582" s="213" t="s">
        <v>761</v>
      </c>
      <c r="F582" s="213" t="s">
        <v>762</v>
      </c>
      <c r="G582" s="200"/>
      <c r="H582" s="200"/>
      <c r="I582" s="203"/>
      <c r="J582" s="214">
        <f>BK582</f>
        <v>0</v>
      </c>
      <c r="K582" s="200"/>
      <c r="L582" s="205"/>
      <c r="M582" s="206"/>
      <c r="N582" s="207"/>
      <c r="O582" s="207"/>
      <c r="P582" s="208">
        <f>P583</f>
        <v>0</v>
      </c>
      <c r="Q582" s="207"/>
      <c r="R582" s="208">
        <f>R583</f>
        <v>0</v>
      </c>
      <c r="S582" s="207"/>
      <c r="T582" s="209">
        <f>T583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10" t="s">
        <v>157</v>
      </c>
      <c r="AT582" s="211" t="s">
        <v>72</v>
      </c>
      <c r="AU582" s="211" t="s">
        <v>81</v>
      </c>
      <c r="AY582" s="210" t="s">
        <v>125</v>
      </c>
      <c r="BK582" s="212">
        <f>BK583</f>
        <v>0</v>
      </c>
    </row>
    <row r="583" s="2" customFormat="1" ht="16.5" customHeight="1">
      <c r="A583" s="39"/>
      <c r="B583" s="40"/>
      <c r="C583" s="215" t="s">
        <v>763</v>
      </c>
      <c r="D583" s="215" t="s">
        <v>128</v>
      </c>
      <c r="E583" s="216" t="s">
        <v>764</v>
      </c>
      <c r="F583" s="217" t="s">
        <v>765</v>
      </c>
      <c r="G583" s="218" t="s">
        <v>630</v>
      </c>
      <c r="H583" s="219">
        <v>1</v>
      </c>
      <c r="I583" s="220"/>
      <c r="J583" s="221">
        <f>ROUND(I583*H583,2)</f>
        <v>0</v>
      </c>
      <c r="K583" s="217" t="s">
        <v>132</v>
      </c>
      <c r="L583" s="45"/>
      <c r="M583" s="275" t="s">
        <v>19</v>
      </c>
      <c r="N583" s="276" t="s">
        <v>44</v>
      </c>
      <c r="O583" s="277"/>
      <c r="P583" s="278">
        <f>O583*H583</f>
        <v>0</v>
      </c>
      <c r="Q583" s="278">
        <v>0</v>
      </c>
      <c r="R583" s="278">
        <f>Q583*H583</f>
        <v>0</v>
      </c>
      <c r="S583" s="278">
        <v>0</v>
      </c>
      <c r="T583" s="27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6" t="s">
        <v>754</v>
      </c>
      <c r="AT583" s="226" t="s">
        <v>128</v>
      </c>
      <c r="AU583" s="226" t="s">
        <v>83</v>
      </c>
      <c r="AY583" s="18" t="s">
        <v>125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8" t="s">
        <v>81</v>
      </c>
      <c r="BK583" s="227">
        <f>ROUND(I583*H583,2)</f>
        <v>0</v>
      </c>
      <c r="BL583" s="18" t="s">
        <v>754</v>
      </c>
      <c r="BM583" s="226" t="s">
        <v>766</v>
      </c>
    </row>
    <row r="584" s="2" customFormat="1" ht="6.96" customHeight="1">
      <c r="A584" s="39"/>
      <c r="B584" s="60"/>
      <c r="C584" s="61"/>
      <c r="D584" s="61"/>
      <c r="E584" s="61"/>
      <c r="F584" s="61"/>
      <c r="G584" s="61"/>
      <c r="H584" s="61"/>
      <c r="I584" s="163"/>
      <c r="J584" s="61"/>
      <c r="K584" s="61"/>
      <c r="L584" s="45"/>
      <c r="M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</row>
  </sheetData>
  <sheetProtection sheet="1" autoFilter="0" formatColumns="0" formatRows="0" objects="1" scenarios="1" spinCount="100000" saltValue="eoJp+NwOwd2wFdLWadOHGRNtSbQqKLF3OVftiL344PvMgMgJW/GNLciroliL3ugUFOdfppm2xuGrKt5CkUWxdg==" hashValue="8TaQ+lJS/Hw8Dag80bzIyExRxQpJNA6UDmkk76YcH+Pume5vFwdEClIOYpvlkFa6PFo27pjmPcE3F1soqiApZQ==" algorithmName="SHA-512" password="CC35"/>
  <autoFilter ref="C97:K583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0" customWidth="1"/>
    <col min="2" max="2" width="1.667969" style="280" customWidth="1"/>
    <col min="3" max="4" width="5" style="280" customWidth="1"/>
    <col min="5" max="5" width="11.66016" style="280" customWidth="1"/>
    <col min="6" max="6" width="9.160156" style="280" customWidth="1"/>
    <col min="7" max="7" width="5" style="280" customWidth="1"/>
    <col min="8" max="8" width="77.83203" style="280" customWidth="1"/>
    <col min="9" max="10" width="20" style="280" customWidth="1"/>
    <col min="11" max="11" width="1.667969" style="280" customWidth="1"/>
  </cols>
  <sheetData>
    <row r="1" s="1" customFormat="1" ht="37.5" customHeight="1"/>
    <row r="2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6" customFormat="1" ht="45" customHeight="1">
      <c r="B3" s="284"/>
      <c r="C3" s="285" t="s">
        <v>767</v>
      </c>
      <c r="D3" s="285"/>
      <c r="E3" s="285"/>
      <c r="F3" s="285"/>
      <c r="G3" s="285"/>
      <c r="H3" s="285"/>
      <c r="I3" s="285"/>
      <c r="J3" s="285"/>
      <c r="K3" s="286"/>
    </row>
    <row r="4" s="1" customFormat="1" ht="25.5" customHeight="1">
      <c r="B4" s="287"/>
      <c r="C4" s="288" t="s">
        <v>768</v>
      </c>
      <c r="D4" s="288"/>
      <c r="E4" s="288"/>
      <c r="F4" s="288"/>
      <c r="G4" s="288"/>
      <c r="H4" s="288"/>
      <c r="I4" s="288"/>
      <c r="J4" s="288"/>
      <c r="K4" s="289"/>
    </row>
    <row r="5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="1" customFormat="1" ht="15" customHeight="1">
      <c r="B6" s="287"/>
      <c r="C6" s="291" t="s">
        <v>769</v>
      </c>
      <c r="D6" s="291"/>
      <c r="E6" s="291"/>
      <c r="F6" s="291"/>
      <c r="G6" s="291"/>
      <c r="H6" s="291"/>
      <c r="I6" s="291"/>
      <c r="J6" s="291"/>
      <c r="K6" s="289"/>
    </row>
    <row r="7" s="1" customFormat="1" ht="15" customHeight="1">
      <c r="B7" s="292"/>
      <c r="C7" s="291" t="s">
        <v>770</v>
      </c>
      <c r="D7" s="291"/>
      <c r="E7" s="291"/>
      <c r="F7" s="291"/>
      <c r="G7" s="291"/>
      <c r="H7" s="291"/>
      <c r="I7" s="291"/>
      <c r="J7" s="291"/>
      <c r="K7" s="289"/>
    </row>
    <row r="8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="1" customFormat="1" ht="15" customHeight="1">
      <c r="B9" s="292"/>
      <c r="C9" s="291" t="s">
        <v>771</v>
      </c>
      <c r="D9" s="291"/>
      <c r="E9" s="291"/>
      <c r="F9" s="291"/>
      <c r="G9" s="291"/>
      <c r="H9" s="291"/>
      <c r="I9" s="291"/>
      <c r="J9" s="291"/>
      <c r="K9" s="289"/>
    </row>
    <row r="10" s="1" customFormat="1" ht="15" customHeight="1">
      <c r="B10" s="292"/>
      <c r="C10" s="291"/>
      <c r="D10" s="291" t="s">
        <v>772</v>
      </c>
      <c r="E10" s="291"/>
      <c r="F10" s="291"/>
      <c r="G10" s="291"/>
      <c r="H10" s="291"/>
      <c r="I10" s="291"/>
      <c r="J10" s="291"/>
      <c r="K10" s="289"/>
    </row>
    <row r="11" s="1" customFormat="1" ht="15" customHeight="1">
      <c r="B11" s="292"/>
      <c r="C11" s="293"/>
      <c r="D11" s="291" t="s">
        <v>773</v>
      </c>
      <c r="E11" s="291"/>
      <c r="F11" s="291"/>
      <c r="G11" s="291"/>
      <c r="H11" s="291"/>
      <c r="I11" s="291"/>
      <c r="J11" s="291"/>
      <c r="K11" s="289"/>
    </row>
    <row r="12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="1" customFormat="1" ht="15" customHeight="1">
      <c r="B13" s="292"/>
      <c r="C13" s="293"/>
      <c r="D13" s="294" t="s">
        <v>774</v>
      </c>
      <c r="E13" s="291"/>
      <c r="F13" s="291"/>
      <c r="G13" s="291"/>
      <c r="H13" s="291"/>
      <c r="I13" s="291"/>
      <c r="J13" s="291"/>
      <c r="K13" s="289"/>
    </row>
    <row r="14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="1" customFormat="1" ht="15" customHeight="1">
      <c r="B15" s="292"/>
      <c r="C15" s="293"/>
      <c r="D15" s="291" t="s">
        <v>775</v>
      </c>
      <c r="E15" s="291"/>
      <c r="F15" s="291"/>
      <c r="G15" s="291"/>
      <c r="H15" s="291"/>
      <c r="I15" s="291"/>
      <c r="J15" s="291"/>
      <c r="K15" s="289"/>
    </row>
    <row r="16" s="1" customFormat="1" ht="15" customHeight="1">
      <c r="B16" s="292"/>
      <c r="C16" s="293"/>
      <c r="D16" s="291" t="s">
        <v>776</v>
      </c>
      <c r="E16" s="291"/>
      <c r="F16" s="291"/>
      <c r="G16" s="291"/>
      <c r="H16" s="291"/>
      <c r="I16" s="291"/>
      <c r="J16" s="291"/>
      <c r="K16" s="289"/>
    </row>
    <row r="17" s="1" customFormat="1" ht="15" customHeight="1">
      <c r="B17" s="292"/>
      <c r="C17" s="293"/>
      <c r="D17" s="291" t="s">
        <v>777</v>
      </c>
      <c r="E17" s="291"/>
      <c r="F17" s="291"/>
      <c r="G17" s="291"/>
      <c r="H17" s="291"/>
      <c r="I17" s="291"/>
      <c r="J17" s="291"/>
      <c r="K17" s="289"/>
    </row>
    <row r="18" s="1" customFormat="1" ht="15" customHeight="1">
      <c r="B18" s="292"/>
      <c r="C18" s="293"/>
      <c r="D18" s="293"/>
      <c r="E18" s="295" t="s">
        <v>80</v>
      </c>
      <c r="F18" s="291" t="s">
        <v>778</v>
      </c>
      <c r="G18" s="291"/>
      <c r="H18" s="291"/>
      <c r="I18" s="291"/>
      <c r="J18" s="291"/>
      <c r="K18" s="289"/>
    </row>
    <row r="19" s="1" customFormat="1" ht="15" customHeight="1">
      <c r="B19" s="292"/>
      <c r="C19" s="293"/>
      <c r="D19" s="293"/>
      <c r="E19" s="295" t="s">
        <v>779</v>
      </c>
      <c r="F19" s="291" t="s">
        <v>780</v>
      </c>
      <c r="G19" s="291"/>
      <c r="H19" s="291"/>
      <c r="I19" s="291"/>
      <c r="J19" s="291"/>
      <c r="K19" s="289"/>
    </row>
    <row r="20" s="1" customFormat="1" ht="15" customHeight="1">
      <c r="B20" s="292"/>
      <c r="C20" s="293"/>
      <c r="D20" s="293"/>
      <c r="E20" s="295" t="s">
        <v>781</v>
      </c>
      <c r="F20" s="291" t="s">
        <v>782</v>
      </c>
      <c r="G20" s="291"/>
      <c r="H20" s="291"/>
      <c r="I20" s="291"/>
      <c r="J20" s="291"/>
      <c r="K20" s="289"/>
    </row>
    <row r="21" s="1" customFormat="1" ht="15" customHeight="1">
      <c r="B21" s="292"/>
      <c r="C21" s="293"/>
      <c r="D21" s="293"/>
      <c r="E21" s="295" t="s">
        <v>783</v>
      </c>
      <c r="F21" s="291" t="s">
        <v>784</v>
      </c>
      <c r="G21" s="291"/>
      <c r="H21" s="291"/>
      <c r="I21" s="291"/>
      <c r="J21" s="291"/>
      <c r="K21" s="289"/>
    </row>
    <row r="22" s="1" customFormat="1" ht="15" customHeight="1">
      <c r="B22" s="292"/>
      <c r="C22" s="293"/>
      <c r="D22" s="293"/>
      <c r="E22" s="295" t="s">
        <v>785</v>
      </c>
      <c r="F22" s="291" t="s">
        <v>786</v>
      </c>
      <c r="G22" s="291"/>
      <c r="H22" s="291"/>
      <c r="I22" s="291"/>
      <c r="J22" s="291"/>
      <c r="K22" s="289"/>
    </row>
    <row r="23" s="1" customFormat="1" ht="15" customHeight="1">
      <c r="B23" s="292"/>
      <c r="C23" s="293"/>
      <c r="D23" s="293"/>
      <c r="E23" s="295" t="s">
        <v>787</v>
      </c>
      <c r="F23" s="291" t="s">
        <v>788</v>
      </c>
      <c r="G23" s="291"/>
      <c r="H23" s="291"/>
      <c r="I23" s="291"/>
      <c r="J23" s="291"/>
      <c r="K23" s="289"/>
    </row>
    <row r="24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="1" customFormat="1" ht="15" customHeight="1">
      <c r="B25" s="292"/>
      <c r="C25" s="291" t="s">
        <v>789</v>
      </c>
      <c r="D25" s="291"/>
      <c r="E25" s="291"/>
      <c r="F25" s="291"/>
      <c r="G25" s="291"/>
      <c r="H25" s="291"/>
      <c r="I25" s="291"/>
      <c r="J25" s="291"/>
      <c r="K25" s="289"/>
    </row>
    <row r="26" s="1" customFormat="1" ht="15" customHeight="1">
      <c r="B26" s="292"/>
      <c r="C26" s="291" t="s">
        <v>790</v>
      </c>
      <c r="D26" s="291"/>
      <c r="E26" s="291"/>
      <c r="F26" s="291"/>
      <c r="G26" s="291"/>
      <c r="H26" s="291"/>
      <c r="I26" s="291"/>
      <c r="J26" s="291"/>
      <c r="K26" s="289"/>
    </row>
    <row r="27" s="1" customFormat="1" ht="15" customHeight="1">
      <c r="B27" s="292"/>
      <c r="C27" s="291"/>
      <c r="D27" s="291" t="s">
        <v>791</v>
      </c>
      <c r="E27" s="291"/>
      <c r="F27" s="291"/>
      <c r="G27" s="291"/>
      <c r="H27" s="291"/>
      <c r="I27" s="291"/>
      <c r="J27" s="291"/>
      <c r="K27" s="289"/>
    </row>
    <row r="28" s="1" customFormat="1" ht="15" customHeight="1">
      <c r="B28" s="292"/>
      <c r="C28" s="293"/>
      <c r="D28" s="291" t="s">
        <v>792</v>
      </c>
      <c r="E28" s="291"/>
      <c r="F28" s="291"/>
      <c r="G28" s="291"/>
      <c r="H28" s="291"/>
      <c r="I28" s="291"/>
      <c r="J28" s="291"/>
      <c r="K28" s="289"/>
    </row>
    <row r="29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="1" customFormat="1" ht="15" customHeight="1">
      <c r="B30" s="292"/>
      <c r="C30" s="293"/>
      <c r="D30" s="291" t="s">
        <v>793</v>
      </c>
      <c r="E30" s="291"/>
      <c r="F30" s="291"/>
      <c r="G30" s="291"/>
      <c r="H30" s="291"/>
      <c r="I30" s="291"/>
      <c r="J30" s="291"/>
      <c r="K30" s="289"/>
    </row>
    <row r="31" s="1" customFormat="1" ht="15" customHeight="1">
      <c r="B31" s="292"/>
      <c r="C31" s="293"/>
      <c r="D31" s="291" t="s">
        <v>794</v>
      </c>
      <c r="E31" s="291"/>
      <c r="F31" s="291"/>
      <c r="G31" s="291"/>
      <c r="H31" s="291"/>
      <c r="I31" s="291"/>
      <c r="J31" s="291"/>
      <c r="K31" s="289"/>
    </row>
    <row r="32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="1" customFormat="1" ht="15" customHeight="1">
      <c r="B33" s="292"/>
      <c r="C33" s="293"/>
      <c r="D33" s="291" t="s">
        <v>795</v>
      </c>
      <c r="E33" s="291"/>
      <c r="F33" s="291"/>
      <c r="G33" s="291"/>
      <c r="H33" s="291"/>
      <c r="I33" s="291"/>
      <c r="J33" s="291"/>
      <c r="K33" s="289"/>
    </row>
    <row r="34" s="1" customFormat="1" ht="15" customHeight="1">
      <c r="B34" s="292"/>
      <c r="C34" s="293"/>
      <c r="D34" s="291" t="s">
        <v>796</v>
      </c>
      <c r="E34" s="291"/>
      <c r="F34" s="291"/>
      <c r="G34" s="291"/>
      <c r="H34" s="291"/>
      <c r="I34" s="291"/>
      <c r="J34" s="291"/>
      <c r="K34" s="289"/>
    </row>
    <row r="35" s="1" customFormat="1" ht="15" customHeight="1">
      <c r="B35" s="292"/>
      <c r="C35" s="293"/>
      <c r="D35" s="291" t="s">
        <v>797</v>
      </c>
      <c r="E35" s="291"/>
      <c r="F35" s="291"/>
      <c r="G35" s="291"/>
      <c r="H35" s="291"/>
      <c r="I35" s="291"/>
      <c r="J35" s="291"/>
      <c r="K35" s="289"/>
    </row>
    <row r="36" s="1" customFormat="1" ht="15" customHeight="1">
      <c r="B36" s="292"/>
      <c r="C36" s="293"/>
      <c r="D36" s="291"/>
      <c r="E36" s="294" t="s">
        <v>111</v>
      </c>
      <c r="F36" s="291"/>
      <c r="G36" s="291" t="s">
        <v>798</v>
      </c>
      <c r="H36" s="291"/>
      <c r="I36" s="291"/>
      <c r="J36" s="291"/>
      <c r="K36" s="289"/>
    </row>
    <row r="37" s="1" customFormat="1" ht="30.75" customHeight="1">
      <c r="B37" s="292"/>
      <c r="C37" s="293"/>
      <c r="D37" s="291"/>
      <c r="E37" s="294" t="s">
        <v>799</v>
      </c>
      <c r="F37" s="291"/>
      <c r="G37" s="291" t="s">
        <v>800</v>
      </c>
      <c r="H37" s="291"/>
      <c r="I37" s="291"/>
      <c r="J37" s="291"/>
      <c r="K37" s="289"/>
    </row>
    <row r="38" s="1" customFormat="1" ht="15" customHeight="1">
      <c r="B38" s="292"/>
      <c r="C38" s="293"/>
      <c r="D38" s="291"/>
      <c r="E38" s="294" t="s">
        <v>54</v>
      </c>
      <c r="F38" s="291"/>
      <c r="G38" s="291" t="s">
        <v>801</v>
      </c>
      <c r="H38" s="291"/>
      <c r="I38" s="291"/>
      <c r="J38" s="291"/>
      <c r="K38" s="289"/>
    </row>
    <row r="39" s="1" customFormat="1" ht="15" customHeight="1">
      <c r="B39" s="292"/>
      <c r="C39" s="293"/>
      <c r="D39" s="291"/>
      <c r="E39" s="294" t="s">
        <v>55</v>
      </c>
      <c r="F39" s="291"/>
      <c r="G39" s="291" t="s">
        <v>802</v>
      </c>
      <c r="H39" s="291"/>
      <c r="I39" s="291"/>
      <c r="J39" s="291"/>
      <c r="K39" s="289"/>
    </row>
    <row r="40" s="1" customFormat="1" ht="15" customHeight="1">
      <c r="B40" s="292"/>
      <c r="C40" s="293"/>
      <c r="D40" s="291"/>
      <c r="E40" s="294" t="s">
        <v>112</v>
      </c>
      <c r="F40" s="291"/>
      <c r="G40" s="291" t="s">
        <v>803</v>
      </c>
      <c r="H40" s="291"/>
      <c r="I40" s="291"/>
      <c r="J40" s="291"/>
      <c r="K40" s="289"/>
    </row>
    <row r="41" s="1" customFormat="1" ht="15" customHeight="1">
      <c r="B41" s="292"/>
      <c r="C41" s="293"/>
      <c r="D41" s="291"/>
      <c r="E41" s="294" t="s">
        <v>113</v>
      </c>
      <c r="F41" s="291"/>
      <c r="G41" s="291" t="s">
        <v>804</v>
      </c>
      <c r="H41" s="291"/>
      <c r="I41" s="291"/>
      <c r="J41" s="291"/>
      <c r="K41" s="289"/>
    </row>
    <row r="42" s="1" customFormat="1" ht="15" customHeight="1">
      <c r="B42" s="292"/>
      <c r="C42" s="293"/>
      <c r="D42" s="291"/>
      <c r="E42" s="294" t="s">
        <v>805</v>
      </c>
      <c r="F42" s="291"/>
      <c r="G42" s="291" t="s">
        <v>806</v>
      </c>
      <c r="H42" s="291"/>
      <c r="I42" s="291"/>
      <c r="J42" s="291"/>
      <c r="K42" s="289"/>
    </row>
    <row r="43" s="1" customFormat="1" ht="15" customHeight="1">
      <c r="B43" s="292"/>
      <c r="C43" s="293"/>
      <c r="D43" s="291"/>
      <c r="E43" s="294"/>
      <c r="F43" s="291"/>
      <c r="G43" s="291" t="s">
        <v>807</v>
      </c>
      <c r="H43" s="291"/>
      <c r="I43" s="291"/>
      <c r="J43" s="291"/>
      <c r="K43" s="289"/>
    </row>
    <row r="44" s="1" customFormat="1" ht="15" customHeight="1">
      <c r="B44" s="292"/>
      <c r="C44" s="293"/>
      <c r="D44" s="291"/>
      <c r="E44" s="294" t="s">
        <v>808</v>
      </c>
      <c r="F44" s="291"/>
      <c r="G44" s="291" t="s">
        <v>809</v>
      </c>
      <c r="H44" s="291"/>
      <c r="I44" s="291"/>
      <c r="J44" s="291"/>
      <c r="K44" s="289"/>
    </row>
    <row r="45" s="1" customFormat="1" ht="15" customHeight="1">
      <c r="B45" s="292"/>
      <c r="C45" s="293"/>
      <c r="D45" s="291"/>
      <c r="E45" s="294" t="s">
        <v>115</v>
      </c>
      <c r="F45" s="291"/>
      <c r="G45" s="291" t="s">
        <v>810</v>
      </c>
      <c r="H45" s="291"/>
      <c r="I45" s="291"/>
      <c r="J45" s="291"/>
      <c r="K45" s="289"/>
    </row>
    <row r="46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="1" customFormat="1" ht="15" customHeight="1">
      <c r="B47" s="292"/>
      <c r="C47" s="293"/>
      <c r="D47" s="291" t="s">
        <v>811</v>
      </c>
      <c r="E47" s="291"/>
      <c r="F47" s="291"/>
      <c r="G47" s="291"/>
      <c r="H47" s="291"/>
      <c r="I47" s="291"/>
      <c r="J47" s="291"/>
      <c r="K47" s="289"/>
    </row>
    <row r="48" s="1" customFormat="1" ht="15" customHeight="1">
      <c r="B48" s="292"/>
      <c r="C48" s="293"/>
      <c r="D48" s="293"/>
      <c r="E48" s="291" t="s">
        <v>812</v>
      </c>
      <c r="F48" s="291"/>
      <c r="G48" s="291"/>
      <c r="H48" s="291"/>
      <c r="I48" s="291"/>
      <c r="J48" s="291"/>
      <c r="K48" s="289"/>
    </row>
    <row r="49" s="1" customFormat="1" ht="15" customHeight="1">
      <c r="B49" s="292"/>
      <c r="C49" s="293"/>
      <c r="D49" s="293"/>
      <c r="E49" s="291" t="s">
        <v>813</v>
      </c>
      <c r="F49" s="291"/>
      <c r="G49" s="291"/>
      <c r="H49" s="291"/>
      <c r="I49" s="291"/>
      <c r="J49" s="291"/>
      <c r="K49" s="289"/>
    </row>
    <row r="50" s="1" customFormat="1" ht="15" customHeight="1">
      <c r="B50" s="292"/>
      <c r="C50" s="293"/>
      <c r="D50" s="293"/>
      <c r="E50" s="291" t="s">
        <v>814</v>
      </c>
      <c r="F50" s="291"/>
      <c r="G50" s="291"/>
      <c r="H50" s="291"/>
      <c r="I50" s="291"/>
      <c r="J50" s="291"/>
      <c r="K50" s="289"/>
    </row>
    <row r="51" s="1" customFormat="1" ht="15" customHeight="1">
      <c r="B51" s="292"/>
      <c r="C51" s="293"/>
      <c r="D51" s="291" t="s">
        <v>815</v>
      </c>
      <c r="E51" s="291"/>
      <c r="F51" s="291"/>
      <c r="G51" s="291"/>
      <c r="H51" s="291"/>
      <c r="I51" s="291"/>
      <c r="J51" s="291"/>
      <c r="K51" s="289"/>
    </row>
    <row r="52" s="1" customFormat="1" ht="25.5" customHeight="1">
      <c r="B52" s="287"/>
      <c r="C52" s="288" t="s">
        <v>816</v>
      </c>
      <c r="D52" s="288"/>
      <c r="E52" s="288"/>
      <c r="F52" s="288"/>
      <c r="G52" s="288"/>
      <c r="H52" s="288"/>
      <c r="I52" s="288"/>
      <c r="J52" s="288"/>
      <c r="K52" s="289"/>
    </row>
    <row r="53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="1" customFormat="1" ht="15" customHeight="1">
      <c r="B54" s="287"/>
      <c r="C54" s="291" t="s">
        <v>817</v>
      </c>
      <c r="D54" s="291"/>
      <c r="E54" s="291"/>
      <c r="F54" s="291"/>
      <c r="G54" s="291"/>
      <c r="H54" s="291"/>
      <c r="I54" s="291"/>
      <c r="J54" s="291"/>
      <c r="K54" s="289"/>
    </row>
    <row r="55" s="1" customFormat="1" ht="15" customHeight="1">
      <c r="B55" s="287"/>
      <c r="C55" s="291" t="s">
        <v>818</v>
      </c>
      <c r="D55" s="291"/>
      <c r="E55" s="291"/>
      <c r="F55" s="291"/>
      <c r="G55" s="291"/>
      <c r="H55" s="291"/>
      <c r="I55" s="291"/>
      <c r="J55" s="291"/>
      <c r="K55" s="289"/>
    </row>
    <row r="56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="1" customFormat="1" ht="15" customHeight="1">
      <c r="B57" s="287"/>
      <c r="C57" s="291" t="s">
        <v>819</v>
      </c>
      <c r="D57" s="291"/>
      <c r="E57" s="291"/>
      <c r="F57" s="291"/>
      <c r="G57" s="291"/>
      <c r="H57" s="291"/>
      <c r="I57" s="291"/>
      <c r="J57" s="291"/>
      <c r="K57" s="289"/>
    </row>
    <row r="58" s="1" customFormat="1" ht="15" customHeight="1">
      <c r="B58" s="287"/>
      <c r="C58" s="293"/>
      <c r="D58" s="291" t="s">
        <v>820</v>
      </c>
      <c r="E58" s="291"/>
      <c r="F58" s="291"/>
      <c r="G58" s="291"/>
      <c r="H58" s="291"/>
      <c r="I58" s="291"/>
      <c r="J58" s="291"/>
      <c r="K58" s="289"/>
    </row>
    <row r="59" s="1" customFormat="1" ht="15" customHeight="1">
      <c r="B59" s="287"/>
      <c r="C59" s="293"/>
      <c r="D59" s="291" t="s">
        <v>821</v>
      </c>
      <c r="E59" s="291"/>
      <c r="F59" s="291"/>
      <c r="G59" s="291"/>
      <c r="H59" s="291"/>
      <c r="I59" s="291"/>
      <c r="J59" s="291"/>
      <c r="K59" s="289"/>
    </row>
    <row r="60" s="1" customFormat="1" ht="15" customHeight="1">
      <c r="B60" s="287"/>
      <c r="C60" s="293"/>
      <c r="D60" s="291" t="s">
        <v>822</v>
      </c>
      <c r="E60" s="291"/>
      <c r="F60" s="291"/>
      <c r="G60" s="291"/>
      <c r="H60" s="291"/>
      <c r="I60" s="291"/>
      <c r="J60" s="291"/>
      <c r="K60" s="289"/>
    </row>
    <row r="61" s="1" customFormat="1" ht="15" customHeight="1">
      <c r="B61" s="287"/>
      <c r="C61" s="293"/>
      <c r="D61" s="291" t="s">
        <v>823</v>
      </c>
      <c r="E61" s="291"/>
      <c r="F61" s="291"/>
      <c r="G61" s="291"/>
      <c r="H61" s="291"/>
      <c r="I61" s="291"/>
      <c r="J61" s="291"/>
      <c r="K61" s="289"/>
    </row>
    <row r="62" s="1" customFormat="1" ht="15" customHeight="1">
      <c r="B62" s="287"/>
      <c r="C62" s="293"/>
      <c r="D62" s="296" t="s">
        <v>824</v>
      </c>
      <c r="E62" s="296"/>
      <c r="F62" s="296"/>
      <c r="G62" s="296"/>
      <c r="H62" s="296"/>
      <c r="I62" s="296"/>
      <c r="J62" s="296"/>
      <c r="K62" s="289"/>
    </row>
    <row r="63" s="1" customFormat="1" ht="15" customHeight="1">
      <c r="B63" s="287"/>
      <c r="C63" s="293"/>
      <c r="D63" s="291" t="s">
        <v>825</v>
      </c>
      <c r="E63" s="291"/>
      <c r="F63" s="291"/>
      <c r="G63" s="291"/>
      <c r="H63" s="291"/>
      <c r="I63" s="291"/>
      <c r="J63" s="291"/>
      <c r="K63" s="289"/>
    </row>
    <row r="64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="1" customFormat="1" ht="15" customHeight="1">
      <c r="B65" s="287"/>
      <c r="C65" s="293"/>
      <c r="D65" s="291" t="s">
        <v>826</v>
      </c>
      <c r="E65" s="291"/>
      <c r="F65" s="291"/>
      <c r="G65" s="291"/>
      <c r="H65" s="291"/>
      <c r="I65" s="291"/>
      <c r="J65" s="291"/>
      <c r="K65" s="289"/>
    </row>
    <row r="66" s="1" customFormat="1" ht="15" customHeight="1">
      <c r="B66" s="287"/>
      <c r="C66" s="293"/>
      <c r="D66" s="296" t="s">
        <v>827</v>
      </c>
      <c r="E66" s="296"/>
      <c r="F66" s="296"/>
      <c r="G66" s="296"/>
      <c r="H66" s="296"/>
      <c r="I66" s="296"/>
      <c r="J66" s="296"/>
      <c r="K66" s="289"/>
    </row>
    <row r="67" s="1" customFormat="1" ht="15" customHeight="1">
      <c r="B67" s="287"/>
      <c r="C67" s="293"/>
      <c r="D67" s="291" t="s">
        <v>828</v>
      </c>
      <c r="E67" s="291"/>
      <c r="F67" s="291"/>
      <c r="G67" s="291"/>
      <c r="H67" s="291"/>
      <c r="I67" s="291"/>
      <c r="J67" s="291"/>
      <c r="K67" s="289"/>
    </row>
    <row r="68" s="1" customFormat="1" ht="15" customHeight="1">
      <c r="B68" s="287"/>
      <c r="C68" s="293"/>
      <c r="D68" s="291" t="s">
        <v>829</v>
      </c>
      <c r="E68" s="291"/>
      <c r="F68" s="291"/>
      <c r="G68" s="291"/>
      <c r="H68" s="291"/>
      <c r="I68" s="291"/>
      <c r="J68" s="291"/>
      <c r="K68" s="289"/>
    </row>
    <row r="69" s="1" customFormat="1" ht="15" customHeight="1">
      <c r="B69" s="287"/>
      <c r="C69" s="293"/>
      <c r="D69" s="291" t="s">
        <v>830</v>
      </c>
      <c r="E69" s="291"/>
      <c r="F69" s="291"/>
      <c r="G69" s="291"/>
      <c r="H69" s="291"/>
      <c r="I69" s="291"/>
      <c r="J69" s="291"/>
      <c r="K69" s="289"/>
    </row>
    <row r="70" s="1" customFormat="1" ht="15" customHeight="1">
      <c r="B70" s="287"/>
      <c r="C70" s="293"/>
      <c r="D70" s="291" t="s">
        <v>831</v>
      </c>
      <c r="E70" s="291"/>
      <c r="F70" s="291"/>
      <c r="G70" s="291"/>
      <c r="H70" s="291"/>
      <c r="I70" s="291"/>
      <c r="J70" s="291"/>
      <c r="K70" s="289"/>
    </row>
    <row r="7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="1" customFormat="1" ht="45" customHeight="1">
      <c r="B75" s="306"/>
      <c r="C75" s="307" t="s">
        <v>832</v>
      </c>
      <c r="D75" s="307"/>
      <c r="E75" s="307"/>
      <c r="F75" s="307"/>
      <c r="G75" s="307"/>
      <c r="H75" s="307"/>
      <c r="I75" s="307"/>
      <c r="J75" s="307"/>
      <c r="K75" s="308"/>
    </row>
    <row r="76" s="1" customFormat="1" ht="17.25" customHeight="1">
      <c r="B76" s="306"/>
      <c r="C76" s="309" t="s">
        <v>833</v>
      </c>
      <c r="D76" s="309"/>
      <c r="E76" s="309"/>
      <c r="F76" s="309" t="s">
        <v>834</v>
      </c>
      <c r="G76" s="310"/>
      <c r="H76" s="309" t="s">
        <v>55</v>
      </c>
      <c r="I76" s="309" t="s">
        <v>58</v>
      </c>
      <c r="J76" s="309" t="s">
        <v>835</v>
      </c>
      <c r="K76" s="308"/>
    </row>
    <row r="77" s="1" customFormat="1" ht="17.25" customHeight="1">
      <c r="B77" s="306"/>
      <c r="C77" s="311" t="s">
        <v>836</v>
      </c>
      <c r="D77" s="311"/>
      <c r="E77" s="311"/>
      <c r="F77" s="312" t="s">
        <v>837</v>
      </c>
      <c r="G77" s="313"/>
      <c r="H77" s="311"/>
      <c r="I77" s="311"/>
      <c r="J77" s="311" t="s">
        <v>838</v>
      </c>
      <c r="K77" s="308"/>
    </row>
    <row r="78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="1" customFormat="1" ht="15" customHeight="1">
      <c r="B79" s="306"/>
      <c r="C79" s="294" t="s">
        <v>54</v>
      </c>
      <c r="D79" s="314"/>
      <c r="E79" s="314"/>
      <c r="F79" s="316" t="s">
        <v>839</v>
      </c>
      <c r="G79" s="315"/>
      <c r="H79" s="294" t="s">
        <v>840</v>
      </c>
      <c r="I79" s="294" t="s">
        <v>841</v>
      </c>
      <c r="J79" s="294">
        <v>20</v>
      </c>
      <c r="K79" s="308"/>
    </row>
    <row r="80" s="1" customFormat="1" ht="15" customHeight="1">
      <c r="B80" s="306"/>
      <c r="C80" s="294" t="s">
        <v>842</v>
      </c>
      <c r="D80" s="294"/>
      <c r="E80" s="294"/>
      <c r="F80" s="316" t="s">
        <v>839</v>
      </c>
      <c r="G80" s="315"/>
      <c r="H80" s="294" t="s">
        <v>843</v>
      </c>
      <c r="I80" s="294" t="s">
        <v>841</v>
      </c>
      <c r="J80" s="294">
        <v>120</v>
      </c>
      <c r="K80" s="308"/>
    </row>
    <row r="81" s="1" customFormat="1" ht="15" customHeight="1">
      <c r="B81" s="317"/>
      <c r="C81" s="294" t="s">
        <v>844</v>
      </c>
      <c r="D81" s="294"/>
      <c r="E81" s="294"/>
      <c r="F81" s="316" t="s">
        <v>845</v>
      </c>
      <c r="G81" s="315"/>
      <c r="H81" s="294" t="s">
        <v>846</v>
      </c>
      <c r="I81" s="294" t="s">
        <v>841</v>
      </c>
      <c r="J81" s="294">
        <v>50</v>
      </c>
      <c r="K81" s="308"/>
    </row>
    <row r="82" s="1" customFormat="1" ht="15" customHeight="1">
      <c r="B82" s="317"/>
      <c r="C82" s="294" t="s">
        <v>847</v>
      </c>
      <c r="D82" s="294"/>
      <c r="E82" s="294"/>
      <c r="F82" s="316" t="s">
        <v>839</v>
      </c>
      <c r="G82" s="315"/>
      <c r="H82" s="294" t="s">
        <v>848</v>
      </c>
      <c r="I82" s="294" t="s">
        <v>849</v>
      </c>
      <c r="J82" s="294"/>
      <c r="K82" s="308"/>
    </row>
    <row r="83" s="1" customFormat="1" ht="15" customHeight="1">
      <c r="B83" s="317"/>
      <c r="C83" s="318" t="s">
        <v>850</v>
      </c>
      <c r="D83" s="318"/>
      <c r="E83" s="318"/>
      <c r="F83" s="319" t="s">
        <v>845</v>
      </c>
      <c r="G83" s="318"/>
      <c r="H83" s="318" t="s">
        <v>851</v>
      </c>
      <c r="I83" s="318" t="s">
        <v>841</v>
      </c>
      <c r="J83" s="318">
        <v>15</v>
      </c>
      <c r="K83" s="308"/>
    </row>
    <row r="84" s="1" customFormat="1" ht="15" customHeight="1">
      <c r="B84" s="317"/>
      <c r="C84" s="318" t="s">
        <v>852</v>
      </c>
      <c r="D84" s="318"/>
      <c r="E84" s="318"/>
      <c r="F84" s="319" t="s">
        <v>845</v>
      </c>
      <c r="G84" s="318"/>
      <c r="H84" s="318" t="s">
        <v>853</v>
      </c>
      <c r="I84" s="318" t="s">
        <v>841</v>
      </c>
      <c r="J84" s="318">
        <v>15</v>
      </c>
      <c r="K84" s="308"/>
    </row>
    <row r="85" s="1" customFormat="1" ht="15" customHeight="1">
      <c r="B85" s="317"/>
      <c r="C85" s="318" t="s">
        <v>854</v>
      </c>
      <c r="D85" s="318"/>
      <c r="E85" s="318"/>
      <c r="F85" s="319" t="s">
        <v>845</v>
      </c>
      <c r="G85" s="318"/>
      <c r="H85" s="318" t="s">
        <v>855</v>
      </c>
      <c r="I85" s="318" t="s">
        <v>841</v>
      </c>
      <c r="J85" s="318">
        <v>20</v>
      </c>
      <c r="K85" s="308"/>
    </row>
    <row r="86" s="1" customFormat="1" ht="15" customHeight="1">
      <c r="B86" s="317"/>
      <c r="C86" s="318" t="s">
        <v>856</v>
      </c>
      <c r="D86" s="318"/>
      <c r="E86" s="318"/>
      <c r="F86" s="319" t="s">
        <v>845</v>
      </c>
      <c r="G86" s="318"/>
      <c r="H86" s="318" t="s">
        <v>857</v>
      </c>
      <c r="I86" s="318" t="s">
        <v>841</v>
      </c>
      <c r="J86" s="318">
        <v>20</v>
      </c>
      <c r="K86" s="308"/>
    </row>
    <row r="87" s="1" customFormat="1" ht="15" customHeight="1">
      <c r="B87" s="317"/>
      <c r="C87" s="294" t="s">
        <v>858</v>
      </c>
      <c r="D87" s="294"/>
      <c r="E87" s="294"/>
      <c r="F87" s="316" t="s">
        <v>845</v>
      </c>
      <c r="G87" s="315"/>
      <c r="H87" s="294" t="s">
        <v>859</v>
      </c>
      <c r="I87" s="294" t="s">
        <v>841</v>
      </c>
      <c r="J87" s="294">
        <v>50</v>
      </c>
      <c r="K87" s="308"/>
    </row>
    <row r="88" s="1" customFormat="1" ht="15" customHeight="1">
      <c r="B88" s="317"/>
      <c r="C88" s="294" t="s">
        <v>860</v>
      </c>
      <c r="D88" s="294"/>
      <c r="E88" s="294"/>
      <c r="F88" s="316" t="s">
        <v>845</v>
      </c>
      <c r="G88" s="315"/>
      <c r="H88" s="294" t="s">
        <v>861</v>
      </c>
      <c r="I88" s="294" t="s">
        <v>841</v>
      </c>
      <c r="J88" s="294">
        <v>20</v>
      </c>
      <c r="K88" s="308"/>
    </row>
    <row r="89" s="1" customFormat="1" ht="15" customHeight="1">
      <c r="B89" s="317"/>
      <c r="C89" s="294" t="s">
        <v>862</v>
      </c>
      <c r="D89" s="294"/>
      <c r="E89" s="294"/>
      <c r="F89" s="316" t="s">
        <v>845</v>
      </c>
      <c r="G89" s="315"/>
      <c r="H89" s="294" t="s">
        <v>863</v>
      </c>
      <c r="I89" s="294" t="s">
        <v>841</v>
      </c>
      <c r="J89" s="294">
        <v>20</v>
      </c>
      <c r="K89" s="308"/>
    </row>
    <row r="90" s="1" customFormat="1" ht="15" customHeight="1">
      <c r="B90" s="317"/>
      <c r="C90" s="294" t="s">
        <v>864</v>
      </c>
      <c r="D90" s="294"/>
      <c r="E90" s="294"/>
      <c r="F90" s="316" t="s">
        <v>845</v>
      </c>
      <c r="G90" s="315"/>
      <c r="H90" s="294" t="s">
        <v>865</v>
      </c>
      <c r="I90" s="294" t="s">
        <v>841</v>
      </c>
      <c r="J90" s="294">
        <v>50</v>
      </c>
      <c r="K90" s="308"/>
    </row>
    <row r="91" s="1" customFormat="1" ht="15" customHeight="1">
      <c r="B91" s="317"/>
      <c r="C91" s="294" t="s">
        <v>866</v>
      </c>
      <c r="D91" s="294"/>
      <c r="E91" s="294"/>
      <c r="F91" s="316" t="s">
        <v>845</v>
      </c>
      <c r="G91" s="315"/>
      <c r="H91" s="294" t="s">
        <v>866</v>
      </c>
      <c r="I91" s="294" t="s">
        <v>841</v>
      </c>
      <c r="J91" s="294">
        <v>50</v>
      </c>
      <c r="K91" s="308"/>
    </row>
    <row r="92" s="1" customFormat="1" ht="15" customHeight="1">
      <c r="B92" s="317"/>
      <c r="C92" s="294" t="s">
        <v>867</v>
      </c>
      <c r="D92" s="294"/>
      <c r="E92" s="294"/>
      <c r="F92" s="316" t="s">
        <v>845</v>
      </c>
      <c r="G92" s="315"/>
      <c r="H92" s="294" t="s">
        <v>868</v>
      </c>
      <c r="I92" s="294" t="s">
        <v>841</v>
      </c>
      <c r="J92" s="294">
        <v>255</v>
      </c>
      <c r="K92" s="308"/>
    </row>
    <row r="93" s="1" customFormat="1" ht="15" customHeight="1">
      <c r="B93" s="317"/>
      <c r="C93" s="294" t="s">
        <v>869</v>
      </c>
      <c r="D93" s="294"/>
      <c r="E93" s="294"/>
      <c r="F93" s="316" t="s">
        <v>839</v>
      </c>
      <c r="G93" s="315"/>
      <c r="H93" s="294" t="s">
        <v>870</v>
      </c>
      <c r="I93" s="294" t="s">
        <v>871</v>
      </c>
      <c r="J93" s="294"/>
      <c r="K93" s="308"/>
    </row>
    <row r="94" s="1" customFormat="1" ht="15" customHeight="1">
      <c r="B94" s="317"/>
      <c r="C94" s="294" t="s">
        <v>872</v>
      </c>
      <c r="D94" s="294"/>
      <c r="E94" s="294"/>
      <c r="F94" s="316" t="s">
        <v>839</v>
      </c>
      <c r="G94" s="315"/>
      <c r="H94" s="294" t="s">
        <v>873</v>
      </c>
      <c r="I94" s="294" t="s">
        <v>874</v>
      </c>
      <c r="J94" s="294"/>
      <c r="K94" s="308"/>
    </row>
    <row r="95" s="1" customFormat="1" ht="15" customHeight="1">
      <c r="B95" s="317"/>
      <c r="C95" s="294" t="s">
        <v>875</v>
      </c>
      <c r="D95" s="294"/>
      <c r="E95" s="294"/>
      <c r="F95" s="316" t="s">
        <v>839</v>
      </c>
      <c r="G95" s="315"/>
      <c r="H95" s="294" t="s">
        <v>875</v>
      </c>
      <c r="I95" s="294" t="s">
        <v>874</v>
      </c>
      <c r="J95" s="294"/>
      <c r="K95" s="308"/>
    </row>
    <row r="96" s="1" customFormat="1" ht="15" customHeight="1">
      <c r="B96" s="317"/>
      <c r="C96" s="294" t="s">
        <v>39</v>
      </c>
      <c r="D96" s="294"/>
      <c r="E96" s="294"/>
      <c r="F96" s="316" t="s">
        <v>839</v>
      </c>
      <c r="G96" s="315"/>
      <c r="H96" s="294" t="s">
        <v>876</v>
      </c>
      <c r="I96" s="294" t="s">
        <v>874</v>
      </c>
      <c r="J96" s="294"/>
      <c r="K96" s="308"/>
    </row>
    <row r="97" s="1" customFormat="1" ht="15" customHeight="1">
      <c r="B97" s="317"/>
      <c r="C97" s="294" t="s">
        <v>49</v>
      </c>
      <c r="D97" s="294"/>
      <c r="E97" s="294"/>
      <c r="F97" s="316" t="s">
        <v>839</v>
      </c>
      <c r="G97" s="315"/>
      <c r="H97" s="294" t="s">
        <v>877</v>
      </c>
      <c r="I97" s="294" t="s">
        <v>874</v>
      </c>
      <c r="J97" s="294"/>
      <c r="K97" s="308"/>
    </row>
    <row r="98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="1" customFormat="1" ht="45" customHeight="1">
      <c r="B102" s="306"/>
      <c r="C102" s="307" t="s">
        <v>878</v>
      </c>
      <c r="D102" s="307"/>
      <c r="E102" s="307"/>
      <c r="F102" s="307"/>
      <c r="G102" s="307"/>
      <c r="H102" s="307"/>
      <c r="I102" s="307"/>
      <c r="J102" s="307"/>
      <c r="K102" s="308"/>
    </row>
    <row r="103" s="1" customFormat="1" ht="17.25" customHeight="1">
      <c r="B103" s="306"/>
      <c r="C103" s="309" t="s">
        <v>833</v>
      </c>
      <c r="D103" s="309"/>
      <c r="E103" s="309"/>
      <c r="F103" s="309" t="s">
        <v>834</v>
      </c>
      <c r="G103" s="310"/>
      <c r="H103" s="309" t="s">
        <v>55</v>
      </c>
      <c r="I103" s="309" t="s">
        <v>58</v>
      </c>
      <c r="J103" s="309" t="s">
        <v>835</v>
      </c>
      <c r="K103" s="308"/>
    </row>
    <row r="104" s="1" customFormat="1" ht="17.25" customHeight="1">
      <c r="B104" s="306"/>
      <c r="C104" s="311" t="s">
        <v>836</v>
      </c>
      <c r="D104" s="311"/>
      <c r="E104" s="311"/>
      <c r="F104" s="312" t="s">
        <v>837</v>
      </c>
      <c r="G104" s="313"/>
      <c r="H104" s="311"/>
      <c r="I104" s="311"/>
      <c r="J104" s="311" t="s">
        <v>838</v>
      </c>
      <c r="K104" s="308"/>
    </row>
    <row r="105" s="1" customFormat="1" ht="5.25" customHeight="1">
      <c r="B105" s="306"/>
      <c r="C105" s="309"/>
      <c r="D105" s="309"/>
      <c r="E105" s="309"/>
      <c r="F105" s="309"/>
      <c r="G105" s="325"/>
      <c r="H105" s="309"/>
      <c r="I105" s="309"/>
      <c r="J105" s="309"/>
      <c r="K105" s="308"/>
    </row>
    <row r="106" s="1" customFormat="1" ht="15" customHeight="1">
      <c r="B106" s="306"/>
      <c r="C106" s="294" t="s">
        <v>54</v>
      </c>
      <c r="D106" s="314"/>
      <c r="E106" s="314"/>
      <c r="F106" s="316" t="s">
        <v>839</v>
      </c>
      <c r="G106" s="325"/>
      <c r="H106" s="294" t="s">
        <v>879</v>
      </c>
      <c r="I106" s="294" t="s">
        <v>841</v>
      </c>
      <c r="J106" s="294">
        <v>20</v>
      </c>
      <c r="K106" s="308"/>
    </row>
    <row r="107" s="1" customFormat="1" ht="15" customHeight="1">
      <c r="B107" s="306"/>
      <c r="C107" s="294" t="s">
        <v>842</v>
      </c>
      <c r="D107" s="294"/>
      <c r="E107" s="294"/>
      <c r="F107" s="316" t="s">
        <v>839</v>
      </c>
      <c r="G107" s="294"/>
      <c r="H107" s="294" t="s">
        <v>879</v>
      </c>
      <c r="I107" s="294" t="s">
        <v>841</v>
      </c>
      <c r="J107" s="294">
        <v>120</v>
      </c>
      <c r="K107" s="308"/>
    </row>
    <row r="108" s="1" customFormat="1" ht="15" customHeight="1">
      <c r="B108" s="317"/>
      <c r="C108" s="294" t="s">
        <v>844</v>
      </c>
      <c r="D108" s="294"/>
      <c r="E108" s="294"/>
      <c r="F108" s="316" t="s">
        <v>845</v>
      </c>
      <c r="G108" s="294"/>
      <c r="H108" s="294" t="s">
        <v>879</v>
      </c>
      <c r="I108" s="294" t="s">
        <v>841</v>
      </c>
      <c r="J108" s="294">
        <v>50</v>
      </c>
      <c r="K108" s="308"/>
    </row>
    <row r="109" s="1" customFormat="1" ht="15" customHeight="1">
      <c r="B109" s="317"/>
      <c r="C109" s="294" t="s">
        <v>847</v>
      </c>
      <c r="D109" s="294"/>
      <c r="E109" s="294"/>
      <c r="F109" s="316" t="s">
        <v>839</v>
      </c>
      <c r="G109" s="294"/>
      <c r="H109" s="294" t="s">
        <v>879</v>
      </c>
      <c r="I109" s="294" t="s">
        <v>849</v>
      </c>
      <c r="J109" s="294"/>
      <c r="K109" s="308"/>
    </row>
    <row r="110" s="1" customFormat="1" ht="15" customHeight="1">
      <c r="B110" s="317"/>
      <c r="C110" s="294" t="s">
        <v>858</v>
      </c>
      <c r="D110" s="294"/>
      <c r="E110" s="294"/>
      <c r="F110" s="316" t="s">
        <v>845</v>
      </c>
      <c r="G110" s="294"/>
      <c r="H110" s="294" t="s">
        <v>879</v>
      </c>
      <c r="I110" s="294" t="s">
        <v>841</v>
      </c>
      <c r="J110" s="294">
        <v>50</v>
      </c>
      <c r="K110" s="308"/>
    </row>
    <row r="111" s="1" customFormat="1" ht="15" customHeight="1">
      <c r="B111" s="317"/>
      <c r="C111" s="294" t="s">
        <v>866</v>
      </c>
      <c r="D111" s="294"/>
      <c r="E111" s="294"/>
      <c r="F111" s="316" t="s">
        <v>845</v>
      </c>
      <c r="G111" s="294"/>
      <c r="H111" s="294" t="s">
        <v>879</v>
      </c>
      <c r="I111" s="294" t="s">
        <v>841</v>
      </c>
      <c r="J111" s="294">
        <v>50</v>
      </c>
      <c r="K111" s="308"/>
    </row>
    <row r="112" s="1" customFormat="1" ht="15" customHeight="1">
      <c r="B112" s="317"/>
      <c r="C112" s="294" t="s">
        <v>864</v>
      </c>
      <c r="D112" s="294"/>
      <c r="E112" s="294"/>
      <c r="F112" s="316" t="s">
        <v>845</v>
      </c>
      <c r="G112" s="294"/>
      <c r="H112" s="294" t="s">
        <v>879</v>
      </c>
      <c r="I112" s="294" t="s">
        <v>841</v>
      </c>
      <c r="J112" s="294">
        <v>50</v>
      </c>
      <c r="K112" s="308"/>
    </row>
    <row r="113" s="1" customFormat="1" ht="15" customHeight="1">
      <c r="B113" s="317"/>
      <c r="C113" s="294" t="s">
        <v>54</v>
      </c>
      <c r="D113" s="294"/>
      <c r="E113" s="294"/>
      <c r="F113" s="316" t="s">
        <v>839</v>
      </c>
      <c r="G113" s="294"/>
      <c r="H113" s="294" t="s">
        <v>880</v>
      </c>
      <c r="I113" s="294" t="s">
        <v>841</v>
      </c>
      <c r="J113" s="294">
        <v>20</v>
      </c>
      <c r="K113" s="308"/>
    </row>
    <row r="114" s="1" customFormat="1" ht="15" customHeight="1">
      <c r="B114" s="317"/>
      <c r="C114" s="294" t="s">
        <v>881</v>
      </c>
      <c r="D114" s="294"/>
      <c r="E114" s="294"/>
      <c r="F114" s="316" t="s">
        <v>839</v>
      </c>
      <c r="G114" s="294"/>
      <c r="H114" s="294" t="s">
        <v>882</v>
      </c>
      <c r="I114" s="294" t="s">
        <v>841</v>
      </c>
      <c r="J114" s="294">
        <v>120</v>
      </c>
      <c r="K114" s="308"/>
    </row>
    <row r="115" s="1" customFormat="1" ht="15" customHeight="1">
      <c r="B115" s="317"/>
      <c r="C115" s="294" t="s">
        <v>39</v>
      </c>
      <c r="D115" s="294"/>
      <c r="E115" s="294"/>
      <c r="F115" s="316" t="s">
        <v>839</v>
      </c>
      <c r="G115" s="294"/>
      <c r="H115" s="294" t="s">
        <v>883</v>
      </c>
      <c r="I115" s="294" t="s">
        <v>874</v>
      </c>
      <c r="J115" s="294"/>
      <c r="K115" s="308"/>
    </row>
    <row r="116" s="1" customFormat="1" ht="15" customHeight="1">
      <c r="B116" s="317"/>
      <c r="C116" s="294" t="s">
        <v>49</v>
      </c>
      <c r="D116" s="294"/>
      <c r="E116" s="294"/>
      <c r="F116" s="316" t="s">
        <v>839</v>
      </c>
      <c r="G116" s="294"/>
      <c r="H116" s="294" t="s">
        <v>884</v>
      </c>
      <c r="I116" s="294" t="s">
        <v>874</v>
      </c>
      <c r="J116" s="294"/>
      <c r="K116" s="308"/>
    </row>
    <row r="117" s="1" customFormat="1" ht="15" customHeight="1">
      <c r="B117" s="317"/>
      <c r="C117" s="294" t="s">
        <v>58</v>
      </c>
      <c r="D117" s="294"/>
      <c r="E117" s="294"/>
      <c r="F117" s="316" t="s">
        <v>839</v>
      </c>
      <c r="G117" s="294"/>
      <c r="H117" s="294" t="s">
        <v>885</v>
      </c>
      <c r="I117" s="294" t="s">
        <v>886</v>
      </c>
      <c r="J117" s="294"/>
      <c r="K117" s="308"/>
    </row>
    <row r="118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="1" customFormat="1" ht="18.75" customHeight="1">
      <c r="B119" s="327"/>
      <c r="C119" s="291"/>
      <c r="D119" s="291"/>
      <c r="E119" s="291"/>
      <c r="F119" s="328"/>
      <c r="G119" s="291"/>
      <c r="H119" s="291"/>
      <c r="I119" s="291"/>
      <c r="J119" s="291"/>
      <c r="K119" s="327"/>
    </row>
    <row r="120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="1" customFormat="1" ht="45" customHeight="1">
      <c r="B122" s="332"/>
      <c r="C122" s="285" t="s">
        <v>887</v>
      </c>
      <c r="D122" s="285"/>
      <c r="E122" s="285"/>
      <c r="F122" s="285"/>
      <c r="G122" s="285"/>
      <c r="H122" s="285"/>
      <c r="I122" s="285"/>
      <c r="J122" s="285"/>
      <c r="K122" s="333"/>
    </row>
    <row r="123" s="1" customFormat="1" ht="17.25" customHeight="1">
      <c r="B123" s="334"/>
      <c r="C123" s="309" t="s">
        <v>833</v>
      </c>
      <c r="D123" s="309"/>
      <c r="E123" s="309"/>
      <c r="F123" s="309" t="s">
        <v>834</v>
      </c>
      <c r="G123" s="310"/>
      <c r="H123" s="309" t="s">
        <v>55</v>
      </c>
      <c r="I123" s="309" t="s">
        <v>58</v>
      </c>
      <c r="J123" s="309" t="s">
        <v>835</v>
      </c>
      <c r="K123" s="335"/>
    </row>
    <row r="124" s="1" customFormat="1" ht="17.25" customHeight="1">
      <c r="B124" s="334"/>
      <c r="C124" s="311" t="s">
        <v>836</v>
      </c>
      <c r="D124" s="311"/>
      <c r="E124" s="311"/>
      <c r="F124" s="312" t="s">
        <v>837</v>
      </c>
      <c r="G124" s="313"/>
      <c r="H124" s="311"/>
      <c r="I124" s="311"/>
      <c r="J124" s="311" t="s">
        <v>838</v>
      </c>
      <c r="K124" s="335"/>
    </row>
    <row r="125" s="1" customFormat="1" ht="5.25" customHeight="1">
      <c r="B125" s="336"/>
      <c r="C125" s="314"/>
      <c r="D125" s="314"/>
      <c r="E125" s="314"/>
      <c r="F125" s="314"/>
      <c r="G125" s="294"/>
      <c r="H125" s="314"/>
      <c r="I125" s="314"/>
      <c r="J125" s="314"/>
      <c r="K125" s="337"/>
    </row>
    <row r="126" s="1" customFormat="1" ht="15" customHeight="1">
      <c r="B126" s="336"/>
      <c r="C126" s="294" t="s">
        <v>842</v>
      </c>
      <c r="D126" s="314"/>
      <c r="E126" s="314"/>
      <c r="F126" s="316" t="s">
        <v>839</v>
      </c>
      <c r="G126" s="294"/>
      <c r="H126" s="294" t="s">
        <v>879</v>
      </c>
      <c r="I126" s="294" t="s">
        <v>841</v>
      </c>
      <c r="J126" s="294">
        <v>120</v>
      </c>
      <c r="K126" s="338"/>
    </row>
    <row r="127" s="1" customFormat="1" ht="15" customHeight="1">
      <c r="B127" s="336"/>
      <c r="C127" s="294" t="s">
        <v>888</v>
      </c>
      <c r="D127" s="294"/>
      <c r="E127" s="294"/>
      <c r="F127" s="316" t="s">
        <v>839</v>
      </c>
      <c r="G127" s="294"/>
      <c r="H127" s="294" t="s">
        <v>889</v>
      </c>
      <c r="I127" s="294" t="s">
        <v>841</v>
      </c>
      <c r="J127" s="294" t="s">
        <v>890</v>
      </c>
      <c r="K127" s="338"/>
    </row>
    <row r="128" s="1" customFormat="1" ht="15" customHeight="1">
      <c r="B128" s="336"/>
      <c r="C128" s="294" t="s">
        <v>787</v>
      </c>
      <c r="D128" s="294"/>
      <c r="E128" s="294"/>
      <c r="F128" s="316" t="s">
        <v>839</v>
      </c>
      <c r="G128" s="294"/>
      <c r="H128" s="294" t="s">
        <v>891</v>
      </c>
      <c r="I128" s="294" t="s">
        <v>841</v>
      </c>
      <c r="J128" s="294" t="s">
        <v>890</v>
      </c>
      <c r="K128" s="338"/>
    </row>
    <row r="129" s="1" customFormat="1" ht="15" customHeight="1">
      <c r="B129" s="336"/>
      <c r="C129" s="294" t="s">
        <v>850</v>
      </c>
      <c r="D129" s="294"/>
      <c r="E129" s="294"/>
      <c r="F129" s="316" t="s">
        <v>845</v>
      </c>
      <c r="G129" s="294"/>
      <c r="H129" s="294" t="s">
        <v>851</v>
      </c>
      <c r="I129" s="294" t="s">
        <v>841</v>
      </c>
      <c r="J129" s="294">
        <v>15</v>
      </c>
      <c r="K129" s="338"/>
    </row>
    <row r="130" s="1" customFormat="1" ht="15" customHeight="1">
      <c r="B130" s="336"/>
      <c r="C130" s="318" t="s">
        <v>852</v>
      </c>
      <c r="D130" s="318"/>
      <c r="E130" s="318"/>
      <c r="F130" s="319" t="s">
        <v>845</v>
      </c>
      <c r="G130" s="318"/>
      <c r="H130" s="318" t="s">
        <v>853</v>
      </c>
      <c r="I130" s="318" t="s">
        <v>841</v>
      </c>
      <c r="J130" s="318">
        <v>15</v>
      </c>
      <c r="K130" s="338"/>
    </row>
    <row r="131" s="1" customFormat="1" ht="15" customHeight="1">
      <c r="B131" s="336"/>
      <c r="C131" s="318" t="s">
        <v>854</v>
      </c>
      <c r="D131" s="318"/>
      <c r="E131" s="318"/>
      <c r="F131" s="319" t="s">
        <v>845</v>
      </c>
      <c r="G131" s="318"/>
      <c r="H131" s="318" t="s">
        <v>855</v>
      </c>
      <c r="I131" s="318" t="s">
        <v>841</v>
      </c>
      <c r="J131" s="318">
        <v>20</v>
      </c>
      <c r="K131" s="338"/>
    </row>
    <row r="132" s="1" customFormat="1" ht="15" customHeight="1">
      <c r="B132" s="336"/>
      <c r="C132" s="318" t="s">
        <v>856</v>
      </c>
      <c r="D132" s="318"/>
      <c r="E132" s="318"/>
      <c r="F132" s="319" t="s">
        <v>845</v>
      </c>
      <c r="G132" s="318"/>
      <c r="H132" s="318" t="s">
        <v>857</v>
      </c>
      <c r="I132" s="318" t="s">
        <v>841</v>
      </c>
      <c r="J132" s="318">
        <v>20</v>
      </c>
      <c r="K132" s="338"/>
    </row>
    <row r="133" s="1" customFormat="1" ht="15" customHeight="1">
      <c r="B133" s="336"/>
      <c r="C133" s="294" t="s">
        <v>844</v>
      </c>
      <c r="D133" s="294"/>
      <c r="E133" s="294"/>
      <c r="F133" s="316" t="s">
        <v>845</v>
      </c>
      <c r="G133" s="294"/>
      <c r="H133" s="294" t="s">
        <v>879</v>
      </c>
      <c r="I133" s="294" t="s">
        <v>841</v>
      </c>
      <c r="J133" s="294">
        <v>50</v>
      </c>
      <c r="K133" s="338"/>
    </row>
    <row r="134" s="1" customFormat="1" ht="15" customHeight="1">
      <c r="B134" s="336"/>
      <c r="C134" s="294" t="s">
        <v>858</v>
      </c>
      <c r="D134" s="294"/>
      <c r="E134" s="294"/>
      <c r="F134" s="316" t="s">
        <v>845</v>
      </c>
      <c r="G134" s="294"/>
      <c r="H134" s="294" t="s">
        <v>879</v>
      </c>
      <c r="I134" s="294" t="s">
        <v>841</v>
      </c>
      <c r="J134" s="294">
        <v>50</v>
      </c>
      <c r="K134" s="338"/>
    </row>
    <row r="135" s="1" customFormat="1" ht="15" customHeight="1">
      <c r="B135" s="336"/>
      <c r="C135" s="294" t="s">
        <v>864</v>
      </c>
      <c r="D135" s="294"/>
      <c r="E135" s="294"/>
      <c r="F135" s="316" t="s">
        <v>845</v>
      </c>
      <c r="G135" s="294"/>
      <c r="H135" s="294" t="s">
        <v>879</v>
      </c>
      <c r="I135" s="294" t="s">
        <v>841</v>
      </c>
      <c r="J135" s="294">
        <v>50</v>
      </c>
      <c r="K135" s="338"/>
    </row>
    <row r="136" s="1" customFormat="1" ht="15" customHeight="1">
      <c r="B136" s="336"/>
      <c r="C136" s="294" t="s">
        <v>866</v>
      </c>
      <c r="D136" s="294"/>
      <c r="E136" s="294"/>
      <c r="F136" s="316" t="s">
        <v>845</v>
      </c>
      <c r="G136" s="294"/>
      <c r="H136" s="294" t="s">
        <v>879</v>
      </c>
      <c r="I136" s="294" t="s">
        <v>841</v>
      </c>
      <c r="J136" s="294">
        <v>50</v>
      </c>
      <c r="K136" s="338"/>
    </row>
    <row r="137" s="1" customFormat="1" ht="15" customHeight="1">
      <c r="B137" s="336"/>
      <c r="C137" s="294" t="s">
        <v>867</v>
      </c>
      <c r="D137" s="294"/>
      <c r="E137" s="294"/>
      <c r="F137" s="316" t="s">
        <v>845</v>
      </c>
      <c r="G137" s="294"/>
      <c r="H137" s="294" t="s">
        <v>892</v>
      </c>
      <c r="I137" s="294" t="s">
        <v>841</v>
      </c>
      <c r="J137" s="294">
        <v>255</v>
      </c>
      <c r="K137" s="338"/>
    </row>
    <row r="138" s="1" customFormat="1" ht="15" customHeight="1">
      <c r="B138" s="336"/>
      <c r="C138" s="294" t="s">
        <v>869</v>
      </c>
      <c r="D138" s="294"/>
      <c r="E138" s="294"/>
      <c r="F138" s="316" t="s">
        <v>839</v>
      </c>
      <c r="G138" s="294"/>
      <c r="H138" s="294" t="s">
        <v>893</v>
      </c>
      <c r="I138" s="294" t="s">
        <v>871</v>
      </c>
      <c r="J138" s="294"/>
      <c r="K138" s="338"/>
    </row>
    <row r="139" s="1" customFormat="1" ht="15" customHeight="1">
      <c r="B139" s="336"/>
      <c r="C139" s="294" t="s">
        <v>872</v>
      </c>
      <c r="D139" s="294"/>
      <c r="E139" s="294"/>
      <c r="F139" s="316" t="s">
        <v>839</v>
      </c>
      <c r="G139" s="294"/>
      <c r="H139" s="294" t="s">
        <v>894</v>
      </c>
      <c r="I139" s="294" t="s">
        <v>874</v>
      </c>
      <c r="J139" s="294"/>
      <c r="K139" s="338"/>
    </row>
    <row r="140" s="1" customFormat="1" ht="15" customHeight="1">
      <c r="B140" s="336"/>
      <c r="C140" s="294" t="s">
        <v>875</v>
      </c>
      <c r="D140" s="294"/>
      <c r="E140" s="294"/>
      <c r="F140" s="316" t="s">
        <v>839</v>
      </c>
      <c r="G140" s="294"/>
      <c r="H140" s="294" t="s">
        <v>875</v>
      </c>
      <c r="I140" s="294" t="s">
        <v>874</v>
      </c>
      <c r="J140" s="294"/>
      <c r="K140" s="338"/>
    </row>
    <row r="141" s="1" customFormat="1" ht="15" customHeight="1">
      <c r="B141" s="336"/>
      <c r="C141" s="294" t="s">
        <v>39</v>
      </c>
      <c r="D141" s="294"/>
      <c r="E141" s="294"/>
      <c r="F141" s="316" t="s">
        <v>839</v>
      </c>
      <c r="G141" s="294"/>
      <c r="H141" s="294" t="s">
        <v>895</v>
      </c>
      <c r="I141" s="294" t="s">
        <v>874</v>
      </c>
      <c r="J141" s="294"/>
      <c r="K141" s="338"/>
    </row>
    <row r="142" s="1" customFormat="1" ht="15" customHeight="1">
      <c r="B142" s="336"/>
      <c r="C142" s="294" t="s">
        <v>896</v>
      </c>
      <c r="D142" s="294"/>
      <c r="E142" s="294"/>
      <c r="F142" s="316" t="s">
        <v>839</v>
      </c>
      <c r="G142" s="294"/>
      <c r="H142" s="294" t="s">
        <v>897</v>
      </c>
      <c r="I142" s="294" t="s">
        <v>874</v>
      </c>
      <c r="J142" s="294"/>
      <c r="K142" s="338"/>
    </row>
    <row r="143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="1" customFormat="1" ht="18.75" customHeight="1">
      <c r="B144" s="291"/>
      <c r="C144" s="291"/>
      <c r="D144" s="291"/>
      <c r="E144" s="291"/>
      <c r="F144" s="328"/>
      <c r="G144" s="291"/>
      <c r="H144" s="291"/>
      <c r="I144" s="291"/>
      <c r="J144" s="291"/>
      <c r="K144" s="291"/>
    </row>
    <row r="145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="1" customFormat="1" ht="45" customHeight="1">
      <c r="B147" s="306"/>
      <c r="C147" s="307" t="s">
        <v>898</v>
      </c>
      <c r="D147" s="307"/>
      <c r="E147" s="307"/>
      <c r="F147" s="307"/>
      <c r="G147" s="307"/>
      <c r="H147" s="307"/>
      <c r="I147" s="307"/>
      <c r="J147" s="307"/>
      <c r="K147" s="308"/>
    </row>
    <row r="148" s="1" customFormat="1" ht="17.25" customHeight="1">
      <c r="B148" s="306"/>
      <c r="C148" s="309" t="s">
        <v>833</v>
      </c>
      <c r="D148" s="309"/>
      <c r="E148" s="309"/>
      <c r="F148" s="309" t="s">
        <v>834</v>
      </c>
      <c r="G148" s="310"/>
      <c r="H148" s="309" t="s">
        <v>55</v>
      </c>
      <c r="I148" s="309" t="s">
        <v>58</v>
      </c>
      <c r="J148" s="309" t="s">
        <v>835</v>
      </c>
      <c r="K148" s="308"/>
    </row>
    <row r="149" s="1" customFormat="1" ht="17.25" customHeight="1">
      <c r="B149" s="306"/>
      <c r="C149" s="311" t="s">
        <v>836</v>
      </c>
      <c r="D149" s="311"/>
      <c r="E149" s="311"/>
      <c r="F149" s="312" t="s">
        <v>837</v>
      </c>
      <c r="G149" s="313"/>
      <c r="H149" s="311"/>
      <c r="I149" s="311"/>
      <c r="J149" s="311" t="s">
        <v>838</v>
      </c>
      <c r="K149" s="308"/>
    </row>
    <row r="150" s="1" customFormat="1" ht="5.25" customHeight="1">
      <c r="B150" s="317"/>
      <c r="C150" s="314"/>
      <c r="D150" s="314"/>
      <c r="E150" s="314"/>
      <c r="F150" s="314"/>
      <c r="G150" s="315"/>
      <c r="H150" s="314"/>
      <c r="I150" s="314"/>
      <c r="J150" s="314"/>
      <c r="K150" s="338"/>
    </row>
    <row r="151" s="1" customFormat="1" ht="15" customHeight="1">
      <c r="B151" s="317"/>
      <c r="C151" s="342" t="s">
        <v>842</v>
      </c>
      <c r="D151" s="294"/>
      <c r="E151" s="294"/>
      <c r="F151" s="343" t="s">
        <v>839</v>
      </c>
      <c r="G151" s="294"/>
      <c r="H151" s="342" t="s">
        <v>879</v>
      </c>
      <c r="I151" s="342" t="s">
        <v>841</v>
      </c>
      <c r="J151" s="342">
        <v>120</v>
      </c>
      <c r="K151" s="338"/>
    </row>
    <row r="152" s="1" customFormat="1" ht="15" customHeight="1">
      <c r="B152" s="317"/>
      <c r="C152" s="342" t="s">
        <v>888</v>
      </c>
      <c r="D152" s="294"/>
      <c r="E152" s="294"/>
      <c r="F152" s="343" t="s">
        <v>839</v>
      </c>
      <c r="G152" s="294"/>
      <c r="H152" s="342" t="s">
        <v>899</v>
      </c>
      <c r="I152" s="342" t="s">
        <v>841</v>
      </c>
      <c r="J152" s="342" t="s">
        <v>890</v>
      </c>
      <c r="K152" s="338"/>
    </row>
    <row r="153" s="1" customFormat="1" ht="15" customHeight="1">
      <c r="B153" s="317"/>
      <c r="C153" s="342" t="s">
        <v>787</v>
      </c>
      <c r="D153" s="294"/>
      <c r="E153" s="294"/>
      <c r="F153" s="343" t="s">
        <v>839</v>
      </c>
      <c r="G153" s="294"/>
      <c r="H153" s="342" t="s">
        <v>900</v>
      </c>
      <c r="I153" s="342" t="s">
        <v>841</v>
      </c>
      <c r="J153" s="342" t="s">
        <v>890</v>
      </c>
      <c r="K153" s="338"/>
    </row>
    <row r="154" s="1" customFormat="1" ht="15" customHeight="1">
      <c r="B154" s="317"/>
      <c r="C154" s="342" t="s">
        <v>844</v>
      </c>
      <c r="D154" s="294"/>
      <c r="E154" s="294"/>
      <c r="F154" s="343" t="s">
        <v>845</v>
      </c>
      <c r="G154" s="294"/>
      <c r="H154" s="342" t="s">
        <v>879</v>
      </c>
      <c r="I154" s="342" t="s">
        <v>841</v>
      </c>
      <c r="J154" s="342">
        <v>50</v>
      </c>
      <c r="K154" s="338"/>
    </row>
    <row r="155" s="1" customFormat="1" ht="15" customHeight="1">
      <c r="B155" s="317"/>
      <c r="C155" s="342" t="s">
        <v>847</v>
      </c>
      <c r="D155" s="294"/>
      <c r="E155" s="294"/>
      <c r="F155" s="343" t="s">
        <v>839</v>
      </c>
      <c r="G155" s="294"/>
      <c r="H155" s="342" t="s">
        <v>879</v>
      </c>
      <c r="I155" s="342" t="s">
        <v>849</v>
      </c>
      <c r="J155" s="342"/>
      <c r="K155" s="338"/>
    </row>
    <row r="156" s="1" customFormat="1" ht="15" customHeight="1">
      <c r="B156" s="317"/>
      <c r="C156" s="342" t="s">
        <v>858</v>
      </c>
      <c r="D156" s="294"/>
      <c r="E156" s="294"/>
      <c r="F156" s="343" t="s">
        <v>845</v>
      </c>
      <c r="G156" s="294"/>
      <c r="H156" s="342" t="s">
        <v>879</v>
      </c>
      <c r="I156" s="342" t="s">
        <v>841</v>
      </c>
      <c r="J156" s="342">
        <v>50</v>
      </c>
      <c r="K156" s="338"/>
    </row>
    <row r="157" s="1" customFormat="1" ht="15" customHeight="1">
      <c r="B157" s="317"/>
      <c r="C157" s="342" t="s">
        <v>866</v>
      </c>
      <c r="D157" s="294"/>
      <c r="E157" s="294"/>
      <c r="F157" s="343" t="s">
        <v>845</v>
      </c>
      <c r="G157" s="294"/>
      <c r="H157" s="342" t="s">
        <v>879</v>
      </c>
      <c r="I157" s="342" t="s">
        <v>841</v>
      </c>
      <c r="J157" s="342">
        <v>50</v>
      </c>
      <c r="K157" s="338"/>
    </row>
    <row r="158" s="1" customFormat="1" ht="15" customHeight="1">
      <c r="B158" s="317"/>
      <c r="C158" s="342" t="s">
        <v>864</v>
      </c>
      <c r="D158" s="294"/>
      <c r="E158" s="294"/>
      <c r="F158" s="343" t="s">
        <v>845</v>
      </c>
      <c r="G158" s="294"/>
      <c r="H158" s="342" t="s">
        <v>879</v>
      </c>
      <c r="I158" s="342" t="s">
        <v>841</v>
      </c>
      <c r="J158" s="342">
        <v>50</v>
      </c>
      <c r="K158" s="338"/>
    </row>
    <row r="159" s="1" customFormat="1" ht="15" customHeight="1">
      <c r="B159" s="317"/>
      <c r="C159" s="342" t="s">
        <v>88</v>
      </c>
      <c r="D159" s="294"/>
      <c r="E159" s="294"/>
      <c r="F159" s="343" t="s">
        <v>839</v>
      </c>
      <c r="G159" s="294"/>
      <c r="H159" s="342" t="s">
        <v>901</v>
      </c>
      <c r="I159" s="342" t="s">
        <v>841</v>
      </c>
      <c r="J159" s="342" t="s">
        <v>902</v>
      </c>
      <c r="K159" s="338"/>
    </row>
    <row r="160" s="1" customFormat="1" ht="15" customHeight="1">
      <c r="B160" s="317"/>
      <c r="C160" s="342" t="s">
        <v>903</v>
      </c>
      <c r="D160" s="294"/>
      <c r="E160" s="294"/>
      <c r="F160" s="343" t="s">
        <v>839</v>
      </c>
      <c r="G160" s="294"/>
      <c r="H160" s="342" t="s">
        <v>904</v>
      </c>
      <c r="I160" s="342" t="s">
        <v>874</v>
      </c>
      <c r="J160" s="342"/>
      <c r="K160" s="338"/>
    </row>
    <row r="161" s="1" customFormat="1" ht="15" customHeight="1">
      <c r="B161" s="344"/>
      <c r="C161" s="326"/>
      <c r="D161" s="326"/>
      <c r="E161" s="326"/>
      <c r="F161" s="326"/>
      <c r="G161" s="326"/>
      <c r="H161" s="326"/>
      <c r="I161" s="326"/>
      <c r="J161" s="326"/>
      <c r="K161" s="345"/>
    </row>
    <row r="162" s="1" customFormat="1" ht="18.75" customHeight="1">
      <c r="B162" s="291"/>
      <c r="C162" s="294"/>
      <c r="D162" s="294"/>
      <c r="E162" s="294"/>
      <c r="F162" s="316"/>
      <c r="G162" s="294"/>
      <c r="H162" s="294"/>
      <c r="I162" s="294"/>
      <c r="J162" s="294"/>
      <c r="K162" s="291"/>
    </row>
    <row r="163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="1" customFormat="1" ht="45" customHeight="1">
      <c r="B165" s="284"/>
      <c r="C165" s="285" t="s">
        <v>905</v>
      </c>
      <c r="D165" s="285"/>
      <c r="E165" s="285"/>
      <c r="F165" s="285"/>
      <c r="G165" s="285"/>
      <c r="H165" s="285"/>
      <c r="I165" s="285"/>
      <c r="J165" s="285"/>
      <c r="K165" s="286"/>
    </row>
    <row r="166" s="1" customFormat="1" ht="17.25" customHeight="1">
      <c r="B166" s="284"/>
      <c r="C166" s="309" t="s">
        <v>833</v>
      </c>
      <c r="D166" s="309"/>
      <c r="E166" s="309"/>
      <c r="F166" s="309" t="s">
        <v>834</v>
      </c>
      <c r="G166" s="346"/>
      <c r="H166" s="347" t="s">
        <v>55</v>
      </c>
      <c r="I166" s="347" t="s">
        <v>58</v>
      </c>
      <c r="J166" s="309" t="s">
        <v>835</v>
      </c>
      <c r="K166" s="286"/>
    </row>
    <row r="167" s="1" customFormat="1" ht="17.25" customHeight="1">
      <c r="B167" s="287"/>
      <c r="C167" s="311" t="s">
        <v>836</v>
      </c>
      <c r="D167" s="311"/>
      <c r="E167" s="311"/>
      <c r="F167" s="312" t="s">
        <v>837</v>
      </c>
      <c r="G167" s="348"/>
      <c r="H167" s="349"/>
      <c r="I167" s="349"/>
      <c r="J167" s="311" t="s">
        <v>838</v>
      </c>
      <c r="K167" s="289"/>
    </row>
    <row r="168" s="1" customFormat="1" ht="5.25" customHeight="1">
      <c r="B168" s="317"/>
      <c r="C168" s="314"/>
      <c r="D168" s="314"/>
      <c r="E168" s="314"/>
      <c r="F168" s="314"/>
      <c r="G168" s="315"/>
      <c r="H168" s="314"/>
      <c r="I168" s="314"/>
      <c r="J168" s="314"/>
      <c r="K168" s="338"/>
    </row>
    <row r="169" s="1" customFormat="1" ht="15" customHeight="1">
      <c r="B169" s="317"/>
      <c r="C169" s="294" t="s">
        <v>842</v>
      </c>
      <c r="D169" s="294"/>
      <c r="E169" s="294"/>
      <c r="F169" s="316" t="s">
        <v>839</v>
      </c>
      <c r="G169" s="294"/>
      <c r="H169" s="294" t="s">
        <v>879</v>
      </c>
      <c r="I169" s="294" t="s">
        <v>841</v>
      </c>
      <c r="J169" s="294">
        <v>120</v>
      </c>
      <c r="K169" s="338"/>
    </row>
    <row r="170" s="1" customFormat="1" ht="15" customHeight="1">
      <c r="B170" s="317"/>
      <c r="C170" s="294" t="s">
        <v>888</v>
      </c>
      <c r="D170" s="294"/>
      <c r="E170" s="294"/>
      <c r="F170" s="316" t="s">
        <v>839</v>
      </c>
      <c r="G170" s="294"/>
      <c r="H170" s="294" t="s">
        <v>889</v>
      </c>
      <c r="I170" s="294" t="s">
        <v>841</v>
      </c>
      <c r="J170" s="294" t="s">
        <v>890</v>
      </c>
      <c r="K170" s="338"/>
    </row>
    <row r="171" s="1" customFormat="1" ht="15" customHeight="1">
      <c r="B171" s="317"/>
      <c r="C171" s="294" t="s">
        <v>787</v>
      </c>
      <c r="D171" s="294"/>
      <c r="E171" s="294"/>
      <c r="F171" s="316" t="s">
        <v>839</v>
      </c>
      <c r="G171" s="294"/>
      <c r="H171" s="294" t="s">
        <v>906</v>
      </c>
      <c r="I171" s="294" t="s">
        <v>841</v>
      </c>
      <c r="J171" s="294" t="s">
        <v>890</v>
      </c>
      <c r="K171" s="338"/>
    </row>
    <row r="172" s="1" customFormat="1" ht="15" customHeight="1">
      <c r="B172" s="317"/>
      <c r="C172" s="294" t="s">
        <v>844</v>
      </c>
      <c r="D172" s="294"/>
      <c r="E172" s="294"/>
      <c r="F172" s="316" t="s">
        <v>845</v>
      </c>
      <c r="G172" s="294"/>
      <c r="H172" s="294" t="s">
        <v>906</v>
      </c>
      <c r="I172" s="294" t="s">
        <v>841</v>
      </c>
      <c r="J172" s="294">
        <v>50</v>
      </c>
      <c r="K172" s="338"/>
    </row>
    <row r="173" s="1" customFormat="1" ht="15" customHeight="1">
      <c r="B173" s="317"/>
      <c r="C173" s="294" t="s">
        <v>847</v>
      </c>
      <c r="D173" s="294"/>
      <c r="E173" s="294"/>
      <c r="F173" s="316" t="s">
        <v>839</v>
      </c>
      <c r="G173" s="294"/>
      <c r="H173" s="294" t="s">
        <v>906</v>
      </c>
      <c r="I173" s="294" t="s">
        <v>849</v>
      </c>
      <c r="J173" s="294"/>
      <c r="K173" s="338"/>
    </row>
    <row r="174" s="1" customFormat="1" ht="15" customHeight="1">
      <c r="B174" s="317"/>
      <c r="C174" s="294" t="s">
        <v>858</v>
      </c>
      <c r="D174" s="294"/>
      <c r="E174" s="294"/>
      <c r="F174" s="316" t="s">
        <v>845</v>
      </c>
      <c r="G174" s="294"/>
      <c r="H174" s="294" t="s">
        <v>906</v>
      </c>
      <c r="I174" s="294" t="s">
        <v>841</v>
      </c>
      <c r="J174" s="294">
        <v>50</v>
      </c>
      <c r="K174" s="338"/>
    </row>
    <row r="175" s="1" customFormat="1" ht="15" customHeight="1">
      <c r="B175" s="317"/>
      <c r="C175" s="294" t="s">
        <v>866</v>
      </c>
      <c r="D175" s="294"/>
      <c r="E175" s="294"/>
      <c r="F175" s="316" t="s">
        <v>845</v>
      </c>
      <c r="G175" s="294"/>
      <c r="H175" s="294" t="s">
        <v>906</v>
      </c>
      <c r="I175" s="294" t="s">
        <v>841</v>
      </c>
      <c r="J175" s="294">
        <v>50</v>
      </c>
      <c r="K175" s="338"/>
    </row>
    <row r="176" s="1" customFormat="1" ht="15" customHeight="1">
      <c r="B176" s="317"/>
      <c r="C176" s="294" t="s">
        <v>864</v>
      </c>
      <c r="D176" s="294"/>
      <c r="E176" s="294"/>
      <c r="F176" s="316" t="s">
        <v>845</v>
      </c>
      <c r="G176" s="294"/>
      <c r="H176" s="294" t="s">
        <v>906</v>
      </c>
      <c r="I176" s="294" t="s">
        <v>841</v>
      </c>
      <c r="J176" s="294">
        <v>50</v>
      </c>
      <c r="K176" s="338"/>
    </row>
    <row r="177" s="1" customFormat="1" ht="15" customHeight="1">
      <c r="B177" s="317"/>
      <c r="C177" s="294" t="s">
        <v>111</v>
      </c>
      <c r="D177" s="294"/>
      <c r="E177" s="294"/>
      <c r="F177" s="316" t="s">
        <v>839</v>
      </c>
      <c r="G177" s="294"/>
      <c r="H177" s="294" t="s">
        <v>907</v>
      </c>
      <c r="I177" s="294" t="s">
        <v>908</v>
      </c>
      <c r="J177" s="294"/>
      <c r="K177" s="338"/>
    </row>
    <row r="178" s="1" customFormat="1" ht="15" customHeight="1">
      <c r="B178" s="317"/>
      <c r="C178" s="294" t="s">
        <v>58</v>
      </c>
      <c r="D178" s="294"/>
      <c r="E178" s="294"/>
      <c r="F178" s="316" t="s">
        <v>839</v>
      </c>
      <c r="G178" s="294"/>
      <c r="H178" s="294" t="s">
        <v>909</v>
      </c>
      <c r="I178" s="294" t="s">
        <v>910</v>
      </c>
      <c r="J178" s="294">
        <v>1</v>
      </c>
      <c r="K178" s="338"/>
    </row>
    <row r="179" s="1" customFormat="1" ht="15" customHeight="1">
      <c r="B179" s="317"/>
      <c r="C179" s="294" t="s">
        <v>54</v>
      </c>
      <c r="D179" s="294"/>
      <c r="E179" s="294"/>
      <c r="F179" s="316" t="s">
        <v>839</v>
      </c>
      <c r="G179" s="294"/>
      <c r="H179" s="294" t="s">
        <v>911</v>
      </c>
      <c r="I179" s="294" t="s">
        <v>841</v>
      </c>
      <c r="J179" s="294">
        <v>20</v>
      </c>
      <c r="K179" s="338"/>
    </row>
    <row r="180" s="1" customFormat="1" ht="15" customHeight="1">
      <c r="B180" s="317"/>
      <c r="C180" s="294" t="s">
        <v>55</v>
      </c>
      <c r="D180" s="294"/>
      <c r="E180" s="294"/>
      <c r="F180" s="316" t="s">
        <v>839</v>
      </c>
      <c r="G180" s="294"/>
      <c r="H180" s="294" t="s">
        <v>912</v>
      </c>
      <c r="I180" s="294" t="s">
        <v>841</v>
      </c>
      <c r="J180" s="294">
        <v>255</v>
      </c>
      <c r="K180" s="338"/>
    </row>
    <row r="181" s="1" customFormat="1" ht="15" customHeight="1">
      <c r="B181" s="317"/>
      <c r="C181" s="294" t="s">
        <v>112</v>
      </c>
      <c r="D181" s="294"/>
      <c r="E181" s="294"/>
      <c r="F181" s="316" t="s">
        <v>839</v>
      </c>
      <c r="G181" s="294"/>
      <c r="H181" s="294" t="s">
        <v>803</v>
      </c>
      <c r="I181" s="294" t="s">
        <v>841</v>
      </c>
      <c r="J181" s="294">
        <v>10</v>
      </c>
      <c r="K181" s="338"/>
    </row>
    <row r="182" s="1" customFormat="1" ht="15" customHeight="1">
      <c r="B182" s="317"/>
      <c r="C182" s="294" t="s">
        <v>113</v>
      </c>
      <c r="D182" s="294"/>
      <c r="E182" s="294"/>
      <c r="F182" s="316" t="s">
        <v>839</v>
      </c>
      <c r="G182" s="294"/>
      <c r="H182" s="294" t="s">
        <v>913</v>
      </c>
      <c r="I182" s="294" t="s">
        <v>874</v>
      </c>
      <c r="J182" s="294"/>
      <c r="K182" s="338"/>
    </row>
    <row r="183" s="1" customFormat="1" ht="15" customHeight="1">
      <c r="B183" s="317"/>
      <c r="C183" s="294" t="s">
        <v>914</v>
      </c>
      <c r="D183" s="294"/>
      <c r="E183" s="294"/>
      <c r="F183" s="316" t="s">
        <v>839</v>
      </c>
      <c r="G183" s="294"/>
      <c r="H183" s="294" t="s">
        <v>915</v>
      </c>
      <c r="I183" s="294" t="s">
        <v>874</v>
      </c>
      <c r="J183" s="294"/>
      <c r="K183" s="338"/>
    </row>
    <row r="184" s="1" customFormat="1" ht="15" customHeight="1">
      <c r="B184" s="317"/>
      <c r="C184" s="294" t="s">
        <v>903</v>
      </c>
      <c r="D184" s="294"/>
      <c r="E184" s="294"/>
      <c r="F184" s="316" t="s">
        <v>839</v>
      </c>
      <c r="G184" s="294"/>
      <c r="H184" s="294" t="s">
        <v>916</v>
      </c>
      <c r="I184" s="294" t="s">
        <v>874</v>
      </c>
      <c r="J184" s="294"/>
      <c r="K184" s="338"/>
    </row>
    <row r="185" s="1" customFormat="1" ht="15" customHeight="1">
      <c r="B185" s="317"/>
      <c r="C185" s="294" t="s">
        <v>115</v>
      </c>
      <c r="D185" s="294"/>
      <c r="E185" s="294"/>
      <c r="F185" s="316" t="s">
        <v>845</v>
      </c>
      <c r="G185" s="294"/>
      <c r="H185" s="294" t="s">
        <v>917</v>
      </c>
      <c r="I185" s="294" t="s">
        <v>841</v>
      </c>
      <c r="J185" s="294">
        <v>50</v>
      </c>
      <c r="K185" s="338"/>
    </row>
    <row r="186" s="1" customFormat="1" ht="15" customHeight="1">
      <c r="B186" s="317"/>
      <c r="C186" s="294" t="s">
        <v>918</v>
      </c>
      <c r="D186" s="294"/>
      <c r="E186" s="294"/>
      <c r="F186" s="316" t="s">
        <v>845</v>
      </c>
      <c r="G186" s="294"/>
      <c r="H186" s="294" t="s">
        <v>919</v>
      </c>
      <c r="I186" s="294" t="s">
        <v>920</v>
      </c>
      <c r="J186" s="294"/>
      <c r="K186" s="338"/>
    </row>
    <row r="187" s="1" customFormat="1" ht="15" customHeight="1">
      <c r="B187" s="317"/>
      <c r="C187" s="294" t="s">
        <v>921</v>
      </c>
      <c r="D187" s="294"/>
      <c r="E187" s="294"/>
      <c r="F187" s="316" t="s">
        <v>845</v>
      </c>
      <c r="G187" s="294"/>
      <c r="H187" s="294" t="s">
        <v>922</v>
      </c>
      <c r="I187" s="294" t="s">
        <v>920</v>
      </c>
      <c r="J187" s="294"/>
      <c r="K187" s="338"/>
    </row>
    <row r="188" s="1" customFormat="1" ht="15" customHeight="1">
      <c r="B188" s="317"/>
      <c r="C188" s="294" t="s">
        <v>923</v>
      </c>
      <c r="D188" s="294"/>
      <c r="E188" s="294"/>
      <c r="F188" s="316" t="s">
        <v>845</v>
      </c>
      <c r="G188" s="294"/>
      <c r="H188" s="294" t="s">
        <v>924</v>
      </c>
      <c r="I188" s="294" t="s">
        <v>920</v>
      </c>
      <c r="J188" s="294"/>
      <c r="K188" s="338"/>
    </row>
    <row r="189" s="1" customFormat="1" ht="15" customHeight="1">
      <c r="B189" s="317"/>
      <c r="C189" s="350" t="s">
        <v>925</v>
      </c>
      <c r="D189" s="294"/>
      <c r="E189" s="294"/>
      <c r="F189" s="316" t="s">
        <v>845</v>
      </c>
      <c r="G189" s="294"/>
      <c r="H189" s="294" t="s">
        <v>926</v>
      </c>
      <c r="I189" s="294" t="s">
        <v>927</v>
      </c>
      <c r="J189" s="351" t="s">
        <v>928</v>
      </c>
      <c r="K189" s="338"/>
    </row>
    <row r="190" s="1" customFormat="1" ht="15" customHeight="1">
      <c r="B190" s="317"/>
      <c r="C190" s="301" t="s">
        <v>43</v>
      </c>
      <c r="D190" s="294"/>
      <c r="E190" s="294"/>
      <c r="F190" s="316" t="s">
        <v>839</v>
      </c>
      <c r="G190" s="294"/>
      <c r="H190" s="291" t="s">
        <v>929</v>
      </c>
      <c r="I190" s="294" t="s">
        <v>930</v>
      </c>
      <c r="J190" s="294"/>
      <c r="K190" s="338"/>
    </row>
    <row r="191" s="1" customFormat="1" ht="15" customHeight="1">
      <c r="B191" s="317"/>
      <c r="C191" s="301" t="s">
        <v>931</v>
      </c>
      <c r="D191" s="294"/>
      <c r="E191" s="294"/>
      <c r="F191" s="316" t="s">
        <v>839</v>
      </c>
      <c r="G191" s="294"/>
      <c r="H191" s="294" t="s">
        <v>932</v>
      </c>
      <c r="I191" s="294" t="s">
        <v>874</v>
      </c>
      <c r="J191" s="294"/>
      <c r="K191" s="338"/>
    </row>
    <row r="192" s="1" customFormat="1" ht="15" customHeight="1">
      <c r="B192" s="317"/>
      <c r="C192" s="301" t="s">
        <v>933</v>
      </c>
      <c r="D192" s="294"/>
      <c r="E192" s="294"/>
      <c r="F192" s="316" t="s">
        <v>839</v>
      </c>
      <c r="G192" s="294"/>
      <c r="H192" s="294" t="s">
        <v>934</v>
      </c>
      <c r="I192" s="294" t="s">
        <v>874</v>
      </c>
      <c r="J192" s="294"/>
      <c r="K192" s="338"/>
    </row>
    <row r="193" s="1" customFormat="1" ht="15" customHeight="1">
      <c r="B193" s="317"/>
      <c r="C193" s="301" t="s">
        <v>935</v>
      </c>
      <c r="D193" s="294"/>
      <c r="E193" s="294"/>
      <c r="F193" s="316" t="s">
        <v>845</v>
      </c>
      <c r="G193" s="294"/>
      <c r="H193" s="294" t="s">
        <v>936</v>
      </c>
      <c r="I193" s="294" t="s">
        <v>874</v>
      </c>
      <c r="J193" s="294"/>
      <c r="K193" s="338"/>
    </row>
    <row r="194" s="1" customFormat="1" ht="15" customHeight="1">
      <c r="B194" s="344"/>
      <c r="C194" s="352"/>
      <c r="D194" s="326"/>
      <c r="E194" s="326"/>
      <c r="F194" s="326"/>
      <c r="G194" s="326"/>
      <c r="H194" s="326"/>
      <c r="I194" s="326"/>
      <c r="J194" s="326"/>
      <c r="K194" s="345"/>
    </row>
    <row r="195" s="1" customFormat="1" ht="18.75" customHeight="1">
      <c r="B195" s="291"/>
      <c r="C195" s="294"/>
      <c r="D195" s="294"/>
      <c r="E195" s="294"/>
      <c r="F195" s="316"/>
      <c r="G195" s="294"/>
      <c r="H195" s="294"/>
      <c r="I195" s="294"/>
      <c r="J195" s="294"/>
      <c r="K195" s="291"/>
    </row>
    <row r="196" s="1" customFormat="1" ht="18.75" customHeight="1">
      <c r="B196" s="291"/>
      <c r="C196" s="294"/>
      <c r="D196" s="294"/>
      <c r="E196" s="294"/>
      <c r="F196" s="316"/>
      <c r="G196" s="294"/>
      <c r="H196" s="294"/>
      <c r="I196" s="294"/>
      <c r="J196" s="294"/>
      <c r="K196" s="291"/>
    </row>
    <row r="197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="1" customFormat="1" ht="21">
      <c r="B199" s="284"/>
      <c r="C199" s="285" t="s">
        <v>937</v>
      </c>
      <c r="D199" s="285"/>
      <c r="E199" s="285"/>
      <c r="F199" s="285"/>
      <c r="G199" s="285"/>
      <c r="H199" s="285"/>
      <c r="I199" s="285"/>
      <c r="J199" s="285"/>
      <c r="K199" s="286"/>
    </row>
    <row r="200" s="1" customFormat="1" ht="25.5" customHeight="1">
      <c r="B200" s="284"/>
      <c r="C200" s="353" t="s">
        <v>938</v>
      </c>
      <c r="D200" s="353"/>
      <c r="E200" s="353"/>
      <c r="F200" s="353" t="s">
        <v>939</v>
      </c>
      <c r="G200" s="354"/>
      <c r="H200" s="353" t="s">
        <v>940</v>
      </c>
      <c r="I200" s="353"/>
      <c r="J200" s="353"/>
      <c r="K200" s="286"/>
    </row>
    <row r="201" s="1" customFormat="1" ht="5.25" customHeight="1">
      <c r="B201" s="317"/>
      <c r="C201" s="314"/>
      <c r="D201" s="314"/>
      <c r="E201" s="314"/>
      <c r="F201" s="314"/>
      <c r="G201" s="294"/>
      <c r="H201" s="314"/>
      <c r="I201" s="314"/>
      <c r="J201" s="314"/>
      <c r="K201" s="338"/>
    </row>
    <row r="202" s="1" customFormat="1" ht="15" customHeight="1">
      <c r="B202" s="317"/>
      <c r="C202" s="294" t="s">
        <v>930</v>
      </c>
      <c r="D202" s="294"/>
      <c r="E202" s="294"/>
      <c r="F202" s="316" t="s">
        <v>44</v>
      </c>
      <c r="G202" s="294"/>
      <c r="H202" s="294" t="s">
        <v>941</v>
      </c>
      <c r="I202" s="294"/>
      <c r="J202" s="294"/>
      <c r="K202" s="338"/>
    </row>
    <row r="203" s="1" customFormat="1" ht="15" customHeight="1">
      <c r="B203" s="317"/>
      <c r="C203" s="323"/>
      <c r="D203" s="294"/>
      <c r="E203" s="294"/>
      <c r="F203" s="316" t="s">
        <v>45</v>
      </c>
      <c r="G203" s="294"/>
      <c r="H203" s="294" t="s">
        <v>942</v>
      </c>
      <c r="I203" s="294"/>
      <c r="J203" s="294"/>
      <c r="K203" s="338"/>
    </row>
    <row r="204" s="1" customFormat="1" ht="15" customHeight="1">
      <c r="B204" s="317"/>
      <c r="C204" s="323"/>
      <c r="D204" s="294"/>
      <c r="E204" s="294"/>
      <c r="F204" s="316" t="s">
        <v>48</v>
      </c>
      <c r="G204" s="294"/>
      <c r="H204" s="294" t="s">
        <v>943</v>
      </c>
      <c r="I204" s="294"/>
      <c r="J204" s="294"/>
      <c r="K204" s="338"/>
    </row>
    <row r="205" s="1" customFormat="1" ht="15" customHeight="1">
      <c r="B205" s="317"/>
      <c r="C205" s="294"/>
      <c r="D205" s="294"/>
      <c r="E205" s="294"/>
      <c r="F205" s="316" t="s">
        <v>46</v>
      </c>
      <c r="G205" s="294"/>
      <c r="H205" s="294" t="s">
        <v>944</v>
      </c>
      <c r="I205" s="294"/>
      <c r="J205" s="294"/>
      <c r="K205" s="338"/>
    </row>
    <row r="206" s="1" customFormat="1" ht="15" customHeight="1">
      <c r="B206" s="317"/>
      <c r="C206" s="294"/>
      <c r="D206" s="294"/>
      <c r="E206" s="294"/>
      <c r="F206" s="316" t="s">
        <v>47</v>
      </c>
      <c r="G206" s="294"/>
      <c r="H206" s="294" t="s">
        <v>945</v>
      </c>
      <c r="I206" s="294"/>
      <c r="J206" s="294"/>
      <c r="K206" s="338"/>
    </row>
    <row r="207" s="1" customFormat="1" ht="15" customHeight="1">
      <c r="B207" s="317"/>
      <c r="C207" s="294"/>
      <c r="D207" s="294"/>
      <c r="E207" s="294"/>
      <c r="F207" s="316"/>
      <c r="G207" s="294"/>
      <c r="H207" s="294"/>
      <c r="I207" s="294"/>
      <c r="J207" s="294"/>
      <c r="K207" s="338"/>
    </row>
    <row r="208" s="1" customFormat="1" ht="15" customHeight="1">
      <c r="B208" s="317"/>
      <c r="C208" s="294" t="s">
        <v>886</v>
      </c>
      <c r="D208" s="294"/>
      <c r="E208" s="294"/>
      <c r="F208" s="316" t="s">
        <v>80</v>
      </c>
      <c r="G208" s="294"/>
      <c r="H208" s="294" t="s">
        <v>946</v>
      </c>
      <c r="I208" s="294"/>
      <c r="J208" s="294"/>
      <c r="K208" s="338"/>
    </row>
    <row r="209" s="1" customFormat="1" ht="15" customHeight="1">
      <c r="B209" s="317"/>
      <c r="C209" s="323"/>
      <c r="D209" s="294"/>
      <c r="E209" s="294"/>
      <c r="F209" s="316" t="s">
        <v>781</v>
      </c>
      <c r="G209" s="294"/>
      <c r="H209" s="294" t="s">
        <v>782</v>
      </c>
      <c r="I209" s="294"/>
      <c r="J209" s="294"/>
      <c r="K209" s="338"/>
    </row>
    <row r="210" s="1" customFormat="1" ht="15" customHeight="1">
      <c r="B210" s="317"/>
      <c r="C210" s="294"/>
      <c r="D210" s="294"/>
      <c r="E210" s="294"/>
      <c r="F210" s="316" t="s">
        <v>779</v>
      </c>
      <c r="G210" s="294"/>
      <c r="H210" s="294" t="s">
        <v>947</v>
      </c>
      <c r="I210" s="294"/>
      <c r="J210" s="294"/>
      <c r="K210" s="338"/>
    </row>
    <row r="211" s="1" customFormat="1" ht="15" customHeight="1">
      <c r="B211" s="355"/>
      <c r="C211" s="323"/>
      <c r="D211" s="323"/>
      <c r="E211" s="323"/>
      <c r="F211" s="316" t="s">
        <v>783</v>
      </c>
      <c r="G211" s="301"/>
      <c r="H211" s="342" t="s">
        <v>784</v>
      </c>
      <c r="I211" s="342"/>
      <c r="J211" s="342"/>
      <c r="K211" s="356"/>
    </row>
    <row r="212" s="1" customFormat="1" ht="15" customHeight="1">
      <c r="B212" s="355"/>
      <c r="C212" s="323"/>
      <c r="D212" s="323"/>
      <c r="E212" s="323"/>
      <c r="F212" s="316" t="s">
        <v>785</v>
      </c>
      <c r="G212" s="301"/>
      <c r="H212" s="342" t="s">
        <v>948</v>
      </c>
      <c r="I212" s="342"/>
      <c r="J212" s="342"/>
      <c r="K212" s="356"/>
    </row>
    <row r="213" s="1" customFormat="1" ht="15" customHeight="1">
      <c r="B213" s="355"/>
      <c r="C213" s="323"/>
      <c r="D213" s="323"/>
      <c r="E213" s="323"/>
      <c r="F213" s="357"/>
      <c r="G213" s="301"/>
      <c r="H213" s="358"/>
      <c r="I213" s="358"/>
      <c r="J213" s="358"/>
      <c r="K213" s="356"/>
    </row>
    <row r="214" s="1" customFormat="1" ht="15" customHeight="1">
      <c r="B214" s="355"/>
      <c r="C214" s="294" t="s">
        <v>910</v>
      </c>
      <c r="D214" s="323"/>
      <c r="E214" s="323"/>
      <c r="F214" s="316">
        <v>1</v>
      </c>
      <c r="G214" s="301"/>
      <c r="H214" s="342" t="s">
        <v>949</v>
      </c>
      <c r="I214" s="342"/>
      <c r="J214" s="342"/>
      <c r="K214" s="356"/>
    </row>
    <row r="215" s="1" customFormat="1" ht="15" customHeight="1">
      <c r="B215" s="355"/>
      <c r="C215" s="323"/>
      <c r="D215" s="323"/>
      <c r="E215" s="323"/>
      <c r="F215" s="316">
        <v>2</v>
      </c>
      <c r="G215" s="301"/>
      <c r="H215" s="342" t="s">
        <v>950</v>
      </c>
      <c r="I215" s="342"/>
      <c r="J215" s="342"/>
      <c r="K215" s="356"/>
    </row>
    <row r="216" s="1" customFormat="1" ht="15" customHeight="1">
      <c r="B216" s="355"/>
      <c r="C216" s="323"/>
      <c r="D216" s="323"/>
      <c r="E216" s="323"/>
      <c r="F216" s="316">
        <v>3</v>
      </c>
      <c r="G216" s="301"/>
      <c r="H216" s="342" t="s">
        <v>951</v>
      </c>
      <c r="I216" s="342"/>
      <c r="J216" s="342"/>
      <c r="K216" s="356"/>
    </row>
    <row r="217" s="1" customFormat="1" ht="15" customHeight="1">
      <c r="B217" s="355"/>
      <c r="C217" s="323"/>
      <c r="D217" s="323"/>
      <c r="E217" s="323"/>
      <c r="F217" s="316">
        <v>4</v>
      </c>
      <c r="G217" s="301"/>
      <c r="H217" s="342" t="s">
        <v>952</v>
      </c>
      <c r="I217" s="342"/>
      <c r="J217" s="342"/>
      <c r="K217" s="356"/>
    </row>
    <row r="218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Procházka</dc:creator>
  <cp:lastModifiedBy>Jan Procházka</cp:lastModifiedBy>
  <dcterms:created xsi:type="dcterms:W3CDTF">2020-03-20T07:37:11Z</dcterms:created>
  <dcterms:modified xsi:type="dcterms:W3CDTF">2020-03-20T07:37:16Z</dcterms:modified>
</cp:coreProperties>
</file>