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saaaa\Documents\Rozpočty\190315 - 6.ZŠ Sokolov - učebna Chemie\"/>
    </mc:Choice>
  </mc:AlternateContent>
  <bookViews>
    <workbookView xWindow="0" yWindow="0" windowWidth="25200" windowHeight="11880"/>
  </bookViews>
  <sheets>
    <sheet name="Rekapitulace stavby" sheetId="1" r:id="rId1"/>
    <sheet name="00 - VRN" sheetId="2" r:id="rId2"/>
    <sheet name="01 - Stavební část" sheetId="3" r:id="rId3"/>
    <sheet name="02 - ZTI + VZT" sheetId="4" r:id="rId4"/>
    <sheet name="EL mat" sheetId="5" r:id="rId5"/>
    <sheet name="EL prá" sheetId="6" r:id="rId6"/>
    <sheet name="EL ost" sheetId="7" r:id="rId7"/>
  </sheets>
  <definedNames>
    <definedName name="_xlnm._FilterDatabase" localSheetId="1" hidden="1">'00 - VRN'!$C$84:$K$101</definedName>
    <definedName name="_xlnm._FilterDatabase" localSheetId="2" hidden="1">'01 - Stavební část'!$C$95:$K$525</definedName>
    <definedName name="_xlnm._FilterDatabase" localSheetId="3" hidden="1">'02 - ZTI + VZT'!$C$85:$K$192</definedName>
    <definedName name="_xlnm.Print_Titles" localSheetId="1">'00 - VRN'!$84:$84</definedName>
    <definedName name="_xlnm.Print_Titles" localSheetId="2">'01 - Stavební část'!$95:$95</definedName>
    <definedName name="_xlnm.Print_Titles" localSheetId="3">'02 - ZTI + VZT'!$85:$85</definedName>
    <definedName name="_xlnm.Print_Titles" localSheetId="0">'Rekapitulace stavby'!$52:$52</definedName>
    <definedName name="_xlnm.Print_Area" localSheetId="1">'00 - VRN'!$C$4:$J$39,'00 - VRN'!$C$45:$J$66,'00 - VRN'!$C$72:$K$101</definedName>
    <definedName name="_xlnm.Print_Area" localSheetId="2">'01 - Stavební část'!$C$4:$J$39,'01 - Stavební část'!$C$45:$J$77,'01 - Stavební část'!$C$83:$K$525</definedName>
    <definedName name="_xlnm.Print_Area" localSheetId="3">'02 - ZTI + VZT'!$C$4:$J$39,'02 - ZTI + VZT'!$C$45:$J$67,'02 - ZTI + VZT'!$C$73:$K$192</definedName>
    <definedName name="_xlnm.Print_Area" localSheetId="0">'Rekapitulace stavby'!$D$4:$AO$36,'Rekapitulace stavby'!$C$42:$AQ$58</definedName>
  </definedNames>
  <calcPr calcId="162913"/>
</workbook>
</file>

<file path=xl/calcChain.xml><?xml version="1.0" encoding="utf-8"?>
<calcChain xmlns="http://schemas.openxmlformats.org/spreadsheetml/2006/main">
  <c r="F7" i="7" l="1"/>
  <c r="G52" i="6"/>
  <c r="F52" i="5"/>
  <c r="J37" i="4"/>
  <c r="J36" i="4"/>
  <c r="AY57" i="1"/>
  <c r="J35" i="4"/>
  <c r="AX57" i="1" s="1"/>
  <c r="BI191" i="4"/>
  <c r="BH191" i="4"/>
  <c r="BG191" i="4"/>
  <c r="BF191" i="4"/>
  <c r="T191" i="4"/>
  <c r="R191" i="4"/>
  <c r="P191" i="4"/>
  <c r="BK191" i="4"/>
  <c r="J191" i="4"/>
  <c r="BE191" i="4"/>
  <c r="BI189" i="4"/>
  <c r="BH189" i="4"/>
  <c r="BG189" i="4"/>
  <c r="BF189" i="4"/>
  <c r="T189" i="4"/>
  <c r="R189" i="4"/>
  <c r="P189" i="4"/>
  <c r="BK189" i="4"/>
  <c r="J189" i="4"/>
  <c r="BE189" i="4" s="1"/>
  <c r="BI187" i="4"/>
  <c r="BH187" i="4"/>
  <c r="BG187" i="4"/>
  <c r="BF187" i="4"/>
  <c r="T187" i="4"/>
  <c r="R187" i="4"/>
  <c r="P187" i="4"/>
  <c r="BK187" i="4"/>
  <c r="J187" i="4"/>
  <c r="BE187" i="4"/>
  <c r="BI185" i="4"/>
  <c r="BH185" i="4"/>
  <c r="BG185" i="4"/>
  <c r="BF185" i="4"/>
  <c r="T185" i="4"/>
  <c r="R185" i="4"/>
  <c r="P185" i="4"/>
  <c r="BK185" i="4"/>
  <c r="J185" i="4"/>
  <c r="BE185" i="4" s="1"/>
  <c r="BI183" i="4"/>
  <c r="BH183" i="4"/>
  <c r="BG183" i="4"/>
  <c r="BF183" i="4"/>
  <c r="T183" i="4"/>
  <c r="R183" i="4"/>
  <c r="P183" i="4"/>
  <c r="BK183" i="4"/>
  <c r="J183" i="4"/>
  <c r="BE183" i="4"/>
  <c r="BI181" i="4"/>
  <c r="BH181" i="4"/>
  <c r="BG181" i="4"/>
  <c r="BF181" i="4"/>
  <c r="T181" i="4"/>
  <c r="R181" i="4"/>
  <c r="P181" i="4"/>
  <c r="BK181" i="4"/>
  <c r="J181" i="4"/>
  <c r="BE181" i="4" s="1"/>
  <c r="BI179" i="4"/>
  <c r="BH179" i="4"/>
  <c r="BG179" i="4"/>
  <c r="BF179" i="4"/>
  <c r="T179" i="4"/>
  <c r="R179" i="4"/>
  <c r="P179" i="4"/>
  <c r="BK179" i="4"/>
  <c r="J179" i="4"/>
  <c r="BE179" i="4"/>
  <c r="BI177" i="4"/>
  <c r="BH177" i="4"/>
  <c r="BG177" i="4"/>
  <c r="BF177" i="4"/>
  <c r="T177" i="4"/>
  <c r="R177" i="4"/>
  <c r="P177" i="4"/>
  <c r="BK177" i="4"/>
  <c r="J177" i="4"/>
  <c r="BE177" i="4" s="1"/>
  <c r="BI175" i="4"/>
  <c r="BH175" i="4"/>
  <c r="BG175" i="4"/>
  <c r="BF175" i="4"/>
  <c r="T175" i="4"/>
  <c r="R175" i="4"/>
  <c r="P175" i="4"/>
  <c r="BK175" i="4"/>
  <c r="J175" i="4"/>
  <c r="BE175" i="4"/>
  <c r="BI173" i="4"/>
  <c r="BH173" i="4"/>
  <c r="BG173" i="4"/>
  <c r="BF173" i="4"/>
  <c r="T173" i="4"/>
  <c r="R173" i="4"/>
  <c r="P173" i="4"/>
  <c r="BK173" i="4"/>
  <c r="J173" i="4"/>
  <c r="BE173" i="4" s="1"/>
  <c r="BI171" i="4"/>
  <c r="BH171" i="4"/>
  <c r="BG171" i="4"/>
  <c r="BF171" i="4"/>
  <c r="T171" i="4"/>
  <c r="R171" i="4"/>
  <c r="P171" i="4"/>
  <c r="BK171" i="4"/>
  <c r="J171" i="4"/>
  <c r="BE171" i="4"/>
  <c r="BI169" i="4"/>
  <c r="BH169" i="4"/>
  <c r="BG169" i="4"/>
  <c r="BF169" i="4"/>
  <c r="T169" i="4"/>
  <c r="R169" i="4"/>
  <c r="R168" i="4"/>
  <c r="P169" i="4"/>
  <c r="BK169" i="4"/>
  <c r="BK168" i="4"/>
  <c r="J168" i="4"/>
  <c r="J66" i="4" s="1"/>
  <c r="J169" i="4"/>
  <c r="BE169" i="4" s="1"/>
  <c r="BI166" i="4"/>
  <c r="BH166" i="4"/>
  <c r="BG166" i="4"/>
  <c r="BF166" i="4"/>
  <c r="T166" i="4"/>
  <c r="R166" i="4"/>
  <c r="P166" i="4"/>
  <c r="BK166" i="4"/>
  <c r="J166" i="4"/>
  <c r="BE166" i="4" s="1"/>
  <c r="BI164" i="4"/>
  <c r="BH164" i="4"/>
  <c r="BG164" i="4"/>
  <c r="BF164" i="4"/>
  <c r="T164" i="4"/>
  <c r="R164" i="4"/>
  <c r="P164" i="4"/>
  <c r="BK164" i="4"/>
  <c r="J164" i="4"/>
  <c r="BE164" i="4"/>
  <c r="BI162" i="4"/>
  <c r="BH162" i="4"/>
  <c r="BG162" i="4"/>
  <c r="BF162" i="4"/>
  <c r="T162" i="4"/>
  <c r="R162" i="4"/>
  <c r="P162" i="4"/>
  <c r="BK162" i="4"/>
  <c r="J162" i="4"/>
  <c r="BE162" i="4" s="1"/>
  <c r="BI160" i="4"/>
  <c r="BH160" i="4"/>
  <c r="BG160" i="4"/>
  <c r="BF160" i="4"/>
  <c r="T160" i="4"/>
  <c r="R160" i="4"/>
  <c r="P160" i="4"/>
  <c r="BK160" i="4"/>
  <c r="J160" i="4"/>
  <c r="BE160" i="4"/>
  <c r="BI158" i="4"/>
  <c r="BH158" i="4"/>
  <c r="BG158" i="4"/>
  <c r="BF158" i="4"/>
  <c r="T158" i="4"/>
  <c r="R158" i="4"/>
  <c r="P158" i="4"/>
  <c r="BK158" i="4"/>
  <c r="BK145" i="4" s="1"/>
  <c r="J145" i="4" s="1"/>
  <c r="J65" i="4" s="1"/>
  <c r="J158" i="4"/>
  <c r="BE158" i="4" s="1"/>
  <c r="BI156" i="4"/>
  <c r="BH156" i="4"/>
  <c r="BG156" i="4"/>
  <c r="BF156" i="4"/>
  <c r="T156" i="4"/>
  <c r="R156" i="4"/>
  <c r="P156" i="4"/>
  <c r="BK156" i="4"/>
  <c r="J156" i="4"/>
  <c r="BE156" i="4"/>
  <c r="BI154" i="4"/>
  <c r="BH154" i="4"/>
  <c r="BG154" i="4"/>
  <c r="BF154" i="4"/>
  <c r="T154" i="4"/>
  <c r="R154" i="4"/>
  <c r="P154" i="4"/>
  <c r="BK154" i="4"/>
  <c r="J154" i="4"/>
  <c r="BE154" i="4" s="1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 s="1"/>
  <c r="BI148" i="4"/>
  <c r="BH148" i="4"/>
  <c r="BG148" i="4"/>
  <c r="BF148" i="4"/>
  <c r="T148" i="4"/>
  <c r="R148" i="4"/>
  <c r="P148" i="4"/>
  <c r="BK148" i="4"/>
  <c r="J148" i="4"/>
  <c r="BE148" i="4"/>
  <c r="BI146" i="4"/>
  <c r="BH146" i="4"/>
  <c r="BG146" i="4"/>
  <c r="BF146" i="4"/>
  <c r="T146" i="4"/>
  <c r="R146" i="4"/>
  <c r="R145" i="4"/>
  <c r="P146" i="4"/>
  <c r="BK146" i="4"/>
  <c r="J146" i="4"/>
  <c r="BE146" i="4" s="1"/>
  <c r="BI143" i="4"/>
  <c r="BH143" i="4"/>
  <c r="BG143" i="4"/>
  <c r="BF143" i="4"/>
  <c r="T143" i="4"/>
  <c r="R143" i="4"/>
  <c r="P143" i="4"/>
  <c r="BK143" i="4"/>
  <c r="J143" i="4"/>
  <c r="BE143" i="4" s="1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 s="1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BK122" i="4" s="1"/>
  <c r="J122" i="4" s="1"/>
  <c r="J64" i="4" s="1"/>
  <c r="J135" i="4"/>
  <c r="BE135" i="4" s="1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 s="1"/>
  <c r="BI129" i="4"/>
  <c r="BH129" i="4"/>
  <c r="BG129" i="4"/>
  <c r="BF129" i="4"/>
  <c r="T129" i="4"/>
  <c r="R129" i="4"/>
  <c r="P129" i="4"/>
  <c r="BK129" i="4"/>
  <c r="J129" i="4"/>
  <c r="BE129" i="4"/>
  <c r="BI127" i="4"/>
  <c r="BH127" i="4"/>
  <c r="BG127" i="4"/>
  <c r="BF127" i="4"/>
  <c r="T127" i="4"/>
  <c r="R127" i="4"/>
  <c r="P127" i="4"/>
  <c r="BK127" i="4"/>
  <c r="J127" i="4"/>
  <c r="BE127" i="4" s="1"/>
  <c r="BI125" i="4"/>
  <c r="BH125" i="4"/>
  <c r="BG125" i="4"/>
  <c r="BF125" i="4"/>
  <c r="T125" i="4"/>
  <c r="R125" i="4"/>
  <c r="P125" i="4"/>
  <c r="BK125" i="4"/>
  <c r="J125" i="4"/>
  <c r="BE125" i="4"/>
  <c r="BI123" i="4"/>
  <c r="BH123" i="4"/>
  <c r="BG123" i="4"/>
  <c r="BF123" i="4"/>
  <c r="T123" i="4"/>
  <c r="R123" i="4"/>
  <c r="R122" i="4"/>
  <c r="P123" i="4"/>
  <c r="BK123" i="4"/>
  <c r="J123" i="4"/>
  <c r="BE123" i="4" s="1"/>
  <c r="BI120" i="4"/>
  <c r="BH120" i="4"/>
  <c r="BG120" i="4"/>
  <c r="BF120" i="4"/>
  <c r="T120" i="4"/>
  <c r="R120" i="4"/>
  <c r="P120" i="4"/>
  <c r="BK120" i="4"/>
  <c r="J120" i="4"/>
  <c r="BE120" i="4" s="1"/>
  <c r="BI118" i="4"/>
  <c r="BH118" i="4"/>
  <c r="BG118" i="4"/>
  <c r="BF118" i="4"/>
  <c r="T118" i="4"/>
  <c r="R118" i="4"/>
  <c r="P118" i="4"/>
  <c r="BK118" i="4"/>
  <c r="J118" i="4"/>
  <c r="BE118" i="4"/>
  <c r="BI117" i="4"/>
  <c r="BH117" i="4"/>
  <c r="BG117" i="4"/>
  <c r="BF117" i="4"/>
  <c r="T117" i="4"/>
  <c r="R117" i="4"/>
  <c r="P117" i="4"/>
  <c r="BK117" i="4"/>
  <c r="J117" i="4"/>
  <c r="BE117" i="4" s="1"/>
  <c r="BI114" i="4"/>
  <c r="BH114" i="4"/>
  <c r="BG114" i="4"/>
  <c r="BF114" i="4"/>
  <c r="T114" i="4"/>
  <c r="R114" i="4"/>
  <c r="P114" i="4"/>
  <c r="BK114" i="4"/>
  <c r="J114" i="4"/>
  <c r="BE114" i="4"/>
  <c r="BI112" i="4"/>
  <c r="BH112" i="4"/>
  <c r="BG112" i="4"/>
  <c r="BF112" i="4"/>
  <c r="T112" i="4"/>
  <c r="R112" i="4"/>
  <c r="P112" i="4"/>
  <c r="BK112" i="4"/>
  <c r="BK101" i="4" s="1"/>
  <c r="J112" i="4"/>
  <c r="BE112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/>
  <c r="BI104" i="4"/>
  <c r="BH104" i="4"/>
  <c r="BG104" i="4"/>
  <c r="BF104" i="4"/>
  <c r="T104" i="4"/>
  <c r="T101" i="4" s="1"/>
  <c r="R104" i="4"/>
  <c r="P104" i="4"/>
  <c r="BK104" i="4"/>
  <c r="J104" i="4"/>
  <c r="BE104" i="4" s="1"/>
  <c r="BI102" i="4"/>
  <c r="BH102" i="4"/>
  <c r="BG102" i="4"/>
  <c r="BF102" i="4"/>
  <c r="T102" i="4"/>
  <c r="R102" i="4"/>
  <c r="P102" i="4"/>
  <c r="BK102" i="4"/>
  <c r="J102" i="4"/>
  <c r="BE102" i="4" s="1"/>
  <c r="BI98" i="4"/>
  <c r="BH98" i="4"/>
  <c r="BG98" i="4"/>
  <c r="BF98" i="4"/>
  <c r="F34" i="4" s="1"/>
  <c r="BA57" i="1" s="1"/>
  <c r="T98" i="4"/>
  <c r="R98" i="4"/>
  <c r="P98" i="4"/>
  <c r="BK98" i="4"/>
  <c r="J98" i="4"/>
  <c r="BE98" i="4" s="1"/>
  <c r="BI95" i="4"/>
  <c r="BH95" i="4"/>
  <c r="BG95" i="4"/>
  <c r="F35" i="4" s="1"/>
  <c r="BB57" i="1" s="1"/>
  <c r="BF95" i="4"/>
  <c r="T95" i="4"/>
  <c r="R95" i="4"/>
  <c r="P95" i="4"/>
  <c r="P88" i="4" s="1"/>
  <c r="P87" i="4" s="1"/>
  <c r="BK95" i="4"/>
  <c r="J95" i="4"/>
  <c r="BE95" i="4"/>
  <c r="BI93" i="4"/>
  <c r="BH93" i="4"/>
  <c r="BG93" i="4"/>
  <c r="BF93" i="4"/>
  <c r="T93" i="4"/>
  <c r="R93" i="4"/>
  <c r="P93" i="4"/>
  <c r="BK93" i="4"/>
  <c r="J93" i="4"/>
  <c r="BE93" i="4" s="1"/>
  <c r="BI91" i="4"/>
  <c r="BH91" i="4"/>
  <c r="F36" i="4" s="1"/>
  <c r="BC57" i="1" s="1"/>
  <c r="BG91" i="4"/>
  <c r="BF91" i="4"/>
  <c r="T91" i="4"/>
  <c r="R91" i="4"/>
  <c r="R88" i="4" s="1"/>
  <c r="R87" i="4" s="1"/>
  <c r="P91" i="4"/>
  <c r="BK91" i="4"/>
  <c r="J91" i="4"/>
  <c r="BE91" i="4"/>
  <c r="J33" i="4" s="1"/>
  <c r="AV57" i="1" s="1"/>
  <c r="BI89" i="4"/>
  <c r="BH89" i="4"/>
  <c r="BG89" i="4"/>
  <c r="BF89" i="4"/>
  <c r="T89" i="4"/>
  <c r="T88" i="4"/>
  <c r="T87" i="4"/>
  <c r="R89" i="4"/>
  <c r="P89" i="4"/>
  <c r="BK89" i="4"/>
  <c r="BK88" i="4"/>
  <c r="J89" i="4"/>
  <c r="BE89" i="4" s="1"/>
  <c r="J83" i="4"/>
  <c r="J82" i="4"/>
  <c r="F82" i="4"/>
  <c r="F80" i="4"/>
  <c r="E78" i="4"/>
  <c r="J55" i="4"/>
  <c r="J54" i="4"/>
  <c r="F54" i="4"/>
  <c r="F52" i="4"/>
  <c r="E50" i="4"/>
  <c r="J18" i="4"/>
  <c r="E18" i="4"/>
  <c r="F83" i="4" s="1"/>
  <c r="F55" i="4"/>
  <c r="J17" i="4"/>
  <c r="J12" i="4"/>
  <c r="J80" i="4" s="1"/>
  <c r="J52" i="4"/>
  <c r="E7" i="4"/>
  <c r="J37" i="3"/>
  <c r="J36" i="3"/>
  <c r="AY56" i="1" s="1"/>
  <c r="J35" i="3"/>
  <c r="AX56" i="1"/>
  <c r="BI524" i="3"/>
  <c r="BH524" i="3"/>
  <c r="BG524" i="3"/>
  <c r="BF524" i="3"/>
  <c r="T524" i="3"/>
  <c r="R524" i="3"/>
  <c r="P524" i="3"/>
  <c r="BK524" i="3"/>
  <c r="J524" i="3"/>
  <c r="BE524" i="3" s="1"/>
  <c r="BI519" i="3"/>
  <c r="BH519" i="3"/>
  <c r="BG519" i="3"/>
  <c r="BF519" i="3"/>
  <c r="T519" i="3"/>
  <c r="R519" i="3"/>
  <c r="P519" i="3"/>
  <c r="BK519" i="3"/>
  <c r="J519" i="3"/>
  <c r="BE519" i="3"/>
  <c r="BI517" i="3"/>
  <c r="BH517" i="3"/>
  <c r="BG517" i="3"/>
  <c r="BF517" i="3"/>
  <c r="T517" i="3"/>
  <c r="T474" i="3" s="1"/>
  <c r="R517" i="3"/>
  <c r="P517" i="3"/>
  <c r="BK517" i="3"/>
  <c r="J517" i="3"/>
  <c r="BE517" i="3" s="1"/>
  <c r="BI475" i="3"/>
  <c r="BH475" i="3"/>
  <c r="BG475" i="3"/>
  <c r="BF475" i="3"/>
  <c r="T475" i="3"/>
  <c r="R475" i="3"/>
  <c r="R474" i="3" s="1"/>
  <c r="P475" i="3"/>
  <c r="P474" i="3"/>
  <c r="BK475" i="3"/>
  <c r="J475" i="3"/>
  <c r="BE475" i="3"/>
  <c r="BI471" i="3"/>
  <c r="BH471" i="3"/>
  <c r="BG471" i="3"/>
  <c r="BF471" i="3"/>
  <c r="T471" i="3"/>
  <c r="R471" i="3"/>
  <c r="P471" i="3"/>
  <c r="BK471" i="3"/>
  <c r="J471" i="3"/>
  <c r="BE471" i="3"/>
  <c r="BI469" i="3"/>
  <c r="BH469" i="3"/>
  <c r="BG469" i="3"/>
  <c r="BF469" i="3"/>
  <c r="T469" i="3"/>
  <c r="R469" i="3"/>
  <c r="P469" i="3"/>
  <c r="BK469" i="3"/>
  <c r="J469" i="3"/>
  <c r="BE469" i="3" s="1"/>
  <c r="BI465" i="3"/>
  <c r="BH465" i="3"/>
  <c r="BG465" i="3"/>
  <c r="BF465" i="3"/>
  <c r="T465" i="3"/>
  <c r="R465" i="3"/>
  <c r="P465" i="3"/>
  <c r="BK465" i="3"/>
  <c r="J465" i="3"/>
  <c r="BE465" i="3"/>
  <c r="BI463" i="3"/>
  <c r="BH463" i="3"/>
  <c r="BG463" i="3"/>
  <c r="BF463" i="3"/>
  <c r="T463" i="3"/>
  <c r="R463" i="3"/>
  <c r="P463" i="3"/>
  <c r="BK463" i="3"/>
  <c r="J463" i="3"/>
  <c r="BE463" i="3" s="1"/>
  <c r="BI461" i="3"/>
  <c r="BH461" i="3"/>
  <c r="BG461" i="3"/>
  <c r="BF461" i="3"/>
  <c r="T461" i="3"/>
  <c r="R461" i="3"/>
  <c r="P461" i="3"/>
  <c r="BK461" i="3"/>
  <c r="J461" i="3"/>
  <c r="BE461" i="3"/>
  <c r="BI457" i="3"/>
  <c r="BH457" i="3"/>
  <c r="BG457" i="3"/>
  <c r="BF457" i="3"/>
  <c r="T457" i="3"/>
  <c r="R457" i="3"/>
  <c r="P457" i="3"/>
  <c r="BK457" i="3"/>
  <c r="J457" i="3"/>
  <c r="BE457" i="3" s="1"/>
  <c r="BI453" i="3"/>
  <c r="BH453" i="3"/>
  <c r="BG453" i="3"/>
  <c r="BF453" i="3"/>
  <c r="T453" i="3"/>
  <c r="R453" i="3"/>
  <c r="P453" i="3"/>
  <c r="BK453" i="3"/>
  <c r="J453" i="3"/>
  <c r="BE453" i="3"/>
  <c r="BI450" i="3"/>
  <c r="BH450" i="3"/>
  <c r="BG450" i="3"/>
  <c r="BF450" i="3"/>
  <c r="T450" i="3"/>
  <c r="T445" i="3" s="1"/>
  <c r="R450" i="3"/>
  <c r="P450" i="3"/>
  <c r="BK450" i="3"/>
  <c r="J450" i="3"/>
  <c r="BE450" i="3" s="1"/>
  <c r="BI446" i="3"/>
  <c r="BH446" i="3"/>
  <c r="BG446" i="3"/>
  <c r="BF446" i="3"/>
  <c r="T446" i="3"/>
  <c r="R446" i="3"/>
  <c r="P446" i="3"/>
  <c r="P445" i="3"/>
  <c r="BK446" i="3"/>
  <c r="J446" i="3"/>
  <c r="BE446" i="3"/>
  <c r="BI443" i="3"/>
  <c r="BH443" i="3"/>
  <c r="BG443" i="3"/>
  <c r="BF443" i="3"/>
  <c r="T443" i="3"/>
  <c r="R443" i="3"/>
  <c r="P443" i="3"/>
  <c r="BK443" i="3"/>
  <c r="J443" i="3"/>
  <c r="BE443" i="3"/>
  <c r="BI440" i="3"/>
  <c r="BH440" i="3"/>
  <c r="BG440" i="3"/>
  <c r="BF440" i="3"/>
  <c r="T440" i="3"/>
  <c r="R440" i="3"/>
  <c r="P440" i="3"/>
  <c r="BK440" i="3"/>
  <c r="J440" i="3"/>
  <c r="BE440" i="3" s="1"/>
  <c r="BI437" i="3"/>
  <c r="BH437" i="3"/>
  <c r="BG437" i="3"/>
  <c r="BF437" i="3"/>
  <c r="T437" i="3"/>
  <c r="R437" i="3"/>
  <c r="P437" i="3"/>
  <c r="BK437" i="3"/>
  <c r="J437" i="3"/>
  <c r="BE437" i="3"/>
  <c r="BI434" i="3"/>
  <c r="BH434" i="3"/>
  <c r="BG434" i="3"/>
  <c r="BF434" i="3"/>
  <c r="T434" i="3"/>
  <c r="R434" i="3"/>
  <c r="P434" i="3"/>
  <c r="BK434" i="3"/>
  <c r="J434" i="3"/>
  <c r="BE434" i="3" s="1"/>
  <c r="BI431" i="3"/>
  <c r="BH431" i="3"/>
  <c r="BG431" i="3"/>
  <c r="BF431" i="3"/>
  <c r="T431" i="3"/>
  <c r="R431" i="3"/>
  <c r="P431" i="3"/>
  <c r="P425" i="3" s="1"/>
  <c r="BK431" i="3"/>
  <c r="J431" i="3"/>
  <c r="BE431" i="3"/>
  <c r="BI429" i="3"/>
  <c r="BH429" i="3"/>
  <c r="BG429" i="3"/>
  <c r="BF429" i="3"/>
  <c r="T429" i="3"/>
  <c r="T425" i="3" s="1"/>
  <c r="R429" i="3"/>
  <c r="P429" i="3"/>
  <c r="BK429" i="3"/>
  <c r="J429" i="3"/>
  <c r="BE429" i="3" s="1"/>
  <c r="BI426" i="3"/>
  <c r="BH426" i="3"/>
  <c r="BG426" i="3"/>
  <c r="BF426" i="3"/>
  <c r="T426" i="3"/>
  <c r="R426" i="3"/>
  <c r="P426" i="3"/>
  <c r="BK426" i="3"/>
  <c r="J426" i="3"/>
  <c r="BE426" i="3"/>
  <c r="BI423" i="3"/>
  <c r="BH423" i="3"/>
  <c r="BG423" i="3"/>
  <c r="BF423" i="3"/>
  <c r="T423" i="3"/>
  <c r="R423" i="3"/>
  <c r="P423" i="3"/>
  <c r="BK423" i="3"/>
  <c r="J423" i="3"/>
  <c r="BE423" i="3"/>
  <c r="BI421" i="3"/>
  <c r="BH421" i="3"/>
  <c r="BG421" i="3"/>
  <c r="BF421" i="3"/>
  <c r="T421" i="3"/>
  <c r="R421" i="3"/>
  <c r="P421" i="3"/>
  <c r="BK421" i="3"/>
  <c r="J421" i="3"/>
  <c r="BE421" i="3" s="1"/>
  <c r="BI418" i="3"/>
  <c r="BH418" i="3"/>
  <c r="BG418" i="3"/>
  <c r="BF418" i="3"/>
  <c r="T418" i="3"/>
  <c r="R418" i="3"/>
  <c r="P418" i="3"/>
  <c r="BK418" i="3"/>
  <c r="J418" i="3"/>
  <c r="BE418" i="3"/>
  <c r="BI415" i="3"/>
  <c r="BH415" i="3"/>
  <c r="BG415" i="3"/>
  <c r="BF415" i="3"/>
  <c r="T415" i="3"/>
  <c r="R415" i="3"/>
  <c r="P415" i="3"/>
  <c r="BK415" i="3"/>
  <c r="J415" i="3"/>
  <c r="BE415" i="3" s="1"/>
  <c r="BI410" i="3"/>
  <c r="BH410" i="3"/>
  <c r="BG410" i="3"/>
  <c r="BF410" i="3"/>
  <c r="T410" i="3"/>
  <c r="R410" i="3"/>
  <c r="P410" i="3"/>
  <c r="BK410" i="3"/>
  <c r="J410" i="3"/>
  <c r="BE410" i="3"/>
  <c r="BI407" i="3"/>
  <c r="BH407" i="3"/>
  <c r="BG407" i="3"/>
  <c r="BF407" i="3"/>
  <c r="T407" i="3"/>
  <c r="R407" i="3"/>
  <c r="P407" i="3"/>
  <c r="BK407" i="3"/>
  <c r="J407" i="3"/>
  <c r="BE407" i="3" s="1"/>
  <c r="BI405" i="3"/>
  <c r="BH405" i="3"/>
  <c r="BG405" i="3"/>
  <c r="BF405" i="3"/>
  <c r="T405" i="3"/>
  <c r="R405" i="3"/>
  <c r="P405" i="3"/>
  <c r="BK405" i="3"/>
  <c r="J405" i="3"/>
  <c r="BE405" i="3"/>
  <c r="BI402" i="3"/>
  <c r="BH402" i="3"/>
  <c r="BG402" i="3"/>
  <c r="BF402" i="3"/>
  <c r="T402" i="3"/>
  <c r="R402" i="3"/>
  <c r="P402" i="3"/>
  <c r="BK402" i="3"/>
  <c r="J402" i="3"/>
  <c r="BE402" i="3" s="1"/>
  <c r="BI397" i="3"/>
  <c r="BH397" i="3"/>
  <c r="BG397" i="3"/>
  <c r="BF397" i="3"/>
  <c r="T397" i="3"/>
  <c r="R397" i="3"/>
  <c r="R377" i="3" s="1"/>
  <c r="P397" i="3"/>
  <c r="BK397" i="3"/>
  <c r="J397" i="3"/>
  <c r="BE397" i="3"/>
  <c r="BI378" i="3"/>
  <c r="BH378" i="3"/>
  <c r="BG378" i="3"/>
  <c r="BF378" i="3"/>
  <c r="T378" i="3"/>
  <c r="R378" i="3"/>
  <c r="P378" i="3"/>
  <c r="BK378" i="3"/>
  <c r="BK377" i="3"/>
  <c r="J377" i="3" s="1"/>
  <c r="J73" i="3" s="1"/>
  <c r="J378" i="3"/>
  <c r="BE378" i="3" s="1"/>
  <c r="BI375" i="3"/>
  <c r="BH375" i="3"/>
  <c r="BG375" i="3"/>
  <c r="BF375" i="3"/>
  <c r="T375" i="3"/>
  <c r="R375" i="3"/>
  <c r="P375" i="3"/>
  <c r="BK375" i="3"/>
  <c r="J375" i="3"/>
  <c r="BE375" i="3" s="1"/>
  <c r="BI373" i="3"/>
  <c r="BH373" i="3"/>
  <c r="BG373" i="3"/>
  <c r="BF373" i="3"/>
  <c r="T373" i="3"/>
  <c r="R373" i="3"/>
  <c r="P373" i="3"/>
  <c r="BK373" i="3"/>
  <c r="J373" i="3"/>
  <c r="BE373" i="3"/>
  <c r="BI371" i="3"/>
  <c r="BH371" i="3"/>
  <c r="BG371" i="3"/>
  <c r="BF371" i="3"/>
  <c r="T371" i="3"/>
  <c r="R371" i="3"/>
  <c r="P371" i="3"/>
  <c r="BK371" i="3"/>
  <c r="J371" i="3"/>
  <c r="BE371" i="3" s="1"/>
  <c r="BI369" i="3"/>
  <c r="BH369" i="3"/>
  <c r="BG369" i="3"/>
  <c r="BF369" i="3"/>
  <c r="T369" i="3"/>
  <c r="R369" i="3"/>
  <c r="P369" i="3"/>
  <c r="BK369" i="3"/>
  <c r="J369" i="3"/>
  <c r="BE369" i="3"/>
  <c r="BI367" i="3"/>
  <c r="BH367" i="3"/>
  <c r="BG367" i="3"/>
  <c r="BF367" i="3"/>
  <c r="T367" i="3"/>
  <c r="R367" i="3"/>
  <c r="P367" i="3"/>
  <c r="BK367" i="3"/>
  <c r="J367" i="3"/>
  <c r="BE367" i="3" s="1"/>
  <c r="BI365" i="3"/>
  <c r="BH365" i="3"/>
  <c r="BG365" i="3"/>
  <c r="BF365" i="3"/>
  <c r="T365" i="3"/>
  <c r="R365" i="3"/>
  <c r="P365" i="3"/>
  <c r="BK365" i="3"/>
  <c r="J365" i="3"/>
  <c r="BE365" i="3"/>
  <c r="BI363" i="3"/>
  <c r="BH363" i="3"/>
  <c r="BG363" i="3"/>
  <c r="BF363" i="3"/>
  <c r="T363" i="3"/>
  <c r="R363" i="3"/>
  <c r="P363" i="3"/>
  <c r="BK363" i="3"/>
  <c r="J363" i="3"/>
  <c r="BE363" i="3" s="1"/>
  <c r="BI361" i="3"/>
  <c r="BH361" i="3"/>
  <c r="BG361" i="3"/>
  <c r="BF361" i="3"/>
  <c r="T361" i="3"/>
  <c r="R361" i="3"/>
  <c r="P361" i="3"/>
  <c r="BK361" i="3"/>
  <c r="J361" i="3"/>
  <c r="BE361" i="3"/>
  <c r="BI359" i="3"/>
  <c r="BH359" i="3"/>
  <c r="BG359" i="3"/>
  <c r="BF359" i="3"/>
  <c r="T359" i="3"/>
  <c r="R359" i="3"/>
  <c r="P359" i="3"/>
  <c r="BK359" i="3"/>
  <c r="J359" i="3"/>
  <c r="BE359" i="3" s="1"/>
  <c r="BI357" i="3"/>
  <c r="BH357" i="3"/>
  <c r="BG357" i="3"/>
  <c r="BF357" i="3"/>
  <c r="T357" i="3"/>
  <c r="R357" i="3"/>
  <c r="P357" i="3"/>
  <c r="BK357" i="3"/>
  <c r="J357" i="3"/>
  <c r="BE357" i="3"/>
  <c r="BI355" i="3"/>
  <c r="BH355" i="3"/>
  <c r="BG355" i="3"/>
  <c r="BF355" i="3"/>
  <c r="T355" i="3"/>
  <c r="R355" i="3"/>
  <c r="P355" i="3"/>
  <c r="BK355" i="3"/>
  <c r="J355" i="3"/>
  <c r="BE355" i="3" s="1"/>
  <c r="BI353" i="3"/>
  <c r="BH353" i="3"/>
  <c r="BG353" i="3"/>
  <c r="BF353" i="3"/>
  <c r="T353" i="3"/>
  <c r="R353" i="3"/>
  <c r="P353" i="3"/>
  <c r="BK353" i="3"/>
  <c r="J353" i="3"/>
  <c r="BE353" i="3"/>
  <c r="BI351" i="3"/>
  <c r="BH351" i="3"/>
  <c r="BG351" i="3"/>
  <c r="BF351" i="3"/>
  <c r="T351" i="3"/>
  <c r="R351" i="3"/>
  <c r="P351" i="3"/>
  <c r="BK351" i="3"/>
  <c r="J351" i="3"/>
  <c r="BE351" i="3" s="1"/>
  <c r="BI349" i="3"/>
  <c r="BH349" i="3"/>
  <c r="BG349" i="3"/>
  <c r="BF349" i="3"/>
  <c r="T349" i="3"/>
  <c r="R349" i="3"/>
  <c r="P349" i="3"/>
  <c r="BK349" i="3"/>
  <c r="J349" i="3"/>
  <c r="BE349" i="3"/>
  <c r="BI347" i="3"/>
  <c r="BH347" i="3"/>
  <c r="BG347" i="3"/>
  <c r="BF347" i="3"/>
  <c r="T347" i="3"/>
  <c r="R347" i="3"/>
  <c r="P347" i="3"/>
  <c r="BK347" i="3"/>
  <c r="J347" i="3"/>
  <c r="BE347" i="3" s="1"/>
  <c r="BI345" i="3"/>
  <c r="BH345" i="3"/>
  <c r="BG345" i="3"/>
  <c r="BF345" i="3"/>
  <c r="T345" i="3"/>
  <c r="R345" i="3"/>
  <c r="P345" i="3"/>
  <c r="P340" i="3" s="1"/>
  <c r="BK345" i="3"/>
  <c r="J345" i="3"/>
  <c r="BE345" i="3"/>
  <c r="BI343" i="3"/>
  <c r="BH343" i="3"/>
  <c r="BG343" i="3"/>
  <c r="BF343" i="3"/>
  <c r="T343" i="3"/>
  <c r="T340" i="3" s="1"/>
  <c r="R343" i="3"/>
  <c r="P343" i="3"/>
  <c r="BK343" i="3"/>
  <c r="J343" i="3"/>
  <c r="BE343" i="3" s="1"/>
  <c r="BI341" i="3"/>
  <c r="BH341" i="3"/>
  <c r="BG341" i="3"/>
  <c r="BF341" i="3"/>
  <c r="T341" i="3"/>
  <c r="R341" i="3"/>
  <c r="P341" i="3"/>
  <c r="BK341" i="3"/>
  <c r="J341" i="3"/>
  <c r="BE341" i="3"/>
  <c r="BI338" i="3"/>
  <c r="BH338" i="3"/>
  <c r="BG338" i="3"/>
  <c r="BF338" i="3"/>
  <c r="T338" i="3"/>
  <c r="R338" i="3"/>
  <c r="P338" i="3"/>
  <c r="BK338" i="3"/>
  <c r="J338" i="3"/>
  <c r="BE338" i="3"/>
  <c r="BI336" i="3"/>
  <c r="BH336" i="3"/>
  <c r="BG336" i="3"/>
  <c r="BF336" i="3"/>
  <c r="T336" i="3"/>
  <c r="T333" i="3" s="1"/>
  <c r="R336" i="3"/>
  <c r="P336" i="3"/>
  <c r="BK336" i="3"/>
  <c r="J336" i="3"/>
  <c r="BE336" i="3" s="1"/>
  <c r="BI334" i="3"/>
  <c r="BH334" i="3"/>
  <c r="BG334" i="3"/>
  <c r="BF334" i="3"/>
  <c r="T334" i="3"/>
  <c r="R334" i="3"/>
  <c r="R333" i="3" s="1"/>
  <c r="P334" i="3"/>
  <c r="P333" i="3"/>
  <c r="BK334" i="3"/>
  <c r="J334" i="3"/>
  <c r="BE334" i="3"/>
  <c r="BI331" i="3"/>
  <c r="BH331" i="3"/>
  <c r="BG331" i="3"/>
  <c r="BF331" i="3"/>
  <c r="T331" i="3"/>
  <c r="R331" i="3"/>
  <c r="P331" i="3"/>
  <c r="BK331" i="3"/>
  <c r="J331" i="3"/>
  <c r="BE331" i="3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R305" i="3" s="1"/>
  <c r="P326" i="3"/>
  <c r="BK326" i="3"/>
  <c r="J326" i="3"/>
  <c r="BE326" i="3"/>
  <c r="BI321" i="3"/>
  <c r="BH321" i="3"/>
  <c r="BG321" i="3"/>
  <c r="BF321" i="3"/>
  <c r="T321" i="3"/>
  <c r="R321" i="3"/>
  <c r="P321" i="3"/>
  <c r="BK321" i="3"/>
  <c r="BK305" i="3" s="1"/>
  <c r="J305" i="3" s="1"/>
  <c r="J70" i="3" s="1"/>
  <c r="J321" i="3"/>
  <c r="BE321" i="3" s="1"/>
  <c r="BI315" i="3"/>
  <c r="BH315" i="3"/>
  <c r="BG315" i="3"/>
  <c r="BF315" i="3"/>
  <c r="T315" i="3"/>
  <c r="R315" i="3"/>
  <c r="P315" i="3"/>
  <c r="BK315" i="3"/>
  <c r="J315" i="3"/>
  <c r="BE315" i="3"/>
  <c r="BI313" i="3"/>
  <c r="BH313" i="3"/>
  <c r="BG313" i="3"/>
  <c r="BF313" i="3"/>
  <c r="T313" i="3"/>
  <c r="R313" i="3"/>
  <c r="P313" i="3"/>
  <c r="BK313" i="3"/>
  <c r="J313" i="3"/>
  <c r="BE313" i="3" s="1"/>
  <c r="BI308" i="3"/>
  <c r="BH308" i="3"/>
  <c r="BG308" i="3"/>
  <c r="BF308" i="3"/>
  <c r="T308" i="3"/>
  <c r="R308" i="3"/>
  <c r="P308" i="3"/>
  <c r="BK308" i="3"/>
  <c r="J308" i="3"/>
  <c r="BE308" i="3"/>
  <c r="BI306" i="3"/>
  <c r="BH306" i="3"/>
  <c r="BG306" i="3"/>
  <c r="BF306" i="3"/>
  <c r="T306" i="3"/>
  <c r="T305" i="3" s="1"/>
  <c r="R306" i="3"/>
  <c r="P306" i="3"/>
  <c r="P305" i="3" s="1"/>
  <c r="BK306" i="3"/>
  <c r="J306" i="3"/>
  <c r="BE306" i="3" s="1"/>
  <c r="BI303" i="3"/>
  <c r="BH303" i="3"/>
  <c r="BG303" i="3"/>
  <c r="BF303" i="3"/>
  <c r="T303" i="3"/>
  <c r="T302" i="3"/>
  <c r="R303" i="3"/>
  <c r="R302" i="3"/>
  <c r="P303" i="3"/>
  <c r="P302" i="3"/>
  <c r="BK303" i="3"/>
  <c r="BK302" i="3"/>
  <c r="J302" i="3"/>
  <c r="J69" i="3" s="1"/>
  <c r="J303" i="3"/>
  <c r="BE303" i="3" s="1"/>
  <c r="BI300" i="3"/>
  <c r="BH300" i="3"/>
  <c r="BG300" i="3"/>
  <c r="BF300" i="3"/>
  <c r="T300" i="3"/>
  <c r="T297" i="3" s="1"/>
  <c r="R300" i="3"/>
  <c r="P300" i="3"/>
  <c r="BK300" i="3"/>
  <c r="J300" i="3"/>
  <c r="BE300" i="3"/>
  <c r="BI298" i="3"/>
  <c r="BH298" i="3"/>
  <c r="BG298" i="3"/>
  <c r="BF298" i="3"/>
  <c r="T298" i="3"/>
  <c r="R298" i="3"/>
  <c r="R297" i="3"/>
  <c r="P298" i="3"/>
  <c r="P297" i="3"/>
  <c r="BK298" i="3"/>
  <c r="BK297" i="3"/>
  <c r="J297" i="3" s="1"/>
  <c r="J68" i="3" s="1"/>
  <c r="J298" i="3"/>
  <c r="BE298" i="3" s="1"/>
  <c r="BI295" i="3"/>
  <c r="BH295" i="3"/>
  <c r="BG295" i="3"/>
  <c r="BF295" i="3"/>
  <c r="T295" i="3"/>
  <c r="R295" i="3"/>
  <c r="P295" i="3"/>
  <c r="BK295" i="3"/>
  <c r="J295" i="3"/>
  <c r="BE295" i="3"/>
  <c r="BI292" i="3"/>
  <c r="BH292" i="3"/>
  <c r="BG292" i="3"/>
  <c r="BF292" i="3"/>
  <c r="T292" i="3"/>
  <c r="R292" i="3"/>
  <c r="P292" i="3"/>
  <c r="BK292" i="3"/>
  <c r="J292" i="3"/>
  <c r="BE292" i="3"/>
  <c r="BI289" i="3"/>
  <c r="BH289" i="3"/>
  <c r="BG289" i="3"/>
  <c r="BF289" i="3"/>
  <c r="T289" i="3"/>
  <c r="R289" i="3"/>
  <c r="P289" i="3"/>
  <c r="BK289" i="3"/>
  <c r="J289" i="3"/>
  <c r="BE289" i="3"/>
  <c r="BI273" i="3"/>
  <c r="BH273" i="3"/>
  <c r="BG273" i="3"/>
  <c r="BF273" i="3"/>
  <c r="T273" i="3"/>
  <c r="T272" i="3"/>
  <c r="R273" i="3"/>
  <c r="R272" i="3"/>
  <c r="P273" i="3"/>
  <c r="P272" i="3"/>
  <c r="BK273" i="3"/>
  <c r="J273" i="3"/>
  <c r="BE273" i="3"/>
  <c r="BI269" i="3"/>
  <c r="BH269" i="3"/>
  <c r="BG269" i="3"/>
  <c r="BF269" i="3"/>
  <c r="T269" i="3"/>
  <c r="T268" i="3"/>
  <c r="R269" i="3"/>
  <c r="R268" i="3"/>
  <c r="P269" i="3"/>
  <c r="P268" i="3"/>
  <c r="BK269" i="3"/>
  <c r="BK268" i="3"/>
  <c r="J268" i="3" s="1"/>
  <c r="J65" i="3" s="1"/>
  <c r="J269" i="3"/>
  <c r="BE269" i="3"/>
  <c r="BI266" i="3"/>
  <c r="BH266" i="3"/>
  <c r="BG266" i="3"/>
  <c r="BF266" i="3"/>
  <c r="T266" i="3"/>
  <c r="R266" i="3"/>
  <c r="P266" i="3"/>
  <c r="BK266" i="3"/>
  <c r="J266" i="3"/>
  <c r="BE266" i="3"/>
  <c r="BI263" i="3"/>
  <c r="BH263" i="3"/>
  <c r="BG263" i="3"/>
  <c r="BF263" i="3"/>
  <c r="T263" i="3"/>
  <c r="R263" i="3"/>
  <c r="P263" i="3"/>
  <c r="BK263" i="3"/>
  <c r="J263" i="3"/>
  <c r="BE263" i="3"/>
  <c r="BI261" i="3"/>
  <c r="BH261" i="3"/>
  <c r="BG261" i="3"/>
  <c r="BF261" i="3"/>
  <c r="T261" i="3"/>
  <c r="R261" i="3"/>
  <c r="P261" i="3"/>
  <c r="BK261" i="3"/>
  <c r="J261" i="3"/>
  <c r="BE261" i="3"/>
  <c r="BI259" i="3"/>
  <c r="BH259" i="3"/>
  <c r="BG259" i="3"/>
  <c r="BF259" i="3"/>
  <c r="T259" i="3"/>
  <c r="R259" i="3"/>
  <c r="P259" i="3"/>
  <c r="BK259" i="3"/>
  <c r="J259" i="3"/>
  <c r="BE259" i="3"/>
  <c r="BI257" i="3"/>
  <c r="BH257" i="3"/>
  <c r="BG257" i="3"/>
  <c r="BF257" i="3"/>
  <c r="T257" i="3"/>
  <c r="T256" i="3" s="1"/>
  <c r="R257" i="3"/>
  <c r="R256" i="3"/>
  <c r="P257" i="3"/>
  <c r="P256" i="3" s="1"/>
  <c r="BK257" i="3"/>
  <c r="BK256" i="3"/>
  <c r="J256" i="3"/>
  <c r="J64" i="3" s="1"/>
  <c r="J257" i="3"/>
  <c r="BE257" i="3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/>
  <c r="BI242" i="3"/>
  <c r="BH242" i="3"/>
  <c r="BG242" i="3"/>
  <c r="BF242" i="3"/>
  <c r="T242" i="3"/>
  <c r="R242" i="3"/>
  <c r="P242" i="3"/>
  <c r="BK242" i="3"/>
  <c r="J242" i="3"/>
  <c r="BE242" i="3" s="1"/>
  <c r="BI238" i="3"/>
  <c r="BH238" i="3"/>
  <c r="BG238" i="3"/>
  <c r="BF238" i="3"/>
  <c r="T238" i="3"/>
  <c r="R238" i="3"/>
  <c r="P238" i="3"/>
  <c r="BK238" i="3"/>
  <c r="J238" i="3"/>
  <c r="BE238" i="3"/>
  <c r="BI234" i="3"/>
  <c r="BH234" i="3"/>
  <c r="BG234" i="3"/>
  <c r="BF234" i="3"/>
  <c r="T234" i="3"/>
  <c r="R234" i="3"/>
  <c r="P234" i="3"/>
  <c r="BK234" i="3"/>
  <c r="J234" i="3"/>
  <c r="BE234" i="3" s="1"/>
  <c r="BI231" i="3"/>
  <c r="BH231" i="3"/>
  <c r="BG231" i="3"/>
  <c r="BF231" i="3"/>
  <c r="T231" i="3"/>
  <c r="R231" i="3"/>
  <c r="P231" i="3"/>
  <c r="BK231" i="3"/>
  <c r="J231" i="3"/>
  <c r="BE231" i="3"/>
  <c r="BI228" i="3"/>
  <c r="BH228" i="3"/>
  <c r="BG228" i="3"/>
  <c r="BF228" i="3"/>
  <c r="T228" i="3"/>
  <c r="R228" i="3"/>
  <c r="P228" i="3"/>
  <c r="BK228" i="3"/>
  <c r="J228" i="3"/>
  <c r="BE228" i="3" s="1"/>
  <c r="BI211" i="3"/>
  <c r="BH211" i="3"/>
  <c r="BG211" i="3"/>
  <c r="BF211" i="3"/>
  <c r="T211" i="3"/>
  <c r="R211" i="3"/>
  <c r="P211" i="3"/>
  <c r="BK211" i="3"/>
  <c r="J211" i="3"/>
  <c r="BE211" i="3"/>
  <c r="BI209" i="3"/>
  <c r="BH209" i="3"/>
  <c r="BG209" i="3"/>
  <c r="BF209" i="3"/>
  <c r="T209" i="3"/>
  <c r="R209" i="3"/>
  <c r="P209" i="3"/>
  <c r="BK209" i="3"/>
  <c r="J209" i="3"/>
  <c r="BE209" i="3" s="1"/>
  <c r="BI201" i="3"/>
  <c r="BH201" i="3"/>
  <c r="BG201" i="3"/>
  <c r="BF201" i="3"/>
  <c r="T201" i="3"/>
  <c r="R201" i="3"/>
  <c r="P201" i="3"/>
  <c r="P196" i="3" s="1"/>
  <c r="BK201" i="3"/>
  <c r="J201" i="3"/>
  <c r="BE201" i="3"/>
  <c r="BI199" i="3"/>
  <c r="BH199" i="3"/>
  <c r="BG199" i="3"/>
  <c r="BF199" i="3"/>
  <c r="T199" i="3"/>
  <c r="T196" i="3" s="1"/>
  <c r="R199" i="3"/>
  <c r="P199" i="3"/>
  <c r="BK199" i="3"/>
  <c r="J199" i="3"/>
  <c r="BE199" i="3" s="1"/>
  <c r="BI197" i="3"/>
  <c r="BH197" i="3"/>
  <c r="BG197" i="3"/>
  <c r="BF197" i="3"/>
  <c r="T197" i="3"/>
  <c r="R197" i="3"/>
  <c r="R196" i="3" s="1"/>
  <c r="P197" i="3"/>
  <c r="BK197" i="3"/>
  <c r="BK196" i="3" s="1"/>
  <c r="J196" i="3" s="1"/>
  <c r="J63" i="3" s="1"/>
  <c r="J197" i="3"/>
  <c r="BE197" i="3"/>
  <c r="BI194" i="3"/>
  <c r="BH194" i="3"/>
  <c r="BG194" i="3"/>
  <c r="BF194" i="3"/>
  <c r="T194" i="3"/>
  <c r="R194" i="3"/>
  <c r="P194" i="3"/>
  <c r="BK194" i="3"/>
  <c r="J194" i="3"/>
  <c r="BE194" i="3"/>
  <c r="BI192" i="3"/>
  <c r="BH192" i="3"/>
  <c r="BG192" i="3"/>
  <c r="BF192" i="3"/>
  <c r="T192" i="3"/>
  <c r="R192" i="3"/>
  <c r="P192" i="3"/>
  <c r="BK192" i="3"/>
  <c r="J192" i="3"/>
  <c r="BE192" i="3" s="1"/>
  <c r="BI190" i="3"/>
  <c r="BH190" i="3"/>
  <c r="BG190" i="3"/>
  <c r="BF190" i="3"/>
  <c r="T190" i="3"/>
  <c r="R190" i="3"/>
  <c r="P190" i="3"/>
  <c r="BK190" i="3"/>
  <c r="J190" i="3"/>
  <c r="BE190" i="3"/>
  <c r="BI187" i="3"/>
  <c r="BH187" i="3"/>
  <c r="BG187" i="3"/>
  <c r="BF187" i="3"/>
  <c r="T187" i="3"/>
  <c r="R187" i="3"/>
  <c r="P187" i="3"/>
  <c r="BK187" i="3"/>
  <c r="J187" i="3"/>
  <c r="BE187" i="3" s="1"/>
  <c r="BI182" i="3"/>
  <c r="BH182" i="3"/>
  <c r="BG182" i="3"/>
  <c r="BF182" i="3"/>
  <c r="T182" i="3"/>
  <c r="R182" i="3"/>
  <c r="P182" i="3"/>
  <c r="BK182" i="3"/>
  <c r="J182" i="3"/>
  <c r="BE182" i="3"/>
  <c r="BI175" i="3"/>
  <c r="BH175" i="3"/>
  <c r="BG175" i="3"/>
  <c r="BF175" i="3"/>
  <c r="T175" i="3"/>
  <c r="R175" i="3"/>
  <c r="P175" i="3"/>
  <c r="BK175" i="3"/>
  <c r="J175" i="3"/>
  <c r="BE175" i="3" s="1"/>
  <c r="BI173" i="3"/>
  <c r="BH173" i="3"/>
  <c r="BG173" i="3"/>
  <c r="BF173" i="3"/>
  <c r="T173" i="3"/>
  <c r="R173" i="3"/>
  <c r="P173" i="3"/>
  <c r="BK173" i="3"/>
  <c r="J173" i="3"/>
  <c r="BE173" i="3"/>
  <c r="BI171" i="3"/>
  <c r="BH171" i="3"/>
  <c r="BG171" i="3"/>
  <c r="BF171" i="3"/>
  <c r="T171" i="3"/>
  <c r="R171" i="3"/>
  <c r="P171" i="3"/>
  <c r="BK171" i="3"/>
  <c r="J171" i="3"/>
  <c r="BE171" i="3" s="1"/>
  <c r="BI167" i="3"/>
  <c r="BH167" i="3"/>
  <c r="BG167" i="3"/>
  <c r="BF167" i="3"/>
  <c r="T167" i="3"/>
  <c r="R167" i="3"/>
  <c r="P167" i="3"/>
  <c r="BK167" i="3"/>
  <c r="J167" i="3"/>
  <c r="BE167" i="3"/>
  <c r="BI163" i="3"/>
  <c r="BH163" i="3"/>
  <c r="BG163" i="3"/>
  <c r="BF163" i="3"/>
  <c r="T163" i="3"/>
  <c r="R163" i="3"/>
  <c r="P163" i="3"/>
  <c r="BK163" i="3"/>
  <c r="J163" i="3"/>
  <c r="BE163" i="3" s="1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 s="1"/>
  <c r="BI157" i="3"/>
  <c r="BH157" i="3"/>
  <c r="BG157" i="3"/>
  <c r="BF157" i="3"/>
  <c r="T157" i="3"/>
  <c r="R157" i="3"/>
  <c r="P157" i="3"/>
  <c r="BK157" i="3"/>
  <c r="J157" i="3"/>
  <c r="BE157" i="3"/>
  <c r="BI144" i="3"/>
  <c r="BH144" i="3"/>
  <c r="BG144" i="3"/>
  <c r="BF144" i="3"/>
  <c r="T144" i="3"/>
  <c r="R144" i="3"/>
  <c r="P144" i="3"/>
  <c r="BK144" i="3"/>
  <c r="J144" i="3"/>
  <c r="BE144" i="3" s="1"/>
  <c r="BI136" i="3"/>
  <c r="BH136" i="3"/>
  <c r="BG136" i="3"/>
  <c r="BF136" i="3"/>
  <c r="T136" i="3"/>
  <c r="R136" i="3"/>
  <c r="P136" i="3"/>
  <c r="BK136" i="3"/>
  <c r="J136" i="3"/>
  <c r="BE136" i="3"/>
  <c r="BI132" i="3"/>
  <c r="BH132" i="3"/>
  <c r="BG132" i="3"/>
  <c r="BF132" i="3"/>
  <c r="T132" i="3"/>
  <c r="R132" i="3"/>
  <c r="P132" i="3"/>
  <c r="BK132" i="3"/>
  <c r="J132" i="3"/>
  <c r="BE132" i="3" s="1"/>
  <c r="BI128" i="3"/>
  <c r="BH128" i="3"/>
  <c r="BG128" i="3"/>
  <c r="BF128" i="3"/>
  <c r="T128" i="3"/>
  <c r="R128" i="3"/>
  <c r="P128" i="3"/>
  <c r="BK128" i="3"/>
  <c r="J128" i="3"/>
  <c r="BE128" i="3"/>
  <c r="BI126" i="3"/>
  <c r="BH126" i="3"/>
  <c r="BG126" i="3"/>
  <c r="BF126" i="3"/>
  <c r="T126" i="3"/>
  <c r="R126" i="3"/>
  <c r="P126" i="3"/>
  <c r="BK126" i="3"/>
  <c r="J126" i="3"/>
  <c r="BE126" i="3" s="1"/>
  <c r="BI110" i="3"/>
  <c r="BH110" i="3"/>
  <c r="F36" i="3" s="1"/>
  <c r="BC56" i="1" s="1"/>
  <c r="BG110" i="3"/>
  <c r="BF110" i="3"/>
  <c r="T110" i="3"/>
  <c r="R110" i="3"/>
  <c r="P110" i="3"/>
  <c r="BK110" i="3"/>
  <c r="J110" i="3"/>
  <c r="BE110" i="3"/>
  <c r="BI107" i="3"/>
  <c r="BH107" i="3"/>
  <c r="BG107" i="3"/>
  <c r="BF107" i="3"/>
  <c r="T107" i="3"/>
  <c r="T106" i="3" s="1"/>
  <c r="R107" i="3"/>
  <c r="R106" i="3"/>
  <c r="P107" i="3"/>
  <c r="P106" i="3" s="1"/>
  <c r="BK107" i="3"/>
  <c r="BK106" i="3"/>
  <c r="J106" i="3"/>
  <c r="J62" i="3" s="1"/>
  <c r="J107" i="3"/>
  <c r="BE107" i="3"/>
  <c r="BI102" i="3"/>
  <c r="F37" i="3" s="1"/>
  <c r="BD56" i="1" s="1"/>
  <c r="BH102" i="3"/>
  <c r="BG102" i="3"/>
  <c r="BF102" i="3"/>
  <c r="T102" i="3"/>
  <c r="R102" i="3"/>
  <c r="P102" i="3"/>
  <c r="BK102" i="3"/>
  <c r="BK98" i="3" s="1"/>
  <c r="J102" i="3"/>
  <c r="BE102" i="3" s="1"/>
  <c r="BI99" i="3"/>
  <c r="BH99" i="3"/>
  <c r="BG99" i="3"/>
  <c r="F35" i="3" s="1"/>
  <c r="BB56" i="1" s="1"/>
  <c r="BF99" i="3"/>
  <c r="F34" i="3" s="1"/>
  <c r="BA56" i="1" s="1"/>
  <c r="J34" i="3"/>
  <c r="AW56" i="1" s="1"/>
  <c r="T99" i="3"/>
  <c r="T98" i="3" s="1"/>
  <c r="R99" i="3"/>
  <c r="R98" i="3" s="1"/>
  <c r="R97" i="3" s="1"/>
  <c r="P99" i="3"/>
  <c r="P98" i="3" s="1"/>
  <c r="P97" i="3" s="1"/>
  <c r="BK99" i="3"/>
  <c r="J99" i="3"/>
  <c r="BE99" i="3"/>
  <c r="J93" i="3"/>
  <c r="J92" i="3"/>
  <c r="F92" i="3"/>
  <c r="F90" i="3"/>
  <c r="E88" i="3"/>
  <c r="J55" i="3"/>
  <c r="J54" i="3"/>
  <c r="F54" i="3"/>
  <c r="F52" i="3"/>
  <c r="E50" i="3"/>
  <c r="J18" i="3"/>
  <c r="E18" i="3"/>
  <c r="F55" i="3" s="1"/>
  <c r="F93" i="3"/>
  <c r="J17" i="3"/>
  <c r="J12" i="3"/>
  <c r="J52" i="3" s="1"/>
  <c r="J90" i="3"/>
  <c r="E7" i="3"/>
  <c r="E86" i="3"/>
  <c r="E48" i="3"/>
  <c r="J37" i="2"/>
  <c r="J36" i="2"/>
  <c r="AY55" i="1"/>
  <c r="J35" i="2"/>
  <c r="AX55" i="1" s="1"/>
  <c r="BI100" i="2"/>
  <c r="BH100" i="2"/>
  <c r="BG100" i="2"/>
  <c r="BF100" i="2"/>
  <c r="T100" i="2"/>
  <c r="T99" i="2"/>
  <c r="R100" i="2"/>
  <c r="R99" i="2" s="1"/>
  <c r="P100" i="2"/>
  <c r="P99" i="2"/>
  <c r="BK100" i="2"/>
  <c r="BK99" i="2" s="1"/>
  <c r="J99" i="2" s="1"/>
  <c r="J65" i="2" s="1"/>
  <c r="J100" i="2"/>
  <c r="BE100" i="2"/>
  <c r="BI97" i="2"/>
  <c r="BH97" i="2"/>
  <c r="BG97" i="2"/>
  <c r="BF97" i="2"/>
  <c r="T97" i="2"/>
  <c r="T96" i="2"/>
  <c r="R97" i="2"/>
  <c r="R96" i="2" s="1"/>
  <c r="P97" i="2"/>
  <c r="P96" i="2"/>
  <c r="BK97" i="2"/>
  <c r="BK96" i="2" s="1"/>
  <c r="J96" i="2" s="1"/>
  <c r="J64" i="2" s="1"/>
  <c r="J97" i="2"/>
  <c r="BE97" i="2"/>
  <c r="BI94" i="2"/>
  <c r="BH94" i="2"/>
  <c r="BG94" i="2"/>
  <c r="BF94" i="2"/>
  <c r="T94" i="2"/>
  <c r="T93" i="2"/>
  <c r="R94" i="2"/>
  <c r="R93" i="2" s="1"/>
  <c r="P94" i="2"/>
  <c r="P93" i="2"/>
  <c r="BK94" i="2"/>
  <c r="BK93" i="2" s="1"/>
  <c r="J93" i="2" s="1"/>
  <c r="J63" i="2" s="1"/>
  <c r="J94" i="2"/>
  <c r="BE94" i="2"/>
  <c r="BI91" i="2"/>
  <c r="BH91" i="2"/>
  <c r="F36" i="2" s="1"/>
  <c r="BC55" i="1" s="1"/>
  <c r="BC54" i="1" s="1"/>
  <c r="BG91" i="2"/>
  <c r="BF91" i="2"/>
  <c r="T91" i="2"/>
  <c r="T90" i="2"/>
  <c r="R91" i="2"/>
  <c r="R90" i="2" s="1"/>
  <c r="P91" i="2"/>
  <c r="P90" i="2"/>
  <c r="BK91" i="2"/>
  <c r="BK90" i="2" s="1"/>
  <c r="J91" i="2"/>
  <c r="BE91" i="2"/>
  <c r="BI88" i="2"/>
  <c r="F37" i="2"/>
  <c r="BD55" i="1"/>
  <c r="BH88" i="2"/>
  <c r="BG88" i="2"/>
  <c r="F35" i="2" s="1"/>
  <c r="BB55" i="1" s="1"/>
  <c r="BB54" i="1" s="1"/>
  <c r="BF88" i="2"/>
  <c r="F34" i="2" s="1"/>
  <c r="BA55" i="1" s="1"/>
  <c r="BA54" i="1" s="1"/>
  <c r="J34" i="2"/>
  <c r="AW55" i="1" s="1"/>
  <c r="T88" i="2"/>
  <c r="T87" i="2" s="1"/>
  <c r="T86" i="2" s="1"/>
  <c r="T85" i="2" s="1"/>
  <c r="R88" i="2"/>
  <c r="R87" i="2" s="1"/>
  <c r="R86" i="2" s="1"/>
  <c r="R85" i="2" s="1"/>
  <c r="P88" i="2"/>
  <c r="P87" i="2" s="1"/>
  <c r="P86" i="2" s="1"/>
  <c r="P85" i="2" s="1"/>
  <c r="AU55" i="1" s="1"/>
  <c r="BK88" i="2"/>
  <c r="BK87" i="2"/>
  <c r="J87" i="2"/>
  <c r="J61" i="2" s="1"/>
  <c r="J88" i="2"/>
  <c r="BE88" i="2"/>
  <c r="J33" i="2" s="1"/>
  <c r="AV55" i="1" s="1"/>
  <c r="AT55" i="1" s="1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F82" i="2"/>
  <c r="J17" i="2"/>
  <c r="J12" i="2"/>
  <c r="J52" i="2" s="1"/>
  <c r="J79" i="2"/>
  <c r="E7" i="2"/>
  <c r="E75" i="2"/>
  <c r="E48" i="2"/>
  <c r="AS54" i="1"/>
  <c r="L50" i="1"/>
  <c r="AM49" i="1"/>
  <c r="L49" i="1"/>
  <c r="AM47" i="1"/>
  <c r="L47" i="1"/>
  <c r="L45" i="1"/>
  <c r="L44" i="1"/>
  <c r="AW54" i="1" l="1"/>
  <c r="AK30" i="1" s="1"/>
  <c r="W30" i="1"/>
  <c r="AY54" i="1"/>
  <c r="W32" i="1"/>
  <c r="W31" i="1"/>
  <c r="AX54" i="1"/>
  <c r="J33" i="3"/>
  <c r="AV56" i="1" s="1"/>
  <c r="AT56" i="1" s="1"/>
  <c r="BK97" i="3"/>
  <c r="J98" i="3"/>
  <c r="J61" i="3" s="1"/>
  <c r="R86" i="4"/>
  <c r="J90" i="2"/>
  <c r="J62" i="2" s="1"/>
  <c r="BK86" i="2"/>
  <c r="T97" i="3"/>
  <c r="J101" i="4"/>
  <c r="J63" i="4" s="1"/>
  <c r="BK100" i="4"/>
  <c r="J100" i="4" s="1"/>
  <c r="J62" i="4" s="1"/>
  <c r="J88" i="4"/>
  <c r="J61" i="4" s="1"/>
  <c r="BK87" i="4"/>
  <c r="F33" i="3"/>
  <c r="AZ56" i="1" s="1"/>
  <c r="T377" i="3"/>
  <c r="T271" i="3" s="1"/>
  <c r="R425" i="3"/>
  <c r="E76" i="4"/>
  <c r="E48" i="4"/>
  <c r="J34" i="4"/>
  <c r="AW57" i="1" s="1"/>
  <c r="AT57" i="1" s="1"/>
  <c r="R101" i="4"/>
  <c r="R100" i="4" s="1"/>
  <c r="F33" i="2"/>
  <c r="AZ55" i="1" s="1"/>
  <c r="BK340" i="3"/>
  <c r="J340" i="3" s="1"/>
  <c r="J72" i="3" s="1"/>
  <c r="P377" i="3"/>
  <c r="P271" i="3" s="1"/>
  <c r="P96" i="3" s="1"/>
  <c r="AU56" i="1" s="1"/>
  <c r="BK425" i="3"/>
  <c r="J425" i="3" s="1"/>
  <c r="J74" i="3" s="1"/>
  <c r="R445" i="3"/>
  <c r="T122" i="4"/>
  <c r="T100" i="4" s="1"/>
  <c r="T86" i="4" s="1"/>
  <c r="T145" i="4"/>
  <c r="T168" i="4"/>
  <c r="R340" i="3"/>
  <c r="R271" i="3" s="1"/>
  <c r="R96" i="3" s="1"/>
  <c r="BK272" i="3"/>
  <c r="BK333" i="3"/>
  <c r="J333" i="3" s="1"/>
  <c r="J71" i="3" s="1"/>
  <c r="BK445" i="3"/>
  <c r="J445" i="3" s="1"/>
  <c r="J75" i="3" s="1"/>
  <c r="BK474" i="3"/>
  <c r="J474" i="3" s="1"/>
  <c r="J76" i="3" s="1"/>
  <c r="F33" i="4"/>
  <c r="AZ57" i="1" s="1"/>
  <c r="F37" i="4"/>
  <c r="BD57" i="1" s="1"/>
  <c r="BD54" i="1" s="1"/>
  <c r="W33" i="1" s="1"/>
  <c r="P101" i="4"/>
  <c r="P122" i="4"/>
  <c r="P145" i="4"/>
  <c r="P168" i="4"/>
  <c r="T96" i="3" l="1"/>
  <c r="P100" i="4"/>
  <c r="P86" i="4" s="1"/>
  <c r="AU57" i="1" s="1"/>
  <c r="AU54" i="1" s="1"/>
  <c r="J86" i="2"/>
  <c r="J60" i="2" s="1"/>
  <c r="BK85" i="2"/>
  <c r="J85" i="2" s="1"/>
  <c r="AZ54" i="1"/>
  <c r="J87" i="4"/>
  <c r="J60" i="4" s="1"/>
  <c r="BK86" i="4"/>
  <c r="J86" i="4" s="1"/>
  <c r="J272" i="3"/>
  <c r="J67" i="3" s="1"/>
  <c r="BK271" i="3"/>
  <c r="J271" i="3" s="1"/>
  <c r="J66" i="3" s="1"/>
  <c r="J97" i="3"/>
  <c r="J60" i="3" s="1"/>
  <c r="BK96" i="3"/>
  <c r="J96" i="3" s="1"/>
  <c r="J30" i="3" l="1"/>
  <c r="J59" i="3"/>
  <c r="J59" i="4"/>
  <c r="J30" i="4"/>
  <c r="W29" i="1"/>
  <c r="AV54" i="1"/>
  <c r="J30" i="2"/>
  <c r="J59" i="2"/>
  <c r="AG57" i="1" l="1"/>
  <c r="AN57" i="1" s="1"/>
  <c r="J39" i="4"/>
  <c r="J39" i="2"/>
  <c r="AG55" i="1"/>
  <c r="AK29" i="1"/>
  <c r="AT54" i="1"/>
  <c r="J39" i="3"/>
  <c r="AG56" i="1"/>
  <c r="AN56" i="1" s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<sst xmlns="http://schemas.openxmlformats.org/spreadsheetml/2006/main" count="5927" uniqueCount="1159">
  <si>
    <t>Export Komplet</t>
  </si>
  <si>
    <t/>
  </si>
  <si>
    <t>2.0</t>
  </si>
  <si>
    <t>ZAMOK</t>
  </si>
  <si>
    <t>False</t>
  </si>
  <si>
    <t>{36fe9351-225c-4d1b-86ac-a4b083df83a3}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</si>
  <si>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</si>
  <si>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</si>
  <si>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</si>
  <si>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</si>
  <si>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</si>
  <si>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</si>
  <si>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</si>
  <si>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</si>
  <si>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00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</si>
  <si>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</si>
  <si>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</si>
  <si>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Švabinského, Sokolov - stavební úpravy učebny chemie, fyzika</t>
  </si>
  <si>
    <t>KSO:</t>
  </si>
  <si>
    <t>CC-CZ:</t>
  </si>
  <si>
    <t>Místo:</t>
  </si>
  <si>
    <t>Sokolov, Švabinského 1702</t>
  </si>
  <si>
    <t>Datum:</t>
  </si>
  <si>
    <t>18. 3. 2019</t>
  </si>
  <si>
    <t>Zadavatel:</t>
  </si>
  <si>
    <t>IČ:</t>
  </si>
  <si>
    <t>Město Sokolov</t>
  </si>
  <si>
    <t>DIČ:</t>
  </si>
  <si>
    <t>Uchazeč:</t>
  </si>
  <si>
    <t>Vyplň údaj</t>
  </si>
  <si>
    <t>Projektant:</t>
  </si>
  <si>
    <t>Ing. Jiří Preisler, DiS.</t>
  </si>
  <si>
    <t>True</t>
  </si>
  <si>
    <t>Zpracovatel:</t>
  </si>
  <si>
    <t>Michal Kubelka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</si>
  <si>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</si>
  <si>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</si>
  <si>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</si>
  <si>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</si>
  <si>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</si>
  <si>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</si>
  <si>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</si>
  <si>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</si>
  <si>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</si>
  <si>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</si>
  <si>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</si>
  <si>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</si>
  <si>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</si>
  <si>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</si>
  <si>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</si>
  <si>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</si>
  <si>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</si>
  <si>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</si>
  <si>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</si>
  <si>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</si>
  <si>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</si>
  <si>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</si>
  <si>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</si>
  <si>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</si>
  <si>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</si>
  <si>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</si>
  <si>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</si>
  <si>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</si>
  <si>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</si>
  <si>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</si>
  <si>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</si>
  <si>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</si>
  <si>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</si>
  <si>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</si>
  <si>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</si>
  <si>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</si>
  <si>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</si>
  <si>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</si>
  <si>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</si>
  <si>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</si>
  <si>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</si>
  <si>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STA</t>
  </si>
  <si>
    <t>1</t>
  </si>
  <si>
    <t>{74520980-09bc-447a-9dd6-ec16a555e51a}</t>
  </si>
  <si>
    <t>2</t>
  </si>
  <si>
    <t>01</t>
  </si>
  <si>
    <t>Stavební část</t>
  </si>
  <si>
    <t>{08d56d7f-4878-4fa3-a806-2359bfb6df73}</t>
  </si>
  <si>
    <t>02</t>
  </si>
  <si>
    <t>ZTI + VZT</t>
  </si>
  <si>
    <t>{aeac2d7b-b5b7-48c2-9b54-434dbe724879}</t>
  </si>
  <si>
    <t>KRYCÍ LIST SOUPISU PRACÍ</t>
  </si>
  <si>
    <t>Objekt:</t>
  </si>
  <si>
    <t>00 - VRN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</si>
  <si>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</si>
  <si>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</si>
  <si>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</si>
  <si>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</si>
  <si>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</si>
  <si>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</si>
  <si>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</si>
  <si>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</si>
  <si>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</si>
  <si>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</si>
  <si>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</si>
  <si>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</si>
  <si>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</si>
  <si>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</si>
  <si>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</si>
  <si>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</si>
  <si>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</si>
  <si>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</si>
  <si>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</si>
  <si>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</si>
  <si>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</si>
  <si>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</si>
  <si>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</si>
  <si>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</si>
  <si>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</si>
  <si>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</si>
  <si>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</si>
  <si>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</si>
  <si>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</si>
  <si>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</si>
  <si>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013254000</t>
  </si>
  <si>
    <t>Dokumentace skutečného provedení stavby</t>
  </si>
  <si>
    <t>soubor</t>
  </si>
  <si>
    <t>CS ÚRS 2019 01</t>
  </si>
  <si>
    <t>1024</t>
  </si>
  <si>
    <t>-363679215</t>
  </si>
  <si>
    <t>PP</t>
  </si>
  <si>
    <t>VRN3</t>
  </si>
  <si>
    <t>Zařízení staveniště</t>
  </si>
  <si>
    <t>030001000</t>
  </si>
  <si>
    <t>2105266259</t>
  </si>
  <si>
    <t>VRN4</t>
  </si>
  <si>
    <t>Inženýrská činnost</t>
  </si>
  <si>
    <t>3</t>
  </si>
  <si>
    <t>040001000</t>
  </si>
  <si>
    <t>1763523664</t>
  </si>
  <si>
    <t>VRN6</t>
  </si>
  <si>
    <t>Územní vlivy</t>
  </si>
  <si>
    <t>4</t>
  </si>
  <si>
    <t>065002000</t>
  </si>
  <si>
    <t>Mimostaveništní doprava materiálů</t>
  </si>
  <si>
    <t>-1942381953</t>
  </si>
  <si>
    <t>VRN9</t>
  </si>
  <si>
    <t>Ostatní náklady</t>
  </si>
  <si>
    <t>090001000</t>
  </si>
  <si>
    <t>Ostatní náklady - dle uvážení zhotovitele - např. pronájmy kontejnerů, doprava řemeslníků apod...</t>
  </si>
  <si>
    <t>-1877921676</t>
  </si>
  <si>
    <t>01 - Stavební část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</si>
  <si>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</si>
  <si>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</si>
  <si>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</si>
  <si>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</si>
  <si>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</si>
  <si>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</si>
  <si>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</si>
  <si>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</si>
  <si>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</si>
  <si>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</si>
  <si>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</si>
  <si>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</si>
  <si>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</si>
  <si>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</si>
  <si>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</si>
  <si>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</si>
  <si>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</si>
  <si>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</si>
  <si>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</si>
  <si>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Svislé a kompletní konstrukce</t>
  </si>
  <si>
    <t>340271035</t>
  </si>
  <si>
    <t>Zazdívka otvorů v příčkách nebo stěnách plochy do 4 m2 tvárnicemi pórobetonovými tl 125 mm</t>
  </si>
  <si>
    <t>m2</t>
  </si>
  <si>
    <t>938245402</t>
  </si>
  <si>
    <t>Zazdívka otvorů v příčkách nebo stěnách pórobetonovými tvárnicemi plochy přes 1 m2 do 4 m2, objemová hmotnost 500 kg/m3, tloušťka příčky 125 mm</t>
  </si>
  <si>
    <t>VV</t>
  </si>
  <si>
    <t>0,88*2,05</t>
  </si>
  <si>
    <t>342272215</t>
  </si>
  <si>
    <t>Příčka z pórobetonových hladkých tvárnic na tenkovrstvou maltu tl 75 mm</t>
  </si>
  <si>
    <t>60719061</t>
  </si>
  <si>
    <t>Příčky z pórobetonových tvárnic hladkých na tenké maltové lože objemová hmotnost do 500 kg/m3, tloušťka příčky 75 mm</t>
  </si>
  <si>
    <t>Podlahový kanálek</t>
  </si>
  <si>
    <t>(0,45+6,83+6,375+1,58+3,55+2,1+1,3+4,625+0,35+4,25+1)*0,14</t>
  </si>
  <si>
    <t>6</t>
  </si>
  <si>
    <t>Úpravy povrchů, podlahy a osazování výplní</t>
  </si>
  <si>
    <t>629991011</t>
  </si>
  <si>
    <t>Zakrytí výplní otvorů a svislých ploch fólií přilepenou lepící páskou</t>
  </si>
  <si>
    <t>-1712866937</t>
  </si>
  <si>
    <t>Zakrytí vnějších ploch před znečištěním  včetně pozdějšího odkrytí výplní otvorů a svislých ploch fólií přilepenou lepící páskou</t>
  </si>
  <si>
    <t>(2,38*2,35)*6</t>
  </si>
  <si>
    <t>611131121</t>
  </si>
  <si>
    <t>Penetrační disperzní nátěr vnitřních stropů nanášený ručně</t>
  </si>
  <si>
    <t>-1906487201</t>
  </si>
  <si>
    <t>Podkladní a spojovací vrstva vnitřních omítaných ploch  penetrace akrylát-silikonová nanášená ručně stropů</t>
  </si>
  <si>
    <t>Rozsah 25%</t>
  </si>
  <si>
    <t>(11,7*7,25)*0,25</t>
  </si>
  <si>
    <t>-(0,8*0,25)*0,25</t>
  </si>
  <si>
    <t>-((0,3*0,25)*2)*0,25</t>
  </si>
  <si>
    <t>-(1,2*0,35)*0,25</t>
  </si>
  <si>
    <t>-((0,3*0,4)*3)*0,25</t>
  </si>
  <si>
    <t>((7+7,25+7,25+7,25+7,25+6,9+6,9+7+5,2+7,25++7,25)*0,225)*0,25</t>
  </si>
  <si>
    <t>(2,962*7,25)*0,25</t>
  </si>
  <si>
    <t>-(1,43*0,25)*0,25</t>
  </si>
  <si>
    <t>-(1,8*0,202)*0,25</t>
  </si>
  <si>
    <t>-(0,25*0,087)*0,25</t>
  </si>
  <si>
    <t>-(0,4*0,085)*0,25</t>
  </si>
  <si>
    <t>-(0,801*0,25)*0,25</t>
  </si>
  <si>
    <t>Součet</t>
  </si>
  <si>
    <t>611311132</t>
  </si>
  <si>
    <t>Potažení vnitřních žebrových stropů vápenným štukem tloušťky do 3 mm</t>
  </si>
  <si>
    <t>196496389</t>
  </si>
  <si>
    <t>Potažení vnitřních ploch štukem tloušťky do 3 mm vodorovných konstrukcí stropů žebrových nebo osamělých trámů</t>
  </si>
  <si>
    <t>612135001</t>
  </si>
  <si>
    <t>Vyrovnání podkladu vnitřních stěn maltou vápenocementovou tl do 10 mm</t>
  </si>
  <si>
    <t>397521196</t>
  </si>
  <si>
    <t>Vyrovnání nerovností podkladu vnitřních omítaných ploch  maltou, tloušťky do 10 mm vápenocementovou stěn</t>
  </si>
  <si>
    <t>Pod obklady</t>
  </si>
  <si>
    <t>18,34</t>
  </si>
  <si>
    <t>7</t>
  </si>
  <si>
    <t>612321141</t>
  </si>
  <si>
    <t>Vápenocementová omítka štuková dvouvrstvá vnitřních stěn nanášená ručně</t>
  </si>
  <si>
    <t>89768341</t>
  </si>
  <si>
    <t>Omítka vápenocementová vnitřních ploch  nanášená ručně dvouvrstvá, tloušťky jádrové omítky do 10 mm a tloušťky štuku do 3 mm štuková svislých konstrukcí stěn</t>
  </si>
  <si>
    <t>Zazdívka dveří</t>
  </si>
  <si>
    <t>(0,9*2)*2</t>
  </si>
  <si>
    <t>8</t>
  </si>
  <si>
    <t>612142001</t>
  </si>
  <si>
    <t>Potažení vnitřních stěn sklovláknitým pletivem vtlačeným do tenkovrstvé hmoty</t>
  </si>
  <si>
    <t>-159368261</t>
  </si>
  <si>
    <t>Potažení vnitřních ploch pletivem  v ploše nebo pruzích, na plném podkladu sklovláknitým vtlačením do tmelu stěn</t>
  </si>
  <si>
    <t>Vnitřní stěny a podlaha kanálku</t>
  </si>
  <si>
    <t>(6,75+3,55+1,2)*0,3</t>
  </si>
  <si>
    <t>4,55*0,2</t>
  </si>
  <si>
    <t>Mezisoučet</t>
  </si>
  <si>
    <t>(0,2+4,25+4,55+1,95+1+3,55+2,05+1,5+6,75+0,3+6,45)*0,14</t>
  </si>
  <si>
    <t>9</t>
  </si>
  <si>
    <t>612131121</t>
  </si>
  <si>
    <t>Penetrační disperzní nátěr vnitřních stěn nanášený ručně</t>
  </si>
  <si>
    <t>-1633195417</t>
  </si>
  <si>
    <t>Podkladní a spojovací vrstva vnitřních omítaných ploch  penetrace akrylát-silikonová nanášená ručně stěn</t>
  </si>
  <si>
    <t>Oprava 25%</t>
  </si>
  <si>
    <t>((11,7+11,7+7,25+7,25+0,25+0,25+0,35+0,35+0,4+0,4+0,4+0,4+0,4+0,4+7,25+7,25+7,25+7,25+2,962+2,962+2,68+2,68+0,18)*3,34)*0,25</t>
  </si>
  <si>
    <t>-((2,38*2,35)*6)*0,25</t>
  </si>
  <si>
    <t>(((2,38+2,35+2,35)*0,1)*6)*0,25</t>
  </si>
  <si>
    <t>-((0,8*1,97)*5)*0,25</t>
  </si>
  <si>
    <t>-(0,9*1,97)*0,25</t>
  </si>
  <si>
    <t>-((0,4*0,225)*6)*0,25</t>
  </si>
  <si>
    <t>-((0,25*0,225)*4)*0,25</t>
  </si>
  <si>
    <t>-((7+0,1+0,1+7,25+0,1+0,1+7,25+0,1+0,1+7,25+7)*0,225)*0,25</t>
  </si>
  <si>
    <t>-18,34*0,25</t>
  </si>
  <si>
    <t>10</t>
  </si>
  <si>
    <t>612311131</t>
  </si>
  <si>
    <t>Potažení vnitřních stěn vápenným štukem tloušťky do 3 mm</t>
  </si>
  <si>
    <t>2035220285</t>
  </si>
  <si>
    <t>Potažení vnitřních ploch štukem tloušťky do 3 mm svislých konstrukcí stěn</t>
  </si>
  <si>
    <t>11</t>
  </si>
  <si>
    <t>006-x1</t>
  </si>
  <si>
    <t>Obsyp rozvodů keramickým kamenivem fr. 0/4mm</t>
  </si>
  <si>
    <t>-1252869898</t>
  </si>
  <si>
    <t>12</t>
  </si>
  <si>
    <t>632481213</t>
  </si>
  <si>
    <t>Separační vrstva z PE fólie</t>
  </si>
  <si>
    <t>1951294553</t>
  </si>
  <si>
    <t>Separační vrstva k oddělení podlahových vrstev  z polyetylénové fólie</t>
  </si>
  <si>
    <t>13</t>
  </si>
  <si>
    <t>631311121</t>
  </si>
  <si>
    <t>Doplnění dosavadních mazanin betonem prostým plochy do 1 m2 tloušťky do 80 mm</t>
  </si>
  <si>
    <t>m3</t>
  </si>
  <si>
    <t>497979086</t>
  </si>
  <si>
    <t>Doplnění dosavadních mazanin prostým betonem  s dodáním hmot, bez potěru, plochy jednotlivě do 1 m2 a tl. do 80 mm</t>
  </si>
  <si>
    <t>Kabinet a sklad - 20% oprav</t>
  </si>
  <si>
    <t>(40,853*0,03)*0,2</t>
  </si>
  <si>
    <t>14</t>
  </si>
  <si>
    <t>632451456/R</t>
  </si>
  <si>
    <t>Potěr pískocementový tl 60 mm tř. C 25 běžný</t>
  </si>
  <si>
    <t>1890607153</t>
  </si>
  <si>
    <t>Potěr pískocementový běžný  tl. přes 40 do 50 mm tř. C 25</t>
  </si>
  <si>
    <t>Učebna</t>
  </si>
  <si>
    <t>77,17</t>
  </si>
  <si>
    <t>632451491</t>
  </si>
  <si>
    <t>Příplatek k potěrům za přehlazení povrchu</t>
  </si>
  <si>
    <t>-160278200</t>
  </si>
  <si>
    <t>Potěr pískocementový běžný  Příplatek k cenám za úpravu povrchu přehlazením</t>
  </si>
  <si>
    <t>16</t>
  </si>
  <si>
    <t>006-x2</t>
  </si>
  <si>
    <t>Očetření povrchu potěru - vyplnění pórů, penetrace a impregnace</t>
  </si>
  <si>
    <t>2001368663</t>
  </si>
  <si>
    <t>Očetření povrchu mazaniny - vyplnění pórů, penetrace a impregnace</t>
  </si>
  <si>
    <t>17</t>
  </si>
  <si>
    <t>632451101</t>
  </si>
  <si>
    <t>Cementový samonivelační potěr ze suchých směsí tloušťky do 5 mm vč. podkladní penetrace</t>
  </si>
  <si>
    <t>759428346</t>
  </si>
  <si>
    <t>Potěr cementový samonivelační ze suchých směsí tloušťky přes 2 do 5 mm</t>
  </si>
  <si>
    <t>Katedra + sklad</t>
  </si>
  <si>
    <t>40,853</t>
  </si>
  <si>
    <t>18</t>
  </si>
  <si>
    <t>634111114</t>
  </si>
  <si>
    <t>Obvodová dilatace pružnou těsnicí páskou mezi stěnou a mazaninou nebo potěrem v 100 mm</t>
  </si>
  <si>
    <t>m</t>
  </si>
  <si>
    <t>689236858</t>
  </si>
  <si>
    <t>Obvodová dilatace mezi stěnou a mazaninou nebo potěrem pružnou těsnicí páskou na bázi syntetického kaučuku výšky 100 mm</t>
  </si>
  <si>
    <t>11,7+7,25+7,25+11,7-0,8-0,9+0,125+0,125+0,15+0,15+0,35+0,35+0,25+0,25+0,25+0,25+0,25+0,4+0,4+0,4+0,4+0,4+0,4+0,45+6,375+6,375+0,45+3,475+1,975+1,5+1,2</t>
  </si>
  <si>
    <t>0,85+4,625+0,35+4,175</t>
  </si>
  <si>
    <t>19</t>
  </si>
  <si>
    <t>634911114</t>
  </si>
  <si>
    <t>Řezání dilatačních spár š 5 mm hl do 80 mm v čerstvé betonové mazanině</t>
  </si>
  <si>
    <t>-1712503971</t>
  </si>
  <si>
    <t>Řezání dilatačních nebo smršťovacích spár  v čerstvé betonové mazanině nebo potěru šířky do 5 mm, hloubky přes 50 do 80 mm</t>
  </si>
  <si>
    <t>11,7+7,25+0,9+0,8</t>
  </si>
  <si>
    <t>20</t>
  </si>
  <si>
    <t>634662111</t>
  </si>
  <si>
    <t>Výplň dilatačních spar šířky do 10 mm v mazaninách akrylátovým tmelem</t>
  </si>
  <si>
    <t>-104036921</t>
  </si>
  <si>
    <t>Výplň dilatačních spar mazanin akrylátovým tmelem, šířka spáry do 10 mm</t>
  </si>
  <si>
    <t>642942111</t>
  </si>
  <si>
    <t>Osazování zárubní nebo rámů dveřních kovových do 2,5 m2 na MC</t>
  </si>
  <si>
    <t>kus</t>
  </si>
  <si>
    <t>-1582731497</t>
  </si>
  <si>
    <t>Osazování zárubní nebo rámů kovových dveřních  lisovaných nebo z úhelníků bez dveřních křídel na cementovou maltu, plochy otvoru do 2,5 m2</t>
  </si>
  <si>
    <t>22</t>
  </si>
  <si>
    <t>M</t>
  </si>
  <si>
    <t>55331130</t>
  </si>
  <si>
    <t>zárubeň ocelová pro běžné zdění hranatý profil 125 800 levá,pravá</t>
  </si>
  <si>
    <t>-873464749</t>
  </si>
  <si>
    <t>Ostatní konstrukce a práce, bourání</t>
  </si>
  <si>
    <t>23</t>
  </si>
  <si>
    <t>009-x1</t>
  </si>
  <si>
    <t>Demontáž veškerého vyvavení učebny,kabinetu a skladu vč. přesunu na jiné místo nebo likvidace (dle rozhodnutí ředitele školy)</t>
  </si>
  <si>
    <t>1082860899</t>
  </si>
  <si>
    <t>24</t>
  </si>
  <si>
    <t>009-x2</t>
  </si>
  <si>
    <t>Demontáž interaktivní tabule a přesun dle ředitele školy</t>
  </si>
  <si>
    <t>-1401250681</t>
  </si>
  <si>
    <t>Demontáž interakticní tabule a přesun dle ředitele školy</t>
  </si>
  <si>
    <t>25</t>
  </si>
  <si>
    <t>009-x3</t>
  </si>
  <si>
    <t>Demontáž celé skladby podlahy v učebně (bez PVC) vč. likvidace</t>
  </si>
  <si>
    <t>-1963385505</t>
  </si>
  <si>
    <t>Demontáž celé skladby podlahy v učebně vč. likvidace</t>
  </si>
  <si>
    <t>11,7*7,5</t>
  </si>
  <si>
    <t>-(0,3*0,4)*3</t>
  </si>
  <si>
    <t>-0,8*0,25</t>
  </si>
  <si>
    <t>-(0,3*0,25)*2</t>
  </si>
  <si>
    <t>-1,2*0,35</t>
  </si>
  <si>
    <t>26</t>
  </si>
  <si>
    <t>009-x4</t>
  </si>
  <si>
    <t>Vybourání podlahového kanálku vč. likvidace</t>
  </si>
  <si>
    <t>-2005483418</t>
  </si>
  <si>
    <t>27</t>
  </si>
  <si>
    <t>965046111</t>
  </si>
  <si>
    <t>Broušení stávajících betonových podlah úběr do 3 mm</t>
  </si>
  <si>
    <t>1416854033</t>
  </si>
  <si>
    <t>Kabinet a sklad</t>
  </si>
  <si>
    <t>2,962*7,25</t>
  </si>
  <si>
    <t>-1,43*0,25</t>
  </si>
  <si>
    <t>0,8*0,15</t>
  </si>
  <si>
    <t>-0,25*0,087</t>
  </si>
  <si>
    <t>-1,8*0,2</t>
  </si>
  <si>
    <t>-0,4*0,085</t>
  </si>
  <si>
    <t>0,9*0,125</t>
  </si>
  <si>
    <t>2,78*7,25</t>
  </si>
  <si>
    <t>-0,4*0,09</t>
  </si>
  <si>
    <t>-0,801*0,25</t>
  </si>
  <si>
    <t>Přebroušení nové mazaniny</t>
  </si>
  <si>
    <t>28</t>
  </si>
  <si>
    <t>965046119</t>
  </si>
  <si>
    <t>Příplatek k broušení stávajících betonových podlah za každý další 1 mm úběru</t>
  </si>
  <si>
    <t>1320737767</t>
  </si>
  <si>
    <t>Broušení stávajících betonových podlah Příplatek k ceně za každý další 1 mm úběru</t>
  </si>
  <si>
    <t>118,023*2</t>
  </si>
  <si>
    <t>29</t>
  </si>
  <si>
    <t>968072455</t>
  </si>
  <si>
    <t>Vybourání kovových dveřních zárubní pl do 2 m2</t>
  </si>
  <si>
    <t>1357766255</t>
  </si>
  <si>
    <t>Vybourání kovových rámů oken s křídly, dveřních zárubní, vrat, stěn, ostění nebo obkladů  dveřních zárubní, plochy do 2 m2</t>
  </si>
  <si>
    <t>0,8*1,97</t>
  </si>
  <si>
    <t>30</t>
  </si>
  <si>
    <t>977211111</t>
  </si>
  <si>
    <t>Řezání stěnovou pilou ŽB kcí s výztuží průměru do 16 mm hl do 200 mm</t>
  </si>
  <si>
    <t>-1550614003</t>
  </si>
  <si>
    <t>Řezání konstrukcí stěnovou pilou železobetonových průměru řezané výztuže do 16 mm hloubka řezu do 200 mm</t>
  </si>
  <si>
    <t>Vyříznutí nových dveří</t>
  </si>
  <si>
    <t>0,88+2,05+2,05+0,88</t>
  </si>
  <si>
    <t>31</t>
  </si>
  <si>
    <t>971052631</t>
  </si>
  <si>
    <t>Vybourání nebo prorážení otvorů v ŽB příčkách a zdech pl do 4 m2 tl do 150 mm</t>
  </si>
  <si>
    <t>1140452048</t>
  </si>
  <si>
    <t>Vybourání a prorážení otvorů v železobetonových příčkách a zdech  základových nebo nadzákladových, plochy do 4 m2, tl. do 150 mm</t>
  </si>
  <si>
    <t>Nové dveře</t>
  </si>
  <si>
    <t>32</t>
  </si>
  <si>
    <t>978059541</t>
  </si>
  <si>
    <t>Odsekání a odebrání obkladů stěn z vnitřních obkládaček plochy přes 1 m2</t>
  </si>
  <si>
    <t>1495729210</t>
  </si>
  <si>
    <t>Odsekání obkladů  stěn včetně otlučení podkladní omítky až na zdivo z obkládaček vnitřních, z jakýchkoliv materiálů, plochy přes 1 m2</t>
  </si>
  <si>
    <t>(0,25+1,9+0,35+1,2+0,35+1,46+0,8+0,25+1,5)*1,5</t>
  </si>
  <si>
    <t>33</t>
  </si>
  <si>
    <t>985331111</t>
  </si>
  <si>
    <t>Dodatečné vlepování betonářské výztuže D 8 mm do cementové aktivované malty včetně vyvrtání (vyříznutí) otvoru</t>
  </si>
  <si>
    <t>-267996360</t>
  </si>
  <si>
    <t>Dodatečné vlepování betonářské výztuže včetně vyvrtání a vyčištění otvoru cementovou aktivovanou maltou průměr výztuže 8 mm</t>
  </si>
  <si>
    <t>1,5*2</t>
  </si>
  <si>
    <t>34</t>
  </si>
  <si>
    <t>13021011</t>
  </si>
  <si>
    <t>tyč ocelová žebírková jakost BSt 500S výztuž do betonu D 8mm</t>
  </si>
  <si>
    <t>t</t>
  </si>
  <si>
    <t>1594416433</t>
  </si>
  <si>
    <t>((1,5*2)*0,4)/1000</t>
  </si>
  <si>
    <t>0,001*2 'Přepočtené koeficientem množství</t>
  </si>
  <si>
    <t>35</t>
  </si>
  <si>
    <t>949101111</t>
  </si>
  <si>
    <t>Lešení pomocné pro objekty pozemních staveb s lešeňovou podlahou v do 1,9 m zatížení do 150 kg/m2</t>
  </si>
  <si>
    <t>1580097141</t>
  </si>
  <si>
    <t>Lešení pomocné pracovní pro objekty pozemních staveb  pro zatížení do 150 kg/m2, o výšce lešeňové podlahy do 1,9 m</t>
  </si>
  <si>
    <t>36</t>
  </si>
  <si>
    <t>952901111</t>
  </si>
  <si>
    <t>Vyčištění budov bytové a občanské výstavby při výšce podlaží do 4 m</t>
  </si>
  <si>
    <t>1878362198</t>
  </si>
  <si>
    <t>Vyčištění budov nebo objektů před předáním do užívání  budov bytové nebo občanské výstavby, světlé výšky podlaží do 4 m</t>
  </si>
  <si>
    <t>997</t>
  </si>
  <si>
    <t>Přesun sutě</t>
  </si>
  <si>
    <t>37</t>
  </si>
  <si>
    <t>997013213</t>
  </si>
  <si>
    <t>Vnitrostaveništní doprava suti a vybouraných hmot pro budovy v do 12 m ručně</t>
  </si>
  <si>
    <t>-1957599432</t>
  </si>
  <si>
    <t>Vnitrostaveništní doprava suti a vybouraných hmot  vodorovně do 50 m svisle ručně (nošením po schodech) pro budovy a haly výšky přes 9 do 12 m</t>
  </si>
  <si>
    <t>38</t>
  </si>
  <si>
    <t>997002611</t>
  </si>
  <si>
    <t>Nakládání suti a vybouraných hmot</t>
  </si>
  <si>
    <t>-1708166295</t>
  </si>
  <si>
    <t>Nakládání suti a vybouraných hmot na dopravní prostředek  pro vodorovné přemístění</t>
  </si>
  <si>
    <t>39</t>
  </si>
  <si>
    <t>997013501</t>
  </si>
  <si>
    <t>Odvoz suti a vybouraných hmot na skládku nebo meziskládku do 1 km se složením</t>
  </si>
  <si>
    <t>968855275</t>
  </si>
  <si>
    <t>Odvoz suti a vybouraných hmot na skládku nebo meziskládku  se složením, na vzdálenost do 1 km</t>
  </si>
  <si>
    <t>40</t>
  </si>
  <si>
    <t>997013509</t>
  </si>
  <si>
    <t>Příplatek k odvozu suti a vybouraných hmot na skládku ZKD 1 km přes 1 km</t>
  </si>
  <si>
    <t>-2138933962</t>
  </si>
  <si>
    <t>Odvoz suti a vybouraných hmot na skládku nebo meziskládku  se složením, na vzdálenost Příplatek k ceně za každý další i započatý 1 km přes 1 km</t>
  </si>
  <si>
    <t>2,133*9</t>
  </si>
  <si>
    <t>41</t>
  </si>
  <si>
    <t>997013831</t>
  </si>
  <si>
    <t>Poplatek za uložení na skládce (skládkovné) stavebního odpadu směsného kód odpadu 170 904</t>
  </si>
  <si>
    <t>-154567885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</si>
  <si>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</si>
  <si>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</si>
  <si>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</si>
  <si>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42</t>
  </si>
  <si>
    <t>998018002</t>
  </si>
  <si>
    <t>Přesun hmot ruční pro budovy v do 12 m</t>
  </si>
  <si>
    <t>-1915808616</t>
  </si>
  <si>
    <t>Přesun hmot pro budovy občanské výstavby, bydlení, výrobu a služby  ruční - bez užití mechanizace vodorovná dopravní vzdálenost do 100 m pro budovy s jakoukoliv nosnou konstrukcí výšky přes 6 do 12 m</t>
  </si>
  <si>
    <t>PSV</t>
  </si>
  <si>
    <t>Práce a dodávky PSV</t>
  </si>
  <si>
    <t>713</t>
  </si>
  <si>
    <t>Izolace tepelné</t>
  </si>
  <si>
    <t>43</t>
  </si>
  <si>
    <t>713121111</t>
  </si>
  <si>
    <t>Montáž izolace tepelné podlah volně kladenými rohožemi, pásy, dílci, deskami 1 vrstva</t>
  </si>
  <si>
    <t>11212112</t>
  </si>
  <si>
    <t>Montáž tepelné izolace podlah rohožemi, pásy, deskami, dílci, bloky (izolační materiál ve specifikaci) kladenými volně jednovrstvá</t>
  </si>
  <si>
    <t>Tepelná</t>
  </si>
  <si>
    <t>11,7*7,25</t>
  </si>
  <si>
    <t>-(6,83+3,475+1,2)*0,45</t>
  </si>
  <si>
    <t>-4,175*0,35</t>
  </si>
  <si>
    <t>Kročejová</t>
  </si>
  <si>
    <t>44</t>
  </si>
  <si>
    <t>28372306</t>
  </si>
  <si>
    <t>deska EPS 100Z tl 60mm</t>
  </si>
  <si>
    <t>1204065170</t>
  </si>
  <si>
    <t>deska EPS 100 pro trvalé zatížení v tlaku (max. 2000 kg/m2) tl 60mm</t>
  </si>
  <si>
    <t>77,17*1,05 'Přepočtené koeficientem množství</t>
  </si>
  <si>
    <t>45</t>
  </si>
  <si>
    <t>8591057302732/R</t>
  </si>
  <si>
    <t>deska EPS T5000 tl. 20mm</t>
  </si>
  <si>
    <t>-290462342</t>
  </si>
  <si>
    <t>Isover EPS RigiFloor 5000 - 20mm, λD = 0,039 (W·m-1·K-1),1000 x 500 x 20 mm, elastifikovaný polystyren pro kročejový útlum těžkých plovoucích podlah (beton, anhydrit) s užitným zatížením max. 5 kN/m2.</t>
  </si>
  <si>
    <t>46</t>
  </si>
  <si>
    <t>998713202</t>
  </si>
  <si>
    <t>Přesun hmot procentní pro izolace tepelné v objektech v do 12 m</t>
  </si>
  <si>
    <t>%</t>
  </si>
  <si>
    <t>1512023169</t>
  </si>
  <si>
    <t>Přesun hmot pro izolace tepelné stanovený procentní sazbou (%) z ceny vodorovná dopravní vzdálenost do 50 m v objektech výšky přes 6 do 12 m</t>
  </si>
  <si>
    <t>741</t>
  </si>
  <si>
    <t>Elektroinstalace - silnoproud</t>
  </si>
  <si>
    <t>47</t>
  </si>
  <si>
    <t>741-x1</t>
  </si>
  <si>
    <t>Demontáž elektroinstalace vč. likvidace</t>
  </si>
  <si>
    <t>-1886942984</t>
  </si>
  <si>
    <t>48</t>
  </si>
  <si>
    <t>741-x2</t>
  </si>
  <si>
    <t>Přenos ceny ze samostatného VV - Elektroinstalace</t>
  </si>
  <si>
    <t>1036145228</t>
  </si>
  <si>
    <t>751</t>
  </si>
  <si>
    <t>Vzduchotechnika</t>
  </si>
  <si>
    <t>49</t>
  </si>
  <si>
    <t>751-x1</t>
  </si>
  <si>
    <t>Kompletní provedení VZT - Flexi Al potrubí, výdech s protidešťovou žaluzií, zpětná klapka, ventilátor vč. pomocných prvků</t>
  </si>
  <si>
    <t>-2017715377</t>
  </si>
  <si>
    <t>762</t>
  </si>
  <si>
    <t>Konstrukce tesařské</t>
  </si>
  <si>
    <t>50</t>
  </si>
  <si>
    <t>762526130</t>
  </si>
  <si>
    <t>Položení polštáře pod podlahy při osové vzdálenosti 100 cm</t>
  </si>
  <si>
    <t>441655291</t>
  </si>
  <si>
    <t>Položení podlah  položení polštářů pod podlahy osové vzdálenosti přes 650 do 1000 mm</t>
  </si>
  <si>
    <t>51</t>
  </si>
  <si>
    <t>60512125</t>
  </si>
  <si>
    <t>hranol stavební řezivo průřezu do 120cm2 do dl 6m</t>
  </si>
  <si>
    <t>906070181</t>
  </si>
  <si>
    <t>trám 80/80mm</t>
  </si>
  <si>
    <t>(2,7+2,92+1,66+2,61+(2,14*5)+3,4)*(0,08*0,08)</t>
  </si>
  <si>
    <t>0,154*1,15 'Přepočtené koeficientem množství</t>
  </si>
  <si>
    <t>52</t>
  </si>
  <si>
    <t>762595001</t>
  </si>
  <si>
    <t>Spojovací prostředky pro položení dřevěných podlah a zakrytí kanálů</t>
  </si>
  <si>
    <t>-294023001</t>
  </si>
  <si>
    <t>Spojovací prostředky podlah a podkladových konstrukcí hřebíky, vruty</t>
  </si>
  <si>
    <t>53</t>
  </si>
  <si>
    <t>762511237</t>
  </si>
  <si>
    <t>Podlahové kce podkladové z desek OSB tl 25 mm broušených na pero a drážku lepených vč. PE těsnění mezi cihlu a OSB</t>
  </si>
  <si>
    <t>1497511470</t>
  </si>
  <si>
    <t>Podlahové konstrukce podkladové z dřevoštěpkových desek OSB jednovrstvých lepených na pero a drážku broušených, tloušťky desky 25 mm</t>
  </si>
  <si>
    <t>Záklop kanálků</t>
  </si>
  <si>
    <t>(6,83+3,475+1,2)*0,45</t>
  </si>
  <si>
    <t>4,175*0,35</t>
  </si>
  <si>
    <t>54</t>
  </si>
  <si>
    <t>762511284</t>
  </si>
  <si>
    <t>Podlahové kce podkladové dvouvrstvé z desek OSB tl 2x15 mm broušených na pero a drážku lepených</t>
  </si>
  <si>
    <t>1661947666</t>
  </si>
  <si>
    <t>Podlahové konstrukce podkladové z dřevoštěpkových desek OSB dvouvrstvých lepených na pero a drážku 2x15 mm</t>
  </si>
  <si>
    <t>11,47</t>
  </si>
  <si>
    <t>(0,81+0,55+0,39+3,401+2,14+0,08)*0,11</t>
  </si>
  <si>
    <t>55</t>
  </si>
  <si>
    <t>7622-x1</t>
  </si>
  <si>
    <t>Kompletní provedení rampy pro vstup na vyvýšenou katedru</t>
  </si>
  <si>
    <t>2132695048</t>
  </si>
  <si>
    <t>56</t>
  </si>
  <si>
    <t>762-x2</t>
  </si>
  <si>
    <t>Olištování spáry OSB/betonová podlaha Al lištami</t>
  </si>
  <si>
    <t>27291354</t>
  </si>
  <si>
    <t>0,45+6,375+3,475+6,825+1,505+1,975+1,2+0,85+4,625+0,35+4,175</t>
  </si>
  <si>
    <t>57</t>
  </si>
  <si>
    <t>998762202</t>
  </si>
  <si>
    <t>Přesun hmot procentní pro kce tesařské v objektech v do 12 m</t>
  </si>
  <si>
    <t>-1818643702</t>
  </si>
  <si>
    <t>Přesun hmot pro konstrukce tesařské  stanovený procentní sazbou (%) z ceny vodorovná dopravní vzdálenost do 50 m v objektech výšky přes 6 do 12 m</t>
  </si>
  <si>
    <t>763</t>
  </si>
  <si>
    <t>Konstrukce suché výstavby</t>
  </si>
  <si>
    <t>58</t>
  </si>
  <si>
    <t>763164121</t>
  </si>
  <si>
    <t>SDK obklad kcí tvaru L š do 0,4 m desky 1xH2 12,5 - obklad kanalizace s výplní z minerální izolace</t>
  </si>
  <si>
    <t>209525759</t>
  </si>
  <si>
    <t>Obklad ze sádrokartonových desek konstrukcí dřevěných včetně ochranných úhelníků ve tvaru L rozvinuté šíře do 0,4 m, opláštěný deskou impregnovanou H2, tl. 12,5 mm</t>
  </si>
  <si>
    <t>59</t>
  </si>
  <si>
    <t>763-x1</t>
  </si>
  <si>
    <t>Kompletní provedení konstrukce pro uchycení rozvodů ZTI z ocelových CW profilů</t>
  </si>
  <si>
    <t>1829321658</t>
  </si>
  <si>
    <t>60</t>
  </si>
  <si>
    <t>998763402</t>
  </si>
  <si>
    <t>Přesun hmot procentní pro sádrokartonové konstrukce v objektech v do 12 m</t>
  </si>
  <si>
    <t>138311788</t>
  </si>
  <si>
    <t>Přesun hmot pro konstrukce montované z desek  stanovený procentní sazbou (%) z ceny vodorovná dopravní vzdálenost do 50 m v objektech výšky přes 6 do 12 m</t>
  </si>
  <si>
    <t>766</t>
  </si>
  <si>
    <t>Konstrukce truhlářské</t>
  </si>
  <si>
    <t>61</t>
  </si>
  <si>
    <t>766441821</t>
  </si>
  <si>
    <t>Demontáž parapetních desek dřevěných nebo plastových šířky do 30 cm délky přes 1,0 m</t>
  </si>
  <si>
    <t>1017100797</t>
  </si>
  <si>
    <t>Demontáž parapetních desek dřevěných nebo plastových šířky do 300 mm délky přes 1m</t>
  </si>
  <si>
    <t>62</t>
  </si>
  <si>
    <t>766691914</t>
  </si>
  <si>
    <t>Vyvěšení nebo zavěšení dřevěných křídel dveří pl do 2 m2</t>
  </si>
  <si>
    <t>584227310</t>
  </si>
  <si>
    <t>Ostatní práce  vyvěšení nebo zavěšení křídel s případným uložením a opětovným zavěšením po provedení stavebních změn dřevěných dveřních, plochy do 2 m2</t>
  </si>
  <si>
    <t>63</t>
  </si>
  <si>
    <t>766660001</t>
  </si>
  <si>
    <t>Montáž dveřních křídel otvíravých jednokřídlových š do 0,8 m do ocelové zárubně</t>
  </si>
  <si>
    <t>1394604232</t>
  </si>
  <si>
    <t>Montáž dveřních křídel dřevěných nebo plastových otevíravých do ocelové zárubně povrchově upravených jednokřídlových, šířky do 800 mm</t>
  </si>
  <si>
    <t>64</t>
  </si>
  <si>
    <t>766660002</t>
  </si>
  <si>
    <t>Montáž dveřních křídel otvíravých jednokřídlových š přes 0,8 m do ocelové zárubně</t>
  </si>
  <si>
    <t>1926565342</t>
  </si>
  <si>
    <t>Montáž dveřních křídel dřevěných nebo plastových otevíravých do ocelové zárubně povrchově upravených jednokřídlových, šířky přes 800 mm</t>
  </si>
  <si>
    <t>65</t>
  </si>
  <si>
    <t>61161721</t>
  </si>
  <si>
    <t>dveře vnitřní hladké CPL plné, plná DTD 1křídlé 800x1970mm - odstín dle investora</t>
  </si>
  <si>
    <t>-516320504</t>
  </si>
  <si>
    <t>dveře vnitřní hladké dýhované plné 1křídlé 800x1970mm dub</t>
  </si>
  <si>
    <t>66</t>
  </si>
  <si>
    <t>61162407</t>
  </si>
  <si>
    <t>dveře vnitřní hladké CPL 1/3sklo, plná DTD 1křídlé 800x1970mm - odstín dle investora</t>
  </si>
  <si>
    <t>655364689</t>
  </si>
  <si>
    <t>dveře vnitřní hladké dýhované sklo 1křídlé 800x1970mm dub</t>
  </si>
  <si>
    <t>67</t>
  </si>
  <si>
    <t>61161725</t>
  </si>
  <si>
    <t>dveře vnitřní hladké CPL plné, plná DTD 1křídlé 900x1970mm - odstín dle investora</t>
  </si>
  <si>
    <t>1192658249</t>
  </si>
  <si>
    <t>dveře vnitřní hladké dýhované plné 1křídlé 900x1970mm dub</t>
  </si>
  <si>
    <t>68</t>
  </si>
  <si>
    <t>766660713</t>
  </si>
  <si>
    <t>Montáž dveřních křídel dokování okopného plechu</t>
  </si>
  <si>
    <t>2142023210</t>
  </si>
  <si>
    <t>Montáž dveřních doplňků plechu okopného</t>
  </si>
  <si>
    <t>69</t>
  </si>
  <si>
    <t>54915212</t>
  </si>
  <si>
    <t>plech okopový nerez 815x150x0,6mm</t>
  </si>
  <si>
    <t>262939949</t>
  </si>
  <si>
    <t>plech okopový nerez 815x250x0,6mm</t>
  </si>
  <si>
    <t>70</t>
  </si>
  <si>
    <t>54915213</t>
  </si>
  <si>
    <t>plech okopový nerez 915x150x0,6mm</t>
  </si>
  <si>
    <t>297626006</t>
  </si>
  <si>
    <t>plech okopový nerez 915x250x0,6mm</t>
  </si>
  <si>
    <t>71</t>
  </si>
  <si>
    <t>766660729</t>
  </si>
  <si>
    <t>Montáž dveřního interiérového kování - štítku s klikou</t>
  </si>
  <si>
    <t>729973321</t>
  </si>
  <si>
    <t>Montáž dveřních doplňků dveřního kování interiérového štítku s klikou</t>
  </si>
  <si>
    <t>72</t>
  </si>
  <si>
    <t>54914610</t>
  </si>
  <si>
    <t>kování dveřní - výběr dle investora</t>
  </si>
  <si>
    <t>-1034305988</t>
  </si>
  <si>
    <t>kování dveřní vrchní klika včetně rozet a montážního materiálu R BB nerez PK</t>
  </si>
  <si>
    <t>73</t>
  </si>
  <si>
    <t>766660731</t>
  </si>
  <si>
    <t>Montáž dveřního bezpečnostního kování - zámku</t>
  </si>
  <si>
    <t>-234750844</t>
  </si>
  <si>
    <t>Montáž dveřních doplňků dveřního kování bezpečnostního zámku</t>
  </si>
  <si>
    <t>74</t>
  </si>
  <si>
    <t>54964150</t>
  </si>
  <si>
    <t>vložka zámková cylindrická oboustranná+4 klíče</t>
  </si>
  <si>
    <t>-957911414</t>
  </si>
  <si>
    <t>75</t>
  </si>
  <si>
    <t>766-x2</t>
  </si>
  <si>
    <t>D+M Dveřní madlo pro dveře D1 - spec. dle PD</t>
  </si>
  <si>
    <t>-972815091</t>
  </si>
  <si>
    <t>76</t>
  </si>
  <si>
    <t>766-x1</t>
  </si>
  <si>
    <t>Úprava okenního křídla O01 - spec. dle PD</t>
  </si>
  <si>
    <t>630761639</t>
  </si>
  <si>
    <t>Demontáž okenního křídla, úprava (nebo nákup nového s požadovanou úpravou) pro prostup VZT</t>
  </si>
  <si>
    <t>77</t>
  </si>
  <si>
    <t>766-x3</t>
  </si>
  <si>
    <t>Výměna podkladních vrstev mezi konzolou a papetem vč. lakování</t>
  </si>
  <si>
    <t>1852014786</t>
  </si>
  <si>
    <t>Výměna podkladních vrstev mezi konzolou a papetem</t>
  </si>
  <si>
    <t>78</t>
  </si>
  <si>
    <t>998766202</t>
  </si>
  <si>
    <t>Přesun hmot procentní pro konstrukce truhlářské v objektech v do 12 m</t>
  </si>
  <si>
    <t>1938265503</t>
  </si>
  <si>
    <t>Přesun hmot pro konstrukce truhlářské stanovený procentní sazbou (%) z ceny vodorovná dopravní vzdálenost do 50 m v objektech výšky přes 6 do 12 m</t>
  </si>
  <si>
    <t>776</t>
  </si>
  <si>
    <t>Podlahy povlakové</t>
  </si>
  <si>
    <t>79</t>
  </si>
  <si>
    <t>776201811</t>
  </si>
  <si>
    <t>Demontáž lepených povlakových podlah bez podložky ručně</t>
  </si>
  <si>
    <t>286567807</t>
  </si>
  <si>
    <t>Demontáž povlakových podlahovin lepených ručně bez podložky</t>
  </si>
  <si>
    <t>0,9*0,15</t>
  </si>
  <si>
    <t>0,8*0,125</t>
  </si>
  <si>
    <t>7,25*2,962</t>
  </si>
  <si>
    <t>-1,8*0,202</t>
  </si>
  <si>
    <t>-0,087*0,25</t>
  </si>
  <si>
    <t>7,25*2,77</t>
  </si>
  <si>
    <t>-0,085*0,4</t>
  </si>
  <si>
    <t>-0,09*0,4</t>
  </si>
  <si>
    <t>80</t>
  </si>
  <si>
    <t>776410811</t>
  </si>
  <si>
    <t>Odstranění soklíků a lišt pryžových nebo plastových</t>
  </si>
  <si>
    <t>371265286</t>
  </si>
  <si>
    <t>Demontáž soklíků nebo lišt pryžových nebo plastových</t>
  </si>
  <si>
    <t>11,7+11,7+7,25+7,25-0,9+0,25+0,25+0,25+0,25+0,25+0,25-0,8+0,4+0,4+0,4+0,4+0,4+0,4+7,25+7,25+1,43+1,43+0,27+0,27+0,88+0,88+0,295+0,295+0,087+0,087-0,8</t>
  </si>
  <si>
    <t>-0,8-0,8+7,25+7,25-0,8+1,77+1,77</t>
  </si>
  <si>
    <t>81</t>
  </si>
  <si>
    <t>776121111</t>
  </si>
  <si>
    <t>Vodou ředitelná penetrace savého podkladu povlakových podlah ředěná v poměru 1:3</t>
  </si>
  <si>
    <t>-1363325108</t>
  </si>
  <si>
    <t>Příprava podkladu penetrace vodou ředitelná na savý podklad (válečkováním) ředěná v poměru 1:3 podlah</t>
  </si>
  <si>
    <t>131,67</t>
  </si>
  <si>
    <t>82</t>
  </si>
  <si>
    <t>776231111</t>
  </si>
  <si>
    <t>Lepení lamel a čtverců z vinylu standardním lepidlem</t>
  </si>
  <si>
    <t>1507131322</t>
  </si>
  <si>
    <t>Montáž podlahovin z vinylu lepením lamel nebo čtverců standardním lepidlem</t>
  </si>
  <si>
    <t>83</t>
  </si>
  <si>
    <t>28411050</t>
  </si>
  <si>
    <t>dílce vinylové tl 2,0mm, třída zátěže 34/41- výběr dle investora</t>
  </si>
  <si>
    <t>-1976455430</t>
  </si>
  <si>
    <t>dílce vinylové tl 2,0mm, nášlapná vrstva 0,40mm, úprava PUR, třída zátěže 23/32/41, otlak 0,05mm, R10, třída otěru T, hořlavost Bfl S1, bez ftalátů</t>
  </si>
  <si>
    <t>131,67*1,1 'Přepočtené koeficientem množství</t>
  </si>
  <si>
    <t>84</t>
  </si>
  <si>
    <t>776411111</t>
  </si>
  <si>
    <t>Montáž obvodových soklíků výšky do 80 mm</t>
  </si>
  <si>
    <t>140334579</t>
  </si>
  <si>
    <t>Montáž soklíků lepením obvodových, výšky do 80 mm</t>
  </si>
  <si>
    <t>11,7+11,7+7,25+7,25+0,35+0,35+0,25+0,25+0,25+0,25+0,4+0,4+0,4+0,4+1,21+0,55+0,39+3,4+0,45-0,9-0,8+7,25+7,25+7,25+7,25+2,962+2,962+2,68+2,68+0,18-0,8</t>
  </si>
  <si>
    <t>-0,8-0,8-0,8</t>
  </si>
  <si>
    <t>85</t>
  </si>
  <si>
    <t>28411004</t>
  </si>
  <si>
    <t>lišta soklová PVC samolepící 30x30mm</t>
  </si>
  <si>
    <t>440000990</t>
  </si>
  <si>
    <t>82,764*1,1 'Přepočtené koeficientem množství</t>
  </si>
  <si>
    <t>86</t>
  </si>
  <si>
    <t>776421312</t>
  </si>
  <si>
    <t>Montáž přechodových šroubovaných lišt</t>
  </si>
  <si>
    <t>-1693906833</t>
  </si>
  <si>
    <t>Montáž lišt přechodových šroubovaných</t>
  </si>
  <si>
    <t>0,9+0,8++0,8+0,8</t>
  </si>
  <si>
    <t>87</t>
  </si>
  <si>
    <t>55343120</t>
  </si>
  <si>
    <t>profil přechodový Al vrtaný 30mm stříbro</t>
  </si>
  <si>
    <t>-1307725489</t>
  </si>
  <si>
    <t>88</t>
  </si>
  <si>
    <t>998776202</t>
  </si>
  <si>
    <t>Přesun hmot procentní pro podlahy povlakové v objektech v do 12 m</t>
  </si>
  <si>
    <t>1372748058</t>
  </si>
  <si>
    <t>Přesun hmot pro podlahy povlakové  stanovený procentní sazbou (%) z ceny vodorovná dopravní vzdálenost do 50 m v objektech výšky přes 6 do 12 m</t>
  </si>
  <si>
    <t>781</t>
  </si>
  <si>
    <t>Dokončovací práce - obklady</t>
  </si>
  <si>
    <t>89</t>
  </si>
  <si>
    <t>781121011</t>
  </si>
  <si>
    <t>Nátěr penetrační na stěnu</t>
  </si>
  <si>
    <t>1280493182</t>
  </si>
  <si>
    <t>Příprava podkladu před provedením obkladu nátěr penetrační na stěnu</t>
  </si>
  <si>
    <t>17,38+0,48+0,48</t>
  </si>
  <si>
    <t>90</t>
  </si>
  <si>
    <t>781473113</t>
  </si>
  <si>
    <t>Montáž obkladů vnitřních keramických hladkých do 19 ks/m2 lepených standardním lepidlem</t>
  </si>
  <si>
    <t>-90793643</t>
  </si>
  <si>
    <t>Montáž obkladů vnitřních stěn z dlaždic keramických lepených standardním lepidlem hladkých přes 12 do 19 ks/m2</t>
  </si>
  <si>
    <t>91</t>
  </si>
  <si>
    <t>59761071</t>
  </si>
  <si>
    <t>obklad keramický hladký přes 12 do 19ks/m2 - výběr dle investora</t>
  </si>
  <si>
    <t>-1776334674</t>
  </si>
  <si>
    <t>obklad keramický hladký přes 12 do 19ks/m2</t>
  </si>
  <si>
    <t>18,34*1,1 'Přepočtené koeficientem množství</t>
  </si>
  <si>
    <t>92</t>
  </si>
  <si>
    <t>781493111</t>
  </si>
  <si>
    <t>Plastové profily rohové lepené standardním lepidlem</t>
  </si>
  <si>
    <t>-644871784</t>
  </si>
  <si>
    <t>Obklad - dokončující práce profily ukončovací lepené standardním lepidlem rohové</t>
  </si>
  <si>
    <t>1,65*8</t>
  </si>
  <si>
    <t>93</t>
  </si>
  <si>
    <t>781493511</t>
  </si>
  <si>
    <t>Plastové profily ukončovací lepené standardním lepidlem</t>
  </si>
  <si>
    <t>1408419132</t>
  </si>
  <si>
    <t>Obklad - dokončující práce profily ukončovací lepené standardním lepidlem ukončovací</t>
  </si>
  <si>
    <t>1,97+0,8+0,25+1,65+11,7+0,25+0,25+0,25+0,25+0,25+0,35+0,35+1,65+1,65-0,9</t>
  </si>
  <si>
    <t>94</t>
  </si>
  <si>
    <t>781495115</t>
  </si>
  <si>
    <t>Spárování vnitřních obkladů silikonem</t>
  </si>
  <si>
    <t>1992737416</t>
  </si>
  <si>
    <t>Obklad - dokončující práce ostatní práce spárování silikonem</t>
  </si>
  <si>
    <t>1,65*12</t>
  </si>
  <si>
    <t>95</t>
  </si>
  <si>
    <t>998781202</t>
  </si>
  <si>
    <t>Přesun hmot procentní pro obklady keramické v objektech v do 12 m</t>
  </si>
  <si>
    <t>1704290780</t>
  </si>
  <si>
    <t>Přesun hmot pro obklady keramické  stanovený procentní sazbou (%) z ceny vodorovná dopravní vzdálenost do 50 m v objektech výšky přes 6 do 12 m</t>
  </si>
  <si>
    <t>783</t>
  </si>
  <si>
    <t>Dokončovací práce - nátěry</t>
  </si>
  <si>
    <t>96</t>
  </si>
  <si>
    <t>783306801</t>
  </si>
  <si>
    <t>Odstranění nátěru ze zámečnických konstrukcí obroušením</t>
  </si>
  <si>
    <t>-1404957978</t>
  </si>
  <si>
    <t>Odstranění nátěrů ze zámečnických konstrukcí obroušením</t>
  </si>
  <si>
    <t>Stávající zárubně</t>
  </si>
  <si>
    <t>(0,9+2+2+0,8+2+2+0,8+2+2)*0,25</t>
  </si>
  <si>
    <t>97</t>
  </si>
  <si>
    <t>783806805</t>
  </si>
  <si>
    <t>Odstranění nátěrů z omítek opálením</t>
  </si>
  <si>
    <t>1125355686</t>
  </si>
  <si>
    <t>Odstranění nátěrů z omítek opálením s obroušením</t>
  </si>
  <si>
    <t>(11,7+0,25+0,25+0,25+0,25+7,25+7-1,9-1,2-1,46-0,9)*1,5</t>
  </si>
  <si>
    <t>98</t>
  </si>
  <si>
    <t>783218211</t>
  </si>
  <si>
    <t>Lakovací dvojnásobný syntetický nátěr s mezibroušením tesařských konstrukcí</t>
  </si>
  <si>
    <t>2142725799</t>
  </si>
  <si>
    <t>Lakovací nátěr tesařských konstrukcí dvojnásobný s mezibroušením syntetický</t>
  </si>
  <si>
    <t>Nátěr zakrytí kanálků deskami OSB</t>
  </si>
  <si>
    <t>6,638*2</t>
  </si>
  <si>
    <t>99</t>
  </si>
  <si>
    <t>783314201</t>
  </si>
  <si>
    <t>Základní antikorozní jednonásobný syntetický standardní nátěr zámečnických konstrukcí</t>
  </si>
  <si>
    <t>-473728680</t>
  </si>
  <si>
    <t>Základní antikorozní nátěr zámečnických konstrukcí jednonásobný syntetický standardní</t>
  </si>
  <si>
    <t>Zárubně</t>
  </si>
  <si>
    <t>(0,9+2+2+0,8+2+2+0,8+2+2+0,8+2+2)*0,25</t>
  </si>
  <si>
    <t>100</t>
  </si>
  <si>
    <t>783315101</t>
  </si>
  <si>
    <t>Mezinátěr jednonásobný syntetický standardní zámečnických konstrukcí</t>
  </si>
  <si>
    <t>1787561963</t>
  </si>
  <si>
    <t>Mezinátěr zámečnických konstrukcí jednonásobný syntetický standardní</t>
  </si>
  <si>
    <t>101</t>
  </si>
  <si>
    <t>783317101</t>
  </si>
  <si>
    <t>Krycí jednonásobný syntetický standardní nátěr zámečnických konstrukcí</t>
  </si>
  <si>
    <t>-820665662</t>
  </si>
  <si>
    <t>Krycí nátěr (email) zámečnických konstrukcí jednonásobný syntetický standardní</t>
  </si>
  <si>
    <t>102</t>
  </si>
  <si>
    <t>783933151</t>
  </si>
  <si>
    <t>Penetrační epoxidový nátěr hladkých betonových podlah - nátěr kanálku vč. stěn</t>
  </si>
  <si>
    <t>-1279719463</t>
  </si>
  <si>
    <t>Penetrační nátěr betonových podlah hladkých (z pohledového nebo gletovaného betonu, stěrky apod.) epoxidový</t>
  </si>
  <si>
    <t>Podlaha a stěny kanálku</t>
  </si>
  <si>
    <t>4,36+4,572</t>
  </si>
  <si>
    <t>103</t>
  </si>
  <si>
    <t>783937161</t>
  </si>
  <si>
    <t>Krycí dvojnásobný epoxidový vodou ředitelný nátěr betonové podlahy</t>
  </si>
  <si>
    <t>664163235</t>
  </si>
  <si>
    <t>Krycí (uzavírací) nátěr betonových podlah dvojnásobný epoxidový vodou ředitelný</t>
  </si>
  <si>
    <t>104</t>
  </si>
  <si>
    <t>783-x1</t>
  </si>
  <si>
    <t>Epoxidový dvojnásobný nátěr stěn vč. podkladní penetrace - sokly - spec. dle PD</t>
  </si>
  <si>
    <t>310946437</t>
  </si>
  <si>
    <t>58,8</t>
  </si>
  <si>
    <t>784</t>
  </si>
  <si>
    <t>Dokončovací práce - malby a tapety</t>
  </si>
  <si>
    <t>105</t>
  </si>
  <si>
    <t>784121001</t>
  </si>
  <si>
    <t>Oškrabání malby v mísnostech výšky do 3,80 m</t>
  </si>
  <si>
    <t>-2025952706</t>
  </si>
  <si>
    <t>Oškrabání malby v místnostech výšky do 3,80 m</t>
  </si>
  <si>
    <t>Strop</t>
  </si>
  <si>
    <t>(7,25+7,25+6,9)*(0,225+0,225)</t>
  </si>
  <si>
    <t>(7+7,25)*0,225</t>
  </si>
  <si>
    <t>5,2*0,225</t>
  </si>
  <si>
    <t>1,8*0,225</t>
  </si>
  <si>
    <t>7,25*0,225</t>
  </si>
  <si>
    <t>Stěny</t>
  </si>
  <si>
    <t>(7,25+1,7+7,25+0,25+0,25+0,25+0,25+0,35+0,35)*1,8</t>
  </si>
  <si>
    <t>-0,9*0,5</t>
  </si>
  <si>
    <t>(11,7+0,4+0,4+0,4+0,4+0,4+0,4)*3,3</t>
  </si>
  <si>
    <t>-(2,38*2,35)*4</t>
  </si>
  <si>
    <t>((2,38+2,35+2,35)*4)*0,05</t>
  </si>
  <si>
    <t>-(0,5*0,225)*6</t>
  </si>
  <si>
    <t>-(0,083*0,225)*7</t>
  </si>
  <si>
    <t>-(0,083*0,225)*7,25</t>
  </si>
  <si>
    <t>(2,962+2,962+7,25+7,25+1,6+1,97+1,97+7,25+7,25)*3,3</t>
  </si>
  <si>
    <t>-(0,8*1,97)*6</t>
  </si>
  <si>
    <t>-5,2*0,225</t>
  </si>
  <si>
    <t>-1,8*0,225</t>
  </si>
  <si>
    <t>-7,25*0,225</t>
  </si>
  <si>
    <t>-(0,8+0,25+1,5)*1,5</t>
  </si>
  <si>
    <t>106</t>
  </si>
  <si>
    <t>784131101</t>
  </si>
  <si>
    <t>Odstranění linkrustace v místnostech výšky do 3,80 m</t>
  </si>
  <si>
    <t>245771509</t>
  </si>
  <si>
    <t>107</t>
  </si>
  <si>
    <t>784181121</t>
  </si>
  <si>
    <t>Hloubková jednonásobná penetrace podkladu v místnostech výšky do 3,80 m</t>
  </si>
  <si>
    <t>-391071991</t>
  </si>
  <si>
    <t>Penetrace podkladu jednonásobná hloubková v místnostech výšky do 3,80 m</t>
  </si>
  <si>
    <t>(30,351+51,878)*4</t>
  </si>
  <si>
    <t>-58,8</t>
  </si>
  <si>
    <t>108</t>
  </si>
  <si>
    <t>784211101</t>
  </si>
  <si>
    <t>Dvojnásobné bílé malby ze směsí za mokra výborně otěruvzdorných v místnostech výšky do 3,80 m</t>
  </si>
  <si>
    <t>1696141690</t>
  </si>
  <si>
    <t>Malby z malířských směsí otěruvzdorných za mokra dvojnásobné, bílé za mokra otěruvzdorné výborně v místnostech výšky do 3,80 m</t>
  </si>
  <si>
    <t>02 - ZTI + VZT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</si>
  <si>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</si>
  <si>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</si>
  <si>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</si>
  <si>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</si>
  <si>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960065580</t>
  </si>
  <si>
    <t>212098916</t>
  </si>
  <si>
    <t>-1348876088</t>
  </si>
  <si>
    <t>-1950021810</t>
  </si>
  <si>
    <t>0,085*9</t>
  </si>
  <si>
    <t>1652984967</t>
  </si>
  <si>
    <t>721</t>
  </si>
  <si>
    <t>Zdravotechnika - vnitřní kanalizace</t>
  </si>
  <si>
    <t>721-x1</t>
  </si>
  <si>
    <t>Demontáž kanalizace vč. likvidace</t>
  </si>
  <si>
    <t>76070073</t>
  </si>
  <si>
    <t>721-x2</t>
  </si>
  <si>
    <t>Napojení na stávající rozvody kanalizace</t>
  </si>
  <si>
    <t>-1974752200</t>
  </si>
  <si>
    <t>721174004/R</t>
  </si>
  <si>
    <t>Potrubí kanalizační z PP svodné DN 50</t>
  </si>
  <si>
    <t>1992723857</t>
  </si>
  <si>
    <t xml:space="preserve">Potrubí z plastových trub polypropylenové svodné (ležaté) DN 50
</t>
  </si>
  <si>
    <t>721174042.OSM</t>
  </si>
  <si>
    <t>Potrubí kanalizační připojovací Osma HT-Systém DN 40</t>
  </si>
  <si>
    <t>898422054</t>
  </si>
  <si>
    <t>721175011/R</t>
  </si>
  <si>
    <t>Potrubí kanalizační plastové odpadní odhlučněné dvouvrstvé DN 50</t>
  </si>
  <si>
    <t>-1006437020</t>
  </si>
  <si>
    <t xml:space="preserve">Potrubí z plastových trub polypropylenové tlumící zvuk dvouvrstvé odpadní (svislé) DN 50
</t>
  </si>
  <si>
    <t>721194104</t>
  </si>
  <si>
    <t>Vyvedení a upevnění odpadních výpustek DN 40</t>
  </si>
  <si>
    <t>2066932859</t>
  </si>
  <si>
    <t>Vyměření přípojek na potrubí vyvedení a upevnění odpadních výpustek DN 40</t>
  </si>
  <si>
    <t>721290111</t>
  </si>
  <si>
    <t>Zkouška těsnosti potrubí kanalizace vodou do DN 125</t>
  </si>
  <si>
    <t>529114337</t>
  </si>
  <si>
    <t>Zkouška těsnosti kanalizace  v objektech vodou do DN 125</t>
  </si>
  <si>
    <t>9+14+4,2</t>
  </si>
  <si>
    <t>721-x3</t>
  </si>
  <si>
    <t>Ostatní nespecifikované materiály a práce</t>
  </si>
  <si>
    <t>-1855275096</t>
  </si>
  <si>
    <t>721-x4</t>
  </si>
  <si>
    <t>Zednická přípomoc</t>
  </si>
  <si>
    <t>757105762</t>
  </si>
  <si>
    <t>998721202</t>
  </si>
  <si>
    <t>Přesun hmot procentní pro vnitřní kanalizace v objektech v do 12 m</t>
  </si>
  <si>
    <t>739662998</t>
  </si>
  <si>
    <t>Přesun hmot pro vnitřní kanalizace  stanovený procentní sazbou (%) z ceny vodorovná dopravní vzdálenost do 50 m v objektech výšky přes 6 do 12 m</t>
  </si>
  <si>
    <t>722</t>
  </si>
  <si>
    <t>Zdravotechnika - vnitřní vodovod</t>
  </si>
  <si>
    <t>722-x1</t>
  </si>
  <si>
    <t>Demontáž vodovodu vč. likvidace</t>
  </si>
  <si>
    <t>-1569173691</t>
  </si>
  <si>
    <t>722-x2</t>
  </si>
  <si>
    <t>Napojení na stávající rozvody vodovodu</t>
  </si>
  <si>
    <t>2414088</t>
  </si>
  <si>
    <t>722174002</t>
  </si>
  <si>
    <t>Potrubí vodovodní plastové PPR svar polyfuze PN 16 D 20 x 2,8 mm</t>
  </si>
  <si>
    <t>-546741950</t>
  </si>
  <si>
    <t>Potrubí z plastových trubek z polypropylenu (PPR) svařovaných polyfuzně PN 16 (SDR 7,4) D 20 x 2,8</t>
  </si>
  <si>
    <t>722181231</t>
  </si>
  <si>
    <t>Ochrana vodovodního potrubí přilepenými termoizolačními trubicemi z PE tl do 13 mm DN do 22 mm</t>
  </si>
  <si>
    <t>-746804592</t>
  </si>
  <si>
    <t>Ochrana potrubí  termoizolačními trubicemi z pěnového polyetylenu PE přilepenými v příčných a podélných spojích, tloušťky izolace přes 9 do 13 mm, vnitřního průměru izolace DN do 22 mm</t>
  </si>
  <si>
    <t>722220122</t>
  </si>
  <si>
    <t>Nástěnka pro baterii G 3/4 s jedním závitem</t>
  </si>
  <si>
    <t>pár</t>
  </si>
  <si>
    <t>2010087879</t>
  </si>
  <si>
    <t>Armatury s jedním závitem nástěnky pro baterii G 3/4</t>
  </si>
  <si>
    <t>722240122</t>
  </si>
  <si>
    <t>Kohout kulový plastový PPR DN 20</t>
  </si>
  <si>
    <t>-1926240682</t>
  </si>
  <si>
    <t>Armatury z plastických hmot  kohouty (PPR) kulové DN 20</t>
  </si>
  <si>
    <t>722290226</t>
  </si>
  <si>
    <t>Zkouška těsnosti vodovodního potrubí závitového do DN 50</t>
  </si>
  <si>
    <t>-2038061465</t>
  </si>
  <si>
    <t>Zkoušky, proplach a desinfekce vodovodního potrubí  zkoušky těsnosti vodovodního potrubí závitového do DN 50</t>
  </si>
  <si>
    <t>722290234</t>
  </si>
  <si>
    <t>Proplach a dezinfekce vodovodního potrubí do DN 80</t>
  </si>
  <si>
    <t>1856595547</t>
  </si>
  <si>
    <t>Zkoušky, proplach a desinfekce vodovodního potrubí  proplach a desinfekce vodovodního potrubí do DN 80</t>
  </si>
  <si>
    <t>722-x3</t>
  </si>
  <si>
    <t>2106912069</t>
  </si>
  <si>
    <t>722-x4</t>
  </si>
  <si>
    <t>894709333</t>
  </si>
  <si>
    <t>998722202</t>
  </si>
  <si>
    <t>Přesun hmot procentní pro vnitřní vodovod v objektech v do 12 m</t>
  </si>
  <si>
    <t>-1009501762</t>
  </si>
  <si>
    <t>Přesun hmot pro vnitřní vodovod  stanovený procentní sazbou (%) z ceny vodorovná dopravní vzdálenost do 50 m v objektech výšky přes 6 do 12 m</t>
  </si>
  <si>
    <t>723</t>
  </si>
  <si>
    <t>Zdravotechnika - vnitřní plynovod</t>
  </si>
  <si>
    <t>723-x1</t>
  </si>
  <si>
    <t>Demontáž plynovodu vč. likvidace</t>
  </si>
  <si>
    <t>-497787973</t>
  </si>
  <si>
    <t>723-x2</t>
  </si>
  <si>
    <t>Napojení na stávající rozvody plynovodu</t>
  </si>
  <si>
    <t>1792375309</t>
  </si>
  <si>
    <t>723170213.IVR</t>
  </si>
  <si>
    <t>Potrubí plynové plastové Pe ALPEX-GAS PN 10 D 20/2,0 mm spojované lisovacími tvarovkami PRESS GAS</t>
  </si>
  <si>
    <t>318267829</t>
  </si>
  <si>
    <t>723170223.IVR</t>
  </si>
  <si>
    <t>Ochrana plynového potrubí ALPEX-GAS D 20</t>
  </si>
  <si>
    <t>-1048002877</t>
  </si>
  <si>
    <t>723190105</t>
  </si>
  <si>
    <t>Přípojka plynovodní nerezová hadice G1/2 F x G1/2 F délky 100 cm spojovaná na závit</t>
  </si>
  <si>
    <t>-1071091808</t>
  </si>
  <si>
    <t>Přípojky plynovodní ke spotřebičům z hadic nerezových vnitřní závit G 1/2 FF, délky 100 cm</t>
  </si>
  <si>
    <t>723230152</t>
  </si>
  <si>
    <t>Rohový uzávěr PN 4 G 1/2 s bajonetovým připojením a provozní pojistkou</t>
  </si>
  <si>
    <t>306748099</t>
  </si>
  <si>
    <t>Armatury se dvěma závity s protipožární armaturou PN 5 rohové uzávěry s bajonetovým připojením flexi hadic a provozní pojistkou PN 4 G 1/2</t>
  </si>
  <si>
    <t>723190909</t>
  </si>
  <si>
    <t>Zkouška těsnosti potrubí plynovodního</t>
  </si>
  <si>
    <t>-176040323</t>
  </si>
  <si>
    <t>Opravy plynovodního potrubí  neúřední zkouška těsnosti dosavadního potrubí</t>
  </si>
  <si>
    <t>723-x3</t>
  </si>
  <si>
    <t>-1660366833</t>
  </si>
  <si>
    <t>723-x4</t>
  </si>
  <si>
    <t>1790977985</t>
  </si>
  <si>
    <t>723-x5</t>
  </si>
  <si>
    <t>Revize vč. protokolu</t>
  </si>
  <si>
    <t>-383385832</t>
  </si>
  <si>
    <t>998723202</t>
  </si>
  <si>
    <t>Přesun hmot procentní pro vnitřní plynovod v objektech v do 12 m</t>
  </si>
  <si>
    <t>-335140840</t>
  </si>
  <si>
    <t>Přesun hmot pro vnitřní plynovod  stanovený procentní sazbou (%) z ceny vodorovná dopravní vzdálenost do 50 m v objektech výšky přes 6 do 12 m</t>
  </si>
  <si>
    <t>725</t>
  </si>
  <si>
    <t>Zdravotechnika - zařizovací předměty</t>
  </si>
  <si>
    <t>725210821</t>
  </si>
  <si>
    <t>Demontáž umyvadel bez výtokových armatur</t>
  </si>
  <si>
    <t>596217589</t>
  </si>
  <si>
    <t>Demontáž umyvadel  bez výtokových armatur umyvadel</t>
  </si>
  <si>
    <t>725820802</t>
  </si>
  <si>
    <t>Demontáž baterie stojánkové do jednoho otvoru</t>
  </si>
  <si>
    <t>1547176212</t>
  </si>
  <si>
    <t>Demontáž baterií  stojánkových do 1 otvoru</t>
  </si>
  <si>
    <t>725860811</t>
  </si>
  <si>
    <t>Demontáž uzávěrů zápachu jednoduchých</t>
  </si>
  <si>
    <t>1638261465</t>
  </si>
  <si>
    <t>Demontáž zápachových uzávěrek pro zařizovací předměty  jednoduchých</t>
  </si>
  <si>
    <t>725211603</t>
  </si>
  <si>
    <t>Umyvadlo keramické bílé šířky 600 mm bez krytu na sifon připevněné na stěnu šroubyDřez jednoduchý keramický se zápachovou uzávěrkou 590x450 mm - spec. dle výpisu ZTI ozn. U a S</t>
  </si>
  <si>
    <t>-1668280849</t>
  </si>
  <si>
    <t>Umyvadla keramická bílá bez výtokových armatur připevněná na stěnu šrouby bez sloupu nebo krytu na sifon 600 mm</t>
  </si>
  <si>
    <t>725311111</t>
  </si>
  <si>
    <t>Dřez jednoduchý keramický se zápachovou uzávěrkou 590x450 mm - spec. dle výpisu ZTI ozn. D</t>
  </si>
  <si>
    <t>-401511823</t>
  </si>
  <si>
    <t>Dřezy bez výtokových armatur jednoduché se zápachovou uzávěrkou keramické 590x450 mm</t>
  </si>
  <si>
    <t>725821326</t>
  </si>
  <si>
    <t>Baterie dřezová stojánková páková - spec. dle výpisu ZTI ozn. BD</t>
  </si>
  <si>
    <t>-384979832</t>
  </si>
  <si>
    <t>Baterie dřezové stojánkové pákové s otáčivým ústím a délkou ramínka 265 mm</t>
  </si>
  <si>
    <t>725821328/R</t>
  </si>
  <si>
    <t>Baterie dřezová stojánková páková se sprchou - spec. dle výpisu ZTI ozn. BS</t>
  </si>
  <si>
    <t>1419359102</t>
  </si>
  <si>
    <t>Baterie dřezové stojánkové pákové s otáčivým ústím a délkou ramínka s vytahovací sprškou</t>
  </si>
  <si>
    <t>725822632</t>
  </si>
  <si>
    <t>Baterie umyvadlová stojánková klasická bez výpusti - spec. dle výpisu ZTI ozn. BU</t>
  </si>
  <si>
    <t>435370943</t>
  </si>
  <si>
    <t>Baterie umyvadlové stojánkové klasické bez výpusti</t>
  </si>
  <si>
    <t>725-x1</t>
  </si>
  <si>
    <t>D+M Drtič odpadu - spec. dle výpisu ZTI ozn. DR</t>
  </si>
  <si>
    <t>474470058</t>
  </si>
  <si>
    <t>725-x2</t>
  </si>
  <si>
    <t>D+M Plynový jednokohout - spec. dle výpisu ZTI ozn. PB</t>
  </si>
  <si>
    <t>1089013549</t>
  </si>
  <si>
    <t>725813111</t>
  </si>
  <si>
    <t>Ventil rohový bez připojovací trubičky nebo flexi hadičky G 1/2</t>
  </si>
  <si>
    <t>-728385137</t>
  </si>
  <si>
    <t>Ventily rohové bez připojovací trubičky nebo flexi hadičky G 1/2</t>
  </si>
  <si>
    <t>998725202</t>
  </si>
  <si>
    <t>Přesun hmot procentní pro zařizovací předměty v objektech v do 12 m</t>
  </si>
  <si>
    <t>1564427935</t>
  </si>
  <si>
    <t>Přesun hmot pro zařizovací předměty  stanovený procentní sazbou (%) z ceny vodorovná dopravní vzdálenost do 50 m v objektech výšky přes 6 do 12 m</t>
  </si>
  <si>
    <t>Kabel vnitřní UTP Cat.5e</t>
  </si>
  <si>
    <t>0408</t>
  </si>
  <si>
    <t>CYKY-O 2x2,5 (CYKY 2Ax2,5) silový kabel</t>
  </si>
  <si>
    <t>0407</t>
  </si>
  <si>
    <t>CYKY-O 3x1,5 (CYKY 3Ax1,5) silový kabel</t>
  </si>
  <si>
    <t>0406</t>
  </si>
  <si>
    <t>CYKY-J 3x1,5 (CYKY 3Cx1,5) silový kabel</t>
  </si>
  <si>
    <t>0405</t>
  </si>
  <si>
    <t>CYKY-J 3x2,5 (CYKY 3Cx2,5) silový kabel</t>
  </si>
  <si>
    <t>0404</t>
  </si>
  <si>
    <t>CYKY-J 5x1,5 (CYKY 5Cx1,5) silový kabel</t>
  </si>
  <si>
    <t>0403</t>
  </si>
  <si>
    <t>CYKY-J 5x6 (CYKY 5Cx6) silový kabel</t>
  </si>
  <si>
    <t>0402</t>
  </si>
  <si>
    <t>H07V-K 6 (CYA 6) ohebný vodič,zeleno-žlutý</t>
  </si>
  <si>
    <t>0401</t>
  </si>
  <si>
    <t>ks</t>
  </si>
  <si>
    <t>Komunikační dvojzásuvka RJ45</t>
  </si>
  <si>
    <t>0305</t>
  </si>
  <si>
    <t>1U Horizontální kabelový organizér (19´ RACK)</t>
  </si>
  <si>
    <t>0304</t>
  </si>
  <si>
    <t>Patch Panel (24 portů (5e) a úchyt pro kabel)</t>
  </si>
  <si>
    <t>0303</t>
  </si>
  <si>
    <t>Napájecí lišta (19 "RACK, 1U, IEC320C13/UPS plug)</t>
  </si>
  <si>
    <t>0302</t>
  </si>
  <si>
    <t>19" RACK 10U, závěsná</t>
  </si>
  <si>
    <t>0301</t>
  </si>
  <si>
    <t>Trubka oheb.2325/LPE-1 pr.25</t>
  </si>
  <si>
    <t>0219</t>
  </si>
  <si>
    <t>EKD 80X40_HD Elektroinstalační kanál</t>
  </si>
  <si>
    <t>0218</t>
  </si>
  <si>
    <t>Lišta LHD 40x40 vkládací bílá 2m</t>
  </si>
  <si>
    <t>0217</t>
  </si>
  <si>
    <t>Krabice přístrojová lištová, LK80x28 T</t>
  </si>
  <si>
    <t>0216</t>
  </si>
  <si>
    <t>Krabice přístrojová lištová, LK80x28 2T</t>
  </si>
  <si>
    <t>0215</t>
  </si>
  <si>
    <t>Krabice přístrojová pod omítku</t>
  </si>
  <si>
    <t>0214</t>
  </si>
  <si>
    <t>Krabicová rozvodka + bezšroub.svorky</t>
  </si>
  <si>
    <t>0213</t>
  </si>
  <si>
    <t>Krabice 005.CS.K IP65 vč.svorkovnice</t>
  </si>
  <si>
    <t>0212</t>
  </si>
  <si>
    <t>Žákovské elektropanely 0-24V</t>
  </si>
  <si>
    <t>0211</t>
  </si>
  <si>
    <t>Napájecí zdroj 0-25V AC/DC, 10A, IP30 (typ 5312.1)</t>
  </si>
  <si>
    <t>0210</t>
  </si>
  <si>
    <t>3901A-B30 B Rámeček trojnásobný vodorovný, bílá, ABB Tango</t>
  </si>
  <si>
    <t>0209</t>
  </si>
  <si>
    <t>3901A-B20 B Rámeček dvojnásobný vodorovný, bílá, ABB Tango</t>
  </si>
  <si>
    <t>0208</t>
  </si>
  <si>
    <t>3901A-B10 B Rámeček jednonásobný, bílá, ABB Tango</t>
  </si>
  <si>
    <t>0207</t>
  </si>
  <si>
    <t>5589A-A02357 B Zásuvka jednonásobná s ochranným kolíkem, s clonkami, s ochranou před přepětím</t>
  </si>
  <si>
    <t>0206</t>
  </si>
  <si>
    <t>5519A-A02357 B Zásuvka jednonásobná s ochranným kolíkem, s clonkami</t>
  </si>
  <si>
    <t>0205</t>
  </si>
  <si>
    <t>Jednopólový spínač se sign.dout. Pod omítku, řaz.1S, 10A/250V, IP20</t>
  </si>
  <si>
    <t>0204</t>
  </si>
  <si>
    <t>Střídavý přepínač pod omítku, řaz.6, 10A/250V, IP20, jednorámeček</t>
  </si>
  <si>
    <t>0203</t>
  </si>
  <si>
    <t>Sériový přepínač pod omítku, řaz.5, 10A/250V, IP20, jednorámeček</t>
  </si>
  <si>
    <t>0202</t>
  </si>
  <si>
    <t>Jednopólový spínač pod omítku, řaz.1,10A/250V, IP20, jednorámeček</t>
  </si>
  <si>
    <t>0201</t>
  </si>
  <si>
    <t>E - bytové LED lineární svítidlo, 1 x LED, 20W, 2200lm, Ra80, 4000K (MODUS SOL2000M_KO)</t>
  </si>
  <si>
    <t>0105</t>
  </si>
  <si>
    <t>D - závěsné, LED asymetrické svítidlo, 1 x LED, 35W, 4500lm, Ra80, 4000K (MODUS ASTAP4000M)</t>
  </si>
  <si>
    <t>0104</t>
  </si>
  <si>
    <t>C - přisazené, LED svítidlo, opálový kryt, 1 x LED, 26W, 3300lm, Ra80, 4000K (MODUS ESO3000RMKO)</t>
  </si>
  <si>
    <t>0103</t>
  </si>
  <si>
    <t>B - přisazené, LED svítidlo, matná AL mřížka, UGR&lt;19, 1 x LED, 37W, 4250lm, Ra80, 4000K (MODUS AREL4000RM2KVM)</t>
  </si>
  <si>
    <t>0102</t>
  </si>
  <si>
    <t>A - přisazené, LED svítidlo, matná AL mřížka, UGR&lt;19, 1 x LED, 41W, 5050lm, Ra80, 4000K
 (MODUS AREL5000RL2KVM)</t>
  </si>
  <si>
    <t>0101</t>
  </si>
  <si>
    <t>ukončení vodičů v rozváděči nebo na přístroji do 2,5 mm2</t>
  </si>
  <si>
    <t>0013</t>
  </si>
  <si>
    <t>ukončení vodičů v rozváděči nebo na přístroji do 6 mm2</t>
  </si>
  <si>
    <t>0012</t>
  </si>
  <si>
    <t>F204AC-25/0,03; proudový chránič; čtyřpólový; jmenovitý proud: 25 A; citlivost: 30 mA; Typ: AC</t>
  </si>
  <si>
    <t>0011</t>
  </si>
  <si>
    <t>S201M-B10; 1 fázový jistič, jmenovitý proud In: 10 A, vypínací charakteristika: B, vypínací schopnost Icn: 10 kA</t>
  </si>
  <si>
    <t>0010</t>
  </si>
  <si>
    <t>S201M-B20; 1 fázový jistič, jmenovitý proud In: 20 A, vypínací charakteristika: B, vypínací schopnost Icn: 10 kA</t>
  </si>
  <si>
    <t>0009</t>
  </si>
  <si>
    <t>S201M-B16; 1 fázový jistič, jmenovitý proud In: 16 A, vypínací charakteristika: B, vypínací schopnost Icn: 10 kA</t>
  </si>
  <si>
    <t>0008</t>
  </si>
  <si>
    <t>S203M-B25; 3 fázový jistič, jmenovitý proud In: 25 A, vypínací charakteristika: B, vypínací schopnost Icn: 10 kA (do RS)</t>
  </si>
  <si>
    <t>0007</t>
  </si>
  <si>
    <t>SLP-275 V/4 Přepěťová ochrana - optická signalizace poruchy Saltek</t>
  </si>
  <si>
    <t>0006</t>
  </si>
  <si>
    <t>SD201/25; 1 pólový odpínač; In: 25A; pro 253V AC/60V DC; dle IEC/EN 60947-3</t>
  </si>
  <si>
    <t>0005</t>
  </si>
  <si>
    <t>SHD203/25; 3 pólový odpínač; In: 25A; pro 415 V AC; HOME</t>
  </si>
  <si>
    <t>0004</t>
  </si>
  <si>
    <t>SHD203/32; 3 pólový odpínač; In: 32A; pro 415 V AC; HOME</t>
  </si>
  <si>
    <t>0003</t>
  </si>
  <si>
    <t>UZ1 -zámek bezpečnostní s klíčem</t>
  </si>
  <si>
    <t>0002</t>
  </si>
  <si>
    <t>AT51 -rozvodnice na povrch 60M s dveřmi</t>
  </si>
  <si>
    <t>0001</t>
  </si>
  <si>
    <t>Kc bez DPH</t>
  </si>
  <si>
    <t>Mnozstvi</t>
  </si>
  <si>
    <t>Kc/jed</t>
  </si>
  <si>
    <t>Jednotka</t>
  </si>
  <si>
    <t>Polozka</t>
  </si>
  <si>
    <t>04-kabely, vodiče</t>
  </si>
  <si>
    <t>03-strukturovaná kabeláž</t>
  </si>
  <si>
    <t>02-elektromontáže</t>
  </si>
  <si>
    <t>01-svítidla vč.zdrojů</t>
  </si>
  <si>
    <t>00-rozvaděč RP</t>
  </si>
  <si>
    <t>Obor</t>
  </si>
  <si>
    <t>kpl</t>
  </si>
  <si>
    <t>Pomocné stavební práce</t>
  </si>
  <si>
    <t>005</t>
  </si>
  <si>
    <t>Přesun - 4,0% z mat.</t>
  </si>
  <si>
    <t>004</t>
  </si>
  <si>
    <t>Doprava - 3,6% z mat.</t>
  </si>
  <si>
    <t>003</t>
  </si>
  <si>
    <t>PPV - 6% z mat.+mont.</t>
  </si>
  <si>
    <t>002</t>
  </si>
  <si>
    <t>hod</t>
  </si>
  <si>
    <t>Výchozí revize a protokol</t>
  </si>
  <si>
    <t>001</t>
  </si>
  <si>
    <t>www.stavebnikalkulace.cz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</si>
</sst>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10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indexed="22"/>
        <bgColor indexed="31"/>
      </patternFill>
    </fill>
  </fills>
  <borders count="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33" fillId="0" borderId="0" applyNumberFormat="0" applyFill="0" applyBorder="0" applyAlignment="0" applyProtection="0"/>
    <xf numFmtId="0" fontId="34" fillId="0" borderId="0"/>
  </cellStyleXfs>
  <cellXfs count="3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4" fillId="0" borderId="0" xfId="2"/>
    <xf numFmtId="4" fontId="35" fillId="0" borderId="23" xfId="2" applyNumberFormat="1" applyFont="1" applyFill="1" applyBorder="1" applyAlignment="1">
      <alignment horizontal="right" wrapText="1"/>
    </xf>
    <xf numFmtId="4" fontId="36" fillId="0" borderId="23" xfId="2" applyNumberFormat="1" applyFont="1" applyFill="1" applyBorder="1" applyAlignment="1">
      <alignment horizontal="right" wrapText="1"/>
    </xf>
    <xf numFmtId="0" fontId="36" fillId="0" borderId="23" xfId="2" applyFont="1" applyFill="1" applyBorder="1" applyAlignment="1">
      <alignment wrapText="1"/>
    </xf>
    <xf numFmtId="0" fontId="36" fillId="5" borderId="24" xfId="2" applyFont="1" applyFill="1" applyBorder="1" applyAlignment="1">
      <alignment horizontal="center"/>
    </xf>
    <xf numFmtId="0" fontId="33" fillId="0" borderId="0" xfId="1" applyAlignment="1" applyProtection="1">
      <alignment horizontal="left" vertical="center"/>
    </xf>
    <xf numFmtId="0" fontId="33" fillId="0" borderId="0" xfId="1" applyAlignment="1" applyProtection="1">
      <alignment vertical="center" wrapText="1"/>
    </xf>
  </cellXfs>
  <cellStyles count="3">
    <cellStyle name="Hypertextový odkaz" xfId="1" builtinId="8"/>
    <cellStyle name="Normální" xfId="0" builtinId="0" customBuiltin="1"/>
    <cellStyle name="Normální 2" xfId="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://www.stavebnikalkulace.cz/" TargetMode="External"/><Relationship Id="rId1" Type="http://schemas.openxmlformats.org/officeDocument/2006/relationships/hyperlink" Target="http://www.stavebnikalkulace.cz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M51" sqref="AM51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6"/>
      <c r="AS2" s="256"/>
      <c r="AT2" s="256"/>
      <c r="AU2" s="256"/>
      <c r="AV2" s="256"/>
      <c r="AW2" s="256"/>
      <c r="AX2" s="256"/>
      <c r="AY2" s="256"/>
      <c r="AZ2" s="256"/>
      <c r="BA2" s="256"/>
      <c r="BB2" s="256"/>
      <c r="BC2" s="256"/>
      <c r="BD2" s="256"/>
      <c r="BE2" s="256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8" t="s">
        <v>14</v>
      </c>
      <c r="L5" s="269"/>
      <c r="M5" s="269"/>
      <c r="N5" s="269"/>
      <c r="O5" s="269"/>
      <c r="P5" s="269"/>
      <c r="Q5" s="269"/>
      <c r="R5" s="269"/>
      <c r="S5" s="269"/>
      <c r="T5" s="269"/>
      <c r="U5" s="269"/>
      <c r="V5" s="269"/>
      <c r="W5" s="269"/>
      <c r="X5" s="269"/>
      <c r="Y5" s="269"/>
      <c r="Z5" s="269"/>
      <c r="AA5" s="269"/>
      <c r="AB5" s="269"/>
      <c r="AC5" s="269"/>
      <c r="AD5" s="269"/>
      <c r="AE5" s="269"/>
      <c r="AF5" s="269"/>
      <c r="AG5" s="269"/>
      <c r="AH5" s="269"/>
      <c r="AI5" s="269"/>
      <c r="AJ5" s="269"/>
      <c r="AK5" s="269"/>
      <c r="AL5" s="269"/>
      <c r="AM5" s="269"/>
      <c r="AN5" s="269"/>
      <c r="AO5" s="269"/>
      <c r="AP5" s="21"/>
      <c r="AQ5" s="21"/>
      <c r="AR5" s="19"/>
      <c r="BE5" s="248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0" t="s">
        <v>17</v>
      </c>
      <c r="L6" s="269"/>
      <c r="M6" s="269"/>
      <c r="N6" s="269"/>
      <c r="O6" s="269"/>
      <c r="P6" s="269"/>
      <c r="Q6" s="269"/>
      <c r="R6" s="269"/>
      <c r="S6" s="269"/>
      <c r="T6" s="269"/>
      <c r="U6" s="269"/>
      <c r="V6" s="269"/>
      <c r="W6" s="269"/>
      <c r="X6" s="269"/>
      <c r="Y6" s="269"/>
      <c r="Z6" s="269"/>
      <c r="AA6" s="269"/>
      <c r="AB6" s="269"/>
      <c r="AC6" s="269"/>
      <c r="AD6" s="269"/>
      <c r="AE6" s="269"/>
      <c r="AF6" s="269"/>
      <c r="AG6" s="269"/>
      <c r="AH6" s="269"/>
      <c r="AI6" s="269"/>
      <c r="AJ6" s="269"/>
      <c r="AK6" s="269"/>
      <c r="AL6" s="269"/>
      <c r="AM6" s="269"/>
      <c r="AN6" s="269"/>
      <c r="AO6" s="269"/>
      <c r="AP6" s="21"/>
      <c r="AQ6" s="21"/>
      <c r="AR6" s="19"/>
      <c r="BE6" s="249"/>
      <c r="BS6" s="16" t="s">
        <v>6</v>
      </c>
    </row>
    <row r="7" spans="1:74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9"/>
      <c r="BS7" s="16" t="s">
        <v>6</v>
      </c>
    </row>
    <row r="8" spans="1:74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9"/>
      <c r="BS8" s="16" t="s">
        <v>6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9"/>
      <c r="BS9" s="16" t="s">
        <v>6</v>
      </c>
    </row>
    <row r="10" spans="1:74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49"/>
      <c r="BS10" s="16" t="s">
        <v>6</v>
      </c>
    </row>
    <row r="11" spans="1:74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249"/>
      <c r="BS11" s="16" t="s">
        <v>6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9"/>
      <c r="BS12" s="16" t="s">
        <v>6</v>
      </c>
    </row>
    <row r="13" spans="1:74" ht="12" customHeight="1">
      <c r="B13" s="20"/>
      <c r="C13" s="21"/>
      <c r="D13" s="28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29</v>
      </c>
      <c r="AO13" s="21"/>
      <c r="AP13" s="21"/>
      <c r="AQ13" s="21"/>
      <c r="AR13" s="19"/>
      <c r="BE13" s="249"/>
      <c r="BS13" s="16" t="s">
        <v>6</v>
      </c>
    </row>
    <row r="14" spans="1:74" ht="11.25">
      <c r="B14" s="20"/>
      <c r="C14" s="21"/>
      <c r="D14" s="21"/>
      <c r="E14" s="271" t="s">
        <v>29</v>
      </c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2"/>
      <c r="AF14" s="272"/>
      <c r="AG14" s="272"/>
      <c r="AH14" s="272"/>
      <c r="AI14" s="272"/>
      <c r="AJ14" s="272"/>
      <c r="AK14" s="28" t="s">
        <v>27</v>
      </c>
      <c r="AL14" s="21"/>
      <c r="AM14" s="21"/>
      <c r="AN14" s="30" t="s">
        <v>29</v>
      </c>
      <c r="AO14" s="21"/>
      <c r="AP14" s="21"/>
      <c r="AQ14" s="21"/>
      <c r="AR14" s="19"/>
      <c r="BE14" s="249"/>
      <c r="BS14" s="16" t="s">
        <v>6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9"/>
      <c r="BS15" s="16" t="s">
        <v>4</v>
      </c>
    </row>
    <row r="16" spans="1:74" ht="12" customHeight="1">
      <c r="B16" s="20"/>
      <c r="C16" s="21"/>
      <c r="D16" s="28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9"/>
      <c r="BS16" s="16" t="s">
        <v>4</v>
      </c>
    </row>
    <row r="17" spans="2:71" ht="18.399999999999999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49"/>
      <c r="BS17" s="16" t="s">
        <v>32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9"/>
      <c r="BS18" s="16" t="s">
        <v>6</v>
      </c>
    </row>
    <row r="19" spans="2:7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9"/>
      <c r="BS19" s="16" t="s">
        <v>6</v>
      </c>
    </row>
    <row r="20" spans="2:71" ht="18.399999999999999" customHeight="1">
      <c r="B20" s="20"/>
      <c r="C20" s="21"/>
      <c r="D20" s="21"/>
      <c r="E20" s="300" t="s">
        <v>1158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49"/>
      <c r="BS20" s="16" t="s">
        <v>32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9"/>
    </row>
    <row r="22" spans="2:7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9"/>
    </row>
    <row r="23" spans="2:71" ht="16.5" customHeight="1">
      <c r="B23" s="20"/>
      <c r="C23" s="21"/>
      <c r="D23" s="21"/>
      <c r="E23" s="273" t="s">
        <v>1</v>
      </c>
      <c r="F23" s="273"/>
      <c r="G23" s="273"/>
      <c r="H23" s="273"/>
      <c r="I23" s="273"/>
      <c r="J23" s="273"/>
      <c r="K23" s="273"/>
      <c r="L23" s="273"/>
      <c r="M23" s="273"/>
      <c r="N23" s="273"/>
      <c r="O23" s="273"/>
      <c r="P23" s="273"/>
      <c r="Q23" s="273"/>
      <c r="R23" s="273"/>
      <c r="S23" s="273"/>
      <c r="T23" s="273"/>
      <c r="U23" s="273"/>
      <c r="V23" s="273"/>
      <c r="W23" s="273"/>
      <c r="X23" s="273"/>
      <c r="Y23" s="273"/>
      <c r="Z23" s="273"/>
      <c r="AA23" s="273"/>
      <c r="AB23" s="273"/>
      <c r="AC23" s="273"/>
      <c r="AD23" s="273"/>
      <c r="AE23" s="273"/>
      <c r="AF23" s="273"/>
      <c r="AG23" s="273"/>
      <c r="AH23" s="273"/>
      <c r="AI23" s="273"/>
      <c r="AJ23" s="273"/>
      <c r="AK23" s="273"/>
      <c r="AL23" s="273"/>
      <c r="AM23" s="273"/>
      <c r="AN23" s="273"/>
      <c r="AO23" s="21"/>
      <c r="AP23" s="21"/>
      <c r="AQ23" s="21"/>
      <c r="AR23" s="19"/>
      <c r="BE23" s="249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9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9"/>
    </row>
    <row r="26" spans="2:71" s="1" customFormat="1" ht="25.9" customHeight="1">
      <c r="B26" s="33"/>
      <c r="C26" s="34"/>
      <c r="D26" s="35" t="s">
        <v>36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0">
        <f>ROUND(AG54,2)</f>
        <v>0</v>
      </c>
      <c r="AL26" s="251"/>
      <c r="AM26" s="251"/>
      <c r="AN26" s="251"/>
      <c r="AO26" s="251"/>
      <c r="AP26" s="34"/>
      <c r="AQ26" s="34"/>
      <c r="AR26" s="37"/>
      <c r="BE26" s="249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49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4" t="s">
        <v>37</v>
      </c>
      <c r="M28" s="274"/>
      <c r="N28" s="274"/>
      <c r="O28" s="274"/>
      <c r="P28" s="274"/>
      <c r="Q28" s="34"/>
      <c r="R28" s="34"/>
      <c r="S28" s="34"/>
      <c r="T28" s="34"/>
      <c r="U28" s="34"/>
      <c r="V28" s="34"/>
      <c r="W28" s="274" t="s">
        <v>38</v>
      </c>
      <c r="X28" s="274"/>
      <c r="Y28" s="274"/>
      <c r="Z28" s="274"/>
      <c r="AA28" s="274"/>
      <c r="AB28" s="274"/>
      <c r="AC28" s="274"/>
      <c r="AD28" s="274"/>
      <c r="AE28" s="274"/>
      <c r="AF28" s="34"/>
      <c r="AG28" s="34"/>
      <c r="AH28" s="34"/>
      <c r="AI28" s="34"/>
      <c r="AJ28" s="34"/>
      <c r="AK28" s="274" t="s">
        <v>39</v>
      </c>
      <c r="AL28" s="274"/>
      <c r="AM28" s="274"/>
      <c r="AN28" s="274"/>
      <c r="AO28" s="274"/>
      <c r="AP28" s="34"/>
      <c r="AQ28" s="34"/>
      <c r="AR28" s="37"/>
      <c r="BE28" s="249"/>
    </row>
    <row r="29" spans="2:71" s="2" customFormat="1" ht="14.45" customHeight="1">
      <c r="B29" s="38"/>
      <c r="C29" s="39"/>
      <c r="D29" s="28" t="s">
        <v>40</v>
      </c>
      <c r="E29" s="39"/>
      <c r="F29" s="28" t="s">
        <v>41</v>
      </c>
      <c r="G29" s="39"/>
      <c r="H29" s="39"/>
      <c r="I29" s="39"/>
      <c r="J29" s="39"/>
      <c r="K29" s="39"/>
      <c r="L29" s="275">
        <v>0.21</v>
      </c>
      <c r="M29" s="247"/>
      <c r="N29" s="247"/>
      <c r="O29" s="247"/>
      <c r="P29" s="247"/>
      <c r="Q29" s="39"/>
      <c r="R29" s="39"/>
      <c r="S29" s="39"/>
      <c r="T29" s="39"/>
      <c r="U29" s="39"/>
      <c r="V29" s="39"/>
      <c r="W29" s="246">
        <f>ROUND(AZ54,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39"/>
      <c r="AG29" s="39"/>
      <c r="AH29" s="39"/>
      <c r="AI29" s="39"/>
      <c r="AJ29" s="39"/>
      <c r="AK29" s="246">
        <f>ROUND(AV54, 2)</f>
        <v>0</v>
      </c>
      <c r="AL29" s="247"/>
      <c r="AM29" s="247"/>
      <c r="AN29" s="247"/>
      <c r="AO29" s="247"/>
      <c r="AP29" s="39"/>
      <c r="AQ29" s="39"/>
      <c r="AR29" s="40"/>
      <c r="BE29" s="249"/>
    </row>
    <row r="30" spans="2:71" s="2" customFormat="1" ht="14.45" customHeight="1">
      <c r="B30" s="38"/>
      <c r="C30" s="39"/>
      <c r="D30" s="39"/>
      <c r="E30" s="39"/>
      <c r="F30" s="28" t="s">
        <v>42</v>
      </c>
      <c r="G30" s="39"/>
      <c r="H30" s="39"/>
      <c r="I30" s="39"/>
      <c r="J30" s="39"/>
      <c r="K30" s="39"/>
      <c r="L30" s="275">
        <v>0.15</v>
      </c>
      <c r="M30" s="247"/>
      <c r="N30" s="247"/>
      <c r="O30" s="247"/>
      <c r="P30" s="247"/>
      <c r="Q30" s="39"/>
      <c r="R30" s="39"/>
      <c r="S30" s="39"/>
      <c r="T30" s="39"/>
      <c r="U30" s="39"/>
      <c r="V30" s="39"/>
      <c r="W30" s="246">
        <f>ROUND(BA54,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39"/>
      <c r="AG30" s="39"/>
      <c r="AH30" s="39"/>
      <c r="AI30" s="39"/>
      <c r="AJ30" s="39"/>
      <c r="AK30" s="246">
        <f>ROUND(AW54, 2)</f>
        <v>0</v>
      </c>
      <c r="AL30" s="247"/>
      <c r="AM30" s="247"/>
      <c r="AN30" s="247"/>
      <c r="AO30" s="247"/>
      <c r="AP30" s="39"/>
      <c r="AQ30" s="39"/>
      <c r="AR30" s="40"/>
      <c r="BE30" s="249"/>
    </row>
    <row r="31" spans="2:71" s="2" customFormat="1" ht="14.45" hidden="1" customHeight="1">
      <c r="B31" s="38"/>
      <c r="C31" s="39"/>
      <c r="D31" s="39"/>
      <c r="E31" s="39"/>
      <c r="F31" s="28" t="s">
        <v>43</v>
      </c>
      <c r="G31" s="39"/>
      <c r="H31" s="39"/>
      <c r="I31" s="39"/>
      <c r="J31" s="39"/>
      <c r="K31" s="39"/>
      <c r="L31" s="275">
        <v>0.21</v>
      </c>
      <c r="M31" s="247"/>
      <c r="N31" s="247"/>
      <c r="O31" s="247"/>
      <c r="P31" s="247"/>
      <c r="Q31" s="39"/>
      <c r="R31" s="39"/>
      <c r="S31" s="39"/>
      <c r="T31" s="39"/>
      <c r="U31" s="39"/>
      <c r="V31" s="39"/>
      <c r="W31" s="246">
        <f>ROUND(BB54,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39"/>
      <c r="AG31" s="39"/>
      <c r="AH31" s="39"/>
      <c r="AI31" s="39"/>
      <c r="AJ31" s="39"/>
      <c r="AK31" s="246">
        <v>0</v>
      </c>
      <c r="AL31" s="247"/>
      <c r="AM31" s="247"/>
      <c r="AN31" s="247"/>
      <c r="AO31" s="247"/>
      <c r="AP31" s="39"/>
      <c r="AQ31" s="39"/>
      <c r="AR31" s="40"/>
      <c r="BE31" s="249"/>
    </row>
    <row r="32" spans="2:71" s="2" customFormat="1" ht="14.45" hidden="1" customHeight="1">
      <c r="B32" s="38"/>
      <c r="C32" s="39"/>
      <c r="D32" s="39"/>
      <c r="E32" s="39"/>
      <c r="F32" s="28" t="s">
        <v>44</v>
      </c>
      <c r="G32" s="39"/>
      <c r="H32" s="39"/>
      <c r="I32" s="39"/>
      <c r="J32" s="39"/>
      <c r="K32" s="39"/>
      <c r="L32" s="275">
        <v>0.15</v>
      </c>
      <c r="M32" s="247"/>
      <c r="N32" s="247"/>
      <c r="O32" s="247"/>
      <c r="P32" s="247"/>
      <c r="Q32" s="39"/>
      <c r="R32" s="39"/>
      <c r="S32" s="39"/>
      <c r="T32" s="39"/>
      <c r="U32" s="39"/>
      <c r="V32" s="39"/>
      <c r="W32" s="246">
        <f>ROUND(BC54,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39"/>
      <c r="AG32" s="39"/>
      <c r="AH32" s="39"/>
      <c r="AI32" s="39"/>
      <c r="AJ32" s="39"/>
      <c r="AK32" s="246">
        <v>0</v>
      </c>
      <c r="AL32" s="247"/>
      <c r="AM32" s="247"/>
      <c r="AN32" s="247"/>
      <c r="AO32" s="247"/>
      <c r="AP32" s="39"/>
      <c r="AQ32" s="39"/>
      <c r="AR32" s="40"/>
      <c r="BE32" s="249"/>
    </row>
    <row r="33" spans="2:57" s="2" customFormat="1" ht="14.45" hidden="1" customHeight="1">
      <c r="B33" s="38"/>
      <c r="C33" s="39"/>
      <c r="D33" s="39"/>
      <c r="E33" s="39"/>
      <c r="F33" s="28" t="s">
        <v>45</v>
      </c>
      <c r="G33" s="39"/>
      <c r="H33" s="39"/>
      <c r="I33" s="39"/>
      <c r="J33" s="39"/>
      <c r="K33" s="39"/>
      <c r="L33" s="275">
        <v>0</v>
      </c>
      <c r="M33" s="247"/>
      <c r="N33" s="247"/>
      <c r="O33" s="247"/>
      <c r="P33" s="247"/>
      <c r="Q33" s="39"/>
      <c r="R33" s="39"/>
      <c r="S33" s="39"/>
      <c r="T33" s="39"/>
      <c r="U33" s="39"/>
      <c r="V33" s="39"/>
      <c r="W33" s="246">
        <f>ROUND(BD54,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39"/>
      <c r="AG33" s="39"/>
      <c r="AH33" s="39"/>
      <c r="AI33" s="39"/>
      <c r="AJ33" s="39"/>
      <c r="AK33" s="246">
        <v>0</v>
      </c>
      <c r="AL33" s="247"/>
      <c r="AM33" s="247"/>
      <c r="AN33" s="247"/>
      <c r="AO33" s="247"/>
      <c r="AP33" s="39"/>
      <c r="AQ33" s="39"/>
      <c r="AR33" s="40"/>
      <c r="BE33" s="249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49"/>
    </row>
    <row r="35" spans="2:57" s="1" customFormat="1" ht="25.9" customHeight="1">
      <c r="B35" s="33"/>
      <c r="C35" s="41"/>
      <c r="D35" s="42" t="s">
        <v>46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47</v>
      </c>
      <c r="U35" s="43"/>
      <c r="V35" s="43"/>
      <c r="W35" s="43"/>
      <c r="X35" s="252" t="s">
        <v>48</v>
      </c>
      <c r="Y35" s="253"/>
      <c r="Z35" s="253"/>
      <c r="AA35" s="253"/>
      <c r="AB35" s="253"/>
      <c r="AC35" s="43"/>
      <c r="AD35" s="43"/>
      <c r="AE35" s="43"/>
      <c r="AF35" s="43"/>
      <c r="AG35" s="43"/>
      <c r="AH35" s="43"/>
      <c r="AI35" s="43"/>
      <c r="AJ35" s="43"/>
      <c r="AK35" s="254">
        <f>SUM(AK26:AK33)</f>
        <v>0</v>
      </c>
      <c r="AL35" s="253"/>
      <c r="AM35" s="253"/>
      <c r="AN35" s="253"/>
      <c r="AO35" s="255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49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00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5" t="str">
        <f>K6</f>
        <v>ZŠ Švabinského, Sokolov - stavební úpravy učebny chemie, fyzika</v>
      </c>
      <c r="M45" s="266"/>
      <c r="N45" s="266"/>
      <c r="O45" s="266"/>
      <c r="P45" s="266"/>
      <c r="Q45" s="266"/>
      <c r="R45" s="266"/>
      <c r="S45" s="266"/>
      <c r="T45" s="266"/>
      <c r="U45" s="266"/>
      <c r="V45" s="266"/>
      <c r="W45" s="266"/>
      <c r="X45" s="266"/>
      <c r="Y45" s="266"/>
      <c r="Z45" s="266"/>
      <c r="AA45" s="266"/>
      <c r="AB45" s="266"/>
      <c r="AC45" s="266"/>
      <c r="AD45" s="266"/>
      <c r="AE45" s="266"/>
      <c r="AF45" s="266"/>
      <c r="AG45" s="266"/>
      <c r="AH45" s="266"/>
      <c r="AI45" s="266"/>
      <c r="AJ45" s="266"/>
      <c r="AK45" s="266"/>
      <c r="AL45" s="266"/>
      <c r="AM45" s="266"/>
      <c r="AN45" s="266"/>
      <c r="AO45" s="266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20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Sokolov, Švabinského 1702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22</v>
      </c>
      <c r="AJ47" s="34"/>
      <c r="AK47" s="34"/>
      <c r="AL47" s="34"/>
      <c r="AM47" s="267" t="str">
        <f>IF(AN8= "","",AN8)</f>
        <v>18. 3. 2019</v>
      </c>
      <c r="AN47" s="267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13.7" customHeight="1">
      <c r="B49" s="33"/>
      <c r="C49" s="28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>Město Sokolov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30</v>
      </c>
      <c r="AJ49" s="34"/>
      <c r="AK49" s="34"/>
      <c r="AL49" s="34"/>
      <c r="AM49" s="263" t="str">
        <f>IF(E17="","",E17)</f>
        <v>Ing. Jiří Preisler, DiS.</v>
      </c>
      <c r="AN49" s="264"/>
      <c r="AO49" s="264"/>
      <c r="AP49" s="264"/>
      <c r="AQ49" s="34"/>
      <c r="AR49" s="37"/>
      <c r="AS49" s="257" t="s">
        <v>50</v>
      </c>
      <c r="AT49" s="258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28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33</v>
      </c>
      <c r="AJ50" s="34"/>
      <c r="AK50" s="34"/>
      <c r="AL50" s="34"/>
      <c r="AM50" s="301" t="s">
        <v>1158</v>
      </c>
      <c r="AN50" s="264"/>
      <c r="AO50" s="264"/>
      <c r="AP50" s="264"/>
      <c r="AQ50" s="34"/>
      <c r="AR50" s="37"/>
      <c r="AS50" s="259"/>
      <c r="AT50" s="260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1"/>
      <c r="AT51" s="262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4" t="s">
        <v>51</v>
      </c>
      <c r="D52" s="277"/>
      <c r="E52" s="277"/>
      <c r="F52" s="277"/>
      <c r="G52" s="277"/>
      <c r="H52" s="61"/>
      <c r="I52" s="276" t="s">
        <v>52</v>
      </c>
      <c r="J52" s="277"/>
      <c r="K52" s="277"/>
      <c r="L52" s="277"/>
      <c r="M52" s="277"/>
      <c r="N52" s="277"/>
      <c r="O52" s="277"/>
      <c r="P52" s="277"/>
      <c r="Q52" s="277"/>
      <c r="R52" s="277"/>
      <c r="S52" s="277"/>
      <c r="T52" s="277"/>
      <c r="U52" s="277"/>
      <c r="V52" s="277"/>
      <c r="W52" s="277"/>
      <c r="X52" s="277"/>
      <c r="Y52" s="277"/>
      <c r="Z52" s="277"/>
      <c r="AA52" s="277"/>
      <c r="AB52" s="277"/>
      <c r="AC52" s="277"/>
      <c r="AD52" s="277"/>
      <c r="AE52" s="277"/>
      <c r="AF52" s="277"/>
      <c r="AG52" s="279" t="s">
        <v>53</v>
      </c>
      <c r="AH52" s="277"/>
      <c r="AI52" s="277"/>
      <c r="AJ52" s="277"/>
      <c r="AK52" s="277"/>
      <c r="AL52" s="277"/>
      <c r="AM52" s="277"/>
      <c r="AN52" s="276" t="s">
        <v>54</v>
      </c>
      <c r="AO52" s="277"/>
      <c r="AP52" s="278"/>
      <c r="AQ52" s="62" t="s">
        <v>55</v>
      </c>
      <c r="AR52" s="37"/>
      <c r="AS52" s="63" t="s">
        <v>56</v>
      </c>
      <c r="AT52" s="64" t="s">
        <v>57</v>
      </c>
      <c r="AU52" s="64" t="s">
        <v>58</v>
      </c>
      <c r="AV52" s="64" t="s">
        <v>59</v>
      </c>
      <c r="AW52" s="64" t="s">
        <v>60</v>
      </c>
      <c r="AX52" s="64" t="s">
        <v>61</v>
      </c>
      <c r="AY52" s="64" t="s">
        <v>62</v>
      </c>
      <c r="AZ52" s="64" t="s">
        <v>63</v>
      </c>
      <c r="BA52" s="64" t="s">
        <v>64</v>
      </c>
      <c r="BB52" s="64" t="s">
        <v>65</v>
      </c>
      <c r="BC52" s="64" t="s">
        <v>66</v>
      </c>
      <c r="BD52" s="65" t="s">
        <v>67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68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2">
        <f>ROUND(SUM(AG55:AG57),2)</f>
        <v>0</v>
      </c>
      <c r="AH54" s="282"/>
      <c r="AI54" s="282"/>
      <c r="AJ54" s="282"/>
      <c r="AK54" s="282"/>
      <c r="AL54" s="282"/>
      <c r="AM54" s="282"/>
      <c r="AN54" s="283">
        <f>SUM(AG54,AT54)</f>
        <v>0</v>
      </c>
      <c r="AO54" s="283"/>
      <c r="AP54" s="283"/>
      <c r="AQ54" s="73" t="s">
        <v>1</v>
      </c>
      <c r="AR54" s="74"/>
      <c r="AS54" s="75">
        <f>ROUND(SUM(AS55:AS57),2)</f>
        <v>0</v>
      </c>
      <c r="AT54" s="76">
        <f>ROUND(SUM(AV54:AW54),2)</f>
        <v>0</v>
      </c>
      <c r="AU54" s="77">
        <f>ROUND(SUM(AU55:AU57),5)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ROUND(SUM(AZ55:AZ57),2)</f>
        <v>0</v>
      </c>
      <c r="BA54" s="76">
        <f>ROUND(SUM(BA55:BA57),2)</f>
        <v>0</v>
      </c>
      <c r="BB54" s="76">
        <f>ROUND(SUM(BB55:BB57),2)</f>
        <v>0</v>
      </c>
      <c r="BC54" s="76">
        <f>ROUND(SUM(BC55:BC57),2)</f>
        <v>0</v>
      </c>
      <c r="BD54" s="78">
        <f>ROUND(SUM(BD55:BD57),2)</f>
        <v>0</v>
      </c>
      <c r="BS54" s="79" t="s">
        <v>69</v>
      </c>
      <c r="BT54" s="79" t="s">
        <v>70</v>
      </c>
      <c r="BU54" s="80" t="s">
        <v>71</v>
      </c>
      <c r="BV54" s="79" t="s">
        <v>72</v>
      </c>
      <c r="BW54" s="79" t="s">
        <v>5</v>
      </c>
      <c r="BX54" s="79" t="s">
        <v>73</v>
      </c>
      <c r="CL54" s="79" t="s">
        <v>1</v>
      </c>
    </row>
    <row r="55" spans="1:91" s="5" customFormat="1" ht="16.5" customHeight="1">
      <c r="A55" s="81" t="s">
        <v>74</v>
      </c>
      <c r="B55" s="82"/>
      <c r="C55" s="83"/>
      <c r="D55" s="285" t="s">
        <v>14</v>
      </c>
      <c r="E55" s="285"/>
      <c r="F55" s="285"/>
      <c r="G55" s="285"/>
      <c r="H55" s="285"/>
      <c r="I55" s="84"/>
      <c r="J55" s="285" t="s">
        <v>75</v>
      </c>
      <c r="K55" s="285"/>
      <c r="L55" s="285"/>
      <c r="M55" s="285"/>
      <c r="N55" s="285"/>
      <c r="O55" s="285"/>
      <c r="P55" s="285"/>
      <c r="Q55" s="285"/>
      <c r="R55" s="285"/>
      <c r="S55" s="285"/>
      <c r="T55" s="285"/>
      <c r="U55" s="285"/>
      <c r="V55" s="285"/>
      <c r="W55" s="285"/>
      <c r="X55" s="285"/>
      <c r="Y55" s="285"/>
      <c r="Z55" s="285"/>
      <c r="AA55" s="285"/>
      <c r="AB55" s="285"/>
      <c r="AC55" s="285"/>
      <c r="AD55" s="285"/>
      <c r="AE55" s="285"/>
      <c r="AF55" s="285"/>
      <c r="AG55" s="280">
        <f>'00 - VRN'!J30</f>
        <v>0</v>
      </c>
      <c r="AH55" s="281"/>
      <c r="AI55" s="281"/>
      <c r="AJ55" s="281"/>
      <c r="AK55" s="281"/>
      <c r="AL55" s="281"/>
      <c r="AM55" s="281"/>
      <c r="AN55" s="280">
        <f>SUM(AG55,AT55)</f>
        <v>0</v>
      </c>
      <c r="AO55" s="281"/>
      <c r="AP55" s="281"/>
      <c r="AQ55" s="85" t="s">
        <v>76</v>
      </c>
      <c r="AR55" s="86"/>
      <c r="AS55" s="87">
        <v>0</v>
      </c>
      <c r="AT55" s="88">
        <f>ROUND(SUM(AV55:AW55),2)</f>
        <v>0</v>
      </c>
      <c r="AU55" s="89">
        <f>'00 - VRN'!P85</f>
        <v>0</v>
      </c>
      <c r="AV55" s="88">
        <f>'00 - VRN'!J33</f>
        <v>0</v>
      </c>
      <c r="AW55" s="88">
        <f>'00 - VRN'!J34</f>
        <v>0</v>
      </c>
      <c r="AX55" s="88">
        <f>'00 - VRN'!J35</f>
        <v>0</v>
      </c>
      <c r="AY55" s="88">
        <f>'00 - VRN'!J36</f>
        <v>0</v>
      </c>
      <c r="AZ55" s="88">
        <f>'00 - VRN'!F33</f>
        <v>0</v>
      </c>
      <c r="BA55" s="88">
        <f>'00 - VRN'!F34</f>
        <v>0</v>
      </c>
      <c r="BB55" s="88">
        <f>'00 - VRN'!F35</f>
        <v>0</v>
      </c>
      <c r="BC55" s="88">
        <f>'00 - VRN'!F36</f>
        <v>0</v>
      </c>
      <c r="BD55" s="90">
        <f>'00 - VRN'!F37</f>
        <v>0</v>
      </c>
      <c r="BT55" s="91" t="s">
        <v>77</v>
      </c>
      <c r="BV55" s="91" t="s">
        <v>72</v>
      </c>
      <c r="BW55" s="91" t="s">
        <v>78</v>
      </c>
      <c r="BX55" s="91" t="s">
        <v>5</v>
      </c>
      <c r="CL55" s="91" t="s">
        <v>1</v>
      </c>
      <c r="CM55" s="91" t="s">
        <v>79</v>
      </c>
    </row>
    <row r="56" spans="1:91" s="5" customFormat="1" ht="16.5" customHeight="1">
      <c r="A56" s="81" t="s">
        <v>74</v>
      </c>
      <c r="B56" s="82"/>
      <c r="C56" s="83"/>
      <c r="D56" s="285" t="s">
        <v>80</v>
      </c>
      <c r="E56" s="285"/>
      <c r="F56" s="285"/>
      <c r="G56" s="285"/>
      <c r="H56" s="285"/>
      <c r="I56" s="84"/>
      <c r="J56" s="285" t="s">
        <v>81</v>
      </c>
      <c r="K56" s="285"/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0">
        <f>'01 - Stavební část'!J30</f>
        <v>0</v>
      </c>
      <c r="AH56" s="281"/>
      <c r="AI56" s="281"/>
      <c r="AJ56" s="281"/>
      <c r="AK56" s="281"/>
      <c r="AL56" s="281"/>
      <c r="AM56" s="281"/>
      <c r="AN56" s="280">
        <f>SUM(AG56,AT56)</f>
        <v>0</v>
      </c>
      <c r="AO56" s="281"/>
      <c r="AP56" s="281"/>
      <c r="AQ56" s="85" t="s">
        <v>76</v>
      </c>
      <c r="AR56" s="86"/>
      <c r="AS56" s="87">
        <v>0</v>
      </c>
      <c r="AT56" s="88">
        <f>ROUND(SUM(AV56:AW56),2)</f>
        <v>0</v>
      </c>
      <c r="AU56" s="89">
        <f>'01 - Stavební část'!P96</f>
        <v>0</v>
      </c>
      <c r="AV56" s="88">
        <f>'01 - Stavební část'!J33</f>
        <v>0</v>
      </c>
      <c r="AW56" s="88">
        <f>'01 - Stavební část'!J34</f>
        <v>0</v>
      </c>
      <c r="AX56" s="88">
        <f>'01 - Stavební část'!J35</f>
        <v>0</v>
      </c>
      <c r="AY56" s="88">
        <f>'01 - Stavební část'!J36</f>
        <v>0</v>
      </c>
      <c r="AZ56" s="88">
        <f>'01 - Stavební část'!F33</f>
        <v>0</v>
      </c>
      <c r="BA56" s="88">
        <f>'01 - Stavební část'!F34</f>
        <v>0</v>
      </c>
      <c r="BB56" s="88">
        <f>'01 - Stavební část'!F35</f>
        <v>0</v>
      </c>
      <c r="BC56" s="88">
        <f>'01 - Stavební část'!F36</f>
        <v>0</v>
      </c>
      <c r="BD56" s="90">
        <f>'01 - Stavební část'!F37</f>
        <v>0</v>
      </c>
      <c r="BT56" s="91" t="s">
        <v>77</v>
      </c>
      <c r="BV56" s="91" t="s">
        <v>72</v>
      </c>
      <c r="BW56" s="91" t="s">
        <v>82</v>
      </c>
      <c r="BX56" s="91" t="s">
        <v>5</v>
      </c>
      <c r="CL56" s="91" t="s">
        <v>1</v>
      </c>
      <c r="CM56" s="91" t="s">
        <v>79</v>
      </c>
    </row>
    <row r="57" spans="1:91" s="5" customFormat="1" ht="16.5" customHeight="1">
      <c r="A57" s="81" t="s">
        <v>74</v>
      </c>
      <c r="B57" s="82"/>
      <c r="C57" s="83"/>
      <c r="D57" s="285" t="s">
        <v>83</v>
      </c>
      <c r="E57" s="285"/>
      <c r="F57" s="285"/>
      <c r="G57" s="285"/>
      <c r="H57" s="285"/>
      <c r="I57" s="84"/>
      <c r="J57" s="285" t="s">
        <v>84</v>
      </c>
      <c r="K57" s="285"/>
      <c r="L57" s="285"/>
      <c r="M57" s="285"/>
      <c r="N57" s="285"/>
      <c r="O57" s="285"/>
      <c r="P57" s="285"/>
      <c r="Q57" s="285"/>
      <c r="R57" s="285"/>
      <c r="S57" s="285"/>
      <c r="T57" s="285"/>
      <c r="U57" s="285"/>
      <c r="V57" s="285"/>
      <c r="W57" s="285"/>
      <c r="X57" s="285"/>
      <c r="Y57" s="285"/>
      <c r="Z57" s="285"/>
      <c r="AA57" s="285"/>
      <c r="AB57" s="285"/>
      <c r="AC57" s="285"/>
      <c r="AD57" s="285"/>
      <c r="AE57" s="285"/>
      <c r="AF57" s="285"/>
      <c r="AG57" s="280">
        <f>'02 - ZTI + VZT'!J30</f>
        <v>0</v>
      </c>
      <c r="AH57" s="281"/>
      <c r="AI57" s="281"/>
      <c r="AJ57" s="281"/>
      <c r="AK57" s="281"/>
      <c r="AL57" s="281"/>
      <c r="AM57" s="281"/>
      <c r="AN57" s="280">
        <f>SUM(AG57,AT57)</f>
        <v>0</v>
      </c>
      <c r="AO57" s="281"/>
      <c r="AP57" s="281"/>
      <c r="AQ57" s="85" t="s">
        <v>76</v>
      </c>
      <c r="AR57" s="86"/>
      <c r="AS57" s="92">
        <v>0</v>
      </c>
      <c r="AT57" s="93">
        <f>ROUND(SUM(AV57:AW57),2)</f>
        <v>0</v>
      </c>
      <c r="AU57" s="94">
        <f>'02 - ZTI + VZT'!P86</f>
        <v>0</v>
      </c>
      <c r="AV57" s="93">
        <f>'02 - ZTI + VZT'!J33</f>
        <v>0</v>
      </c>
      <c r="AW57" s="93">
        <f>'02 - ZTI + VZT'!J34</f>
        <v>0</v>
      </c>
      <c r="AX57" s="93">
        <f>'02 - ZTI + VZT'!J35</f>
        <v>0</v>
      </c>
      <c r="AY57" s="93">
        <f>'02 - ZTI + VZT'!J36</f>
        <v>0</v>
      </c>
      <c r="AZ57" s="93">
        <f>'02 - ZTI + VZT'!F33</f>
        <v>0</v>
      </c>
      <c r="BA57" s="93">
        <f>'02 - ZTI + VZT'!F34</f>
        <v>0</v>
      </c>
      <c r="BB57" s="93">
        <f>'02 - ZTI + VZT'!F35</f>
        <v>0</v>
      </c>
      <c r="BC57" s="93">
        <f>'02 - ZTI + VZT'!F36</f>
        <v>0</v>
      </c>
      <c r="BD57" s="95">
        <f>'02 - ZTI + VZT'!F37</f>
        <v>0</v>
      </c>
      <c r="BT57" s="91" t="s">
        <v>77</v>
      </c>
      <c r="BV57" s="91" t="s">
        <v>72</v>
      </c>
      <c r="BW57" s="91" t="s">
        <v>85</v>
      </c>
      <c r="BX57" s="91" t="s">
        <v>5</v>
      </c>
      <c r="CL57" s="91" t="s">
        <v>1</v>
      </c>
      <c r="CM57" s="91" t="s">
        <v>79</v>
      </c>
    </row>
    <row r="58" spans="1:91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7"/>
    </row>
    <row r="59" spans="1:91" s="1" customFormat="1" ht="6.95" customHeight="1">
      <c r="B59" s="45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37"/>
    </row>
  </sheetData>
  <sheetProtection algorithmName="SHA-512" hashValue="D4RRguqUpO9x593iDgDCWknYSIcPwBTUOTXt7Uwy71++13MqwdFZPogQXFk1C9SXvOb0vZGdTMxZhtYFPxDfKg==" saltValue="EokChyg9TGdImJJ2pVN8LQ==" spinCount="100000" sheet="1" objects="1" scenarios="1" formatColumns="0" formatRows="0"/>
  <mergeCells count="50">
    <mergeCell ref="D56:H56"/>
    <mergeCell ref="J56:AF56"/>
    <mergeCell ref="D57:H57"/>
    <mergeCell ref="J57:AF57"/>
    <mergeCell ref="AG54:AM54"/>
    <mergeCell ref="AN54:AP54"/>
    <mergeCell ref="C52:G52"/>
    <mergeCell ref="I52:AF52"/>
    <mergeCell ref="D55:H55"/>
    <mergeCell ref="J55:AF55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0 - VRN'!C2" display="/"/>
    <hyperlink ref="A56" location="'01 - Stavební část'!C2" display="/"/>
    <hyperlink ref="A57" location="'02 - ZTI + VZT'!C2" display="/"/>
    <hyperlink ref="E20" r:id="rId1"/>
    <hyperlink ref="AM50" r:id="rId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2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78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86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ZŠ Švabinského, Sokolov - stavební úpravy učebny chemie, fyzika</v>
      </c>
      <c r="F7" s="287"/>
      <c r="G7" s="287"/>
      <c r="H7" s="287"/>
      <c r="L7" s="19"/>
    </row>
    <row r="8" spans="2:46" s="1" customFormat="1" ht="12" customHeight="1">
      <c r="B8" s="37"/>
      <c r="D8" s="101" t="s">
        <v>87</v>
      </c>
      <c r="I8" s="102"/>
      <c r="L8" s="37"/>
    </row>
    <row r="9" spans="2:46" s="1" customFormat="1" ht="36.950000000000003" customHeight="1">
      <c r="B9" s="37"/>
      <c r="E9" s="288" t="s">
        <v>88</v>
      </c>
      <c r="F9" s="289"/>
      <c r="G9" s="289"/>
      <c r="H9" s="289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18. 3. 2019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">
        <v>1</v>
      </c>
      <c r="L23" s="37"/>
    </row>
    <row r="24" spans="2:12" s="1" customFormat="1" ht="18" customHeight="1">
      <c r="B24" s="37"/>
      <c r="E24" s="16" t="s">
        <v>34</v>
      </c>
      <c r="I24" s="103" t="s">
        <v>27</v>
      </c>
      <c r="J24" s="16" t="s">
        <v>1</v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2" t="s">
        <v>1</v>
      </c>
      <c r="F27" s="292"/>
      <c r="G27" s="292"/>
      <c r="H27" s="292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ROUND(J85,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ROUND((SUM(BE85:BE101)),  2)</f>
        <v>0</v>
      </c>
      <c r="I33" s="113">
        <v>0.21</v>
      </c>
      <c r="J33" s="112">
        <f>ROUND(((SUM(BE85:BE101))*I33),  2)</f>
        <v>0</v>
      </c>
      <c r="L33" s="37"/>
    </row>
    <row r="34" spans="2:12" s="1" customFormat="1" ht="14.45" customHeight="1">
      <c r="B34" s="37"/>
      <c r="E34" s="101" t="s">
        <v>42</v>
      </c>
      <c r="F34" s="112">
        <f>ROUND((SUM(BF85:BF101)),  2)</f>
        <v>0</v>
      </c>
      <c r="I34" s="113">
        <v>0.15</v>
      </c>
      <c r="J34" s="112">
        <f>ROUND(((SUM(BF85:BF101))*I34),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ROUND((SUM(BG85:BG101)),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ROUND((SUM(BH85:BH101)),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ROUND((SUM(BI85:BI101)),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89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Švabinského, Sokolov - stavební úpravy učebny chemie, fyzika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87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00 - VRN</v>
      </c>
      <c r="F50" s="264"/>
      <c r="G50" s="264"/>
      <c r="H50" s="264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Sokolov, Švabinského 1702</v>
      </c>
      <c r="G52" s="34"/>
      <c r="H52" s="34"/>
      <c r="I52" s="103" t="s">
        <v>22</v>
      </c>
      <c r="J52" s="54" t="str">
        <f>IF(J12="","",J12)</f>
        <v>18. 3. 2019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Město Sokolov</v>
      </c>
      <c r="G54" s="34"/>
      <c r="H54" s="34"/>
      <c r="I54" s="103" t="s">
        <v>30</v>
      </c>
      <c r="J54" s="31" t="str">
        <f>E21</f>
        <v>Ing. Jiří Preisler, DiS.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>Michal Kubelka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90</v>
      </c>
      <c r="D57" s="129"/>
      <c r="E57" s="129"/>
      <c r="F57" s="129"/>
      <c r="G57" s="129"/>
      <c r="H57" s="129"/>
      <c r="I57" s="130"/>
      <c r="J57" s="131" t="s">
        <v>91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92</v>
      </c>
      <c r="D59" s="34"/>
      <c r="E59" s="34"/>
      <c r="F59" s="34"/>
      <c r="G59" s="34"/>
      <c r="H59" s="34"/>
      <c r="I59" s="102"/>
      <c r="J59" s="72">
        <f>J85</f>
        <v>0</v>
      </c>
      <c r="K59" s="34"/>
      <c r="L59" s="37"/>
      <c r="AU59" s="16" t="s">
        <v>93</v>
      </c>
    </row>
    <row r="60" spans="2:47" s="7" customFormat="1" ht="24.95" customHeight="1">
      <c r="B60" s="133"/>
      <c r="C60" s="134"/>
      <c r="D60" s="135" t="s">
        <v>94</v>
      </c>
      <c r="E60" s="136"/>
      <c r="F60" s="136"/>
      <c r="G60" s="136"/>
      <c r="H60" s="136"/>
      <c r="I60" s="137"/>
      <c r="J60" s="138">
        <f>J86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95</v>
      </c>
      <c r="E61" s="143"/>
      <c r="F61" s="143"/>
      <c r="G61" s="143"/>
      <c r="H61" s="143"/>
      <c r="I61" s="144"/>
      <c r="J61" s="145">
        <f>J87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96</v>
      </c>
      <c r="E62" s="143"/>
      <c r="F62" s="143"/>
      <c r="G62" s="143"/>
      <c r="H62" s="143"/>
      <c r="I62" s="144"/>
      <c r="J62" s="145">
        <f>J90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97</v>
      </c>
      <c r="E63" s="143"/>
      <c r="F63" s="143"/>
      <c r="G63" s="143"/>
      <c r="H63" s="143"/>
      <c r="I63" s="144"/>
      <c r="J63" s="145">
        <f>J93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98</v>
      </c>
      <c r="E64" s="143"/>
      <c r="F64" s="143"/>
      <c r="G64" s="143"/>
      <c r="H64" s="143"/>
      <c r="I64" s="144"/>
      <c r="J64" s="145">
        <f>J96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99</v>
      </c>
      <c r="E65" s="143"/>
      <c r="F65" s="143"/>
      <c r="G65" s="143"/>
      <c r="H65" s="143"/>
      <c r="I65" s="144"/>
      <c r="J65" s="145">
        <f>J99</f>
        <v>0</v>
      </c>
      <c r="K65" s="141"/>
      <c r="L65" s="146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2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24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27"/>
      <c r="J71" s="48"/>
      <c r="K71" s="48"/>
      <c r="L71" s="37"/>
    </row>
    <row r="72" spans="2:12" s="1" customFormat="1" ht="24.95" customHeight="1">
      <c r="B72" s="33"/>
      <c r="C72" s="22" t="s">
        <v>100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6.5" customHeight="1">
      <c r="B75" s="33"/>
      <c r="C75" s="34"/>
      <c r="D75" s="34"/>
      <c r="E75" s="293" t="str">
        <f>E7</f>
        <v>ZŠ Švabinského, Sokolov - stavební úpravy učebny chemie, fyzika</v>
      </c>
      <c r="F75" s="294"/>
      <c r="G75" s="294"/>
      <c r="H75" s="294"/>
      <c r="I75" s="102"/>
      <c r="J75" s="34"/>
      <c r="K75" s="34"/>
      <c r="L75" s="37"/>
    </row>
    <row r="76" spans="2:12" s="1" customFormat="1" ht="12" customHeight="1">
      <c r="B76" s="33"/>
      <c r="C76" s="28" t="s">
        <v>87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6.5" customHeight="1">
      <c r="B77" s="33"/>
      <c r="C77" s="34"/>
      <c r="D77" s="34"/>
      <c r="E77" s="265" t="str">
        <f>E9</f>
        <v>00 - VRN</v>
      </c>
      <c r="F77" s="264"/>
      <c r="G77" s="264"/>
      <c r="H77" s="264"/>
      <c r="I77" s="102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20</v>
      </c>
      <c r="D79" s="34"/>
      <c r="E79" s="34"/>
      <c r="F79" s="26" t="str">
        <f>F12</f>
        <v>Sokolov, Švabinského 1702</v>
      </c>
      <c r="G79" s="34"/>
      <c r="H79" s="34"/>
      <c r="I79" s="103" t="s">
        <v>22</v>
      </c>
      <c r="J79" s="54" t="str">
        <f>IF(J12="","",J12)</f>
        <v>18. 3. 2019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13.7" customHeight="1">
      <c r="B81" s="33"/>
      <c r="C81" s="28" t="s">
        <v>24</v>
      </c>
      <c r="D81" s="34"/>
      <c r="E81" s="34"/>
      <c r="F81" s="26" t="str">
        <f>E15</f>
        <v>Město Sokolov</v>
      </c>
      <c r="G81" s="34"/>
      <c r="H81" s="34"/>
      <c r="I81" s="103" t="s">
        <v>30</v>
      </c>
      <c r="J81" s="31" t="str">
        <f>E21</f>
        <v>Ing. Jiří Preisler, DiS.</v>
      </c>
      <c r="K81" s="34"/>
      <c r="L81" s="37"/>
    </row>
    <row r="82" spans="2:65" s="1" customFormat="1" ht="13.7" customHeight="1">
      <c r="B82" s="33"/>
      <c r="C82" s="28" t="s">
        <v>28</v>
      </c>
      <c r="D82" s="34"/>
      <c r="E82" s="34"/>
      <c r="F82" s="26" t="str">
        <f>IF(E18="","",E18)</f>
        <v>Vyplň údaj</v>
      </c>
      <c r="G82" s="34"/>
      <c r="H82" s="34"/>
      <c r="I82" s="103" t="s">
        <v>33</v>
      </c>
      <c r="J82" s="31" t="str">
        <f>E24</f>
        <v>Michal Kubelka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9" customFormat="1" ht="29.25" customHeight="1">
      <c r="B84" s="147"/>
      <c r="C84" s="148" t="s">
        <v>101</v>
      </c>
      <c r="D84" s="149" t="s">
        <v>55</v>
      </c>
      <c r="E84" s="149" t="s">
        <v>51</v>
      </c>
      <c r="F84" s="149" t="s">
        <v>52</v>
      </c>
      <c r="G84" s="149" t="s">
        <v>102</v>
      </c>
      <c r="H84" s="149" t="s">
        <v>103</v>
      </c>
      <c r="I84" s="150" t="s">
        <v>104</v>
      </c>
      <c r="J84" s="151" t="s">
        <v>91</v>
      </c>
      <c r="K84" s="152" t="s">
        <v>105</v>
      </c>
      <c r="L84" s="153"/>
      <c r="M84" s="63" t="s">
        <v>1</v>
      </c>
      <c r="N84" s="64" t="s">
        <v>40</v>
      </c>
      <c r="O84" s="64" t="s">
        <v>106</v>
      </c>
      <c r="P84" s="64" t="s">
        <v>107</v>
      </c>
      <c r="Q84" s="64" t="s">
        <v>108</v>
      </c>
      <c r="R84" s="64" t="s">
        <v>109</v>
      </c>
      <c r="S84" s="64" t="s">
        <v>110</v>
      </c>
      <c r="T84" s="65" t="s">
        <v>111</v>
      </c>
    </row>
    <row r="85" spans="2:65" s="1" customFormat="1" ht="22.9" customHeight="1">
      <c r="B85" s="33"/>
      <c r="C85" s="70" t="s">
        <v>112</v>
      </c>
      <c r="D85" s="34"/>
      <c r="E85" s="34"/>
      <c r="F85" s="34"/>
      <c r="G85" s="34"/>
      <c r="H85" s="34"/>
      <c r="I85" s="102"/>
      <c r="J85" s="154">
        <f>BK85</f>
        <v>0</v>
      </c>
      <c r="K85" s="34"/>
      <c r="L85" s="37"/>
      <c r="M85" s="66"/>
      <c r="N85" s="67"/>
      <c r="O85" s="67"/>
      <c r="P85" s="155">
        <f>P86</f>
        <v>0</v>
      </c>
      <c r="Q85" s="67"/>
      <c r="R85" s="155">
        <f>R86</f>
        <v>0</v>
      </c>
      <c r="S85" s="67"/>
      <c r="T85" s="156">
        <f>T86</f>
        <v>0</v>
      </c>
      <c r="AT85" s="16" t="s">
        <v>69</v>
      </c>
      <c r="AU85" s="16" t="s">
        <v>93</v>
      </c>
      <c r="BK85" s="157">
        <f>BK86</f>
        <v>0</v>
      </c>
    </row>
    <row r="86" spans="2:65" s="10" customFormat="1" ht="25.9" customHeight="1">
      <c r="B86" s="158"/>
      <c r="C86" s="159"/>
      <c r="D86" s="160" t="s">
        <v>69</v>
      </c>
      <c r="E86" s="161" t="s">
        <v>75</v>
      </c>
      <c r="F86" s="161" t="s">
        <v>113</v>
      </c>
      <c r="G86" s="159"/>
      <c r="H86" s="159"/>
      <c r="I86" s="162"/>
      <c r="J86" s="163">
        <f>BK86</f>
        <v>0</v>
      </c>
      <c r="K86" s="159"/>
      <c r="L86" s="164"/>
      <c r="M86" s="165"/>
      <c r="N86" s="166"/>
      <c r="O86" s="166"/>
      <c r="P86" s="167">
        <f>P87+P90+P93+P96+P99</f>
        <v>0</v>
      </c>
      <c r="Q86" s="166"/>
      <c r="R86" s="167">
        <f>R87+R90+R93+R96+R99</f>
        <v>0</v>
      </c>
      <c r="S86" s="166"/>
      <c r="T86" s="168">
        <f>T87+T90+T93+T96+T99</f>
        <v>0</v>
      </c>
      <c r="AR86" s="169" t="s">
        <v>114</v>
      </c>
      <c r="AT86" s="170" t="s">
        <v>69</v>
      </c>
      <c r="AU86" s="170" t="s">
        <v>70</v>
      </c>
      <c r="AY86" s="169" t="s">
        <v>115</v>
      </c>
      <c r="BK86" s="171">
        <f>BK87+BK90+BK93+BK96+BK99</f>
        <v>0</v>
      </c>
    </row>
    <row r="87" spans="2:65" s="10" customFormat="1" ht="22.9" customHeight="1">
      <c r="B87" s="158"/>
      <c r="C87" s="159"/>
      <c r="D87" s="160" t="s">
        <v>69</v>
      </c>
      <c r="E87" s="172" t="s">
        <v>116</v>
      </c>
      <c r="F87" s="172" t="s">
        <v>117</v>
      </c>
      <c r="G87" s="159"/>
      <c r="H87" s="159"/>
      <c r="I87" s="162"/>
      <c r="J87" s="173">
        <f>BK87</f>
        <v>0</v>
      </c>
      <c r="K87" s="159"/>
      <c r="L87" s="164"/>
      <c r="M87" s="165"/>
      <c r="N87" s="166"/>
      <c r="O87" s="166"/>
      <c r="P87" s="167">
        <f>SUM(P88:P89)</f>
        <v>0</v>
      </c>
      <c r="Q87" s="166"/>
      <c r="R87" s="167">
        <f>SUM(R88:R89)</f>
        <v>0</v>
      </c>
      <c r="S87" s="166"/>
      <c r="T87" s="168">
        <f>SUM(T88:T89)</f>
        <v>0</v>
      </c>
      <c r="AR87" s="169" t="s">
        <v>114</v>
      </c>
      <c r="AT87" s="170" t="s">
        <v>69</v>
      </c>
      <c r="AU87" s="170" t="s">
        <v>77</v>
      </c>
      <c r="AY87" s="169" t="s">
        <v>115</v>
      </c>
      <c r="BK87" s="171">
        <f>SUM(BK88:BK89)</f>
        <v>0</v>
      </c>
    </row>
    <row r="88" spans="2:65" s="1" customFormat="1" ht="16.5" customHeight="1">
      <c r="B88" s="33"/>
      <c r="C88" s="174" t="s">
        <v>77</v>
      </c>
      <c r="D88" s="174" t="s">
        <v>118</v>
      </c>
      <c r="E88" s="175" t="s">
        <v>119</v>
      </c>
      <c r="F88" s="176" t="s">
        <v>120</v>
      </c>
      <c r="G88" s="177" t="s">
        <v>121</v>
      </c>
      <c r="H88" s="178">
        <v>1</v>
      </c>
      <c r="I88" s="179"/>
      <c r="J88" s="180">
        <f>ROUND(I88*H88,2)</f>
        <v>0</v>
      </c>
      <c r="K88" s="176" t="s">
        <v>122</v>
      </c>
      <c r="L88" s="37"/>
      <c r="M88" s="181" t="s">
        <v>1</v>
      </c>
      <c r="N88" s="182" t="s">
        <v>41</v>
      </c>
      <c r="O88" s="59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16" t="s">
        <v>123</v>
      </c>
      <c r="AT88" s="16" t="s">
        <v>118</v>
      </c>
      <c r="AU88" s="16" t="s">
        <v>79</v>
      </c>
      <c r="AY88" s="16" t="s">
        <v>115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16" t="s">
        <v>77</v>
      </c>
      <c r="BK88" s="185">
        <f>ROUND(I88*H88,2)</f>
        <v>0</v>
      </c>
      <c r="BL88" s="16" t="s">
        <v>123</v>
      </c>
      <c r="BM88" s="16" t="s">
        <v>124</v>
      </c>
    </row>
    <row r="89" spans="2:65" s="1" customFormat="1" ht="11.25">
      <c r="B89" s="33"/>
      <c r="C89" s="34"/>
      <c r="D89" s="186" t="s">
        <v>125</v>
      </c>
      <c r="E89" s="34"/>
      <c r="F89" s="187" t="s">
        <v>120</v>
      </c>
      <c r="G89" s="34"/>
      <c r="H89" s="34"/>
      <c r="I89" s="102"/>
      <c r="J89" s="34"/>
      <c r="K89" s="34"/>
      <c r="L89" s="37"/>
      <c r="M89" s="188"/>
      <c r="N89" s="59"/>
      <c r="O89" s="59"/>
      <c r="P89" s="59"/>
      <c r="Q89" s="59"/>
      <c r="R89" s="59"/>
      <c r="S89" s="59"/>
      <c r="T89" s="60"/>
      <c r="AT89" s="16" t="s">
        <v>125</v>
      </c>
      <c r="AU89" s="16" t="s">
        <v>79</v>
      </c>
    </row>
    <row r="90" spans="2:65" s="10" customFormat="1" ht="22.9" customHeight="1">
      <c r="B90" s="158"/>
      <c r="C90" s="159"/>
      <c r="D90" s="160" t="s">
        <v>69</v>
      </c>
      <c r="E90" s="172" t="s">
        <v>126</v>
      </c>
      <c r="F90" s="172" t="s">
        <v>127</v>
      </c>
      <c r="G90" s="159"/>
      <c r="H90" s="159"/>
      <c r="I90" s="162"/>
      <c r="J90" s="173">
        <f>BK90</f>
        <v>0</v>
      </c>
      <c r="K90" s="159"/>
      <c r="L90" s="164"/>
      <c r="M90" s="165"/>
      <c r="N90" s="166"/>
      <c r="O90" s="166"/>
      <c r="P90" s="167">
        <f>SUM(P91:P92)</f>
        <v>0</v>
      </c>
      <c r="Q90" s="166"/>
      <c r="R90" s="167">
        <f>SUM(R91:R92)</f>
        <v>0</v>
      </c>
      <c r="S90" s="166"/>
      <c r="T90" s="168">
        <f>SUM(T91:T92)</f>
        <v>0</v>
      </c>
      <c r="AR90" s="169" t="s">
        <v>114</v>
      </c>
      <c r="AT90" s="170" t="s">
        <v>69</v>
      </c>
      <c r="AU90" s="170" t="s">
        <v>77</v>
      </c>
      <c r="AY90" s="169" t="s">
        <v>115</v>
      </c>
      <c r="BK90" s="171">
        <f>SUM(BK91:BK92)</f>
        <v>0</v>
      </c>
    </row>
    <row r="91" spans="2:65" s="1" customFormat="1" ht="16.5" customHeight="1">
      <c r="B91" s="33"/>
      <c r="C91" s="174" t="s">
        <v>79</v>
      </c>
      <c r="D91" s="174" t="s">
        <v>118</v>
      </c>
      <c r="E91" s="175" t="s">
        <v>128</v>
      </c>
      <c r="F91" s="176" t="s">
        <v>127</v>
      </c>
      <c r="G91" s="177" t="s">
        <v>121</v>
      </c>
      <c r="H91" s="178">
        <v>1</v>
      </c>
      <c r="I91" s="179"/>
      <c r="J91" s="180">
        <f>ROUND(I91*H91,2)</f>
        <v>0</v>
      </c>
      <c r="K91" s="176" t="s">
        <v>122</v>
      </c>
      <c r="L91" s="37"/>
      <c r="M91" s="181" t="s">
        <v>1</v>
      </c>
      <c r="N91" s="182" t="s">
        <v>41</v>
      </c>
      <c r="O91" s="59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16" t="s">
        <v>123</v>
      </c>
      <c r="AT91" s="16" t="s">
        <v>118</v>
      </c>
      <c r="AU91" s="16" t="s">
        <v>79</v>
      </c>
      <c r="AY91" s="16" t="s">
        <v>115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77</v>
      </c>
      <c r="BK91" s="185">
        <f>ROUND(I91*H91,2)</f>
        <v>0</v>
      </c>
      <c r="BL91" s="16" t="s">
        <v>123</v>
      </c>
      <c r="BM91" s="16" t="s">
        <v>129</v>
      </c>
    </row>
    <row r="92" spans="2:65" s="1" customFormat="1" ht="11.25">
      <c r="B92" s="33"/>
      <c r="C92" s="34"/>
      <c r="D92" s="186" t="s">
        <v>125</v>
      </c>
      <c r="E92" s="34"/>
      <c r="F92" s="187" t="s">
        <v>127</v>
      </c>
      <c r="G92" s="34"/>
      <c r="H92" s="34"/>
      <c r="I92" s="102"/>
      <c r="J92" s="34"/>
      <c r="K92" s="34"/>
      <c r="L92" s="37"/>
      <c r="M92" s="188"/>
      <c r="N92" s="59"/>
      <c r="O92" s="59"/>
      <c r="P92" s="59"/>
      <c r="Q92" s="59"/>
      <c r="R92" s="59"/>
      <c r="S92" s="59"/>
      <c r="T92" s="60"/>
      <c r="AT92" s="16" t="s">
        <v>125</v>
      </c>
      <c r="AU92" s="16" t="s">
        <v>79</v>
      </c>
    </row>
    <row r="93" spans="2:65" s="10" customFormat="1" ht="22.9" customHeight="1">
      <c r="B93" s="158"/>
      <c r="C93" s="159"/>
      <c r="D93" s="160" t="s">
        <v>69</v>
      </c>
      <c r="E93" s="172" t="s">
        <v>130</v>
      </c>
      <c r="F93" s="172" t="s">
        <v>131</v>
      </c>
      <c r="G93" s="159"/>
      <c r="H93" s="159"/>
      <c r="I93" s="162"/>
      <c r="J93" s="173">
        <f>BK93</f>
        <v>0</v>
      </c>
      <c r="K93" s="159"/>
      <c r="L93" s="164"/>
      <c r="M93" s="165"/>
      <c r="N93" s="166"/>
      <c r="O93" s="166"/>
      <c r="P93" s="167">
        <f>SUM(P94:P95)</f>
        <v>0</v>
      </c>
      <c r="Q93" s="166"/>
      <c r="R93" s="167">
        <f>SUM(R94:R95)</f>
        <v>0</v>
      </c>
      <c r="S93" s="166"/>
      <c r="T93" s="168">
        <f>SUM(T94:T95)</f>
        <v>0</v>
      </c>
      <c r="AR93" s="169" t="s">
        <v>114</v>
      </c>
      <c r="AT93" s="170" t="s">
        <v>69</v>
      </c>
      <c r="AU93" s="170" t="s">
        <v>77</v>
      </c>
      <c r="AY93" s="169" t="s">
        <v>115</v>
      </c>
      <c r="BK93" s="171">
        <f>SUM(BK94:BK95)</f>
        <v>0</v>
      </c>
    </row>
    <row r="94" spans="2:65" s="1" customFormat="1" ht="16.5" customHeight="1">
      <c r="B94" s="33"/>
      <c r="C94" s="174" t="s">
        <v>132</v>
      </c>
      <c r="D94" s="174" t="s">
        <v>118</v>
      </c>
      <c r="E94" s="175" t="s">
        <v>133</v>
      </c>
      <c r="F94" s="176" t="s">
        <v>131</v>
      </c>
      <c r="G94" s="177" t="s">
        <v>121</v>
      </c>
      <c r="H94" s="178">
        <v>1</v>
      </c>
      <c r="I94" s="179"/>
      <c r="J94" s="180">
        <f>ROUND(I94*H94,2)</f>
        <v>0</v>
      </c>
      <c r="K94" s="176" t="s">
        <v>122</v>
      </c>
      <c r="L94" s="37"/>
      <c r="M94" s="181" t="s">
        <v>1</v>
      </c>
      <c r="N94" s="182" t="s">
        <v>41</v>
      </c>
      <c r="O94" s="59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16" t="s">
        <v>123</v>
      </c>
      <c r="AT94" s="16" t="s">
        <v>118</v>
      </c>
      <c r="AU94" s="16" t="s">
        <v>79</v>
      </c>
      <c r="AY94" s="16" t="s">
        <v>115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16" t="s">
        <v>77</v>
      </c>
      <c r="BK94" s="185">
        <f>ROUND(I94*H94,2)</f>
        <v>0</v>
      </c>
      <c r="BL94" s="16" t="s">
        <v>123</v>
      </c>
      <c r="BM94" s="16" t="s">
        <v>134</v>
      </c>
    </row>
    <row r="95" spans="2:65" s="1" customFormat="1" ht="11.25">
      <c r="B95" s="33"/>
      <c r="C95" s="34"/>
      <c r="D95" s="186" t="s">
        <v>125</v>
      </c>
      <c r="E95" s="34"/>
      <c r="F95" s="187" t="s">
        <v>131</v>
      </c>
      <c r="G95" s="34"/>
      <c r="H95" s="34"/>
      <c r="I95" s="102"/>
      <c r="J95" s="34"/>
      <c r="K95" s="34"/>
      <c r="L95" s="37"/>
      <c r="M95" s="188"/>
      <c r="N95" s="59"/>
      <c r="O95" s="59"/>
      <c r="P95" s="59"/>
      <c r="Q95" s="59"/>
      <c r="R95" s="59"/>
      <c r="S95" s="59"/>
      <c r="T95" s="60"/>
      <c r="AT95" s="16" t="s">
        <v>125</v>
      </c>
      <c r="AU95" s="16" t="s">
        <v>79</v>
      </c>
    </row>
    <row r="96" spans="2:65" s="10" customFormat="1" ht="22.9" customHeight="1">
      <c r="B96" s="158"/>
      <c r="C96" s="159"/>
      <c r="D96" s="160" t="s">
        <v>69</v>
      </c>
      <c r="E96" s="172" t="s">
        <v>135</v>
      </c>
      <c r="F96" s="172" t="s">
        <v>136</v>
      </c>
      <c r="G96" s="159"/>
      <c r="H96" s="159"/>
      <c r="I96" s="162"/>
      <c r="J96" s="173">
        <f>BK96</f>
        <v>0</v>
      </c>
      <c r="K96" s="159"/>
      <c r="L96" s="164"/>
      <c r="M96" s="165"/>
      <c r="N96" s="166"/>
      <c r="O96" s="166"/>
      <c r="P96" s="167">
        <f>SUM(P97:P98)</f>
        <v>0</v>
      </c>
      <c r="Q96" s="166"/>
      <c r="R96" s="167">
        <f>SUM(R97:R98)</f>
        <v>0</v>
      </c>
      <c r="S96" s="166"/>
      <c r="T96" s="168">
        <f>SUM(T97:T98)</f>
        <v>0</v>
      </c>
      <c r="AR96" s="169" t="s">
        <v>114</v>
      </c>
      <c r="AT96" s="170" t="s">
        <v>69</v>
      </c>
      <c r="AU96" s="170" t="s">
        <v>77</v>
      </c>
      <c r="AY96" s="169" t="s">
        <v>115</v>
      </c>
      <c r="BK96" s="171">
        <f>SUM(BK97:BK98)</f>
        <v>0</v>
      </c>
    </row>
    <row r="97" spans="2:65" s="1" customFormat="1" ht="16.5" customHeight="1">
      <c r="B97" s="33"/>
      <c r="C97" s="174" t="s">
        <v>137</v>
      </c>
      <c r="D97" s="174" t="s">
        <v>118</v>
      </c>
      <c r="E97" s="175" t="s">
        <v>138</v>
      </c>
      <c r="F97" s="176" t="s">
        <v>139</v>
      </c>
      <c r="G97" s="177" t="s">
        <v>121</v>
      </c>
      <c r="H97" s="178">
        <v>1</v>
      </c>
      <c r="I97" s="179"/>
      <c r="J97" s="180">
        <f>ROUND(I97*H97,2)</f>
        <v>0</v>
      </c>
      <c r="K97" s="176" t="s">
        <v>122</v>
      </c>
      <c r="L97" s="37"/>
      <c r="M97" s="181" t="s">
        <v>1</v>
      </c>
      <c r="N97" s="182" t="s">
        <v>41</v>
      </c>
      <c r="O97" s="59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16" t="s">
        <v>123</v>
      </c>
      <c r="AT97" s="16" t="s">
        <v>118</v>
      </c>
      <c r="AU97" s="16" t="s">
        <v>79</v>
      </c>
      <c r="AY97" s="16" t="s">
        <v>115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16" t="s">
        <v>77</v>
      </c>
      <c r="BK97" s="185">
        <f>ROUND(I97*H97,2)</f>
        <v>0</v>
      </c>
      <c r="BL97" s="16" t="s">
        <v>123</v>
      </c>
      <c r="BM97" s="16" t="s">
        <v>140</v>
      </c>
    </row>
    <row r="98" spans="2:65" s="1" customFormat="1" ht="11.25">
      <c r="B98" s="33"/>
      <c r="C98" s="34"/>
      <c r="D98" s="186" t="s">
        <v>125</v>
      </c>
      <c r="E98" s="34"/>
      <c r="F98" s="187" t="s">
        <v>139</v>
      </c>
      <c r="G98" s="34"/>
      <c r="H98" s="34"/>
      <c r="I98" s="102"/>
      <c r="J98" s="34"/>
      <c r="K98" s="34"/>
      <c r="L98" s="37"/>
      <c r="M98" s="188"/>
      <c r="N98" s="59"/>
      <c r="O98" s="59"/>
      <c r="P98" s="59"/>
      <c r="Q98" s="59"/>
      <c r="R98" s="59"/>
      <c r="S98" s="59"/>
      <c r="T98" s="60"/>
      <c r="AT98" s="16" t="s">
        <v>125</v>
      </c>
      <c r="AU98" s="16" t="s">
        <v>79</v>
      </c>
    </row>
    <row r="99" spans="2:65" s="10" customFormat="1" ht="22.9" customHeight="1">
      <c r="B99" s="158"/>
      <c r="C99" s="159"/>
      <c r="D99" s="160" t="s">
        <v>69</v>
      </c>
      <c r="E99" s="172" t="s">
        <v>141</v>
      </c>
      <c r="F99" s="172" t="s">
        <v>142</v>
      </c>
      <c r="G99" s="159"/>
      <c r="H99" s="159"/>
      <c r="I99" s="162"/>
      <c r="J99" s="173">
        <f>BK99</f>
        <v>0</v>
      </c>
      <c r="K99" s="159"/>
      <c r="L99" s="164"/>
      <c r="M99" s="165"/>
      <c r="N99" s="166"/>
      <c r="O99" s="166"/>
      <c r="P99" s="167">
        <f>SUM(P100:P101)</f>
        <v>0</v>
      </c>
      <c r="Q99" s="166"/>
      <c r="R99" s="167">
        <f>SUM(R100:R101)</f>
        <v>0</v>
      </c>
      <c r="S99" s="166"/>
      <c r="T99" s="168">
        <f>SUM(T100:T101)</f>
        <v>0</v>
      </c>
      <c r="AR99" s="169" t="s">
        <v>114</v>
      </c>
      <c r="AT99" s="170" t="s">
        <v>69</v>
      </c>
      <c r="AU99" s="170" t="s">
        <v>77</v>
      </c>
      <c r="AY99" s="169" t="s">
        <v>115</v>
      </c>
      <c r="BK99" s="171">
        <f>SUM(BK100:BK101)</f>
        <v>0</v>
      </c>
    </row>
    <row r="100" spans="2:65" s="1" customFormat="1" ht="16.5" customHeight="1">
      <c r="B100" s="33"/>
      <c r="C100" s="174" t="s">
        <v>114</v>
      </c>
      <c r="D100" s="174" t="s">
        <v>118</v>
      </c>
      <c r="E100" s="175" t="s">
        <v>143</v>
      </c>
      <c r="F100" s="176" t="s">
        <v>144</v>
      </c>
      <c r="G100" s="177" t="s">
        <v>121</v>
      </c>
      <c r="H100" s="178">
        <v>1</v>
      </c>
      <c r="I100" s="179"/>
      <c r="J100" s="180">
        <f>ROUND(I100*H100,2)</f>
        <v>0</v>
      </c>
      <c r="K100" s="176" t="s">
        <v>122</v>
      </c>
      <c r="L100" s="37"/>
      <c r="M100" s="181" t="s">
        <v>1</v>
      </c>
      <c r="N100" s="182" t="s">
        <v>41</v>
      </c>
      <c r="O100" s="59"/>
      <c r="P100" s="183">
        <f>O100*H100</f>
        <v>0</v>
      </c>
      <c r="Q100" s="183">
        <v>0</v>
      </c>
      <c r="R100" s="183">
        <f>Q100*H100</f>
        <v>0</v>
      </c>
      <c r="S100" s="183">
        <v>0</v>
      </c>
      <c r="T100" s="184">
        <f>S100*H100</f>
        <v>0</v>
      </c>
      <c r="AR100" s="16" t="s">
        <v>123</v>
      </c>
      <c r="AT100" s="16" t="s">
        <v>118</v>
      </c>
      <c r="AU100" s="16" t="s">
        <v>79</v>
      </c>
      <c r="AY100" s="16" t="s">
        <v>115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16" t="s">
        <v>77</v>
      </c>
      <c r="BK100" s="185">
        <f>ROUND(I100*H100,2)</f>
        <v>0</v>
      </c>
      <c r="BL100" s="16" t="s">
        <v>123</v>
      </c>
      <c r="BM100" s="16" t="s">
        <v>145</v>
      </c>
    </row>
    <row r="101" spans="2:65" s="1" customFormat="1" ht="11.25">
      <c r="B101" s="33"/>
      <c r="C101" s="34"/>
      <c r="D101" s="186" t="s">
        <v>125</v>
      </c>
      <c r="E101" s="34"/>
      <c r="F101" s="187" t="s">
        <v>142</v>
      </c>
      <c r="G101" s="34"/>
      <c r="H101" s="34"/>
      <c r="I101" s="102"/>
      <c r="J101" s="34"/>
      <c r="K101" s="34"/>
      <c r="L101" s="37"/>
      <c r="M101" s="189"/>
      <c r="N101" s="190"/>
      <c r="O101" s="190"/>
      <c r="P101" s="190"/>
      <c r="Q101" s="190"/>
      <c r="R101" s="190"/>
      <c r="S101" s="190"/>
      <c r="T101" s="191"/>
      <c r="AT101" s="16" t="s">
        <v>125</v>
      </c>
      <c r="AU101" s="16" t="s">
        <v>79</v>
      </c>
    </row>
    <row r="102" spans="2:65" s="1" customFormat="1" ht="6.95" customHeight="1">
      <c r="B102" s="45"/>
      <c r="C102" s="46"/>
      <c r="D102" s="46"/>
      <c r="E102" s="46"/>
      <c r="F102" s="46"/>
      <c r="G102" s="46"/>
      <c r="H102" s="46"/>
      <c r="I102" s="124"/>
      <c r="J102" s="46"/>
      <c r="K102" s="46"/>
      <c r="L102" s="37"/>
    </row>
  </sheetData>
  <sheetProtection algorithmName="SHA-512" hashValue="F7M463vwVE6KQKQ1rzhqiu7WRUCSjnWSER2OGEZAyPp5bhk/gU+LVB8mT4tsjcZ2cOkWuw6OAy37dgFLjYxVXg==" saltValue="RBbBfvtRt+GKWTp787ZeXBjzBBCsU0zlN8Bw04faPzm8pi4qVsYgBJrro9x2ZD7/3IvrM2xwai6dmGhdtWczyA==" spinCount="100000" sheet="1" objects="1" scenarios="1" formatColumns="0" formatRows="0" autoFilter="0"/>
  <autoFilter ref="C84:K101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52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82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86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ZŠ Švabinského, Sokolov - stavební úpravy učebny chemie, fyzika</v>
      </c>
      <c r="F7" s="287"/>
      <c r="G7" s="287"/>
      <c r="H7" s="287"/>
      <c r="L7" s="19"/>
    </row>
    <row r="8" spans="2:46" s="1" customFormat="1" ht="12" customHeight="1">
      <c r="B8" s="37"/>
      <c r="D8" s="101" t="s">
        <v>87</v>
      </c>
      <c r="I8" s="102"/>
      <c r="L8" s="37"/>
    </row>
    <row r="9" spans="2:46" s="1" customFormat="1" ht="36.950000000000003" customHeight="1">
      <c r="B9" s="37"/>
      <c r="E9" s="288" t="s">
        <v>146</v>
      </c>
      <c r="F9" s="289"/>
      <c r="G9" s="289"/>
      <c r="H9" s="289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18. 3. 2019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">
        <v>1</v>
      </c>
      <c r="L23" s="37"/>
    </row>
    <row r="24" spans="2:12" s="1" customFormat="1" ht="18" customHeight="1">
      <c r="B24" s="37"/>
      <c r="E24" s="16" t="s">
        <v>34</v>
      </c>
      <c r="I24" s="103" t="s">
        <v>27</v>
      </c>
      <c r="J24" s="16" t="s">
        <v>1</v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2" t="s">
        <v>1</v>
      </c>
      <c r="F27" s="292"/>
      <c r="G27" s="292"/>
      <c r="H27" s="292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ROUND(J96,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ROUND((SUM(BE96:BE525)),  2)</f>
        <v>0</v>
      </c>
      <c r="I33" s="113">
        <v>0.21</v>
      </c>
      <c r="J33" s="112">
        <f>ROUND(((SUM(BE96:BE525))*I33),  2)</f>
        <v>0</v>
      </c>
      <c r="L33" s="37"/>
    </row>
    <row r="34" spans="2:12" s="1" customFormat="1" ht="14.45" customHeight="1">
      <c r="B34" s="37"/>
      <c r="E34" s="101" t="s">
        <v>42</v>
      </c>
      <c r="F34" s="112">
        <f>ROUND((SUM(BF96:BF525)),  2)</f>
        <v>0</v>
      </c>
      <c r="I34" s="113">
        <v>0.15</v>
      </c>
      <c r="J34" s="112">
        <f>ROUND(((SUM(BF96:BF525))*I34),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ROUND((SUM(BG96:BG525)),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ROUND((SUM(BH96:BH525)),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ROUND((SUM(BI96:BI525)),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89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Švabinského, Sokolov - stavební úpravy učebny chemie, fyzika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87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01 - Stavební část</v>
      </c>
      <c r="F50" s="264"/>
      <c r="G50" s="264"/>
      <c r="H50" s="264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Sokolov, Švabinského 1702</v>
      </c>
      <c r="G52" s="34"/>
      <c r="H52" s="34"/>
      <c r="I52" s="103" t="s">
        <v>22</v>
      </c>
      <c r="J52" s="54" t="str">
        <f>IF(J12="","",J12)</f>
        <v>18. 3. 2019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Město Sokolov</v>
      </c>
      <c r="G54" s="34"/>
      <c r="H54" s="34"/>
      <c r="I54" s="103" t="s">
        <v>30</v>
      </c>
      <c r="J54" s="31" t="str">
        <f>E21</f>
        <v>Ing. Jiří Preisler, DiS.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>Michal Kubelka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90</v>
      </c>
      <c r="D57" s="129"/>
      <c r="E57" s="129"/>
      <c r="F57" s="129"/>
      <c r="G57" s="129"/>
      <c r="H57" s="129"/>
      <c r="I57" s="130"/>
      <c r="J57" s="131" t="s">
        <v>91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92</v>
      </c>
      <c r="D59" s="34"/>
      <c r="E59" s="34"/>
      <c r="F59" s="34"/>
      <c r="G59" s="34"/>
      <c r="H59" s="34"/>
      <c r="I59" s="102"/>
      <c r="J59" s="72">
        <f>J96</f>
        <v>0</v>
      </c>
      <c r="K59" s="34"/>
      <c r="L59" s="37"/>
      <c r="AU59" s="16" t="s">
        <v>93</v>
      </c>
    </row>
    <row r="60" spans="2:47" s="7" customFormat="1" ht="24.95" customHeight="1">
      <c r="B60" s="133"/>
      <c r="C60" s="134"/>
      <c r="D60" s="135" t="s">
        <v>147</v>
      </c>
      <c r="E60" s="136"/>
      <c r="F60" s="136"/>
      <c r="G60" s="136"/>
      <c r="H60" s="136"/>
      <c r="I60" s="137"/>
      <c r="J60" s="138">
        <f>J97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148</v>
      </c>
      <c r="E61" s="143"/>
      <c r="F61" s="143"/>
      <c r="G61" s="143"/>
      <c r="H61" s="143"/>
      <c r="I61" s="144"/>
      <c r="J61" s="145">
        <f>J98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149</v>
      </c>
      <c r="E62" s="143"/>
      <c r="F62" s="143"/>
      <c r="G62" s="143"/>
      <c r="H62" s="143"/>
      <c r="I62" s="144"/>
      <c r="J62" s="145">
        <f>J106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150</v>
      </c>
      <c r="E63" s="143"/>
      <c r="F63" s="143"/>
      <c r="G63" s="143"/>
      <c r="H63" s="143"/>
      <c r="I63" s="144"/>
      <c r="J63" s="145">
        <f>J196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151</v>
      </c>
      <c r="E64" s="143"/>
      <c r="F64" s="143"/>
      <c r="G64" s="143"/>
      <c r="H64" s="143"/>
      <c r="I64" s="144"/>
      <c r="J64" s="145">
        <f>J256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152</v>
      </c>
      <c r="E65" s="143"/>
      <c r="F65" s="143"/>
      <c r="G65" s="143"/>
      <c r="H65" s="143"/>
      <c r="I65" s="144"/>
      <c r="J65" s="145">
        <f>J268</f>
        <v>0</v>
      </c>
      <c r="K65" s="141"/>
      <c r="L65" s="146"/>
    </row>
    <row r="66" spans="2:12" s="7" customFormat="1" ht="24.95" customHeight="1">
      <c r="B66" s="133"/>
      <c r="C66" s="134"/>
      <c r="D66" s="135" t="s">
        <v>153</v>
      </c>
      <c r="E66" s="136"/>
      <c r="F66" s="136"/>
      <c r="G66" s="136"/>
      <c r="H66" s="136"/>
      <c r="I66" s="137"/>
      <c r="J66" s="138">
        <f>J271</f>
        <v>0</v>
      </c>
      <c r="K66" s="134"/>
      <c r="L66" s="139"/>
    </row>
    <row r="67" spans="2:12" s="8" customFormat="1" ht="19.899999999999999" customHeight="1">
      <c r="B67" s="140"/>
      <c r="C67" s="141"/>
      <c r="D67" s="142" t="s">
        <v>154</v>
      </c>
      <c r="E67" s="143"/>
      <c r="F67" s="143"/>
      <c r="G67" s="143"/>
      <c r="H67" s="143"/>
      <c r="I67" s="144"/>
      <c r="J67" s="145">
        <f>J272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155</v>
      </c>
      <c r="E68" s="143"/>
      <c r="F68" s="143"/>
      <c r="G68" s="143"/>
      <c r="H68" s="143"/>
      <c r="I68" s="144"/>
      <c r="J68" s="145">
        <f>J297</f>
        <v>0</v>
      </c>
      <c r="K68" s="141"/>
      <c r="L68" s="146"/>
    </row>
    <row r="69" spans="2:12" s="8" customFormat="1" ht="19.899999999999999" customHeight="1">
      <c r="B69" s="140"/>
      <c r="C69" s="141"/>
      <c r="D69" s="142" t="s">
        <v>156</v>
      </c>
      <c r="E69" s="143"/>
      <c r="F69" s="143"/>
      <c r="G69" s="143"/>
      <c r="H69" s="143"/>
      <c r="I69" s="144"/>
      <c r="J69" s="145">
        <f>J302</f>
        <v>0</v>
      </c>
      <c r="K69" s="141"/>
      <c r="L69" s="146"/>
    </row>
    <row r="70" spans="2:12" s="8" customFormat="1" ht="19.899999999999999" customHeight="1">
      <c r="B70" s="140"/>
      <c r="C70" s="141"/>
      <c r="D70" s="142" t="s">
        <v>157</v>
      </c>
      <c r="E70" s="143"/>
      <c r="F70" s="143"/>
      <c r="G70" s="143"/>
      <c r="H70" s="143"/>
      <c r="I70" s="144"/>
      <c r="J70" s="145">
        <f>J305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158</v>
      </c>
      <c r="E71" s="143"/>
      <c r="F71" s="143"/>
      <c r="G71" s="143"/>
      <c r="H71" s="143"/>
      <c r="I71" s="144"/>
      <c r="J71" s="145">
        <f>J333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159</v>
      </c>
      <c r="E72" s="143"/>
      <c r="F72" s="143"/>
      <c r="G72" s="143"/>
      <c r="H72" s="143"/>
      <c r="I72" s="144"/>
      <c r="J72" s="145">
        <f>J340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160</v>
      </c>
      <c r="E73" s="143"/>
      <c r="F73" s="143"/>
      <c r="G73" s="143"/>
      <c r="H73" s="143"/>
      <c r="I73" s="144"/>
      <c r="J73" s="145">
        <f>J377</f>
        <v>0</v>
      </c>
      <c r="K73" s="141"/>
      <c r="L73" s="146"/>
    </row>
    <row r="74" spans="2:12" s="8" customFormat="1" ht="19.899999999999999" customHeight="1">
      <c r="B74" s="140"/>
      <c r="C74" s="141"/>
      <c r="D74" s="142" t="s">
        <v>161</v>
      </c>
      <c r="E74" s="143"/>
      <c r="F74" s="143"/>
      <c r="G74" s="143"/>
      <c r="H74" s="143"/>
      <c r="I74" s="144"/>
      <c r="J74" s="145">
        <f>J425</f>
        <v>0</v>
      </c>
      <c r="K74" s="141"/>
      <c r="L74" s="146"/>
    </row>
    <row r="75" spans="2:12" s="8" customFormat="1" ht="19.899999999999999" customHeight="1">
      <c r="B75" s="140"/>
      <c r="C75" s="141"/>
      <c r="D75" s="142" t="s">
        <v>162</v>
      </c>
      <c r="E75" s="143"/>
      <c r="F75" s="143"/>
      <c r="G75" s="143"/>
      <c r="H75" s="143"/>
      <c r="I75" s="144"/>
      <c r="J75" s="145">
        <f>J445</f>
        <v>0</v>
      </c>
      <c r="K75" s="141"/>
      <c r="L75" s="146"/>
    </row>
    <row r="76" spans="2:12" s="8" customFormat="1" ht="19.899999999999999" customHeight="1">
      <c r="B76" s="140"/>
      <c r="C76" s="141"/>
      <c r="D76" s="142" t="s">
        <v>163</v>
      </c>
      <c r="E76" s="143"/>
      <c r="F76" s="143"/>
      <c r="G76" s="143"/>
      <c r="H76" s="143"/>
      <c r="I76" s="144"/>
      <c r="J76" s="145">
        <f>J474</f>
        <v>0</v>
      </c>
      <c r="K76" s="141"/>
      <c r="L76" s="146"/>
    </row>
    <row r="77" spans="2:12" s="1" customFormat="1" ht="21.75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6.95" customHeight="1">
      <c r="B78" s="45"/>
      <c r="C78" s="46"/>
      <c r="D78" s="46"/>
      <c r="E78" s="46"/>
      <c r="F78" s="46"/>
      <c r="G78" s="46"/>
      <c r="H78" s="46"/>
      <c r="I78" s="124"/>
      <c r="J78" s="46"/>
      <c r="K78" s="46"/>
      <c r="L78" s="37"/>
    </row>
    <row r="82" spans="2:63" s="1" customFormat="1" ht="6.95" customHeight="1">
      <c r="B82" s="47"/>
      <c r="C82" s="48"/>
      <c r="D82" s="48"/>
      <c r="E82" s="48"/>
      <c r="F82" s="48"/>
      <c r="G82" s="48"/>
      <c r="H82" s="48"/>
      <c r="I82" s="127"/>
      <c r="J82" s="48"/>
      <c r="K82" s="48"/>
      <c r="L82" s="37"/>
    </row>
    <row r="83" spans="2:63" s="1" customFormat="1" ht="24.95" customHeight="1">
      <c r="B83" s="33"/>
      <c r="C83" s="22" t="s">
        <v>100</v>
      </c>
      <c r="D83" s="34"/>
      <c r="E83" s="34"/>
      <c r="F83" s="34"/>
      <c r="G83" s="34"/>
      <c r="H83" s="34"/>
      <c r="I83" s="102"/>
      <c r="J83" s="34"/>
      <c r="K83" s="34"/>
      <c r="L83" s="37"/>
    </row>
    <row r="84" spans="2:63" s="1" customFormat="1" ht="6.9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3" s="1" customFormat="1" ht="12" customHeight="1">
      <c r="B85" s="33"/>
      <c r="C85" s="28" t="s">
        <v>16</v>
      </c>
      <c r="D85" s="34"/>
      <c r="E85" s="34"/>
      <c r="F85" s="34"/>
      <c r="G85" s="34"/>
      <c r="H85" s="34"/>
      <c r="I85" s="102"/>
      <c r="J85" s="34"/>
      <c r="K85" s="34"/>
      <c r="L85" s="37"/>
    </row>
    <row r="86" spans="2:63" s="1" customFormat="1" ht="16.5" customHeight="1">
      <c r="B86" s="33"/>
      <c r="C86" s="34"/>
      <c r="D86" s="34"/>
      <c r="E86" s="293" t="str">
        <f>E7</f>
        <v>ZŠ Švabinského, Sokolov - stavební úpravy učebny chemie, fyzika</v>
      </c>
      <c r="F86" s="294"/>
      <c r="G86" s="294"/>
      <c r="H86" s="294"/>
      <c r="I86" s="102"/>
      <c r="J86" s="34"/>
      <c r="K86" s="34"/>
      <c r="L86" s="37"/>
    </row>
    <row r="87" spans="2:63" s="1" customFormat="1" ht="12" customHeight="1">
      <c r="B87" s="33"/>
      <c r="C87" s="28" t="s">
        <v>87</v>
      </c>
      <c r="D87" s="34"/>
      <c r="E87" s="34"/>
      <c r="F87" s="34"/>
      <c r="G87" s="34"/>
      <c r="H87" s="34"/>
      <c r="I87" s="102"/>
      <c r="J87" s="34"/>
      <c r="K87" s="34"/>
      <c r="L87" s="37"/>
    </row>
    <row r="88" spans="2:63" s="1" customFormat="1" ht="16.5" customHeight="1">
      <c r="B88" s="33"/>
      <c r="C88" s="34"/>
      <c r="D88" s="34"/>
      <c r="E88" s="265" t="str">
        <f>E9</f>
        <v>01 - Stavební část</v>
      </c>
      <c r="F88" s="264"/>
      <c r="G88" s="264"/>
      <c r="H88" s="264"/>
      <c r="I88" s="102"/>
      <c r="J88" s="34"/>
      <c r="K88" s="34"/>
      <c r="L88" s="37"/>
    </row>
    <row r="89" spans="2:63" s="1" customFormat="1" ht="6.95" customHeight="1">
      <c r="B89" s="33"/>
      <c r="C89" s="34"/>
      <c r="D89" s="34"/>
      <c r="E89" s="34"/>
      <c r="F89" s="34"/>
      <c r="G89" s="34"/>
      <c r="H89" s="34"/>
      <c r="I89" s="102"/>
      <c r="J89" s="34"/>
      <c r="K89" s="34"/>
      <c r="L89" s="37"/>
    </row>
    <row r="90" spans="2:63" s="1" customFormat="1" ht="12" customHeight="1">
      <c r="B90" s="33"/>
      <c r="C90" s="28" t="s">
        <v>20</v>
      </c>
      <c r="D90" s="34"/>
      <c r="E90" s="34"/>
      <c r="F90" s="26" t="str">
        <f>F12</f>
        <v>Sokolov, Švabinského 1702</v>
      </c>
      <c r="G90" s="34"/>
      <c r="H90" s="34"/>
      <c r="I90" s="103" t="s">
        <v>22</v>
      </c>
      <c r="J90" s="54" t="str">
        <f>IF(J12="","",J12)</f>
        <v>18. 3. 2019</v>
      </c>
      <c r="K90" s="34"/>
      <c r="L90" s="37"/>
    </row>
    <row r="91" spans="2:63" s="1" customFormat="1" ht="6.95" customHeight="1">
      <c r="B91" s="33"/>
      <c r="C91" s="34"/>
      <c r="D91" s="34"/>
      <c r="E91" s="34"/>
      <c r="F91" s="34"/>
      <c r="G91" s="34"/>
      <c r="H91" s="34"/>
      <c r="I91" s="102"/>
      <c r="J91" s="34"/>
      <c r="K91" s="34"/>
      <c r="L91" s="37"/>
    </row>
    <row r="92" spans="2:63" s="1" customFormat="1" ht="13.7" customHeight="1">
      <c r="B92" s="33"/>
      <c r="C92" s="28" t="s">
        <v>24</v>
      </c>
      <c r="D92" s="34"/>
      <c r="E92" s="34"/>
      <c r="F92" s="26" t="str">
        <f>E15</f>
        <v>Město Sokolov</v>
      </c>
      <c r="G92" s="34"/>
      <c r="H92" s="34"/>
      <c r="I92" s="103" t="s">
        <v>30</v>
      </c>
      <c r="J92" s="31" t="str">
        <f>E21</f>
        <v>Ing. Jiří Preisler, DiS.</v>
      </c>
      <c r="K92" s="34"/>
      <c r="L92" s="37"/>
    </row>
    <row r="93" spans="2:63" s="1" customFormat="1" ht="13.7" customHeight="1">
      <c r="B93" s="33"/>
      <c r="C93" s="28" t="s">
        <v>28</v>
      </c>
      <c r="D93" s="34"/>
      <c r="E93" s="34"/>
      <c r="F93" s="26" t="str">
        <f>IF(E18="","",E18)</f>
        <v>Vyplň údaj</v>
      </c>
      <c r="G93" s="34"/>
      <c r="H93" s="34"/>
      <c r="I93" s="103" t="s">
        <v>33</v>
      </c>
      <c r="J93" s="31" t="str">
        <f>E24</f>
        <v>Michal Kubelka</v>
      </c>
      <c r="K93" s="34"/>
      <c r="L93" s="37"/>
    </row>
    <row r="94" spans="2:63" s="1" customFormat="1" ht="10.35" customHeight="1">
      <c r="B94" s="33"/>
      <c r="C94" s="34"/>
      <c r="D94" s="34"/>
      <c r="E94" s="34"/>
      <c r="F94" s="34"/>
      <c r="G94" s="34"/>
      <c r="H94" s="34"/>
      <c r="I94" s="102"/>
      <c r="J94" s="34"/>
      <c r="K94" s="34"/>
      <c r="L94" s="37"/>
    </row>
    <row r="95" spans="2:63" s="9" customFormat="1" ht="29.25" customHeight="1">
      <c r="B95" s="147"/>
      <c r="C95" s="148" t="s">
        <v>101</v>
      </c>
      <c r="D95" s="149" t="s">
        <v>55</v>
      </c>
      <c r="E95" s="149" t="s">
        <v>51</v>
      </c>
      <c r="F95" s="149" t="s">
        <v>52</v>
      </c>
      <c r="G95" s="149" t="s">
        <v>102</v>
      </c>
      <c r="H95" s="149" t="s">
        <v>103</v>
      </c>
      <c r="I95" s="150" t="s">
        <v>104</v>
      </c>
      <c r="J95" s="151" t="s">
        <v>91</v>
      </c>
      <c r="K95" s="152" t="s">
        <v>105</v>
      </c>
      <c r="L95" s="153"/>
      <c r="M95" s="63" t="s">
        <v>1</v>
      </c>
      <c r="N95" s="64" t="s">
        <v>40</v>
      </c>
      <c r="O95" s="64" t="s">
        <v>106</v>
      </c>
      <c r="P95" s="64" t="s">
        <v>107</v>
      </c>
      <c r="Q95" s="64" t="s">
        <v>108</v>
      </c>
      <c r="R95" s="64" t="s">
        <v>109</v>
      </c>
      <c r="S95" s="64" t="s">
        <v>110</v>
      </c>
      <c r="T95" s="65" t="s">
        <v>111</v>
      </c>
    </row>
    <row r="96" spans="2:63" s="1" customFormat="1" ht="22.9" customHeight="1">
      <c r="B96" s="33"/>
      <c r="C96" s="70" t="s">
        <v>112</v>
      </c>
      <c r="D96" s="34"/>
      <c r="E96" s="34"/>
      <c r="F96" s="34"/>
      <c r="G96" s="34"/>
      <c r="H96" s="34"/>
      <c r="I96" s="102"/>
      <c r="J96" s="154">
        <f>BK96</f>
        <v>0</v>
      </c>
      <c r="K96" s="34"/>
      <c r="L96" s="37"/>
      <c r="M96" s="66"/>
      <c r="N96" s="67"/>
      <c r="O96" s="67"/>
      <c r="P96" s="155">
        <f>P97+P271</f>
        <v>0</v>
      </c>
      <c r="Q96" s="67"/>
      <c r="R96" s="155">
        <f>R97+R271</f>
        <v>15.53108102</v>
      </c>
      <c r="S96" s="67"/>
      <c r="T96" s="156">
        <f>T97+T271</f>
        <v>2.1325163800000002</v>
      </c>
      <c r="AT96" s="16" t="s">
        <v>69</v>
      </c>
      <c r="AU96" s="16" t="s">
        <v>93</v>
      </c>
      <c r="BK96" s="157">
        <f>BK97+BK271</f>
        <v>0</v>
      </c>
    </row>
    <row r="97" spans="2:65" s="10" customFormat="1" ht="25.9" customHeight="1">
      <c r="B97" s="158"/>
      <c r="C97" s="159"/>
      <c r="D97" s="160" t="s">
        <v>69</v>
      </c>
      <c r="E97" s="161" t="s">
        <v>164</v>
      </c>
      <c r="F97" s="161" t="s">
        <v>165</v>
      </c>
      <c r="G97" s="159"/>
      <c r="H97" s="159"/>
      <c r="I97" s="162"/>
      <c r="J97" s="163">
        <f>BK97</f>
        <v>0</v>
      </c>
      <c r="K97" s="159"/>
      <c r="L97" s="164"/>
      <c r="M97" s="165"/>
      <c r="N97" s="166"/>
      <c r="O97" s="166"/>
      <c r="P97" s="167">
        <f>P98+P106+P196+P256+P268</f>
        <v>0</v>
      </c>
      <c r="Q97" s="166"/>
      <c r="R97" s="167">
        <f>R98+R106+R196+R256+R268</f>
        <v>13.399347240000001</v>
      </c>
      <c r="S97" s="166"/>
      <c r="T97" s="168">
        <f>T98+T106+T196+T256+T268</f>
        <v>1.6003560000000001</v>
      </c>
      <c r="AR97" s="169" t="s">
        <v>77</v>
      </c>
      <c r="AT97" s="170" t="s">
        <v>69</v>
      </c>
      <c r="AU97" s="170" t="s">
        <v>70</v>
      </c>
      <c r="AY97" s="169" t="s">
        <v>115</v>
      </c>
      <c r="BK97" s="171">
        <f>BK98+BK106+BK196+BK256+BK268</f>
        <v>0</v>
      </c>
    </row>
    <row r="98" spans="2:65" s="10" customFormat="1" ht="22.9" customHeight="1">
      <c r="B98" s="158"/>
      <c r="C98" s="159"/>
      <c r="D98" s="160" t="s">
        <v>69</v>
      </c>
      <c r="E98" s="172" t="s">
        <v>132</v>
      </c>
      <c r="F98" s="172" t="s">
        <v>166</v>
      </c>
      <c r="G98" s="159"/>
      <c r="H98" s="159"/>
      <c r="I98" s="162"/>
      <c r="J98" s="173">
        <f>BK98</f>
        <v>0</v>
      </c>
      <c r="K98" s="159"/>
      <c r="L98" s="164"/>
      <c r="M98" s="165"/>
      <c r="N98" s="166"/>
      <c r="O98" s="166"/>
      <c r="P98" s="167">
        <f>SUM(P99:P105)</f>
        <v>0</v>
      </c>
      <c r="Q98" s="166"/>
      <c r="R98" s="167">
        <f>SUM(R99:R105)</f>
        <v>0.39861811999999996</v>
      </c>
      <c r="S98" s="166"/>
      <c r="T98" s="168">
        <f>SUM(T99:T105)</f>
        <v>0</v>
      </c>
      <c r="AR98" s="169" t="s">
        <v>77</v>
      </c>
      <c r="AT98" s="170" t="s">
        <v>69</v>
      </c>
      <c r="AU98" s="170" t="s">
        <v>77</v>
      </c>
      <c r="AY98" s="169" t="s">
        <v>115</v>
      </c>
      <c r="BK98" s="171">
        <f>SUM(BK99:BK105)</f>
        <v>0</v>
      </c>
    </row>
    <row r="99" spans="2:65" s="1" customFormat="1" ht="16.5" customHeight="1">
      <c r="B99" s="33"/>
      <c r="C99" s="174" t="s">
        <v>77</v>
      </c>
      <c r="D99" s="174" t="s">
        <v>118</v>
      </c>
      <c r="E99" s="175" t="s">
        <v>167</v>
      </c>
      <c r="F99" s="176" t="s">
        <v>168</v>
      </c>
      <c r="G99" s="177" t="s">
        <v>169</v>
      </c>
      <c r="H99" s="178">
        <v>1.804</v>
      </c>
      <c r="I99" s="179"/>
      <c r="J99" s="180">
        <f>ROUND(I99*H99,2)</f>
        <v>0</v>
      </c>
      <c r="K99" s="176" t="s">
        <v>122</v>
      </c>
      <c r="L99" s="37"/>
      <c r="M99" s="181" t="s">
        <v>1</v>
      </c>
      <c r="N99" s="182" t="s">
        <v>41</v>
      </c>
      <c r="O99" s="59"/>
      <c r="P99" s="183">
        <f>O99*H99</f>
        <v>0</v>
      </c>
      <c r="Q99" s="183">
        <v>9.0990000000000001E-2</v>
      </c>
      <c r="R99" s="183">
        <f>Q99*H99</f>
        <v>0.16414596000000001</v>
      </c>
      <c r="S99" s="183">
        <v>0</v>
      </c>
      <c r="T99" s="184">
        <f>S99*H99</f>
        <v>0</v>
      </c>
      <c r="AR99" s="16" t="s">
        <v>137</v>
      </c>
      <c r="AT99" s="16" t="s">
        <v>118</v>
      </c>
      <c r="AU99" s="16" t="s">
        <v>79</v>
      </c>
      <c r="AY99" s="16" t="s">
        <v>115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16" t="s">
        <v>77</v>
      </c>
      <c r="BK99" s="185">
        <f>ROUND(I99*H99,2)</f>
        <v>0</v>
      </c>
      <c r="BL99" s="16" t="s">
        <v>137</v>
      </c>
      <c r="BM99" s="16" t="s">
        <v>170</v>
      </c>
    </row>
    <row r="100" spans="2:65" s="1" customFormat="1" ht="19.5">
      <c r="B100" s="33"/>
      <c r="C100" s="34"/>
      <c r="D100" s="186" t="s">
        <v>125</v>
      </c>
      <c r="E100" s="34"/>
      <c r="F100" s="187" t="s">
        <v>171</v>
      </c>
      <c r="G100" s="34"/>
      <c r="H100" s="34"/>
      <c r="I100" s="102"/>
      <c r="J100" s="34"/>
      <c r="K100" s="34"/>
      <c r="L100" s="37"/>
      <c r="M100" s="188"/>
      <c r="N100" s="59"/>
      <c r="O100" s="59"/>
      <c r="P100" s="59"/>
      <c r="Q100" s="59"/>
      <c r="R100" s="59"/>
      <c r="S100" s="59"/>
      <c r="T100" s="60"/>
      <c r="AT100" s="16" t="s">
        <v>125</v>
      </c>
      <c r="AU100" s="16" t="s">
        <v>79</v>
      </c>
    </row>
    <row r="101" spans="2:65" s="11" customFormat="1" ht="11.25">
      <c r="B101" s="192"/>
      <c r="C101" s="193"/>
      <c r="D101" s="186" t="s">
        <v>172</v>
      </c>
      <c r="E101" s="194" t="s">
        <v>1</v>
      </c>
      <c r="F101" s="195" t="s">
        <v>173</v>
      </c>
      <c r="G101" s="193"/>
      <c r="H101" s="196">
        <v>1.804</v>
      </c>
      <c r="I101" s="197"/>
      <c r="J101" s="193"/>
      <c r="K101" s="193"/>
      <c r="L101" s="198"/>
      <c r="M101" s="199"/>
      <c r="N101" s="200"/>
      <c r="O101" s="200"/>
      <c r="P101" s="200"/>
      <c r="Q101" s="200"/>
      <c r="R101" s="200"/>
      <c r="S101" s="200"/>
      <c r="T101" s="201"/>
      <c r="AT101" s="202" t="s">
        <v>172</v>
      </c>
      <c r="AU101" s="202" t="s">
        <v>79</v>
      </c>
      <c r="AV101" s="11" t="s">
        <v>79</v>
      </c>
      <c r="AW101" s="11" t="s">
        <v>32</v>
      </c>
      <c r="AX101" s="11" t="s">
        <v>77</v>
      </c>
      <c r="AY101" s="202" t="s">
        <v>115</v>
      </c>
    </row>
    <row r="102" spans="2:65" s="1" customFormat="1" ht="16.5" customHeight="1">
      <c r="B102" s="33"/>
      <c r="C102" s="174" t="s">
        <v>79</v>
      </c>
      <c r="D102" s="174" t="s">
        <v>118</v>
      </c>
      <c r="E102" s="175" t="s">
        <v>174</v>
      </c>
      <c r="F102" s="176" t="s">
        <v>175</v>
      </c>
      <c r="G102" s="177" t="s">
        <v>169</v>
      </c>
      <c r="H102" s="178">
        <v>4.5369999999999999</v>
      </c>
      <c r="I102" s="179"/>
      <c r="J102" s="180">
        <f>ROUND(I102*H102,2)</f>
        <v>0</v>
      </c>
      <c r="K102" s="176" t="s">
        <v>122</v>
      </c>
      <c r="L102" s="37"/>
      <c r="M102" s="181" t="s">
        <v>1</v>
      </c>
      <c r="N102" s="182" t="s">
        <v>41</v>
      </c>
      <c r="O102" s="59"/>
      <c r="P102" s="183">
        <f>O102*H102</f>
        <v>0</v>
      </c>
      <c r="Q102" s="183">
        <v>5.1679999999999997E-2</v>
      </c>
      <c r="R102" s="183">
        <f>Q102*H102</f>
        <v>0.23447215999999999</v>
      </c>
      <c r="S102" s="183">
        <v>0</v>
      </c>
      <c r="T102" s="184">
        <f>S102*H102</f>
        <v>0</v>
      </c>
      <c r="AR102" s="16" t="s">
        <v>137</v>
      </c>
      <c r="AT102" s="16" t="s">
        <v>118</v>
      </c>
      <c r="AU102" s="16" t="s">
        <v>79</v>
      </c>
      <c r="AY102" s="16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6" t="s">
        <v>77</v>
      </c>
      <c r="BK102" s="185">
        <f>ROUND(I102*H102,2)</f>
        <v>0</v>
      </c>
      <c r="BL102" s="16" t="s">
        <v>137</v>
      </c>
      <c r="BM102" s="16" t="s">
        <v>176</v>
      </c>
    </row>
    <row r="103" spans="2:65" s="1" customFormat="1" ht="11.25">
      <c r="B103" s="33"/>
      <c r="C103" s="34"/>
      <c r="D103" s="186" t="s">
        <v>125</v>
      </c>
      <c r="E103" s="34"/>
      <c r="F103" s="187" t="s">
        <v>177</v>
      </c>
      <c r="G103" s="34"/>
      <c r="H103" s="34"/>
      <c r="I103" s="102"/>
      <c r="J103" s="34"/>
      <c r="K103" s="34"/>
      <c r="L103" s="37"/>
      <c r="M103" s="188"/>
      <c r="N103" s="59"/>
      <c r="O103" s="59"/>
      <c r="P103" s="59"/>
      <c r="Q103" s="59"/>
      <c r="R103" s="59"/>
      <c r="S103" s="59"/>
      <c r="T103" s="60"/>
      <c r="AT103" s="16" t="s">
        <v>125</v>
      </c>
      <c r="AU103" s="16" t="s">
        <v>79</v>
      </c>
    </row>
    <row r="104" spans="2:65" s="12" customFormat="1" ht="11.25">
      <c r="B104" s="203"/>
      <c r="C104" s="204"/>
      <c r="D104" s="186" t="s">
        <v>172</v>
      </c>
      <c r="E104" s="205" t="s">
        <v>1</v>
      </c>
      <c r="F104" s="206" t="s">
        <v>178</v>
      </c>
      <c r="G104" s="204"/>
      <c r="H104" s="205" t="s">
        <v>1</v>
      </c>
      <c r="I104" s="207"/>
      <c r="J104" s="204"/>
      <c r="K104" s="204"/>
      <c r="L104" s="208"/>
      <c r="M104" s="209"/>
      <c r="N104" s="210"/>
      <c r="O104" s="210"/>
      <c r="P104" s="210"/>
      <c r="Q104" s="210"/>
      <c r="R104" s="210"/>
      <c r="S104" s="210"/>
      <c r="T104" s="211"/>
      <c r="AT104" s="212" t="s">
        <v>172</v>
      </c>
      <c r="AU104" s="212" t="s">
        <v>79</v>
      </c>
      <c r="AV104" s="12" t="s">
        <v>77</v>
      </c>
      <c r="AW104" s="12" t="s">
        <v>32</v>
      </c>
      <c r="AX104" s="12" t="s">
        <v>70</v>
      </c>
      <c r="AY104" s="212" t="s">
        <v>115</v>
      </c>
    </row>
    <row r="105" spans="2:65" s="11" customFormat="1" ht="11.25">
      <c r="B105" s="192"/>
      <c r="C105" s="193"/>
      <c r="D105" s="186" t="s">
        <v>172</v>
      </c>
      <c r="E105" s="194" t="s">
        <v>1</v>
      </c>
      <c r="F105" s="195" t="s">
        <v>179</v>
      </c>
      <c r="G105" s="193"/>
      <c r="H105" s="196">
        <v>4.5369999999999999</v>
      </c>
      <c r="I105" s="197"/>
      <c r="J105" s="193"/>
      <c r="K105" s="193"/>
      <c r="L105" s="198"/>
      <c r="M105" s="199"/>
      <c r="N105" s="200"/>
      <c r="O105" s="200"/>
      <c r="P105" s="200"/>
      <c r="Q105" s="200"/>
      <c r="R105" s="200"/>
      <c r="S105" s="200"/>
      <c r="T105" s="201"/>
      <c r="AT105" s="202" t="s">
        <v>172</v>
      </c>
      <c r="AU105" s="202" t="s">
        <v>79</v>
      </c>
      <c r="AV105" s="11" t="s">
        <v>79</v>
      </c>
      <c r="AW105" s="11" t="s">
        <v>32</v>
      </c>
      <c r="AX105" s="11" t="s">
        <v>77</v>
      </c>
      <c r="AY105" s="202" t="s">
        <v>115</v>
      </c>
    </row>
    <row r="106" spans="2:65" s="10" customFormat="1" ht="22.9" customHeight="1">
      <c r="B106" s="158"/>
      <c r="C106" s="159"/>
      <c r="D106" s="160" t="s">
        <v>69</v>
      </c>
      <c r="E106" s="172" t="s">
        <v>180</v>
      </c>
      <c r="F106" s="172" t="s">
        <v>181</v>
      </c>
      <c r="G106" s="159"/>
      <c r="H106" s="159"/>
      <c r="I106" s="162"/>
      <c r="J106" s="173">
        <f>BK106</f>
        <v>0</v>
      </c>
      <c r="K106" s="159"/>
      <c r="L106" s="164"/>
      <c r="M106" s="165"/>
      <c r="N106" s="166"/>
      <c r="O106" s="166"/>
      <c r="P106" s="167">
        <f>SUM(P107:P195)</f>
        <v>0</v>
      </c>
      <c r="Q106" s="166"/>
      <c r="R106" s="167">
        <f>SUM(R107:R195)</f>
        <v>12.976056000000002</v>
      </c>
      <c r="S106" s="166"/>
      <c r="T106" s="168">
        <f>SUM(T107:T195)</f>
        <v>0</v>
      </c>
      <c r="AR106" s="169" t="s">
        <v>77</v>
      </c>
      <c r="AT106" s="170" t="s">
        <v>69</v>
      </c>
      <c r="AU106" s="170" t="s">
        <v>77</v>
      </c>
      <c r="AY106" s="169" t="s">
        <v>115</v>
      </c>
      <c r="BK106" s="171">
        <f>SUM(BK107:BK195)</f>
        <v>0</v>
      </c>
    </row>
    <row r="107" spans="2:65" s="1" customFormat="1" ht="16.5" customHeight="1">
      <c r="B107" s="33"/>
      <c r="C107" s="174" t="s">
        <v>132</v>
      </c>
      <c r="D107" s="174" t="s">
        <v>118</v>
      </c>
      <c r="E107" s="175" t="s">
        <v>182</v>
      </c>
      <c r="F107" s="176" t="s">
        <v>183</v>
      </c>
      <c r="G107" s="177" t="s">
        <v>169</v>
      </c>
      <c r="H107" s="178">
        <v>33.558</v>
      </c>
      <c r="I107" s="179"/>
      <c r="J107" s="180">
        <f>ROUND(I107*H107,2)</f>
        <v>0</v>
      </c>
      <c r="K107" s="176" t="s">
        <v>122</v>
      </c>
      <c r="L107" s="37"/>
      <c r="M107" s="181" t="s">
        <v>1</v>
      </c>
      <c r="N107" s="182" t="s">
        <v>41</v>
      </c>
      <c r="O107" s="59"/>
      <c r="P107" s="183">
        <f>O107*H107</f>
        <v>0</v>
      </c>
      <c r="Q107" s="183">
        <v>0</v>
      </c>
      <c r="R107" s="183">
        <f>Q107*H107</f>
        <v>0</v>
      </c>
      <c r="S107" s="183">
        <v>0</v>
      </c>
      <c r="T107" s="184">
        <f>S107*H107</f>
        <v>0</v>
      </c>
      <c r="AR107" s="16" t="s">
        <v>137</v>
      </c>
      <c r="AT107" s="16" t="s">
        <v>118</v>
      </c>
      <c r="AU107" s="16" t="s">
        <v>79</v>
      </c>
      <c r="AY107" s="16" t="s">
        <v>115</v>
      </c>
      <c r="BE107" s="185">
        <f>IF(N107="základní",J107,0)</f>
        <v>0</v>
      </c>
      <c r="BF107" s="185">
        <f>IF(N107="snížená",J107,0)</f>
        <v>0</v>
      </c>
      <c r="BG107" s="185">
        <f>IF(N107="zákl. přenesená",J107,0)</f>
        <v>0</v>
      </c>
      <c r="BH107" s="185">
        <f>IF(N107="sníž. přenesená",J107,0)</f>
        <v>0</v>
      </c>
      <c r="BI107" s="185">
        <f>IF(N107="nulová",J107,0)</f>
        <v>0</v>
      </c>
      <c r="BJ107" s="16" t="s">
        <v>77</v>
      </c>
      <c r="BK107" s="185">
        <f>ROUND(I107*H107,2)</f>
        <v>0</v>
      </c>
      <c r="BL107" s="16" t="s">
        <v>137</v>
      </c>
      <c r="BM107" s="16" t="s">
        <v>184</v>
      </c>
    </row>
    <row r="108" spans="2:65" s="1" customFormat="1" ht="11.25">
      <c r="B108" s="33"/>
      <c r="C108" s="34"/>
      <c r="D108" s="186" t="s">
        <v>125</v>
      </c>
      <c r="E108" s="34"/>
      <c r="F108" s="187" t="s">
        <v>185</v>
      </c>
      <c r="G108" s="34"/>
      <c r="H108" s="34"/>
      <c r="I108" s="102"/>
      <c r="J108" s="34"/>
      <c r="K108" s="34"/>
      <c r="L108" s="37"/>
      <c r="M108" s="188"/>
      <c r="N108" s="59"/>
      <c r="O108" s="59"/>
      <c r="P108" s="59"/>
      <c r="Q108" s="59"/>
      <c r="R108" s="59"/>
      <c r="S108" s="59"/>
      <c r="T108" s="60"/>
      <c r="AT108" s="16" t="s">
        <v>125</v>
      </c>
      <c r="AU108" s="16" t="s">
        <v>79</v>
      </c>
    </row>
    <row r="109" spans="2:65" s="11" customFormat="1" ht="11.25">
      <c r="B109" s="192"/>
      <c r="C109" s="193"/>
      <c r="D109" s="186" t="s">
        <v>172</v>
      </c>
      <c r="E109" s="194" t="s">
        <v>1</v>
      </c>
      <c r="F109" s="195" t="s">
        <v>186</v>
      </c>
      <c r="G109" s="193"/>
      <c r="H109" s="196">
        <v>33.558</v>
      </c>
      <c r="I109" s="197"/>
      <c r="J109" s="193"/>
      <c r="K109" s="193"/>
      <c r="L109" s="198"/>
      <c r="M109" s="199"/>
      <c r="N109" s="200"/>
      <c r="O109" s="200"/>
      <c r="P109" s="200"/>
      <c r="Q109" s="200"/>
      <c r="R109" s="200"/>
      <c r="S109" s="200"/>
      <c r="T109" s="201"/>
      <c r="AT109" s="202" t="s">
        <v>172</v>
      </c>
      <c r="AU109" s="202" t="s">
        <v>79</v>
      </c>
      <c r="AV109" s="11" t="s">
        <v>79</v>
      </c>
      <c r="AW109" s="11" t="s">
        <v>32</v>
      </c>
      <c r="AX109" s="11" t="s">
        <v>77</v>
      </c>
      <c r="AY109" s="202" t="s">
        <v>115</v>
      </c>
    </row>
    <row r="110" spans="2:65" s="1" customFormat="1" ht="16.5" customHeight="1">
      <c r="B110" s="33"/>
      <c r="C110" s="174" t="s">
        <v>137</v>
      </c>
      <c r="D110" s="174" t="s">
        <v>118</v>
      </c>
      <c r="E110" s="175" t="s">
        <v>187</v>
      </c>
      <c r="F110" s="176" t="s">
        <v>188</v>
      </c>
      <c r="G110" s="177" t="s">
        <v>169</v>
      </c>
      <c r="H110" s="178">
        <v>30.350999999999999</v>
      </c>
      <c r="I110" s="179"/>
      <c r="J110" s="180">
        <f>ROUND(I110*H110,2)</f>
        <v>0</v>
      </c>
      <c r="K110" s="176" t="s">
        <v>122</v>
      </c>
      <c r="L110" s="37"/>
      <c r="M110" s="181" t="s">
        <v>1</v>
      </c>
      <c r="N110" s="182" t="s">
        <v>41</v>
      </c>
      <c r="O110" s="59"/>
      <c r="P110" s="183">
        <f>O110*H110</f>
        <v>0</v>
      </c>
      <c r="Q110" s="183">
        <v>2.5999999999999998E-4</v>
      </c>
      <c r="R110" s="183">
        <f>Q110*H110</f>
        <v>7.8912599999999989E-3</v>
      </c>
      <c r="S110" s="183">
        <v>0</v>
      </c>
      <c r="T110" s="184">
        <f>S110*H110</f>
        <v>0</v>
      </c>
      <c r="AR110" s="16" t="s">
        <v>137</v>
      </c>
      <c r="AT110" s="16" t="s">
        <v>118</v>
      </c>
      <c r="AU110" s="16" t="s">
        <v>79</v>
      </c>
      <c r="AY110" s="16" t="s">
        <v>115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77</v>
      </c>
      <c r="BK110" s="185">
        <f>ROUND(I110*H110,2)</f>
        <v>0</v>
      </c>
      <c r="BL110" s="16" t="s">
        <v>137</v>
      </c>
      <c r="BM110" s="16" t="s">
        <v>189</v>
      </c>
    </row>
    <row r="111" spans="2:65" s="1" customFormat="1" ht="11.25">
      <c r="B111" s="33"/>
      <c r="C111" s="34"/>
      <c r="D111" s="186" t="s">
        <v>125</v>
      </c>
      <c r="E111" s="34"/>
      <c r="F111" s="187" t="s">
        <v>190</v>
      </c>
      <c r="G111" s="34"/>
      <c r="H111" s="34"/>
      <c r="I111" s="102"/>
      <c r="J111" s="34"/>
      <c r="K111" s="34"/>
      <c r="L111" s="37"/>
      <c r="M111" s="188"/>
      <c r="N111" s="59"/>
      <c r="O111" s="59"/>
      <c r="P111" s="59"/>
      <c r="Q111" s="59"/>
      <c r="R111" s="59"/>
      <c r="S111" s="59"/>
      <c r="T111" s="60"/>
      <c r="AT111" s="16" t="s">
        <v>125</v>
      </c>
      <c r="AU111" s="16" t="s">
        <v>79</v>
      </c>
    </row>
    <row r="112" spans="2:65" s="12" customFormat="1" ht="11.25">
      <c r="B112" s="203"/>
      <c r="C112" s="204"/>
      <c r="D112" s="186" t="s">
        <v>172</v>
      </c>
      <c r="E112" s="205" t="s">
        <v>1</v>
      </c>
      <c r="F112" s="206" t="s">
        <v>191</v>
      </c>
      <c r="G112" s="204"/>
      <c r="H112" s="205" t="s">
        <v>1</v>
      </c>
      <c r="I112" s="207"/>
      <c r="J112" s="204"/>
      <c r="K112" s="204"/>
      <c r="L112" s="208"/>
      <c r="M112" s="209"/>
      <c r="N112" s="210"/>
      <c r="O112" s="210"/>
      <c r="P112" s="210"/>
      <c r="Q112" s="210"/>
      <c r="R112" s="210"/>
      <c r="S112" s="210"/>
      <c r="T112" s="211"/>
      <c r="AT112" s="212" t="s">
        <v>172</v>
      </c>
      <c r="AU112" s="212" t="s">
        <v>79</v>
      </c>
      <c r="AV112" s="12" t="s">
        <v>77</v>
      </c>
      <c r="AW112" s="12" t="s">
        <v>32</v>
      </c>
      <c r="AX112" s="12" t="s">
        <v>70</v>
      </c>
      <c r="AY112" s="212" t="s">
        <v>115</v>
      </c>
    </row>
    <row r="113" spans="2:65" s="11" customFormat="1" ht="11.25">
      <c r="B113" s="192"/>
      <c r="C113" s="193"/>
      <c r="D113" s="186" t="s">
        <v>172</v>
      </c>
      <c r="E113" s="194" t="s">
        <v>1</v>
      </c>
      <c r="F113" s="195" t="s">
        <v>192</v>
      </c>
      <c r="G113" s="193"/>
      <c r="H113" s="196">
        <v>21.206</v>
      </c>
      <c r="I113" s="197"/>
      <c r="J113" s="193"/>
      <c r="K113" s="193"/>
      <c r="L113" s="198"/>
      <c r="M113" s="199"/>
      <c r="N113" s="200"/>
      <c r="O113" s="200"/>
      <c r="P113" s="200"/>
      <c r="Q113" s="200"/>
      <c r="R113" s="200"/>
      <c r="S113" s="200"/>
      <c r="T113" s="201"/>
      <c r="AT113" s="202" t="s">
        <v>172</v>
      </c>
      <c r="AU113" s="202" t="s">
        <v>79</v>
      </c>
      <c r="AV113" s="11" t="s">
        <v>79</v>
      </c>
      <c r="AW113" s="11" t="s">
        <v>32</v>
      </c>
      <c r="AX113" s="11" t="s">
        <v>70</v>
      </c>
      <c r="AY113" s="202" t="s">
        <v>115</v>
      </c>
    </row>
    <row r="114" spans="2:65" s="11" customFormat="1" ht="11.25">
      <c r="B114" s="192"/>
      <c r="C114" s="193"/>
      <c r="D114" s="186" t="s">
        <v>172</v>
      </c>
      <c r="E114" s="194" t="s">
        <v>1</v>
      </c>
      <c r="F114" s="195" t="s">
        <v>193</v>
      </c>
      <c r="G114" s="193"/>
      <c r="H114" s="196">
        <v>-0.05</v>
      </c>
      <c r="I114" s="197"/>
      <c r="J114" s="193"/>
      <c r="K114" s="193"/>
      <c r="L114" s="198"/>
      <c r="M114" s="199"/>
      <c r="N114" s="200"/>
      <c r="O114" s="200"/>
      <c r="P114" s="200"/>
      <c r="Q114" s="200"/>
      <c r="R114" s="200"/>
      <c r="S114" s="200"/>
      <c r="T114" s="201"/>
      <c r="AT114" s="202" t="s">
        <v>172</v>
      </c>
      <c r="AU114" s="202" t="s">
        <v>79</v>
      </c>
      <c r="AV114" s="11" t="s">
        <v>79</v>
      </c>
      <c r="AW114" s="11" t="s">
        <v>32</v>
      </c>
      <c r="AX114" s="11" t="s">
        <v>70</v>
      </c>
      <c r="AY114" s="202" t="s">
        <v>115</v>
      </c>
    </row>
    <row r="115" spans="2:65" s="11" customFormat="1" ht="11.25">
      <c r="B115" s="192"/>
      <c r="C115" s="193"/>
      <c r="D115" s="186" t="s">
        <v>172</v>
      </c>
      <c r="E115" s="194" t="s">
        <v>1</v>
      </c>
      <c r="F115" s="195" t="s">
        <v>194</v>
      </c>
      <c r="G115" s="193"/>
      <c r="H115" s="196">
        <v>-3.7999999999999999E-2</v>
      </c>
      <c r="I115" s="197"/>
      <c r="J115" s="193"/>
      <c r="K115" s="193"/>
      <c r="L115" s="198"/>
      <c r="M115" s="199"/>
      <c r="N115" s="200"/>
      <c r="O115" s="200"/>
      <c r="P115" s="200"/>
      <c r="Q115" s="200"/>
      <c r="R115" s="200"/>
      <c r="S115" s="200"/>
      <c r="T115" s="201"/>
      <c r="AT115" s="202" t="s">
        <v>172</v>
      </c>
      <c r="AU115" s="202" t="s">
        <v>79</v>
      </c>
      <c r="AV115" s="11" t="s">
        <v>79</v>
      </c>
      <c r="AW115" s="11" t="s">
        <v>32</v>
      </c>
      <c r="AX115" s="11" t="s">
        <v>70</v>
      </c>
      <c r="AY115" s="202" t="s">
        <v>115</v>
      </c>
    </row>
    <row r="116" spans="2:65" s="11" customFormat="1" ht="11.25">
      <c r="B116" s="192"/>
      <c r="C116" s="193"/>
      <c r="D116" s="186" t="s">
        <v>172</v>
      </c>
      <c r="E116" s="194" t="s">
        <v>1</v>
      </c>
      <c r="F116" s="195" t="s">
        <v>195</v>
      </c>
      <c r="G116" s="193"/>
      <c r="H116" s="196">
        <v>-0.105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172</v>
      </c>
      <c r="AU116" s="202" t="s">
        <v>79</v>
      </c>
      <c r="AV116" s="11" t="s">
        <v>79</v>
      </c>
      <c r="AW116" s="11" t="s">
        <v>32</v>
      </c>
      <c r="AX116" s="11" t="s">
        <v>70</v>
      </c>
      <c r="AY116" s="202" t="s">
        <v>115</v>
      </c>
    </row>
    <row r="117" spans="2:65" s="11" customFormat="1" ht="11.25">
      <c r="B117" s="192"/>
      <c r="C117" s="193"/>
      <c r="D117" s="186" t="s">
        <v>172</v>
      </c>
      <c r="E117" s="194" t="s">
        <v>1</v>
      </c>
      <c r="F117" s="195" t="s">
        <v>196</v>
      </c>
      <c r="G117" s="193"/>
      <c r="H117" s="196">
        <v>-0.09</v>
      </c>
      <c r="I117" s="197"/>
      <c r="J117" s="193"/>
      <c r="K117" s="193"/>
      <c r="L117" s="198"/>
      <c r="M117" s="199"/>
      <c r="N117" s="200"/>
      <c r="O117" s="200"/>
      <c r="P117" s="200"/>
      <c r="Q117" s="200"/>
      <c r="R117" s="200"/>
      <c r="S117" s="200"/>
      <c r="T117" s="201"/>
      <c r="AT117" s="202" t="s">
        <v>172</v>
      </c>
      <c r="AU117" s="202" t="s">
        <v>79</v>
      </c>
      <c r="AV117" s="11" t="s">
        <v>79</v>
      </c>
      <c r="AW117" s="11" t="s">
        <v>32</v>
      </c>
      <c r="AX117" s="11" t="s">
        <v>70</v>
      </c>
      <c r="AY117" s="202" t="s">
        <v>115</v>
      </c>
    </row>
    <row r="118" spans="2:65" s="11" customFormat="1" ht="11.25">
      <c r="B118" s="192"/>
      <c r="C118" s="193"/>
      <c r="D118" s="186" t="s">
        <v>172</v>
      </c>
      <c r="E118" s="194" t="s">
        <v>1</v>
      </c>
      <c r="F118" s="195" t="s">
        <v>197</v>
      </c>
      <c r="G118" s="193"/>
      <c r="H118" s="196">
        <v>4.3029999999999999</v>
      </c>
      <c r="I118" s="197"/>
      <c r="J118" s="193"/>
      <c r="K118" s="193"/>
      <c r="L118" s="198"/>
      <c r="M118" s="199"/>
      <c r="N118" s="200"/>
      <c r="O118" s="200"/>
      <c r="P118" s="200"/>
      <c r="Q118" s="200"/>
      <c r="R118" s="200"/>
      <c r="S118" s="200"/>
      <c r="T118" s="201"/>
      <c r="AT118" s="202" t="s">
        <v>172</v>
      </c>
      <c r="AU118" s="202" t="s">
        <v>79</v>
      </c>
      <c r="AV118" s="11" t="s">
        <v>79</v>
      </c>
      <c r="AW118" s="11" t="s">
        <v>32</v>
      </c>
      <c r="AX118" s="11" t="s">
        <v>70</v>
      </c>
      <c r="AY118" s="202" t="s">
        <v>115</v>
      </c>
    </row>
    <row r="119" spans="2:65" s="11" customFormat="1" ht="11.25">
      <c r="B119" s="192"/>
      <c r="C119" s="193"/>
      <c r="D119" s="186" t="s">
        <v>172</v>
      </c>
      <c r="E119" s="194" t="s">
        <v>1</v>
      </c>
      <c r="F119" s="195" t="s">
        <v>198</v>
      </c>
      <c r="G119" s="193"/>
      <c r="H119" s="196">
        <v>5.3689999999999998</v>
      </c>
      <c r="I119" s="197"/>
      <c r="J119" s="193"/>
      <c r="K119" s="193"/>
      <c r="L119" s="198"/>
      <c r="M119" s="199"/>
      <c r="N119" s="200"/>
      <c r="O119" s="200"/>
      <c r="P119" s="200"/>
      <c r="Q119" s="200"/>
      <c r="R119" s="200"/>
      <c r="S119" s="200"/>
      <c r="T119" s="201"/>
      <c r="AT119" s="202" t="s">
        <v>172</v>
      </c>
      <c r="AU119" s="202" t="s">
        <v>79</v>
      </c>
      <c r="AV119" s="11" t="s">
        <v>79</v>
      </c>
      <c r="AW119" s="11" t="s">
        <v>32</v>
      </c>
      <c r="AX119" s="11" t="s">
        <v>70</v>
      </c>
      <c r="AY119" s="202" t="s">
        <v>115</v>
      </c>
    </row>
    <row r="120" spans="2:65" s="11" customFormat="1" ht="11.25">
      <c r="B120" s="192"/>
      <c r="C120" s="193"/>
      <c r="D120" s="186" t="s">
        <v>172</v>
      </c>
      <c r="E120" s="194" t="s">
        <v>1</v>
      </c>
      <c r="F120" s="195" t="s">
        <v>199</v>
      </c>
      <c r="G120" s="193"/>
      <c r="H120" s="196">
        <v>-8.8999999999999996E-2</v>
      </c>
      <c r="I120" s="197"/>
      <c r="J120" s="193"/>
      <c r="K120" s="193"/>
      <c r="L120" s="198"/>
      <c r="M120" s="199"/>
      <c r="N120" s="200"/>
      <c r="O120" s="200"/>
      <c r="P120" s="200"/>
      <c r="Q120" s="200"/>
      <c r="R120" s="200"/>
      <c r="S120" s="200"/>
      <c r="T120" s="201"/>
      <c r="AT120" s="202" t="s">
        <v>172</v>
      </c>
      <c r="AU120" s="202" t="s">
        <v>79</v>
      </c>
      <c r="AV120" s="11" t="s">
        <v>79</v>
      </c>
      <c r="AW120" s="11" t="s">
        <v>32</v>
      </c>
      <c r="AX120" s="11" t="s">
        <v>70</v>
      </c>
      <c r="AY120" s="202" t="s">
        <v>115</v>
      </c>
    </row>
    <row r="121" spans="2:65" s="11" customFormat="1" ht="11.25">
      <c r="B121" s="192"/>
      <c r="C121" s="193"/>
      <c r="D121" s="186" t="s">
        <v>172</v>
      </c>
      <c r="E121" s="194" t="s">
        <v>1</v>
      </c>
      <c r="F121" s="195" t="s">
        <v>200</v>
      </c>
      <c r="G121" s="193"/>
      <c r="H121" s="196">
        <v>-9.0999999999999998E-2</v>
      </c>
      <c r="I121" s="197"/>
      <c r="J121" s="193"/>
      <c r="K121" s="193"/>
      <c r="L121" s="198"/>
      <c r="M121" s="199"/>
      <c r="N121" s="200"/>
      <c r="O121" s="200"/>
      <c r="P121" s="200"/>
      <c r="Q121" s="200"/>
      <c r="R121" s="200"/>
      <c r="S121" s="200"/>
      <c r="T121" s="201"/>
      <c r="AT121" s="202" t="s">
        <v>172</v>
      </c>
      <c r="AU121" s="202" t="s">
        <v>79</v>
      </c>
      <c r="AV121" s="11" t="s">
        <v>79</v>
      </c>
      <c r="AW121" s="11" t="s">
        <v>32</v>
      </c>
      <c r="AX121" s="11" t="s">
        <v>70</v>
      </c>
      <c r="AY121" s="202" t="s">
        <v>115</v>
      </c>
    </row>
    <row r="122" spans="2:65" s="11" customFormat="1" ht="11.25">
      <c r="B122" s="192"/>
      <c r="C122" s="193"/>
      <c r="D122" s="186" t="s">
        <v>172</v>
      </c>
      <c r="E122" s="194" t="s">
        <v>1</v>
      </c>
      <c r="F122" s="195" t="s">
        <v>201</v>
      </c>
      <c r="G122" s="193"/>
      <c r="H122" s="196">
        <v>-5.0000000000000001E-3</v>
      </c>
      <c r="I122" s="197"/>
      <c r="J122" s="193"/>
      <c r="K122" s="193"/>
      <c r="L122" s="198"/>
      <c r="M122" s="199"/>
      <c r="N122" s="200"/>
      <c r="O122" s="200"/>
      <c r="P122" s="200"/>
      <c r="Q122" s="200"/>
      <c r="R122" s="200"/>
      <c r="S122" s="200"/>
      <c r="T122" s="201"/>
      <c r="AT122" s="202" t="s">
        <v>172</v>
      </c>
      <c r="AU122" s="202" t="s">
        <v>79</v>
      </c>
      <c r="AV122" s="11" t="s">
        <v>79</v>
      </c>
      <c r="AW122" s="11" t="s">
        <v>32</v>
      </c>
      <c r="AX122" s="11" t="s">
        <v>70</v>
      </c>
      <c r="AY122" s="202" t="s">
        <v>115</v>
      </c>
    </row>
    <row r="123" spans="2:65" s="11" customFormat="1" ht="11.25">
      <c r="B123" s="192"/>
      <c r="C123" s="193"/>
      <c r="D123" s="186" t="s">
        <v>172</v>
      </c>
      <c r="E123" s="194" t="s">
        <v>1</v>
      </c>
      <c r="F123" s="195" t="s">
        <v>202</v>
      </c>
      <c r="G123" s="193"/>
      <c r="H123" s="196">
        <v>-8.9999999999999993E-3</v>
      </c>
      <c r="I123" s="197"/>
      <c r="J123" s="193"/>
      <c r="K123" s="193"/>
      <c r="L123" s="198"/>
      <c r="M123" s="199"/>
      <c r="N123" s="200"/>
      <c r="O123" s="200"/>
      <c r="P123" s="200"/>
      <c r="Q123" s="200"/>
      <c r="R123" s="200"/>
      <c r="S123" s="200"/>
      <c r="T123" s="201"/>
      <c r="AT123" s="202" t="s">
        <v>172</v>
      </c>
      <c r="AU123" s="202" t="s">
        <v>79</v>
      </c>
      <c r="AV123" s="11" t="s">
        <v>79</v>
      </c>
      <c r="AW123" s="11" t="s">
        <v>32</v>
      </c>
      <c r="AX123" s="11" t="s">
        <v>70</v>
      </c>
      <c r="AY123" s="202" t="s">
        <v>115</v>
      </c>
    </row>
    <row r="124" spans="2:65" s="11" customFormat="1" ht="11.25">
      <c r="B124" s="192"/>
      <c r="C124" s="193"/>
      <c r="D124" s="186" t="s">
        <v>172</v>
      </c>
      <c r="E124" s="194" t="s">
        <v>1</v>
      </c>
      <c r="F124" s="195" t="s">
        <v>203</v>
      </c>
      <c r="G124" s="193"/>
      <c r="H124" s="196">
        <v>-0.05</v>
      </c>
      <c r="I124" s="197"/>
      <c r="J124" s="193"/>
      <c r="K124" s="193"/>
      <c r="L124" s="198"/>
      <c r="M124" s="199"/>
      <c r="N124" s="200"/>
      <c r="O124" s="200"/>
      <c r="P124" s="200"/>
      <c r="Q124" s="200"/>
      <c r="R124" s="200"/>
      <c r="S124" s="200"/>
      <c r="T124" s="201"/>
      <c r="AT124" s="202" t="s">
        <v>172</v>
      </c>
      <c r="AU124" s="202" t="s">
        <v>79</v>
      </c>
      <c r="AV124" s="11" t="s">
        <v>79</v>
      </c>
      <c r="AW124" s="11" t="s">
        <v>32</v>
      </c>
      <c r="AX124" s="11" t="s">
        <v>70</v>
      </c>
      <c r="AY124" s="202" t="s">
        <v>115</v>
      </c>
    </row>
    <row r="125" spans="2:65" s="13" customFormat="1" ht="11.25">
      <c r="B125" s="213"/>
      <c r="C125" s="214"/>
      <c r="D125" s="186" t="s">
        <v>172</v>
      </c>
      <c r="E125" s="215" t="s">
        <v>1</v>
      </c>
      <c r="F125" s="216" t="s">
        <v>204</v>
      </c>
      <c r="G125" s="214"/>
      <c r="H125" s="217">
        <v>30.350999999999999</v>
      </c>
      <c r="I125" s="218"/>
      <c r="J125" s="214"/>
      <c r="K125" s="214"/>
      <c r="L125" s="219"/>
      <c r="M125" s="220"/>
      <c r="N125" s="221"/>
      <c r="O125" s="221"/>
      <c r="P125" s="221"/>
      <c r="Q125" s="221"/>
      <c r="R125" s="221"/>
      <c r="S125" s="221"/>
      <c r="T125" s="222"/>
      <c r="AT125" s="223" t="s">
        <v>172</v>
      </c>
      <c r="AU125" s="223" t="s">
        <v>79</v>
      </c>
      <c r="AV125" s="13" t="s">
        <v>137</v>
      </c>
      <c r="AW125" s="13" t="s">
        <v>32</v>
      </c>
      <c r="AX125" s="13" t="s">
        <v>77</v>
      </c>
      <c r="AY125" s="223" t="s">
        <v>115</v>
      </c>
    </row>
    <row r="126" spans="2:65" s="1" customFormat="1" ht="16.5" customHeight="1">
      <c r="B126" s="33"/>
      <c r="C126" s="174" t="s">
        <v>114</v>
      </c>
      <c r="D126" s="174" t="s">
        <v>118</v>
      </c>
      <c r="E126" s="175" t="s">
        <v>205</v>
      </c>
      <c r="F126" s="176" t="s">
        <v>206</v>
      </c>
      <c r="G126" s="177" t="s">
        <v>169</v>
      </c>
      <c r="H126" s="178">
        <v>30.350999999999999</v>
      </c>
      <c r="I126" s="179"/>
      <c r="J126" s="180">
        <f>ROUND(I126*H126,2)</f>
        <v>0</v>
      </c>
      <c r="K126" s="176" t="s">
        <v>122</v>
      </c>
      <c r="L126" s="37"/>
      <c r="M126" s="181" t="s">
        <v>1</v>
      </c>
      <c r="N126" s="182" t="s">
        <v>41</v>
      </c>
      <c r="O126" s="59"/>
      <c r="P126" s="183">
        <f>O126*H126</f>
        <v>0</v>
      </c>
      <c r="Q126" s="183">
        <v>3.0000000000000001E-3</v>
      </c>
      <c r="R126" s="183">
        <f>Q126*H126</f>
        <v>9.1052999999999995E-2</v>
      </c>
      <c r="S126" s="183">
        <v>0</v>
      </c>
      <c r="T126" s="184">
        <f>S126*H126</f>
        <v>0</v>
      </c>
      <c r="AR126" s="16" t="s">
        <v>137</v>
      </c>
      <c r="AT126" s="16" t="s">
        <v>118</v>
      </c>
      <c r="AU126" s="16" t="s">
        <v>79</v>
      </c>
      <c r="AY126" s="16" t="s">
        <v>115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6" t="s">
        <v>77</v>
      </c>
      <c r="BK126" s="185">
        <f>ROUND(I126*H126,2)</f>
        <v>0</v>
      </c>
      <c r="BL126" s="16" t="s">
        <v>137</v>
      </c>
      <c r="BM126" s="16" t="s">
        <v>207</v>
      </c>
    </row>
    <row r="127" spans="2:65" s="1" customFormat="1" ht="11.25">
      <c r="B127" s="33"/>
      <c r="C127" s="34"/>
      <c r="D127" s="186" t="s">
        <v>125</v>
      </c>
      <c r="E127" s="34"/>
      <c r="F127" s="187" t="s">
        <v>208</v>
      </c>
      <c r="G127" s="34"/>
      <c r="H127" s="34"/>
      <c r="I127" s="102"/>
      <c r="J127" s="34"/>
      <c r="K127" s="34"/>
      <c r="L127" s="37"/>
      <c r="M127" s="188"/>
      <c r="N127" s="59"/>
      <c r="O127" s="59"/>
      <c r="P127" s="59"/>
      <c r="Q127" s="59"/>
      <c r="R127" s="59"/>
      <c r="S127" s="59"/>
      <c r="T127" s="60"/>
      <c r="AT127" s="16" t="s">
        <v>125</v>
      </c>
      <c r="AU127" s="16" t="s">
        <v>79</v>
      </c>
    </row>
    <row r="128" spans="2:65" s="1" customFormat="1" ht="16.5" customHeight="1">
      <c r="B128" s="33"/>
      <c r="C128" s="174" t="s">
        <v>180</v>
      </c>
      <c r="D128" s="174" t="s">
        <v>118</v>
      </c>
      <c r="E128" s="175" t="s">
        <v>209</v>
      </c>
      <c r="F128" s="176" t="s">
        <v>210</v>
      </c>
      <c r="G128" s="177" t="s">
        <v>169</v>
      </c>
      <c r="H128" s="178">
        <v>18.34</v>
      </c>
      <c r="I128" s="179"/>
      <c r="J128" s="180">
        <f>ROUND(I128*H128,2)</f>
        <v>0</v>
      </c>
      <c r="K128" s="176" t="s">
        <v>122</v>
      </c>
      <c r="L128" s="37"/>
      <c r="M128" s="181" t="s">
        <v>1</v>
      </c>
      <c r="N128" s="182" t="s">
        <v>41</v>
      </c>
      <c r="O128" s="59"/>
      <c r="P128" s="183">
        <f>O128*H128</f>
        <v>0</v>
      </c>
      <c r="Q128" s="183">
        <v>2.0480000000000002E-2</v>
      </c>
      <c r="R128" s="183">
        <f>Q128*H128</f>
        <v>0.37560320000000003</v>
      </c>
      <c r="S128" s="183">
        <v>0</v>
      </c>
      <c r="T128" s="184">
        <f>S128*H128</f>
        <v>0</v>
      </c>
      <c r="AR128" s="16" t="s">
        <v>137</v>
      </c>
      <c r="AT128" s="16" t="s">
        <v>118</v>
      </c>
      <c r="AU128" s="16" t="s">
        <v>79</v>
      </c>
      <c r="AY128" s="16" t="s">
        <v>115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6" t="s">
        <v>77</v>
      </c>
      <c r="BK128" s="185">
        <f>ROUND(I128*H128,2)</f>
        <v>0</v>
      </c>
      <c r="BL128" s="16" t="s">
        <v>137</v>
      </c>
      <c r="BM128" s="16" t="s">
        <v>211</v>
      </c>
    </row>
    <row r="129" spans="2:65" s="1" customFormat="1" ht="11.25">
      <c r="B129" s="33"/>
      <c r="C129" s="34"/>
      <c r="D129" s="186" t="s">
        <v>125</v>
      </c>
      <c r="E129" s="34"/>
      <c r="F129" s="187" t="s">
        <v>212</v>
      </c>
      <c r="G129" s="34"/>
      <c r="H129" s="34"/>
      <c r="I129" s="102"/>
      <c r="J129" s="34"/>
      <c r="K129" s="34"/>
      <c r="L129" s="37"/>
      <c r="M129" s="188"/>
      <c r="N129" s="59"/>
      <c r="O129" s="59"/>
      <c r="P129" s="59"/>
      <c r="Q129" s="59"/>
      <c r="R129" s="59"/>
      <c r="S129" s="59"/>
      <c r="T129" s="60"/>
      <c r="AT129" s="16" t="s">
        <v>125</v>
      </c>
      <c r="AU129" s="16" t="s">
        <v>79</v>
      </c>
    </row>
    <row r="130" spans="2:65" s="12" customFormat="1" ht="11.25">
      <c r="B130" s="203"/>
      <c r="C130" s="204"/>
      <c r="D130" s="186" t="s">
        <v>172</v>
      </c>
      <c r="E130" s="205" t="s">
        <v>1</v>
      </c>
      <c r="F130" s="206" t="s">
        <v>213</v>
      </c>
      <c r="G130" s="204"/>
      <c r="H130" s="205" t="s">
        <v>1</v>
      </c>
      <c r="I130" s="207"/>
      <c r="J130" s="204"/>
      <c r="K130" s="204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172</v>
      </c>
      <c r="AU130" s="212" t="s">
        <v>79</v>
      </c>
      <c r="AV130" s="12" t="s">
        <v>77</v>
      </c>
      <c r="AW130" s="12" t="s">
        <v>32</v>
      </c>
      <c r="AX130" s="12" t="s">
        <v>70</v>
      </c>
      <c r="AY130" s="212" t="s">
        <v>115</v>
      </c>
    </row>
    <row r="131" spans="2:65" s="11" customFormat="1" ht="11.25">
      <c r="B131" s="192"/>
      <c r="C131" s="193"/>
      <c r="D131" s="186" t="s">
        <v>172</v>
      </c>
      <c r="E131" s="194" t="s">
        <v>1</v>
      </c>
      <c r="F131" s="195" t="s">
        <v>214</v>
      </c>
      <c r="G131" s="193"/>
      <c r="H131" s="196">
        <v>18.34</v>
      </c>
      <c r="I131" s="197"/>
      <c r="J131" s="193"/>
      <c r="K131" s="193"/>
      <c r="L131" s="198"/>
      <c r="M131" s="199"/>
      <c r="N131" s="200"/>
      <c r="O131" s="200"/>
      <c r="P131" s="200"/>
      <c r="Q131" s="200"/>
      <c r="R131" s="200"/>
      <c r="S131" s="200"/>
      <c r="T131" s="201"/>
      <c r="AT131" s="202" t="s">
        <v>172</v>
      </c>
      <c r="AU131" s="202" t="s">
        <v>79</v>
      </c>
      <c r="AV131" s="11" t="s">
        <v>79</v>
      </c>
      <c r="AW131" s="11" t="s">
        <v>32</v>
      </c>
      <c r="AX131" s="11" t="s">
        <v>77</v>
      </c>
      <c r="AY131" s="202" t="s">
        <v>115</v>
      </c>
    </row>
    <row r="132" spans="2:65" s="1" customFormat="1" ht="16.5" customHeight="1">
      <c r="B132" s="33"/>
      <c r="C132" s="174" t="s">
        <v>215</v>
      </c>
      <c r="D132" s="174" t="s">
        <v>118</v>
      </c>
      <c r="E132" s="175" t="s">
        <v>216</v>
      </c>
      <c r="F132" s="176" t="s">
        <v>217</v>
      </c>
      <c r="G132" s="177" t="s">
        <v>169</v>
      </c>
      <c r="H132" s="178">
        <v>3.6</v>
      </c>
      <c r="I132" s="179"/>
      <c r="J132" s="180">
        <f>ROUND(I132*H132,2)</f>
        <v>0</v>
      </c>
      <c r="K132" s="176" t="s">
        <v>122</v>
      </c>
      <c r="L132" s="37"/>
      <c r="M132" s="181" t="s">
        <v>1</v>
      </c>
      <c r="N132" s="182" t="s">
        <v>41</v>
      </c>
      <c r="O132" s="59"/>
      <c r="P132" s="183">
        <f>O132*H132</f>
        <v>0</v>
      </c>
      <c r="Q132" s="183">
        <v>1.8380000000000001E-2</v>
      </c>
      <c r="R132" s="183">
        <f>Q132*H132</f>
        <v>6.6168000000000005E-2</v>
      </c>
      <c r="S132" s="183">
        <v>0</v>
      </c>
      <c r="T132" s="184">
        <f>S132*H132</f>
        <v>0</v>
      </c>
      <c r="AR132" s="16" t="s">
        <v>137</v>
      </c>
      <c r="AT132" s="16" t="s">
        <v>118</v>
      </c>
      <c r="AU132" s="16" t="s">
        <v>79</v>
      </c>
      <c r="AY132" s="16" t="s">
        <v>115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6" t="s">
        <v>77</v>
      </c>
      <c r="BK132" s="185">
        <f>ROUND(I132*H132,2)</f>
        <v>0</v>
      </c>
      <c r="BL132" s="16" t="s">
        <v>137</v>
      </c>
      <c r="BM132" s="16" t="s">
        <v>218</v>
      </c>
    </row>
    <row r="133" spans="2:65" s="1" customFormat="1" ht="19.5">
      <c r="B133" s="33"/>
      <c r="C133" s="34"/>
      <c r="D133" s="186" t="s">
        <v>125</v>
      </c>
      <c r="E133" s="34"/>
      <c r="F133" s="187" t="s">
        <v>219</v>
      </c>
      <c r="G133" s="34"/>
      <c r="H133" s="34"/>
      <c r="I133" s="102"/>
      <c r="J133" s="34"/>
      <c r="K133" s="34"/>
      <c r="L133" s="37"/>
      <c r="M133" s="188"/>
      <c r="N133" s="59"/>
      <c r="O133" s="59"/>
      <c r="P133" s="59"/>
      <c r="Q133" s="59"/>
      <c r="R133" s="59"/>
      <c r="S133" s="59"/>
      <c r="T133" s="60"/>
      <c r="AT133" s="16" t="s">
        <v>125</v>
      </c>
      <c r="AU133" s="16" t="s">
        <v>79</v>
      </c>
    </row>
    <row r="134" spans="2:65" s="12" customFormat="1" ht="11.25">
      <c r="B134" s="203"/>
      <c r="C134" s="204"/>
      <c r="D134" s="186" t="s">
        <v>172</v>
      </c>
      <c r="E134" s="205" t="s">
        <v>1</v>
      </c>
      <c r="F134" s="206" t="s">
        <v>220</v>
      </c>
      <c r="G134" s="204"/>
      <c r="H134" s="205" t="s">
        <v>1</v>
      </c>
      <c r="I134" s="207"/>
      <c r="J134" s="204"/>
      <c r="K134" s="204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172</v>
      </c>
      <c r="AU134" s="212" t="s">
        <v>79</v>
      </c>
      <c r="AV134" s="12" t="s">
        <v>77</v>
      </c>
      <c r="AW134" s="12" t="s">
        <v>32</v>
      </c>
      <c r="AX134" s="12" t="s">
        <v>70</v>
      </c>
      <c r="AY134" s="212" t="s">
        <v>115</v>
      </c>
    </row>
    <row r="135" spans="2:65" s="11" customFormat="1" ht="11.25">
      <c r="B135" s="192"/>
      <c r="C135" s="193"/>
      <c r="D135" s="186" t="s">
        <v>172</v>
      </c>
      <c r="E135" s="194" t="s">
        <v>1</v>
      </c>
      <c r="F135" s="195" t="s">
        <v>221</v>
      </c>
      <c r="G135" s="193"/>
      <c r="H135" s="196">
        <v>3.6</v>
      </c>
      <c r="I135" s="197"/>
      <c r="J135" s="193"/>
      <c r="K135" s="193"/>
      <c r="L135" s="198"/>
      <c r="M135" s="199"/>
      <c r="N135" s="200"/>
      <c r="O135" s="200"/>
      <c r="P135" s="200"/>
      <c r="Q135" s="200"/>
      <c r="R135" s="200"/>
      <c r="S135" s="200"/>
      <c r="T135" s="201"/>
      <c r="AT135" s="202" t="s">
        <v>172</v>
      </c>
      <c r="AU135" s="202" t="s">
        <v>79</v>
      </c>
      <c r="AV135" s="11" t="s">
        <v>79</v>
      </c>
      <c r="AW135" s="11" t="s">
        <v>32</v>
      </c>
      <c r="AX135" s="11" t="s">
        <v>77</v>
      </c>
      <c r="AY135" s="202" t="s">
        <v>115</v>
      </c>
    </row>
    <row r="136" spans="2:65" s="1" customFormat="1" ht="16.5" customHeight="1">
      <c r="B136" s="33"/>
      <c r="C136" s="174" t="s">
        <v>222</v>
      </c>
      <c r="D136" s="174" t="s">
        <v>118</v>
      </c>
      <c r="E136" s="175" t="s">
        <v>223</v>
      </c>
      <c r="F136" s="176" t="s">
        <v>224</v>
      </c>
      <c r="G136" s="177" t="s">
        <v>169</v>
      </c>
      <c r="H136" s="178">
        <v>8.9169999999999998</v>
      </c>
      <c r="I136" s="179"/>
      <c r="J136" s="180">
        <f>ROUND(I136*H136,2)</f>
        <v>0</v>
      </c>
      <c r="K136" s="176" t="s">
        <v>122</v>
      </c>
      <c r="L136" s="37"/>
      <c r="M136" s="181" t="s">
        <v>1</v>
      </c>
      <c r="N136" s="182" t="s">
        <v>41</v>
      </c>
      <c r="O136" s="59"/>
      <c r="P136" s="183">
        <f>O136*H136</f>
        <v>0</v>
      </c>
      <c r="Q136" s="183">
        <v>4.3800000000000002E-3</v>
      </c>
      <c r="R136" s="183">
        <f>Q136*H136</f>
        <v>3.9056460000000001E-2</v>
      </c>
      <c r="S136" s="183">
        <v>0</v>
      </c>
      <c r="T136" s="184">
        <f>S136*H136</f>
        <v>0</v>
      </c>
      <c r="AR136" s="16" t="s">
        <v>137</v>
      </c>
      <c r="AT136" s="16" t="s">
        <v>118</v>
      </c>
      <c r="AU136" s="16" t="s">
        <v>79</v>
      </c>
      <c r="AY136" s="16" t="s">
        <v>115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6" t="s">
        <v>77</v>
      </c>
      <c r="BK136" s="185">
        <f>ROUND(I136*H136,2)</f>
        <v>0</v>
      </c>
      <c r="BL136" s="16" t="s">
        <v>137</v>
      </c>
      <c r="BM136" s="16" t="s">
        <v>225</v>
      </c>
    </row>
    <row r="137" spans="2:65" s="1" customFormat="1" ht="11.25">
      <c r="B137" s="33"/>
      <c r="C137" s="34"/>
      <c r="D137" s="186" t="s">
        <v>125</v>
      </c>
      <c r="E137" s="34"/>
      <c r="F137" s="187" t="s">
        <v>226</v>
      </c>
      <c r="G137" s="34"/>
      <c r="H137" s="34"/>
      <c r="I137" s="102"/>
      <c r="J137" s="34"/>
      <c r="K137" s="34"/>
      <c r="L137" s="37"/>
      <c r="M137" s="188"/>
      <c r="N137" s="59"/>
      <c r="O137" s="59"/>
      <c r="P137" s="59"/>
      <c r="Q137" s="59"/>
      <c r="R137" s="59"/>
      <c r="S137" s="59"/>
      <c r="T137" s="60"/>
      <c r="AT137" s="16" t="s">
        <v>125</v>
      </c>
      <c r="AU137" s="16" t="s">
        <v>79</v>
      </c>
    </row>
    <row r="138" spans="2:65" s="12" customFormat="1" ht="11.25">
      <c r="B138" s="203"/>
      <c r="C138" s="204"/>
      <c r="D138" s="186" t="s">
        <v>172</v>
      </c>
      <c r="E138" s="205" t="s">
        <v>1</v>
      </c>
      <c r="F138" s="206" t="s">
        <v>227</v>
      </c>
      <c r="G138" s="204"/>
      <c r="H138" s="205" t="s">
        <v>1</v>
      </c>
      <c r="I138" s="207"/>
      <c r="J138" s="204"/>
      <c r="K138" s="204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172</v>
      </c>
      <c r="AU138" s="212" t="s">
        <v>79</v>
      </c>
      <c r="AV138" s="12" t="s">
        <v>77</v>
      </c>
      <c r="AW138" s="12" t="s">
        <v>32</v>
      </c>
      <c r="AX138" s="12" t="s">
        <v>70</v>
      </c>
      <c r="AY138" s="212" t="s">
        <v>115</v>
      </c>
    </row>
    <row r="139" spans="2:65" s="11" customFormat="1" ht="11.25">
      <c r="B139" s="192"/>
      <c r="C139" s="193"/>
      <c r="D139" s="186" t="s">
        <v>172</v>
      </c>
      <c r="E139" s="194" t="s">
        <v>1</v>
      </c>
      <c r="F139" s="195" t="s">
        <v>228</v>
      </c>
      <c r="G139" s="193"/>
      <c r="H139" s="196">
        <v>3.45</v>
      </c>
      <c r="I139" s="197"/>
      <c r="J139" s="193"/>
      <c r="K139" s="193"/>
      <c r="L139" s="198"/>
      <c r="M139" s="199"/>
      <c r="N139" s="200"/>
      <c r="O139" s="200"/>
      <c r="P139" s="200"/>
      <c r="Q139" s="200"/>
      <c r="R139" s="200"/>
      <c r="S139" s="200"/>
      <c r="T139" s="201"/>
      <c r="AT139" s="202" t="s">
        <v>172</v>
      </c>
      <c r="AU139" s="202" t="s">
        <v>79</v>
      </c>
      <c r="AV139" s="11" t="s">
        <v>79</v>
      </c>
      <c r="AW139" s="11" t="s">
        <v>32</v>
      </c>
      <c r="AX139" s="11" t="s">
        <v>70</v>
      </c>
      <c r="AY139" s="202" t="s">
        <v>115</v>
      </c>
    </row>
    <row r="140" spans="2:65" s="11" customFormat="1" ht="11.25">
      <c r="B140" s="192"/>
      <c r="C140" s="193"/>
      <c r="D140" s="186" t="s">
        <v>172</v>
      </c>
      <c r="E140" s="194" t="s">
        <v>1</v>
      </c>
      <c r="F140" s="195" t="s">
        <v>229</v>
      </c>
      <c r="G140" s="193"/>
      <c r="H140" s="196">
        <v>0.91</v>
      </c>
      <c r="I140" s="197"/>
      <c r="J140" s="193"/>
      <c r="K140" s="193"/>
      <c r="L140" s="198"/>
      <c r="M140" s="199"/>
      <c r="N140" s="200"/>
      <c r="O140" s="200"/>
      <c r="P140" s="200"/>
      <c r="Q140" s="200"/>
      <c r="R140" s="200"/>
      <c r="S140" s="200"/>
      <c r="T140" s="201"/>
      <c r="AT140" s="202" t="s">
        <v>172</v>
      </c>
      <c r="AU140" s="202" t="s">
        <v>79</v>
      </c>
      <c r="AV140" s="11" t="s">
        <v>79</v>
      </c>
      <c r="AW140" s="11" t="s">
        <v>32</v>
      </c>
      <c r="AX140" s="11" t="s">
        <v>70</v>
      </c>
      <c r="AY140" s="202" t="s">
        <v>115</v>
      </c>
    </row>
    <row r="141" spans="2:65" s="14" customFormat="1" ht="11.25">
      <c r="B141" s="224"/>
      <c r="C141" s="225"/>
      <c r="D141" s="186" t="s">
        <v>172</v>
      </c>
      <c r="E141" s="226" t="s">
        <v>1</v>
      </c>
      <c r="F141" s="227" t="s">
        <v>230</v>
      </c>
      <c r="G141" s="225"/>
      <c r="H141" s="228">
        <v>4.3600000000000003</v>
      </c>
      <c r="I141" s="229"/>
      <c r="J141" s="225"/>
      <c r="K141" s="225"/>
      <c r="L141" s="230"/>
      <c r="M141" s="231"/>
      <c r="N141" s="232"/>
      <c r="O141" s="232"/>
      <c r="P141" s="232"/>
      <c r="Q141" s="232"/>
      <c r="R141" s="232"/>
      <c r="S141" s="232"/>
      <c r="T141" s="233"/>
      <c r="AT141" s="234" t="s">
        <v>172</v>
      </c>
      <c r="AU141" s="234" t="s">
        <v>79</v>
      </c>
      <c r="AV141" s="14" t="s">
        <v>132</v>
      </c>
      <c r="AW141" s="14" t="s">
        <v>32</v>
      </c>
      <c r="AX141" s="14" t="s">
        <v>70</v>
      </c>
      <c r="AY141" s="234" t="s">
        <v>115</v>
      </c>
    </row>
    <row r="142" spans="2:65" s="11" customFormat="1" ht="11.25">
      <c r="B142" s="192"/>
      <c r="C142" s="193"/>
      <c r="D142" s="186" t="s">
        <v>172</v>
      </c>
      <c r="E142" s="194" t="s">
        <v>1</v>
      </c>
      <c r="F142" s="195" t="s">
        <v>231</v>
      </c>
      <c r="G142" s="193"/>
      <c r="H142" s="196">
        <v>4.5570000000000004</v>
      </c>
      <c r="I142" s="197"/>
      <c r="J142" s="193"/>
      <c r="K142" s="193"/>
      <c r="L142" s="198"/>
      <c r="M142" s="199"/>
      <c r="N142" s="200"/>
      <c r="O142" s="200"/>
      <c r="P142" s="200"/>
      <c r="Q142" s="200"/>
      <c r="R142" s="200"/>
      <c r="S142" s="200"/>
      <c r="T142" s="201"/>
      <c r="AT142" s="202" t="s">
        <v>172</v>
      </c>
      <c r="AU142" s="202" t="s">
        <v>79</v>
      </c>
      <c r="AV142" s="11" t="s">
        <v>79</v>
      </c>
      <c r="AW142" s="11" t="s">
        <v>32</v>
      </c>
      <c r="AX142" s="11" t="s">
        <v>70</v>
      </c>
      <c r="AY142" s="202" t="s">
        <v>115</v>
      </c>
    </row>
    <row r="143" spans="2:65" s="13" customFormat="1" ht="11.25">
      <c r="B143" s="213"/>
      <c r="C143" s="214"/>
      <c r="D143" s="186" t="s">
        <v>172</v>
      </c>
      <c r="E143" s="215" t="s">
        <v>1</v>
      </c>
      <c r="F143" s="216" t="s">
        <v>204</v>
      </c>
      <c r="G143" s="214"/>
      <c r="H143" s="217">
        <v>8.9169999999999998</v>
      </c>
      <c r="I143" s="218"/>
      <c r="J143" s="214"/>
      <c r="K143" s="214"/>
      <c r="L143" s="219"/>
      <c r="M143" s="220"/>
      <c r="N143" s="221"/>
      <c r="O143" s="221"/>
      <c r="P143" s="221"/>
      <c r="Q143" s="221"/>
      <c r="R143" s="221"/>
      <c r="S143" s="221"/>
      <c r="T143" s="222"/>
      <c r="AT143" s="223" t="s">
        <v>172</v>
      </c>
      <c r="AU143" s="223" t="s">
        <v>79</v>
      </c>
      <c r="AV143" s="13" t="s">
        <v>137</v>
      </c>
      <c r="AW143" s="13" t="s">
        <v>32</v>
      </c>
      <c r="AX143" s="13" t="s">
        <v>77</v>
      </c>
      <c r="AY143" s="223" t="s">
        <v>115</v>
      </c>
    </row>
    <row r="144" spans="2:65" s="1" customFormat="1" ht="16.5" customHeight="1">
      <c r="B144" s="33"/>
      <c r="C144" s="174" t="s">
        <v>232</v>
      </c>
      <c r="D144" s="174" t="s">
        <v>118</v>
      </c>
      <c r="E144" s="175" t="s">
        <v>233</v>
      </c>
      <c r="F144" s="176" t="s">
        <v>234</v>
      </c>
      <c r="G144" s="177" t="s">
        <v>169</v>
      </c>
      <c r="H144" s="178">
        <v>51.878</v>
      </c>
      <c r="I144" s="179"/>
      <c r="J144" s="180">
        <f>ROUND(I144*H144,2)</f>
        <v>0</v>
      </c>
      <c r="K144" s="176" t="s">
        <v>122</v>
      </c>
      <c r="L144" s="37"/>
      <c r="M144" s="181" t="s">
        <v>1</v>
      </c>
      <c r="N144" s="182" t="s">
        <v>41</v>
      </c>
      <c r="O144" s="59"/>
      <c r="P144" s="183">
        <f>O144*H144</f>
        <v>0</v>
      </c>
      <c r="Q144" s="183">
        <v>2.5999999999999998E-4</v>
      </c>
      <c r="R144" s="183">
        <f>Q144*H144</f>
        <v>1.3488279999999998E-2</v>
      </c>
      <c r="S144" s="183">
        <v>0</v>
      </c>
      <c r="T144" s="184">
        <f>S144*H144</f>
        <v>0</v>
      </c>
      <c r="AR144" s="16" t="s">
        <v>137</v>
      </c>
      <c r="AT144" s="16" t="s">
        <v>118</v>
      </c>
      <c r="AU144" s="16" t="s">
        <v>79</v>
      </c>
      <c r="AY144" s="16" t="s">
        <v>115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6" t="s">
        <v>77</v>
      </c>
      <c r="BK144" s="185">
        <f>ROUND(I144*H144,2)</f>
        <v>0</v>
      </c>
      <c r="BL144" s="16" t="s">
        <v>137</v>
      </c>
      <c r="BM144" s="16" t="s">
        <v>235</v>
      </c>
    </row>
    <row r="145" spans="2:65" s="1" customFormat="1" ht="11.25">
      <c r="B145" s="33"/>
      <c r="C145" s="34"/>
      <c r="D145" s="186" t="s">
        <v>125</v>
      </c>
      <c r="E145" s="34"/>
      <c r="F145" s="187" t="s">
        <v>236</v>
      </c>
      <c r="G145" s="34"/>
      <c r="H145" s="34"/>
      <c r="I145" s="102"/>
      <c r="J145" s="34"/>
      <c r="K145" s="34"/>
      <c r="L145" s="37"/>
      <c r="M145" s="188"/>
      <c r="N145" s="59"/>
      <c r="O145" s="59"/>
      <c r="P145" s="59"/>
      <c r="Q145" s="59"/>
      <c r="R145" s="59"/>
      <c r="S145" s="59"/>
      <c r="T145" s="60"/>
      <c r="AT145" s="16" t="s">
        <v>125</v>
      </c>
      <c r="AU145" s="16" t="s">
        <v>79</v>
      </c>
    </row>
    <row r="146" spans="2:65" s="12" customFormat="1" ht="11.25">
      <c r="B146" s="203"/>
      <c r="C146" s="204"/>
      <c r="D146" s="186" t="s">
        <v>172</v>
      </c>
      <c r="E146" s="205" t="s">
        <v>1</v>
      </c>
      <c r="F146" s="206" t="s">
        <v>237</v>
      </c>
      <c r="G146" s="204"/>
      <c r="H146" s="205" t="s">
        <v>1</v>
      </c>
      <c r="I146" s="207"/>
      <c r="J146" s="204"/>
      <c r="K146" s="204"/>
      <c r="L146" s="208"/>
      <c r="M146" s="209"/>
      <c r="N146" s="210"/>
      <c r="O146" s="210"/>
      <c r="P146" s="210"/>
      <c r="Q146" s="210"/>
      <c r="R146" s="210"/>
      <c r="S146" s="210"/>
      <c r="T146" s="211"/>
      <c r="AT146" s="212" t="s">
        <v>172</v>
      </c>
      <c r="AU146" s="212" t="s">
        <v>79</v>
      </c>
      <c r="AV146" s="12" t="s">
        <v>77</v>
      </c>
      <c r="AW146" s="12" t="s">
        <v>32</v>
      </c>
      <c r="AX146" s="12" t="s">
        <v>70</v>
      </c>
      <c r="AY146" s="212" t="s">
        <v>115</v>
      </c>
    </row>
    <row r="147" spans="2:65" s="11" customFormat="1" ht="22.5">
      <c r="B147" s="192"/>
      <c r="C147" s="193"/>
      <c r="D147" s="186" t="s">
        <v>172</v>
      </c>
      <c r="E147" s="194" t="s">
        <v>1</v>
      </c>
      <c r="F147" s="195" t="s">
        <v>238</v>
      </c>
      <c r="G147" s="193"/>
      <c r="H147" s="196">
        <v>68.44</v>
      </c>
      <c r="I147" s="197"/>
      <c r="J147" s="193"/>
      <c r="K147" s="193"/>
      <c r="L147" s="198"/>
      <c r="M147" s="199"/>
      <c r="N147" s="200"/>
      <c r="O147" s="200"/>
      <c r="P147" s="200"/>
      <c r="Q147" s="200"/>
      <c r="R147" s="200"/>
      <c r="S147" s="200"/>
      <c r="T147" s="201"/>
      <c r="AT147" s="202" t="s">
        <v>172</v>
      </c>
      <c r="AU147" s="202" t="s">
        <v>79</v>
      </c>
      <c r="AV147" s="11" t="s">
        <v>79</v>
      </c>
      <c r="AW147" s="11" t="s">
        <v>32</v>
      </c>
      <c r="AX147" s="11" t="s">
        <v>70</v>
      </c>
      <c r="AY147" s="202" t="s">
        <v>115</v>
      </c>
    </row>
    <row r="148" spans="2:65" s="11" customFormat="1" ht="11.25">
      <c r="B148" s="192"/>
      <c r="C148" s="193"/>
      <c r="D148" s="186" t="s">
        <v>172</v>
      </c>
      <c r="E148" s="194" t="s">
        <v>1</v>
      </c>
      <c r="F148" s="195" t="s">
        <v>239</v>
      </c>
      <c r="G148" s="193"/>
      <c r="H148" s="196">
        <v>-8.39</v>
      </c>
      <c r="I148" s="197"/>
      <c r="J148" s="193"/>
      <c r="K148" s="193"/>
      <c r="L148" s="198"/>
      <c r="M148" s="199"/>
      <c r="N148" s="200"/>
      <c r="O148" s="200"/>
      <c r="P148" s="200"/>
      <c r="Q148" s="200"/>
      <c r="R148" s="200"/>
      <c r="S148" s="200"/>
      <c r="T148" s="201"/>
      <c r="AT148" s="202" t="s">
        <v>172</v>
      </c>
      <c r="AU148" s="202" t="s">
        <v>79</v>
      </c>
      <c r="AV148" s="11" t="s">
        <v>79</v>
      </c>
      <c r="AW148" s="11" t="s">
        <v>32</v>
      </c>
      <c r="AX148" s="11" t="s">
        <v>70</v>
      </c>
      <c r="AY148" s="202" t="s">
        <v>115</v>
      </c>
    </row>
    <row r="149" spans="2:65" s="11" customFormat="1" ht="11.25">
      <c r="B149" s="192"/>
      <c r="C149" s="193"/>
      <c r="D149" s="186" t="s">
        <v>172</v>
      </c>
      <c r="E149" s="194" t="s">
        <v>1</v>
      </c>
      <c r="F149" s="195" t="s">
        <v>240</v>
      </c>
      <c r="G149" s="193"/>
      <c r="H149" s="196">
        <v>1.0620000000000001</v>
      </c>
      <c r="I149" s="197"/>
      <c r="J149" s="193"/>
      <c r="K149" s="193"/>
      <c r="L149" s="198"/>
      <c r="M149" s="199"/>
      <c r="N149" s="200"/>
      <c r="O149" s="200"/>
      <c r="P149" s="200"/>
      <c r="Q149" s="200"/>
      <c r="R149" s="200"/>
      <c r="S149" s="200"/>
      <c r="T149" s="201"/>
      <c r="AT149" s="202" t="s">
        <v>172</v>
      </c>
      <c r="AU149" s="202" t="s">
        <v>79</v>
      </c>
      <c r="AV149" s="11" t="s">
        <v>79</v>
      </c>
      <c r="AW149" s="11" t="s">
        <v>32</v>
      </c>
      <c r="AX149" s="11" t="s">
        <v>70</v>
      </c>
      <c r="AY149" s="202" t="s">
        <v>115</v>
      </c>
    </row>
    <row r="150" spans="2:65" s="11" customFormat="1" ht="11.25">
      <c r="B150" s="192"/>
      <c r="C150" s="193"/>
      <c r="D150" s="186" t="s">
        <v>172</v>
      </c>
      <c r="E150" s="194" t="s">
        <v>1</v>
      </c>
      <c r="F150" s="195" t="s">
        <v>241</v>
      </c>
      <c r="G150" s="193"/>
      <c r="H150" s="196">
        <v>-1.97</v>
      </c>
      <c r="I150" s="197"/>
      <c r="J150" s="193"/>
      <c r="K150" s="193"/>
      <c r="L150" s="198"/>
      <c r="M150" s="199"/>
      <c r="N150" s="200"/>
      <c r="O150" s="200"/>
      <c r="P150" s="200"/>
      <c r="Q150" s="200"/>
      <c r="R150" s="200"/>
      <c r="S150" s="200"/>
      <c r="T150" s="201"/>
      <c r="AT150" s="202" t="s">
        <v>172</v>
      </c>
      <c r="AU150" s="202" t="s">
        <v>79</v>
      </c>
      <c r="AV150" s="11" t="s">
        <v>79</v>
      </c>
      <c r="AW150" s="11" t="s">
        <v>32</v>
      </c>
      <c r="AX150" s="11" t="s">
        <v>70</v>
      </c>
      <c r="AY150" s="202" t="s">
        <v>115</v>
      </c>
    </row>
    <row r="151" spans="2:65" s="11" customFormat="1" ht="11.25">
      <c r="B151" s="192"/>
      <c r="C151" s="193"/>
      <c r="D151" s="186" t="s">
        <v>172</v>
      </c>
      <c r="E151" s="194" t="s">
        <v>1</v>
      </c>
      <c r="F151" s="195" t="s">
        <v>242</v>
      </c>
      <c r="G151" s="193"/>
      <c r="H151" s="196">
        <v>-0.443</v>
      </c>
      <c r="I151" s="197"/>
      <c r="J151" s="193"/>
      <c r="K151" s="193"/>
      <c r="L151" s="198"/>
      <c r="M151" s="199"/>
      <c r="N151" s="200"/>
      <c r="O151" s="200"/>
      <c r="P151" s="200"/>
      <c r="Q151" s="200"/>
      <c r="R151" s="200"/>
      <c r="S151" s="200"/>
      <c r="T151" s="201"/>
      <c r="AT151" s="202" t="s">
        <v>172</v>
      </c>
      <c r="AU151" s="202" t="s">
        <v>79</v>
      </c>
      <c r="AV151" s="11" t="s">
        <v>79</v>
      </c>
      <c r="AW151" s="11" t="s">
        <v>32</v>
      </c>
      <c r="AX151" s="11" t="s">
        <v>70</v>
      </c>
      <c r="AY151" s="202" t="s">
        <v>115</v>
      </c>
    </row>
    <row r="152" spans="2:65" s="11" customFormat="1" ht="11.25">
      <c r="B152" s="192"/>
      <c r="C152" s="193"/>
      <c r="D152" s="186" t="s">
        <v>172</v>
      </c>
      <c r="E152" s="194" t="s">
        <v>1</v>
      </c>
      <c r="F152" s="195" t="s">
        <v>243</v>
      </c>
      <c r="G152" s="193"/>
      <c r="H152" s="196">
        <v>-0.13500000000000001</v>
      </c>
      <c r="I152" s="197"/>
      <c r="J152" s="193"/>
      <c r="K152" s="193"/>
      <c r="L152" s="198"/>
      <c r="M152" s="199"/>
      <c r="N152" s="200"/>
      <c r="O152" s="200"/>
      <c r="P152" s="200"/>
      <c r="Q152" s="200"/>
      <c r="R152" s="200"/>
      <c r="S152" s="200"/>
      <c r="T152" s="201"/>
      <c r="AT152" s="202" t="s">
        <v>172</v>
      </c>
      <c r="AU152" s="202" t="s">
        <v>79</v>
      </c>
      <c r="AV152" s="11" t="s">
        <v>79</v>
      </c>
      <c r="AW152" s="11" t="s">
        <v>32</v>
      </c>
      <c r="AX152" s="11" t="s">
        <v>70</v>
      </c>
      <c r="AY152" s="202" t="s">
        <v>115</v>
      </c>
    </row>
    <row r="153" spans="2:65" s="11" customFormat="1" ht="11.25">
      <c r="B153" s="192"/>
      <c r="C153" s="193"/>
      <c r="D153" s="186" t="s">
        <v>172</v>
      </c>
      <c r="E153" s="194" t="s">
        <v>1</v>
      </c>
      <c r="F153" s="195" t="s">
        <v>244</v>
      </c>
      <c r="G153" s="193"/>
      <c r="H153" s="196">
        <v>-5.6000000000000001E-2</v>
      </c>
      <c r="I153" s="197"/>
      <c r="J153" s="193"/>
      <c r="K153" s="193"/>
      <c r="L153" s="198"/>
      <c r="M153" s="199"/>
      <c r="N153" s="200"/>
      <c r="O153" s="200"/>
      <c r="P153" s="200"/>
      <c r="Q153" s="200"/>
      <c r="R153" s="200"/>
      <c r="S153" s="200"/>
      <c r="T153" s="201"/>
      <c r="AT153" s="202" t="s">
        <v>172</v>
      </c>
      <c r="AU153" s="202" t="s">
        <v>79</v>
      </c>
      <c r="AV153" s="11" t="s">
        <v>79</v>
      </c>
      <c r="AW153" s="11" t="s">
        <v>32</v>
      </c>
      <c r="AX153" s="11" t="s">
        <v>70</v>
      </c>
      <c r="AY153" s="202" t="s">
        <v>115</v>
      </c>
    </row>
    <row r="154" spans="2:65" s="11" customFormat="1" ht="11.25">
      <c r="B154" s="192"/>
      <c r="C154" s="193"/>
      <c r="D154" s="186" t="s">
        <v>172</v>
      </c>
      <c r="E154" s="194" t="s">
        <v>1</v>
      </c>
      <c r="F154" s="195" t="s">
        <v>245</v>
      </c>
      <c r="G154" s="193"/>
      <c r="H154" s="196">
        <v>-2.0449999999999999</v>
      </c>
      <c r="I154" s="197"/>
      <c r="J154" s="193"/>
      <c r="K154" s="193"/>
      <c r="L154" s="198"/>
      <c r="M154" s="199"/>
      <c r="N154" s="200"/>
      <c r="O154" s="200"/>
      <c r="P154" s="200"/>
      <c r="Q154" s="200"/>
      <c r="R154" s="200"/>
      <c r="S154" s="200"/>
      <c r="T154" s="201"/>
      <c r="AT154" s="202" t="s">
        <v>172</v>
      </c>
      <c r="AU154" s="202" t="s">
        <v>79</v>
      </c>
      <c r="AV154" s="11" t="s">
        <v>79</v>
      </c>
      <c r="AW154" s="11" t="s">
        <v>32</v>
      </c>
      <c r="AX154" s="11" t="s">
        <v>70</v>
      </c>
      <c r="AY154" s="202" t="s">
        <v>115</v>
      </c>
    </row>
    <row r="155" spans="2:65" s="11" customFormat="1" ht="11.25">
      <c r="B155" s="192"/>
      <c r="C155" s="193"/>
      <c r="D155" s="186" t="s">
        <v>172</v>
      </c>
      <c r="E155" s="194" t="s">
        <v>1</v>
      </c>
      <c r="F155" s="195" t="s">
        <v>246</v>
      </c>
      <c r="G155" s="193"/>
      <c r="H155" s="196">
        <v>-4.585</v>
      </c>
      <c r="I155" s="197"/>
      <c r="J155" s="193"/>
      <c r="K155" s="193"/>
      <c r="L155" s="198"/>
      <c r="M155" s="199"/>
      <c r="N155" s="200"/>
      <c r="O155" s="200"/>
      <c r="P155" s="200"/>
      <c r="Q155" s="200"/>
      <c r="R155" s="200"/>
      <c r="S155" s="200"/>
      <c r="T155" s="201"/>
      <c r="AT155" s="202" t="s">
        <v>172</v>
      </c>
      <c r="AU155" s="202" t="s">
        <v>79</v>
      </c>
      <c r="AV155" s="11" t="s">
        <v>79</v>
      </c>
      <c r="AW155" s="11" t="s">
        <v>32</v>
      </c>
      <c r="AX155" s="11" t="s">
        <v>70</v>
      </c>
      <c r="AY155" s="202" t="s">
        <v>115</v>
      </c>
    </row>
    <row r="156" spans="2:65" s="13" customFormat="1" ht="11.25">
      <c r="B156" s="213"/>
      <c r="C156" s="214"/>
      <c r="D156" s="186" t="s">
        <v>172</v>
      </c>
      <c r="E156" s="215" t="s">
        <v>1</v>
      </c>
      <c r="F156" s="216" t="s">
        <v>204</v>
      </c>
      <c r="G156" s="214"/>
      <c r="H156" s="217">
        <v>51.878</v>
      </c>
      <c r="I156" s="218"/>
      <c r="J156" s="214"/>
      <c r="K156" s="214"/>
      <c r="L156" s="219"/>
      <c r="M156" s="220"/>
      <c r="N156" s="221"/>
      <c r="O156" s="221"/>
      <c r="P156" s="221"/>
      <c r="Q156" s="221"/>
      <c r="R156" s="221"/>
      <c r="S156" s="221"/>
      <c r="T156" s="222"/>
      <c r="AT156" s="223" t="s">
        <v>172</v>
      </c>
      <c r="AU156" s="223" t="s">
        <v>79</v>
      </c>
      <c r="AV156" s="13" t="s">
        <v>137</v>
      </c>
      <c r="AW156" s="13" t="s">
        <v>32</v>
      </c>
      <c r="AX156" s="13" t="s">
        <v>77</v>
      </c>
      <c r="AY156" s="223" t="s">
        <v>115</v>
      </c>
    </row>
    <row r="157" spans="2:65" s="1" customFormat="1" ht="16.5" customHeight="1">
      <c r="B157" s="33"/>
      <c r="C157" s="174" t="s">
        <v>247</v>
      </c>
      <c r="D157" s="174" t="s">
        <v>118</v>
      </c>
      <c r="E157" s="175" t="s">
        <v>248</v>
      </c>
      <c r="F157" s="176" t="s">
        <v>249</v>
      </c>
      <c r="G157" s="177" t="s">
        <v>169</v>
      </c>
      <c r="H157" s="178">
        <v>51.878</v>
      </c>
      <c r="I157" s="179"/>
      <c r="J157" s="180">
        <f>ROUND(I157*H157,2)</f>
        <v>0</v>
      </c>
      <c r="K157" s="176" t="s">
        <v>122</v>
      </c>
      <c r="L157" s="37"/>
      <c r="M157" s="181" t="s">
        <v>1</v>
      </c>
      <c r="N157" s="182" t="s">
        <v>41</v>
      </c>
      <c r="O157" s="59"/>
      <c r="P157" s="183">
        <f>O157*H157</f>
        <v>0</v>
      </c>
      <c r="Q157" s="183">
        <v>3.0000000000000001E-3</v>
      </c>
      <c r="R157" s="183">
        <f>Q157*H157</f>
        <v>0.15563399999999999</v>
      </c>
      <c r="S157" s="183">
        <v>0</v>
      </c>
      <c r="T157" s="184">
        <f>S157*H157</f>
        <v>0</v>
      </c>
      <c r="AR157" s="16" t="s">
        <v>137</v>
      </c>
      <c r="AT157" s="16" t="s">
        <v>118</v>
      </c>
      <c r="AU157" s="16" t="s">
        <v>79</v>
      </c>
      <c r="AY157" s="16" t="s">
        <v>115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6" t="s">
        <v>77</v>
      </c>
      <c r="BK157" s="185">
        <f>ROUND(I157*H157,2)</f>
        <v>0</v>
      </c>
      <c r="BL157" s="16" t="s">
        <v>137</v>
      </c>
      <c r="BM157" s="16" t="s">
        <v>250</v>
      </c>
    </row>
    <row r="158" spans="2:65" s="1" customFormat="1" ht="11.25">
      <c r="B158" s="33"/>
      <c r="C158" s="34"/>
      <c r="D158" s="186" t="s">
        <v>125</v>
      </c>
      <c r="E158" s="34"/>
      <c r="F158" s="187" t="s">
        <v>251</v>
      </c>
      <c r="G158" s="34"/>
      <c r="H158" s="34"/>
      <c r="I158" s="102"/>
      <c r="J158" s="34"/>
      <c r="K158" s="34"/>
      <c r="L158" s="37"/>
      <c r="M158" s="188"/>
      <c r="N158" s="59"/>
      <c r="O158" s="59"/>
      <c r="P158" s="59"/>
      <c r="Q158" s="59"/>
      <c r="R158" s="59"/>
      <c r="S158" s="59"/>
      <c r="T158" s="60"/>
      <c r="AT158" s="16" t="s">
        <v>125</v>
      </c>
      <c r="AU158" s="16" t="s">
        <v>79</v>
      </c>
    </row>
    <row r="159" spans="2:65" s="1" customFormat="1" ht="16.5" customHeight="1">
      <c r="B159" s="33"/>
      <c r="C159" s="174" t="s">
        <v>252</v>
      </c>
      <c r="D159" s="174" t="s">
        <v>118</v>
      </c>
      <c r="E159" s="175" t="s">
        <v>253</v>
      </c>
      <c r="F159" s="176" t="s">
        <v>254</v>
      </c>
      <c r="G159" s="177" t="s">
        <v>121</v>
      </c>
      <c r="H159" s="178">
        <v>1</v>
      </c>
      <c r="I159" s="179"/>
      <c r="J159" s="180">
        <f>ROUND(I159*H159,2)</f>
        <v>0</v>
      </c>
      <c r="K159" s="176" t="s">
        <v>1</v>
      </c>
      <c r="L159" s="37"/>
      <c r="M159" s="181" t="s">
        <v>1</v>
      </c>
      <c r="N159" s="182" t="s">
        <v>41</v>
      </c>
      <c r="O159" s="59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16" t="s">
        <v>137</v>
      </c>
      <c r="AT159" s="16" t="s">
        <v>118</v>
      </c>
      <c r="AU159" s="16" t="s">
        <v>79</v>
      </c>
      <c r="AY159" s="16" t="s">
        <v>115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6" t="s">
        <v>77</v>
      </c>
      <c r="BK159" s="185">
        <f>ROUND(I159*H159,2)</f>
        <v>0</v>
      </c>
      <c r="BL159" s="16" t="s">
        <v>137</v>
      </c>
      <c r="BM159" s="16" t="s">
        <v>255</v>
      </c>
    </row>
    <row r="160" spans="2:65" s="1" customFormat="1" ht="11.25">
      <c r="B160" s="33"/>
      <c r="C160" s="34"/>
      <c r="D160" s="186" t="s">
        <v>125</v>
      </c>
      <c r="E160" s="34"/>
      <c r="F160" s="187" t="s">
        <v>254</v>
      </c>
      <c r="G160" s="34"/>
      <c r="H160" s="34"/>
      <c r="I160" s="102"/>
      <c r="J160" s="34"/>
      <c r="K160" s="34"/>
      <c r="L160" s="37"/>
      <c r="M160" s="188"/>
      <c r="N160" s="59"/>
      <c r="O160" s="59"/>
      <c r="P160" s="59"/>
      <c r="Q160" s="59"/>
      <c r="R160" s="59"/>
      <c r="S160" s="59"/>
      <c r="T160" s="60"/>
      <c r="AT160" s="16" t="s">
        <v>125</v>
      </c>
      <c r="AU160" s="16" t="s">
        <v>79</v>
      </c>
    </row>
    <row r="161" spans="2:65" s="1" customFormat="1" ht="16.5" customHeight="1">
      <c r="B161" s="33"/>
      <c r="C161" s="174" t="s">
        <v>256</v>
      </c>
      <c r="D161" s="174" t="s">
        <v>118</v>
      </c>
      <c r="E161" s="175" t="s">
        <v>257</v>
      </c>
      <c r="F161" s="176" t="s">
        <v>258</v>
      </c>
      <c r="G161" s="177" t="s">
        <v>169</v>
      </c>
      <c r="H161" s="178">
        <v>77.17</v>
      </c>
      <c r="I161" s="179"/>
      <c r="J161" s="180">
        <f>ROUND(I161*H161,2)</f>
        <v>0</v>
      </c>
      <c r="K161" s="176" t="s">
        <v>122</v>
      </c>
      <c r="L161" s="37"/>
      <c r="M161" s="181" t="s">
        <v>1</v>
      </c>
      <c r="N161" s="182" t="s">
        <v>41</v>
      </c>
      <c r="O161" s="59"/>
      <c r="P161" s="183">
        <f>O161*H161</f>
        <v>0</v>
      </c>
      <c r="Q161" s="183">
        <v>1.2999999999999999E-4</v>
      </c>
      <c r="R161" s="183">
        <f>Q161*H161</f>
        <v>1.0032099999999999E-2</v>
      </c>
      <c r="S161" s="183">
        <v>0</v>
      </c>
      <c r="T161" s="184">
        <f>S161*H161</f>
        <v>0</v>
      </c>
      <c r="AR161" s="16" t="s">
        <v>137</v>
      </c>
      <c r="AT161" s="16" t="s">
        <v>118</v>
      </c>
      <c r="AU161" s="16" t="s">
        <v>79</v>
      </c>
      <c r="AY161" s="16" t="s">
        <v>115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6" t="s">
        <v>77</v>
      </c>
      <c r="BK161" s="185">
        <f>ROUND(I161*H161,2)</f>
        <v>0</v>
      </c>
      <c r="BL161" s="16" t="s">
        <v>137</v>
      </c>
      <c r="BM161" s="16" t="s">
        <v>259</v>
      </c>
    </row>
    <row r="162" spans="2:65" s="1" customFormat="1" ht="11.25">
      <c r="B162" s="33"/>
      <c r="C162" s="34"/>
      <c r="D162" s="186" t="s">
        <v>125</v>
      </c>
      <c r="E162" s="34"/>
      <c r="F162" s="187" t="s">
        <v>260</v>
      </c>
      <c r="G162" s="34"/>
      <c r="H162" s="34"/>
      <c r="I162" s="102"/>
      <c r="J162" s="34"/>
      <c r="K162" s="34"/>
      <c r="L162" s="37"/>
      <c r="M162" s="188"/>
      <c r="N162" s="59"/>
      <c r="O162" s="59"/>
      <c r="P162" s="59"/>
      <c r="Q162" s="59"/>
      <c r="R162" s="59"/>
      <c r="S162" s="59"/>
      <c r="T162" s="60"/>
      <c r="AT162" s="16" t="s">
        <v>125</v>
      </c>
      <c r="AU162" s="16" t="s">
        <v>79</v>
      </c>
    </row>
    <row r="163" spans="2:65" s="1" customFormat="1" ht="16.5" customHeight="1">
      <c r="B163" s="33"/>
      <c r="C163" s="174" t="s">
        <v>261</v>
      </c>
      <c r="D163" s="174" t="s">
        <v>118</v>
      </c>
      <c r="E163" s="175" t="s">
        <v>262</v>
      </c>
      <c r="F163" s="176" t="s">
        <v>263</v>
      </c>
      <c r="G163" s="177" t="s">
        <v>264</v>
      </c>
      <c r="H163" s="178">
        <v>0.245</v>
      </c>
      <c r="I163" s="179"/>
      <c r="J163" s="180">
        <f>ROUND(I163*H163,2)</f>
        <v>0</v>
      </c>
      <c r="K163" s="176" t="s">
        <v>122</v>
      </c>
      <c r="L163" s="37"/>
      <c r="M163" s="181" t="s">
        <v>1</v>
      </c>
      <c r="N163" s="182" t="s">
        <v>41</v>
      </c>
      <c r="O163" s="59"/>
      <c r="P163" s="183">
        <f>O163*H163</f>
        <v>0</v>
      </c>
      <c r="Q163" s="183">
        <v>2.2563399999999998</v>
      </c>
      <c r="R163" s="183">
        <f>Q163*H163</f>
        <v>0.55280329999999989</v>
      </c>
      <c r="S163" s="183">
        <v>0</v>
      </c>
      <c r="T163" s="184">
        <f>S163*H163</f>
        <v>0</v>
      </c>
      <c r="AR163" s="16" t="s">
        <v>137</v>
      </c>
      <c r="AT163" s="16" t="s">
        <v>118</v>
      </c>
      <c r="AU163" s="16" t="s">
        <v>79</v>
      </c>
      <c r="AY163" s="16" t="s">
        <v>115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6" t="s">
        <v>77</v>
      </c>
      <c r="BK163" s="185">
        <f>ROUND(I163*H163,2)</f>
        <v>0</v>
      </c>
      <c r="BL163" s="16" t="s">
        <v>137</v>
      </c>
      <c r="BM163" s="16" t="s">
        <v>265</v>
      </c>
    </row>
    <row r="164" spans="2:65" s="1" customFormat="1" ht="11.25">
      <c r="B164" s="33"/>
      <c r="C164" s="34"/>
      <c r="D164" s="186" t="s">
        <v>125</v>
      </c>
      <c r="E164" s="34"/>
      <c r="F164" s="187" t="s">
        <v>266</v>
      </c>
      <c r="G164" s="34"/>
      <c r="H164" s="34"/>
      <c r="I164" s="102"/>
      <c r="J164" s="34"/>
      <c r="K164" s="34"/>
      <c r="L164" s="37"/>
      <c r="M164" s="188"/>
      <c r="N164" s="59"/>
      <c r="O164" s="59"/>
      <c r="P164" s="59"/>
      <c r="Q164" s="59"/>
      <c r="R164" s="59"/>
      <c r="S164" s="59"/>
      <c r="T164" s="60"/>
      <c r="AT164" s="16" t="s">
        <v>125</v>
      </c>
      <c r="AU164" s="16" t="s">
        <v>79</v>
      </c>
    </row>
    <row r="165" spans="2:65" s="12" customFormat="1" ht="11.25">
      <c r="B165" s="203"/>
      <c r="C165" s="204"/>
      <c r="D165" s="186" t="s">
        <v>172</v>
      </c>
      <c r="E165" s="205" t="s">
        <v>1</v>
      </c>
      <c r="F165" s="206" t="s">
        <v>267</v>
      </c>
      <c r="G165" s="204"/>
      <c r="H165" s="205" t="s">
        <v>1</v>
      </c>
      <c r="I165" s="207"/>
      <c r="J165" s="204"/>
      <c r="K165" s="204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172</v>
      </c>
      <c r="AU165" s="212" t="s">
        <v>79</v>
      </c>
      <c r="AV165" s="12" t="s">
        <v>77</v>
      </c>
      <c r="AW165" s="12" t="s">
        <v>32</v>
      </c>
      <c r="AX165" s="12" t="s">
        <v>70</v>
      </c>
      <c r="AY165" s="212" t="s">
        <v>115</v>
      </c>
    </row>
    <row r="166" spans="2:65" s="11" customFormat="1" ht="11.25">
      <c r="B166" s="192"/>
      <c r="C166" s="193"/>
      <c r="D166" s="186" t="s">
        <v>172</v>
      </c>
      <c r="E166" s="194" t="s">
        <v>1</v>
      </c>
      <c r="F166" s="195" t="s">
        <v>268</v>
      </c>
      <c r="G166" s="193"/>
      <c r="H166" s="196">
        <v>0.245</v>
      </c>
      <c r="I166" s="197"/>
      <c r="J166" s="193"/>
      <c r="K166" s="193"/>
      <c r="L166" s="198"/>
      <c r="M166" s="199"/>
      <c r="N166" s="200"/>
      <c r="O166" s="200"/>
      <c r="P166" s="200"/>
      <c r="Q166" s="200"/>
      <c r="R166" s="200"/>
      <c r="S166" s="200"/>
      <c r="T166" s="201"/>
      <c r="AT166" s="202" t="s">
        <v>172</v>
      </c>
      <c r="AU166" s="202" t="s">
        <v>79</v>
      </c>
      <c r="AV166" s="11" t="s">
        <v>79</v>
      </c>
      <c r="AW166" s="11" t="s">
        <v>32</v>
      </c>
      <c r="AX166" s="11" t="s">
        <v>77</v>
      </c>
      <c r="AY166" s="202" t="s">
        <v>115</v>
      </c>
    </row>
    <row r="167" spans="2:65" s="1" customFormat="1" ht="16.5" customHeight="1">
      <c r="B167" s="33"/>
      <c r="C167" s="174" t="s">
        <v>269</v>
      </c>
      <c r="D167" s="174" t="s">
        <v>118</v>
      </c>
      <c r="E167" s="175" t="s">
        <v>270</v>
      </c>
      <c r="F167" s="176" t="s">
        <v>271</v>
      </c>
      <c r="G167" s="177" t="s">
        <v>169</v>
      </c>
      <c r="H167" s="178">
        <v>77.17</v>
      </c>
      <c r="I167" s="179"/>
      <c r="J167" s="180">
        <f>ROUND(I167*H167,2)</f>
        <v>0</v>
      </c>
      <c r="K167" s="176" t="s">
        <v>1</v>
      </c>
      <c r="L167" s="37"/>
      <c r="M167" s="181" t="s">
        <v>1</v>
      </c>
      <c r="N167" s="182" t="s">
        <v>41</v>
      </c>
      <c r="O167" s="59"/>
      <c r="P167" s="183">
        <f>O167*H167</f>
        <v>0</v>
      </c>
      <c r="Q167" s="183">
        <v>0.13403999999999999</v>
      </c>
      <c r="R167" s="183">
        <f>Q167*H167</f>
        <v>10.343866799999999</v>
      </c>
      <c r="S167" s="183">
        <v>0</v>
      </c>
      <c r="T167" s="184">
        <f>S167*H167</f>
        <v>0</v>
      </c>
      <c r="AR167" s="16" t="s">
        <v>137</v>
      </c>
      <c r="AT167" s="16" t="s">
        <v>118</v>
      </c>
      <c r="AU167" s="16" t="s">
        <v>79</v>
      </c>
      <c r="AY167" s="16" t="s">
        <v>115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6" t="s">
        <v>77</v>
      </c>
      <c r="BK167" s="185">
        <f>ROUND(I167*H167,2)</f>
        <v>0</v>
      </c>
      <c r="BL167" s="16" t="s">
        <v>137</v>
      </c>
      <c r="BM167" s="16" t="s">
        <v>272</v>
      </c>
    </row>
    <row r="168" spans="2:65" s="1" customFormat="1" ht="11.25">
      <c r="B168" s="33"/>
      <c r="C168" s="34"/>
      <c r="D168" s="186" t="s">
        <v>125</v>
      </c>
      <c r="E168" s="34"/>
      <c r="F168" s="187" t="s">
        <v>273</v>
      </c>
      <c r="G168" s="34"/>
      <c r="H168" s="34"/>
      <c r="I168" s="102"/>
      <c r="J168" s="34"/>
      <c r="K168" s="34"/>
      <c r="L168" s="37"/>
      <c r="M168" s="188"/>
      <c r="N168" s="59"/>
      <c r="O168" s="59"/>
      <c r="P168" s="59"/>
      <c r="Q168" s="59"/>
      <c r="R168" s="59"/>
      <c r="S168" s="59"/>
      <c r="T168" s="60"/>
      <c r="AT168" s="16" t="s">
        <v>125</v>
      </c>
      <c r="AU168" s="16" t="s">
        <v>79</v>
      </c>
    </row>
    <row r="169" spans="2:65" s="12" customFormat="1" ht="11.25">
      <c r="B169" s="203"/>
      <c r="C169" s="204"/>
      <c r="D169" s="186" t="s">
        <v>172</v>
      </c>
      <c r="E169" s="205" t="s">
        <v>1</v>
      </c>
      <c r="F169" s="206" t="s">
        <v>274</v>
      </c>
      <c r="G169" s="204"/>
      <c r="H169" s="205" t="s">
        <v>1</v>
      </c>
      <c r="I169" s="207"/>
      <c r="J169" s="204"/>
      <c r="K169" s="204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172</v>
      </c>
      <c r="AU169" s="212" t="s">
        <v>79</v>
      </c>
      <c r="AV169" s="12" t="s">
        <v>77</v>
      </c>
      <c r="AW169" s="12" t="s">
        <v>32</v>
      </c>
      <c r="AX169" s="12" t="s">
        <v>70</v>
      </c>
      <c r="AY169" s="212" t="s">
        <v>115</v>
      </c>
    </row>
    <row r="170" spans="2:65" s="11" customFormat="1" ht="11.25">
      <c r="B170" s="192"/>
      <c r="C170" s="193"/>
      <c r="D170" s="186" t="s">
        <v>172</v>
      </c>
      <c r="E170" s="194" t="s">
        <v>1</v>
      </c>
      <c r="F170" s="195" t="s">
        <v>275</v>
      </c>
      <c r="G170" s="193"/>
      <c r="H170" s="196">
        <v>77.17</v>
      </c>
      <c r="I170" s="197"/>
      <c r="J170" s="193"/>
      <c r="K170" s="193"/>
      <c r="L170" s="198"/>
      <c r="M170" s="199"/>
      <c r="N170" s="200"/>
      <c r="O170" s="200"/>
      <c r="P170" s="200"/>
      <c r="Q170" s="200"/>
      <c r="R170" s="200"/>
      <c r="S170" s="200"/>
      <c r="T170" s="201"/>
      <c r="AT170" s="202" t="s">
        <v>172</v>
      </c>
      <c r="AU170" s="202" t="s">
        <v>79</v>
      </c>
      <c r="AV170" s="11" t="s">
        <v>79</v>
      </c>
      <c r="AW170" s="11" t="s">
        <v>32</v>
      </c>
      <c r="AX170" s="11" t="s">
        <v>77</v>
      </c>
      <c r="AY170" s="202" t="s">
        <v>115</v>
      </c>
    </row>
    <row r="171" spans="2:65" s="1" customFormat="1" ht="16.5" customHeight="1">
      <c r="B171" s="33"/>
      <c r="C171" s="174" t="s">
        <v>8</v>
      </c>
      <c r="D171" s="174" t="s">
        <v>118</v>
      </c>
      <c r="E171" s="175" t="s">
        <v>276</v>
      </c>
      <c r="F171" s="176" t="s">
        <v>277</v>
      </c>
      <c r="G171" s="177" t="s">
        <v>169</v>
      </c>
      <c r="H171" s="178">
        <v>77.17</v>
      </c>
      <c r="I171" s="179"/>
      <c r="J171" s="180">
        <f>ROUND(I171*H171,2)</f>
        <v>0</v>
      </c>
      <c r="K171" s="176" t="s">
        <v>122</v>
      </c>
      <c r="L171" s="37"/>
      <c r="M171" s="181" t="s">
        <v>1</v>
      </c>
      <c r="N171" s="182" t="s">
        <v>41</v>
      </c>
      <c r="O171" s="59"/>
      <c r="P171" s="183">
        <f>O171*H171</f>
        <v>0</v>
      </c>
      <c r="Q171" s="183">
        <v>1E-3</v>
      </c>
      <c r="R171" s="183">
        <f>Q171*H171</f>
        <v>7.7170000000000002E-2</v>
      </c>
      <c r="S171" s="183">
        <v>0</v>
      </c>
      <c r="T171" s="184">
        <f>S171*H171</f>
        <v>0</v>
      </c>
      <c r="AR171" s="16" t="s">
        <v>137</v>
      </c>
      <c r="AT171" s="16" t="s">
        <v>118</v>
      </c>
      <c r="AU171" s="16" t="s">
        <v>79</v>
      </c>
      <c r="AY171" s="16" t="s">
        <v>115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6" t="s">
        <v>77</v>
      </c>
      <c r="BK171" s="185">
        <f>ROUND(I171*H171,2)</f>
        <v>0</v>
      </c>
      <c r="BL171" s="16" t="s">
        <v>137</v>
      </c>
      <c r="BM171" s="16" t="s">
        <v>278</v>
      </c>
    </row>
    <row r="172" spans="2:65" s="1" customFormat="1" ht="11.25">
      <c r="B172" s="33"/>
      <c r="C172" s="34"/>
      <c r="D172" s="186" t="s">
        <v>125</v>
      </c>
      <c r="E172" s="34"/>
      <c r="F172" s="187" t="s">
        <v>279</v>
      </c>
      <c r="G172" s="34"/>
      <c r="H172" s="34"/>
      <c r="I172" s="102"/>
      <c r="J172" s="34"/>
      <c r="K172" s="34"/>
      <c r="L172" s="37"/>
      <c r="M172" s="188"/>
      <c r="N172" s="59"/>
      <c r="O172" s="59"/>
      <c r="P172" s="59"/>
      <c r="Q172" s="59"/>
      <c r="R172" s="59"/>
      <c r="S172" s="59"/>
      <c r="T172" s="60"/>
      <c r="AT172" s="16" t="s">
        <v>125</v>
      </c>
      <c r="AU172" s="16" t="s">
        <v>79</v>
      </c>
    </row>
    <row r="173" spans="2:65" s="1" customFormat="1" ht="16.5" customHeight="1">
      <c r="B173" s="33"/>
      <c r="C173" s="174" t="s">
        <v>280</v>
      </c>
      <c r="D173" s="174" t="s">
        <v>118</v>
      </c>
      <c r="E173" s="175" t="s">
        <v>281</v>
      </c>
      <c r="F173" s="176" t="s">
        <v>282</v>
      </c>
      <c r="G173" s="177" t="s">
        <v>169</v>
      </c>
      <c r="H173" s="178">
        <v>77.17</v>
      </c>
      <c r="I173" s="179"/>
      <c r="J173" s="180">
        <f>ROUND(I173*H173,2)</f>
        <v>0</v>
      </c>
      <c r="K173" s="176" t="s">
        <v>1</v>
      </c>
      <c r="L173" s="37"/>
      <c r="M173" s="181" t="s">
        <v>1</v>
      </c>
      <c r="N173" s="182" t="s">
        <v>41</v>
      </c>
      <c r="O173" s="59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16" t="s">
        <v>137</v>
      </c>
      <c r="AT173" s="16" t="s">
        <v>118</v>
      </c>
      <c r="AU173" s="16" t="s">
        <v>79</v>
      </c>
      <c r="AY173" s="16" t="s">
        <v>115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6" t="s">
        <v>77</v>
      </c>
      <c r="BK173" s="185">
        <f>ROUND(I173*H173,2)</f>
        <v>0</v>
      </c>
      <c r="BL173" s="16" t="s">
        <v>137</v>
      </c>
      <c r="BM173" s="16" t="s">
        <v>283</v>
      </c>
    </row>
    <row r="174" spans="2:65" s="1" customFormat="1" ht="11.25">
      <c r="B174" s="33"/>
      <c r="C174" s="34"/>
      <c r="D174" s="186" t="s">
        <v>125</v>
      </c>
      <c r="E174" s="34"/>
      <c r="F174" s="187" t="s">
        <v>284</v>
      </c>
      <c r="G174" s="34"/>
      <c r="H174" s="34"/>
      <c r="I174" s="102"/>
      <c r="J174" s="34"/>
      <c r="K174" s="34"/>
      <c r="L174" s="37"/>
      <c r="M174" s="188"/>
      <c r="N174" s="59"/>
      <c r="O174" s="59"/>
      <c r="P174" s="59"/>
      <c r="Q174" s="59"/>
      <c r="R174" s="59"/>
      <c r="S174" s="59"/>
      <c r="T174" s="60"/>
      <c r="AT174" s="16" t="s">
        <v>125</v>
      </c>
      <c r="AU174" s="16" t="s">
        <v>79</v>
      </c>
    </row>
    <row r="175" spans="2:65" s="1" customFormat="1" ht="16.5" customHeight="1">
      <c r="B175" s="33"/>
      <c r="C175" s="174" t="s">
        <v>285</v>
      </c>
      <c r="D175" s="174" t="s">
        <v>118</v>
      </c>
      <c r="E175" s="175" t="s">
        <v>286</v>
      </c>
      <c r="F175" s="176" t="s">
        <v>287</v>
      </c>
      <c r="G175" s="177" t="s">
        <v>169</v>
      </c>
      <c r="H175" s="178">
        <v>118.023</v>
      </c>
      <c r="I175" s="179"/>
      <c r="J175" s="180">
        <f>ROUND(I175*H175,2)</f>
        <v>0</v>
      </c>
      <c r="K175" s="176" t="s">
        <v>122</v>
      </c>
      <c r="L175" s="37"/>
      <c r="M175" s="181" t="s">
        <v>1</v>
      </c>
      <c r="N175" s="182" t="s">
        <v>41</v>
      </c>
      <c r="O175" s="59"/>
      <c r="P175" s="183">
        <f>O175*H175</f>
        <v>0</v>
      </c>
      <c r="Q175" s="183">
        <v>1.0200000000000001E-2</v>
      </c>
      <c r="R175" s="183">
        <f>Q175*H175</f>
        <v>1.2038346</v>
      </c>
      <c r="S175" s="183">
        <v>0</v>
      </c>
      <c r="T175" s="184">
        <f>S175*H175</f>
        <v>0</v>
      </c>
      <c r="AR175" s="16" t="s">
        <v>137</v>
      </c>
      <c r="AT175" s="16" t="s">
        <v>118</v>
      </c>
      <c r="AU175" s="16" t="s">
        <v>79</v>
      </c>
      <c r="AY175" s="16" t="s">
        <v>115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6" t="s">
        <v>77</v>
      </c>
      <c r="BK175" s="185">
        <f>ROUND(I175*H175,2)</f>
        <v>0</v>
      </c>
      <c r="BL175" s="16" t="s">
        <v>137</v>
      </c>
      <c r="BM175" s="16" t="s">
        <v>288</v>
      </c>
    </row>
    <row r="176" spans="2:65" s="1" customFormat="1" ht="11.25">
      <c r="B176" s="33"/>
      <c r="C176" s="34"/>
      <c r="D176" s="186" t="s">
        <v>125</v>
      </c>
      <c r="E176" s="34"/>
      <c r="F176" s="187" t="s">
        <v>289</v>
      </c>
      <c r="G176" s="34"/>
      <c r="H176" s="34"/>
      <c r="I176" s="102"/>
      <c r="J176" s="34"/>
      <c r="K176" s="34"/>
      <c r="L176" s="37"/>
      <c r="M176" s="188"/>
      <c r="N176" s="59"/>
      <c r="O176" s="59"/>
      <c r="P176" s="59"/>
      <c r="Q176" s="59"/>
      <c r="R176" s="59"/>
      <c r="S176" s="59"/>
      <c r="T176" s="60"/>
      <c r="AT176" s="16" t="s">
        <v>125</v>
      </c>
      <c r="AU176" s="16" t="s">
        <v>79</v>
      </c>
    </row>
    <row r="177" spans="2:65" s="12" customFormat="1" ht="11.25">
      <c r="B177" s="203"/>
      <c r="C177" s="204"/>
      <c r="D177" s="186" t="s">
        <v>172</v>
      </c>
      <c r="E177" s="205" t="s">
        <v>1</v>
      </c>
      <c r="F177" s="206" t="s">
        <v>274</v>
      </c>
      <c r="G177" s="204"/>
      <c r="H177" s="205" t="s">
        <v>1</v>
      </c>
      <c r="I177" s="207"/>
      <c r="J177" s="204"/>
      <c r="K177" s="204"/>
      <c r="L177" s="208"/>
      <c r="M177" s="209"/>
      <c r="N177" s="210"/>
      <c r="O177" s="210"/>
      <c r="P177" s="210"/>
      <c r="Q177" s="210"/>
      <c r="R177" s="210"/>
      <c r="S177" s="210"/>
      <c r="T177" s="211"/>
      <c r="AT177" s="212" t="s">
        <v>172</v>
      </c>
      <c r="AU177" s="212" t="s">
        <v>79</v>
      </c>
      <c r="AV177" s="12" t="s">
        <v>77</v>
      </c>
      <c r="AW177" s="12" t="s">
        <v>32</v>
      </c>
      <c r="AX177" s="12" t="s">
        <v>70</v>
      </c>
      <c r="AY177" s="212" t="s">
        <v>115</v>
      </c>
    </row>
    <row r="178" spans="2:65" s="11" customFormat="1" ht="11.25">
      <c r="B178" s="192"/>
      <c r="C178" s="193"/>
      <c r="D178" s="186" t="s">
        <v>172</v>
      </c>
      <c r="E178" s="194" t="s">
        <v>1</v>
      </c>
      <c r="F178" s="195" t="s">
        <v>275</v>
      </c>
      <c r="G178" s="193"/>
      <c r="H178" s="196">
        <v>77.17</v>
      </c>
      <c r="I178" s="197"/>
      <c r="J178" s="193"/>
      <c r="K178" s="193"/>
      <c r="L178" s="198"/>
      <c r="M178" s="199"/>
      <c r="N178" s="200"/>
      <c r="O178" s="200"/>
      <c r="P178" s="200"/>
      <c r="Q178" s="200"/>
      <c r="R178" s="200"/>
      <c r="S178" s="200"/>
      <c r="T178" s="201"/>
      <c r="AT178" s="202" t="s">
        <v>172</v>
      </c>
      <c r="AU178" s="202" t="s">
        <v>79</v>
      </c>
      <c r="AV178" s="11" t="s">
        <v>79</v>
      </c>
      <c r="AW178" s="11" t="s">
        <v>32</v>
      </c>
      <c r="AX178" s="11" t="s">
        <v>70</v>
      </c>
      <c r="AY178" s="202" t="s">
        <v>115</v>
      </c>
    </row>
    <row r="179" spans="2:65" s="12" customFormat="1" ht="11.25">
      <c r="B179" s="203"/>
      <c r="C179" s="204"/>
      <c r="D179" s="186" t="s">
        <v>172</v>
      </c>
      <c r="E179" s="205" t="s">
        <v>1</v>
      </c>
      <c r="F179" s="206" t="s">
        <v>290</v>
      </c>
      <c r="G179" s="204"/>
      <c r="H179" s="205" t="s">
        <v>1</v>
      </c>
      <c r="I179" s="207"/>
      <c r="J179" s="204"/>
      <c r="K179" s="204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172</v>
      </c>
      <c r="AU179" s="212" t="s">
        <v>79</v>
      </c>
      <c r="AV179" s="12" t="s">
        <v>77</v>
      </c>
      <c r="AW179" s="12" t="s">
        <v>32</v>
      </c>
      <c r="AX179" s="12" t="s">
        <v>70</v>
      </c>
      <c r="AY179" s="212" t="s">
        <v>115</v>
      </c>
    </row>
    <row r="180" spans="2:65" s="11" customFormat="1" ht="11.25">
      <c r="B180" s="192"/>
      <c r="C180" s="193"/>
      <c r="D180" s="186" t="s">
        <v>172</v>
      </c>
      <c r="E180" s="194" t="s">
        <v>1</v>
      </c>
      <c r="F180" s="195" t="s">
        <v>291</v>
      </c>
      <c r="G180" s="193"/>
      <c r="H180" s="196">
        <v>40.853000000000002</v>
      </c>
      <c r="I180" s="197"/>
      <c r="J180" s="193"/>
      <c r="K180" s="193"/>
      <c r="L180" s="198"/>
      <c r="M180" s="199"/>
      <c r="N180" s="200"/>
      <c r="O180" s="200"/>
      <c r="P180" s="200"/>
      <c r="Q180" s="200"/>
      <c r="R180" s="200"/>
      <c r="S180" s="200"/>
      <c r="T180" s="201"/>
      <c r="AT180" s="202" t="s">
        <v>172</v>
      </c>
      <c r="AU180" s="202" t="s">
        <v>79</v>
      </c>
      <c r="AV180" s="11" t="s">
        <v>79</v>
      </c>
      <c r="AW180" s="11" t="s">
        <v>32</v>
      </c>
      <c r="AX180" s="11" t="s">
        <v>70</v>
      </c>
      <c r="AY180" s="202" t="s">
        <v>115</v>
      </c>
    </row>
    <row r="181" spans="2:65" s="13" customFormat="1" ht="11.25">
      <c r="B181" s="213"/>
      <c r="C181" s="214"/>
      <c r="D181" s="186" t="s">
        <v>172</v>
      </c>
      <c r="E181" s="215" t="s">
        <v>1</v>
      </c>
      <c r="F181" s="216" t="s">
        <v>204</v>
      </c>
      <c r="G181" s="214"/>
      <c r="H181" s="217">
        <v>118.023</v>
      </c>
      <c r="I181" s="218"/>
      <c r="J181" s="214"/>
      <c r="K181" s="214"/>
      <c r="L181" s="219"/>
      <c r="M181" s="220"/>
      <c r="N181" s="221"/>
      <c r="O181" s="221"/>
      <c r="P181" s="221"/>
      <c r="Q181" s="221"/>
      <c r="R181" s="221"/>
      <c r="S181" s="221"/>
      <c r="T181" s="222"/>
      <c r="AT181" s="223" t="s">
        <v>172</v>
      </c>
      <c r="AU181" s="223" t="s">
        <v>79</v>
      </c>
      <c r="AV181" s="13" t="s">
        <v>137</v>
      </c>
      <c r="AW181" s="13" t="s">
        <v>32</v>
      </c>
      <c r="AX181" s="13" t="s">
        <v>77</v>
      </c>
      <c r="AY181" s="223" t="s">
        <v>115</v>
      </c>
    </row>
    <row r="182" spans="2:65" s="1" customFormat="1" ht="16.5" customHeight="1">
      <c r="B182" s="33"/>
      <c r="C182" s="174" t="s">
        <v>292</v>
      </c>
      <c r="D182" s="174" t="s">
        <v>118</v>
      </c>
      <c r="E182" s="175" t="s">
        <v>293</v>
      </c>
      <c r="F182" s="176" t="s">
        <v>294</v>
      </c>
      <c r="G182" s="177" t="s">
        <v>295</v>
      </c>
      <c r="H182" s="178">
        <v>72.900000000000006</v>
      </c>
      <c r="I182" s="179"/>
      <c r="J182" s="180">
        <f>ROUND(I182*H182,2)</f>
        <v>0</v>
      </c>
      <c r="K182" s="176" t="s">
        <v>122</v>
      </c>
      <c r="L182" s="37"/>
      <c r="M182" s="181" t="s">
        <v>1</v>
      </c>
      <c r="N182" s="182" t="s">
        <v>41</v>
      </c>
      <c r="O182" s="59"/>
      <c r="P182" s="183">
        <f>O182*H182</f>
        <v>0</v>
      </c>
      <c r="Q182" s="183">
        <v>8.0000000000000007E-5</v>
      </c>
      <c r="R182" s="183">
        <f>Q182*H182</f>
        <v>5.8320000000000012E-3</v>
      </c>
      <c r="S182" s="183">
        <v>0</v>
      </c>
      <c r="T182" s="184">
        <f>S182*H182</f>
        <v>0</v>
      </c>
      <c r="AR182" s="16" t="s">
        <v>137</v>
      </c>
      <c r="AT182" s="16" t="s">
        <v>118</v>
      </c>
      <c r="AU182" s="16" t="s">
        <v>79</v>
      </c>
      <c r="AY182" s="16" t="s">
        <v>115</v>
      </c>
      <c r="BE182" s="185">
        <f>IF(N182="základní",J182,0)</f>
        <v>0</v>
      </c>
      <c r="BF182" s="185">
        <f>IF(N182="snížená",J182,0)</f>
        <v>0</v>
      </c>
      <c r="BG182" s="185">
        <f>IF(N182="zákl. přenesená",J182,0)</f>
        <v>0</v>
      </c>
      <c r="BH182" s="185">
        <f>IF(N182="sníž. přenesená",J182,0)</f>
        <v>0</v>
      </c>
      <c r="BI182" s="185">
        <f>IF(N182="nulová",J182,0)</f>
        <v>0</v>
      </c>
      <c r="BJ182" s="16" t="s">
        <v>77</v>
      </c>
      <c r="BK182" s="185">
        <f>ROUND(I182*H182,2)</f>
        <v>0</v>
      </c>
      <c r="BL182" s="16" t="s">
        <v>137</v>
      </c>
      <c r="BM182" s="16" t="s">
        <v>296</v>
      </c>
    </row>
    <row r="183" spans="2:65" s="1" customFormat="1" ht="11.25">
      <c r="B183" s="33"/>
      <c r="C183" s="34"/>
      <c r="D183" s="186" t="s">
        <v>125</v>
      </c>
      <c r="E183" s="34"/>
      <c r="F183" s="187" t="s">
        <v>297</v>
      </c>
      <c r="G183" s="34"/>
      <c r="H183" s="34"/>
      <c r="I183" s="102"/>
      <c r="J183" s="34"/>
      <c r="K183" s="34"/>
      <c r="L183" s="37"/>
      <c r="M183" s="188"/>
      <c r="N183" s="59"/>
      <c r="O183" s="59"/>
      <c r="P183" s="59"/>
      <c r="Q183" s="59"/>
      <c r="R183" s="59"/>
      <c r="S183" s="59"/>
      <c r="T183" s="60"/>
      <c r="AT183" s="16" t="s">
        <v>125</v>
      </c>
      <c r="AU183" s="16" t="s">
        <v>79</v>
      </c>
    </row>
    <row r="184" spans="2:65" s="11" customFormat="1" ht="33.75">
      <c r="B184" s="192"/>
      <c r="C184" s="193"/>
      <c r="D184" s="186" t="s">
        <v>172</v>
      </c>
      <c r="E184" s="194" t="s">
        <v>1</v>
      </c>
      <c r="F184" s="195" t="s">
        <v>298</v>
      </c>
      <c r="G184" s="193"/>
      <c r="H184" s="196">
        <v>62.9</v>
      </c>
      <c r="I184" s="197"/>
      <c r="J184" s="193"/>
      <c r="K184" s="193"/>
      <c r="L184" s="198"/>
      <c r="M184" s="199"/>
      <c r="N184" s="200"/>
      <c r="O184" s="200"/>
      <c r="P184" s="200"/>
      <c r="Q184" s="200"/>
      <c r="R184" s="200"/>
      <c r="S184" s="200"/>
      <c r="T184" s="201"/>
      <c r="AT184" s="202" t="s">
        <v>172</v>
      </c>
      <c r="AU184" s="202" t="s">
        <v>79</v>
      </c>
      <c r="AV184" s="11" t="s">
        <v>79</v>
      </c>
      <c r="AW184" s="11" t="s">
        <v>32</v>
      </c>
      <c r="AX184" s="11" t="s">
        <v>70</v>
      </c>
      <c r="AY184" s="202" t="s">
        <v>115</v>
      </c>
    </row>
    <row r="185" spans="2:65" s="11" customFormat="1" ht="11.25">
      <c r="B185" s="192"/>
      <c r="C185" s="193"/>
      <c r="D185" s="186" t="s">
        <v>172</v>
      </c>
      <c r="E185" s="194" t="s">
        <v>1</v>
      </c>
      <c r="F185" s="195" t="s">
        <v>299</v>
      </c>
      <c r="G185" s="193"/>
      <c r="H185" s="196">
        <v>10</v>
      </c>
      <c r="I185" s="197"/>
      <c r="J185" s="193"/>
      <c r="K185" s="193"/>
      <c r="L185" s="198"/>
      <c r="M185" s="199"/>
      <c r="N185" s="200"/>
      <c r="O185" s="200"/>
      <c r="P185" s="200"/>
      <c r="Q185" s="200"/>
      <c r="R185" s="200"/>
      <c r="S185" s="200"/>
      <c r="T185" s="201"/>
      <c r="AT185" s="202" t="s">
        <v>172</v>
      </c>
      <c r="AU185" s="202" t="s">
        <v>79</v>
      </c>
      <c r="AV185" s="11" t="s">
        <v>79</v>
      </c>
      <c r="AW185" s="11" t="s">
        <v>32</v>
      </c>
      <c r="AX185" s="11" t="s">
        <v>70</v>
      </c>
      <c r="AY185" s="202" t="s">
        <v>115</v>
      </c>
    </row>
    <row r="186" spans="2:65" s="13" customFormat="1" ht="11.25">
      <c r="B186" s="213"/>
      <c r="C186" s="214"/>
      <c r="D186" s="186" t="s">
        <v>172</v>
      </c>
      <c r="E186" s="215" t="s">
        <v>1</v>
      </c>
      <c r="F186" s="216" t="s">
        <v>204</v>
      </c>
      <c r="G186" s="214"/>
      <c r="H186" s="217">
        <v>72.900000000000006</v>
      </c>
      <c r="I186" s="218"/>
      <c r="J186" s="214"/>
      <c r="K186" s="214"/>
      <c r="L186" s="219"/>
      <c r="M186" s="220"/>
      <c r="N186" s="221"/>
      <c r="O186" s="221"/>
      <c r="P186" s="221"/>
      <c r="Q186" s="221"/>
      <c r="R186" s="221"/>
      <c r="S186" s="221"/>
      <c r="T186" s="222"/>
      <c r="AT186" s="223" t="s">
        <v>172</v>
      </c>
      <c r="AU186" s="223" t="s">
        <v>79</v>
      </c>
      <c r="AV186" s="13" t="s">
        <v>137</v>
      </c>
      <c r="AW186" s="13" t="s">
        <v>32</v>
      </c>
      <c r="AX186" s="13" t="s">
        <v>77</v>
      </c>
      <c r="AY186" s="223" t="s">
        <v>115</v>
      </c>
    </row>
    <row r="187" spans="2:65" s="1" customFormat="1" ht="16.5" customHeight="1">
      <c r="B187" s="33"/>
      <c r="C187" s="174" t="s">
        <v>300</v>
      </c>
      <c r="D187" s="174" t="s">
        <v>118</v>
      </c>
      <c r="E187" s="175" t="s">
        <v>301</v>
      </c>
      <c r="F187" s="176" t="s">
        <v>302</v>
      </c>
      <c r="G187" s="177" t="s">
        <v>295</v>
      </c>
      <c r="H187" s="178">
        <v>20.65</v>
      </c>
      <c r="I187" s="179"/>
      <c r="J187" s="180">
        <f>ROUND(I187*H187,2)</f>
        <v>0</v>
      </c>
      <c r="K187" s="176" t="s">
        <v>122</v>
      </c>
      <c r="L187" s="37"/>
      <c r="M187" s="181" t="s">
        <v>1</v>
      </c>
      <c r="N187" s="182" t="s">
        <v>41</v>
      </c>
      <c r="O187" s="59"/>
      <c r="P187" s="183">
        <f>O187*H187</f>
        <v>0</v>
      </c>
      <c r="Q187" s="183">
        <v>1.0000000000000001E-5</v>
      </c>
      <c r="R187" s="183">
        <f>Q187*H187</f>
        <v>2.065E-4</v>
      </c>
      <c r="S187" s="183">
        <v>0</v>
      </c>
      <c r="T187" s="184">
        <f>S187*H187</f>
        <v>0</v>
      </c>
      <c r="AR187" s="16" t="s">
        <v>137</v>
      </c>
      <c r="AT187" s="16" t="s">
        <v>118</v>
      </c>
      <c r="AU187" s="16" t="s">
        <v>79</v>
      </c>
      <c r="AY187" s="16" t="s">
        <v>115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6" t="s">
        <v>77</v>
      </c>
      <c r="BK187" s="185">
        <f>ROUND(I187*H187,2)</f>
        <v>0</v>
      </c>
      <c r="BL187" s="16" t="s">
        <v>137</v>
      </c>
      <c r="BM187" s="16" t="s">
        <v>303</v>
      </c>
    </row>
    <row r="188" spans="2:65" s="1" customFormat="1" ht="11.25">
      <c r="B188" s="33"/>
      <c r="C188" s="34"/>
      <c r="D188" s="186" t="s">
        <v>125</v>
      </c>
      <c r="E188" s="34"/>
      <c r="F188" s="187" t="s">
        <v>304</v>
      </c>
      <c r="G188" s="34"/>
      <c r="H188" s="34"/>
      <c r="I188" s="102"/>
      <c r="J188" s="34"/>
      <c r="K188" s="34"/>
      <c r="L188" s="37"/>
      <c r="M188" s="188"/>
      <c r="N188" s="59"/>
      <c r="O188" s="59"/>
      <c r="P188" s="59"/>
      <c r="Q188" s="59"/>
      <c r="R188" s="59"/>
      <c r="S188" s="59"/>
      <c r="T188" s="60"/>
      <c r="AT188" s="16" t="s">
        <v>125</v>
      </c>
      <c r="AU188" s="16" t="s">
        <v>79</v>
      </c>
    </row>
    <row r="189" spans="2:65" s="11" customFormat="1" ht="11.25">
      <c r="B189" s="192"/>
      <c r="C189" s="193"/>
      <c r="D189" s="186" t="s">
        <v>172</v>
      </c>
      <c r="E189" s="194" t="s">
        <v>1</v>
      </c>
      <c r="F189" s="195" t="s">
        <v>305</v>
      </c>
      <c r="G189" s="193"/>
      <c r="H189" s="196">
        <v>20.65</v>
      </c>
      <c r="I189" s="197"/>
      <c r="J189" s="193"/>
      <c r="K189" s="193"/>
      <c r="L189" s="198"/>
      <c r="M189" s="199"/>
      <c r="N189" s="200"/>
      <c r="O189" s="200"/>
      <c r="P189" s="200"/>
      <c r="Q189" s="200"/>
      <c r="R189" s="200"/>
      <c r="S189" s="200"/>
      <c r="T189" s="201"/>
      <c r="AT189" s="202" t="s">
        <v>172</v>
      </c>
      <c r="AU189" s="202" t="s">
        <v>79</v>
      </c>
      <c r="AV189" s="11" t="s">
        <v>79</v>
      </c>
      <c r="AW189" s="11" t="s">
        <v>32</v>
      </c>
      <c r="AX189" s="11" t="s">
        <v>77</v>
      </c>
      <c r="AY189" s="202" t="s">
        <v>115</v>
      </c>
    </row>
    <row r="190" spans="2:65" s="1" customFormat="1" ht="16.5" customHeight="1">
      <c r="B190" s="33"/>
      <c r="C190" s="174" t="s">
        <v>306</v>
      </c>
      <c r="D190" s="174" t="s">
        <v>118</v>
      </c>
      <c r="E190" s="175" t="s">
        <v>307</v>
      </c>
      <c r="F190" s="176" t="s">
        <v>308</v>
      </c>
      <c r="G190" s="177" t="s">
        <v>295</v>
      </c>
      <c r="H190" s="178">
        <v>20.65</v>
      </c>
      <c r="I190" s="179"/>
      <c r="J190" s="180">
        <f>ROUND(I190*H190,2)</f>
        <v>0</v>
      </c>
      <c r="K190" s="176" t="s">
        <v>122</v>
      </c>
      <c r="L190" s="37"/>
      <c r="M190" s="181" t="s">
        <v>1</v>
      </c>
      <c r="N190" s="182" t="s">
        <v>41</v>
      </c>
      <c r="O190" s="59"/>
      <c r="P190" s="183">
        <f>O190*H190</f>
        <v>0</v>
      </c>
      <c r="Q190" s="183">
        <v>2.1000000000000001E-4</v>
      </c>
      <c r="R190" s="183">
        <f>Q190*H190</f>
        <v>4.3365000000000001E-3</v>
      </c>
      <c r="S190" s="183">
        <v>0</v>
      </c>
      <c r="T190" s="184">
        <f>S190*H190</f>
        <v>0</v>
      </c>
      <c r="AR190" s="16" t="s">
        <v>137</v>
      </c>
      <c r="AT190" s="16" t="s">
        <v>118</v>
      </c>
      <c r="AU190" s="16" t="s">
        <v>79</v>
      </c>
      <c r="AY190" s="16" t="s">
        <v>115</v>
      </c>
      <c r="BE190" s="185">
        <f>IF(N190="základní",J190,0)</f>
        <v>0</v>
      </c>
      <c r="BF190" s="185">
        <f>IF(N190="snížená",J190,0)</f>
        <v>0</v>
      </c>
      <c r="BG190" s="185">
        <f>IF(N190="zákl. přenesená",J190,0)</f>
        <v>0</v>
      </c>
      <c r="BH190" s="185">
        <f>IF(N190="sníž. přenesená",J190,0)</f>
        <v>0</v>
      </c>
      <c r="BI190" s="185">
        <f>IF(N190="nulová",J190,0)</f>
        <v>0</v>
      </c>
      <c r="BJ190" s="16" t="s">
        <v>77</v>
      </c>
      <c r="BK190" s="185">
        <f>ROUND(I190*H190,2)</f>
        <v>0</v>
      </c>
      <c r="BL190" s="16" t="s">
        <v>137</v>
      </c>
      <c r="BM190" s="16" t="s">
        <v>309</v>
      </c>
    </row>
    <row r="191" spans="2:65" s="1" customFormat="1" ht="11.25">
      <c r="B191" s="33"/>
      <c r="C191" s="34"/>
      <c r="D191" s="186" t="s">
        <v>125</v>
      </c>
      <c r="E191" s="34"/>
      <c r="F191" s="187" t="s">
        <v>310</v>
      </c>
      <c r="G191" s="34"/>
      <c r="H191" s="34"/>
      <c r="I191" s="102"/>
      <c r="J191" s="34"/>
      <c r="K191" s="34"/>
      <c r="L191" s="37"/>
      <c r="M191" s="188"/>
      <c r="N191" s="59"/>
      <c r="O191" s="59"/>
      <c r="P191" s="59"/>
      <c r="Q191" s="59"/>
      <c r="R191" s="59"/>
      <c r="S191" s="59"/>
      <c r="T191" s="60"/>
      <c r="AT191" s="16" t="s">
        <v>125</v>
      </c>
      <c r="AU191" s="16" t="s">
        <v>79</v>
      </c>
    </row>
    <row r="192" spans="2:65" s="1" customFormat="1" ht="16.5" customHeight="1">
      <c r="B192" s="33"/>
      <c r="C192" s="174" t="s">
        <v>7</v>
      </c>
      <c r="D192" s="174" t="s">
        <v>118</v>
      </c>
      <c r="E192" s="175" t="s">
        <v>311</v>
      </c>
      <c r="F192" s="176" t="s">
        <v>312</v>
      </c>
      <c r="G192" s="177" t="s">
        <v>313</v>
      </c>
      <c r="H192" s="178">
        <v>1</v>
      </c>
      <c r="I192" s="179"/>
      <c r="J192" s="180">
        <f>ROUND(I192*H192,2)</f>
        <v>0</v>
      </c>
      <c r="K192" s="176" t="s">
        <v>122</v>
      </c>
      <c r="L192" s="37"/>
      <c r="M192" s="181" t="s">
        <v>1</v>
      </c>
      <c r="N192" s="182" t="s">
        <v>41</v>
      </c>
      <c r="O192" s="59"/>
      <c r="P192" s="183">
        <f>O192*H192</f>
        <v>0</v>
      </c>
      <c r="Q192" s="183">
        <v>1.6979999999999999E-2</v>
      </c>
      <c r="R192" s="183">
        <f>Q192*H192</f>
        <v>1.6979999999999999E-2</v>
      </c>
      <c r="S192" s="183">
        <v>0</v>
      </c>
      <c r="T192" s="184">
        <f>S192*H192</f>
        <v>0</v>
      </c>
      <c r="AR192" s="16" t="s">
        <v>137</v>
      </c>
      <c r="AT192" s="16" t="s">
        <v>118</v>
      </c>
      <c r="AU192" s="16" t="s">
        <v>79</v>
      </c>
      <c r="AY192" s="16" t="s">
        <v>115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16" t="s">
        <v>77</v>
      </c>
      <c r="BK192" s="185">
        <f>ROUND(I192*H192,2)</f>
        <v>0</v>
      </c>
      <c r="BL192" s="16" t="s">
        <v>137</v>
      </c>
      <c r="BM192" s="16" t="s">
        <v>314</v>
      </c>
    </row>
    <row r="193" spans="2:65" s="1" customFormat="1" ht="19.5">
      <c r="B193" s="33"/>
      <c r="C193" s="34"/>
      <c r="D193" s="186" t="s">
        <v>125</v>
      </c>
      <c r="E193" s="34"/>
      <c r="F193" s="187" t="s">
        <v>315</v>
      </c>
      <c r="G193" s="34"/>
      <c r="H193" s="34"/>
      <c r="I193" s="102"/>
      <c r="J193" s="34"/>
      <c r="K193" s="34"/>
      <c r="L193" s="37"/>
      <c r="M193" s="188"/>
      <c r="N193" s="59"/>
      <c r="O193" s="59"/>
      <c r="P193" s="59"/>
      <c r="Q193" s="59"/>
      <c r="R193" s="59"/>
      <c r="S193" s="59"/>
      <c r="T193" s="60"/>
      <c r="AT193" s="16" t="s">
        <v>125</v>
      </c>
      <c r="AU193" s="16" t="s">
        <v>79</v>
      </c>
    </row>
    <row r="194" spans="2:65" s="1" customFormat="1" ht="16.5" customHeight="1">
      <c r="B194" s="33"/>
      <c r="C194" s="235" t="s">
        <v>316</v>
      </c>
      <c r="D194" s="235" t="s">
        <v>317</v>
      </c>
      <c r="E194" s="236" t="s">
        <v>318</v>
      </c>
      <c r="F194" s="237" t="s">
        <v>319</v>
      </c>
      <c r="G194" s="238" t="s">
        <v>313</v>
      </c>
      <c r="H194" s="239">
        <v>1</v>
      </c>
      <c r="I194" s="240"/>
      <c r="J194" s="241">
        <f>ROUND(I194*H194,2)</f>
        <v>0</v>
      </c>
      <c r="K194" s="237" t="s">
        <v>122</v>
      </c>
      <c r="L194" s="242"/>
      <c r="M194" s="243" t="s">
        <v>1</v>
      </c>
      <c r="N194" s="244" t="s">
        <v>41</v>
      </c>
      <c r="O194" s="59"/>
      <c r="P194" s="183">
        <f>O194*H194</f>
        <v>0</v>
      </c>
      <c r="Q194" s="183">
        <v>1.21E-2</v>
      </c>
      <c r="R194" s="183">
        <f>Q194*H194</f>
        <v>1.21E-2</v>
      </c>
      <c r="S194" s="183">
        <v>0</v>
      </c>
      <c r="T194" s="184">
        <f>S194*H194</f>
        <v>0</v>
      </c>
      <c r="AR194" s="16" t="s">
        <v>222</v>
      </c>
      <c r="AT194" s="16" t="s">
        <v>317</v>
      </c>
      <c r="AU194" s="16" t="s">
        <v>79</v>
      </c>
      <c r="AY194" s="16" t="s">
        <v>115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16" t="s">
        <v>77</v>
      </c>
      <c r="BK194" s="185">
        <f>ROUND(I194*H194,2)</f>
        <v>0</v>
      </c>
      <c r="BL194" s="16" t="s">
        <v>137</v>
      </c>
      <c r="BM194" s="16" t="s">
        <v>320</v>
      </c>
    </row>
    <row r="195" spans="2:65" s="1" customFormat="1" ht="11.25">
      <c r="B195" s="33"/>
      <c r="C195" s="34"/>
      <c r="D195" s="186" t="s">
        <v>125</v>
      </c>
      <c r="E195" s="34"/>
      <c r="F195" s="187" t="s">
        <v>319</v>
      </c>
      <c r="G195" s="34"/>
      <c r="H195" s="34"/>
      <c r="I195" s="102"/>
      <c r="J195" s="34"/>
      <c r="K195" s="34"/>
      <c r="L195" s="37"/>
      <c r="M195" s="188"/>
      <c r="N195" s="59"/>
      <c r="O195" s="59"/>
      <c r="P195" s="59"/>
      <c r="Q195" s="59"/>
      <c r="R195" s="59"/>
      <c r="S195" s="59"/>
      <c r="T195" s="60"/>
      <c r="AT195" s="16" t="s">
        <v>125</v>
      </c>
      <c r="AU195" s="16" t="s">
        <v>79</v>
      </c>
    </row>
    <row r="196" spans="2:65" s="10" customFormat="1" ht="22.9" customHeight="1">
      <c r="B196" s="158"/>
      <c r="C196" s="159"/>
      <c r="D196" s="160" t="s">
        <v>69</v>
      </c>
      <c r="E196" s="172" t="s">
        <v>232</v>
      </c>
      <c r="F196" s="172" t="s">
        <v>321</v>
      </c>
      <c r="G196" s="159"/>
      <c r="H196" s="159"/>
      <c r="I196" s="162"/>
      <c r="J196" s="173">
        <f>BK196</f>
        <v>0</v>
      </c>
      <c r="K196" s="159"/>
      <c r="L196" s="164"/>
      <c r="M196" s="165"/>
      <c r="N196" s="166"/>
      <c r="O196" s="166"/>
      <c r="P196" s="167">
        <f>SUM(P197:P255)</f>
        <v>0</v>
      </c>
      <c r="Q196" s="166"/>
      <c r="R196" s="167">
        <f>SUM(R197:R255)</f>
        <v>2.467312E-2</v>
      </c>
      <c r="S196" s="166"/>
      <c r="T196" s="168">
        <f>SUM(T197:T255)</f>
        <v>1.6003560000000001</v>
      </c>
      <c r="AR196" s="169" t="s">
        <v>77</v>
      </c>
      <c r="AT196" s="170" t="s">
        <v>69</v>
      </c>
      <c r="AU196" s="170" t="s">
        <v>77</v>
      </c>
      <c r="AY196" s="169" t="s">
        <v>115</v>
      </c>
      <c r="BK196" s="171">
        <f>SUM(BK197:BK255)</f>
        <v>0</v>
      </c>
    </row>
    <row r="197" spans="2:65" s="1" customFormat="1" ht="22.5" customHeight="1">
      <c r="B197" s="33"/>
      <c r="C197" s="174" t="s">
        <v>322</v>
      </c>
      <c r="D197" s="174" t="s">
        <v>118</v>
      </c>
      <c r="E197" s="175" t="s">
        <v>323</v>
      </c>
      <c r="F197" s="176" t="s">
        <v>324</v>
      </c>
      <c r="G197" s="177" t="s">
        <v>121</v>
      </c>
      <c r="H197" s="178">
        <v>1</v>
      </c>
      <c r="I197" s="179"/>
      <c r="J197" s="180">
        <f>ROUND(I197*H197,2)</f>
        <v>0</v>
      </c>
      <c r="K197" s="176" t="s">
        <v>1</v>
      </c>
      <c r="L197" s="37"/>
      <c r="M197" s="181" t="s">
        <v>1</v>
      </c>
      <c r="N197" s="182" t="s">
        <v>41</v>
      </c>
      <c r="O197" s="59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16" t="s">
        <v>137</v>
      </c>
      <c r="AT197" s="16" t="s">
        <v>118</v>
      </c>
      <c r="AU197" s="16" t="s">
        <v>79</v>
      </c>
      <c r="AY197" s="16" t="s">
        <v>115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16" t="s">
        <v>77</v>
      </c>
      <c r="BK197" s="185">
        <f>ROUND(I197*H197,2)</f>
        <v>0</v>
      </c>
      <c r="BL197" s="16" t="s">
        <v>137</v>
      </c>
      <c r="BM197" s="16" t="s">
        <v>325</v>
      </c>
    </row>
    <row r="198" spans="2:65" s="1" customFormat="1" ht="11.25">
      <c r="B198" s="33"/>
      <c r="C198" s="34"/>
      <c r="D198" s="186" t="s">
        <v>125</v>
      </c>
      <c r="E198" s="34"/>
      <c r="F198" s="187" t="s">
        <v>324</v>
      </c>
      <c r="G198" s="34"/>
      <c r="H198" s="34"/>
      <c r="I198" s="102"/>
      <c r="J198" s="34"/>
      <c r="K198" s="34"/>
      <c r="L198" s="37"/>
      <c r="M198" s="188"/>
      <c r="N198" s="59"/>
      <c r="O198" s="59"/>
      <c r="P198" s="59"/>
      <c r="Q198" s="59"/>
      <c r="R198" s="59"/>
      <c r="S198" s="59"/>
      <c r="T198" s="60"/>
      <c r="AT198" s="16" t="s">
        <v>125</v>
      </c>
      <c r="AU198" s="16" t="s">
        <v>79</v>
      </c>
    </row>
    <row r="199" spans="2:65" s="1" customFormat="1" ht="16.5" customHeight="1">
      <c r="B199" s="33"/>
      <c r="C199" s="174" t="s">
        <v>326</v>
      </c>
      <c r="D199" s="174" t="s">
        <v>118</v>
      </c>
      <c r="E199" s="175" t="s">
        <v>327</v>
      </c>
      <c r="F199" s="176" t="s">
        <v>328</v>
      </c>
      <c r="G199" s="177" t="s">
        <v>121</v>
      </c>
      <c r="H199" s="178">
        <v>1</v>
      </c>
      <c r="I199" s="179"/>
      <c r="J199" s="180">
        <f>ROUND(I199*H199,2)</f>
        <v>0</v>
      </c>
      <c r="K199" s="176" t="s">
        <v>1</v>
      </c>
      <c r="L199" s="37"/>
      <c r="M199" s="181" t="s">
        <v>1</v>
      </c>
      <c r="N199" s="182" t="s">
        <v>41</v>
      </c>
      <c r="O199" s="59"/>
      <c r="P199" s="183">
        <f>O199*H199</f>
        <v>0</v>
      </c>
      <c r="Q199" s="183">
        <v>0</v>
      </c>
      <c r="R199" s="183">
        <f>Q199*H199</f>
        <v>0</v>
      </c>
      <c r="S199" s="183">
        <v>0</v>
      </c>
      <c r="T199" s="184">
        <f>S199*H199</f>
        <v>0</v>
      </c>
      <c r="AR199" s="16" t="s">
        <v>137</v>
      </c>
      <c r="AT199" s="16" t="s">
        <v>118</v>
      </c>
      <c r="AU199" s="16" t="s">
        <v>79</v>
      </c>
      <c r="AY199" s="16" t="s">
        <v>115</v>
      </c>
      <c r="BE199" s="185">
        <f>IF(N199="základní",J199,0)</f>
        <v>0</v>
      </c>
      <c r="BF199" s="185">
        <f>IF(N199="snížená",J199,0)</f>
        <v>0</v>
      </c>
      <c r="BG199" s="185">
        <f>IF(N199="zákl. přenesená",J199,0)</f>
        <v>0</v>
      </c>
      <c r="BH199" s="185">
        <f>IF(N199="sníž. přenesená",J199,0)</f>
        <v>0</v>
      </c>
      <c r="BI199" s="185">
        <f>IF(N199="nulová",J199,0)</f>
        <v>0</v>
      </c>
      <c r="BJ199" s="16" t="s">
        <v>77</v>
      </c>
      <c r="BK199" s="185">
        <f>ROUND(I199*H199,2)</f>
        <v>0</v>
      </c>
      <c r="BL199" s="16" t="s">
        <v>137</v>
      </c>
      <c r="BM199" s="16" t="s">
        <v>329</v>
      </c>
    </row>
    <row r="200" spans="2:65" s="1" customFormat="1" ht="11.25">
      <c r="B200" s="33"/>
      <c r="C200" s="34"/>
      <c r="D200" s="186" t="s">
        <v>125</v>
      </c>
      <c r="E200" s="34"/>
      <c r="F200" s="187" t="s">
        <v>330</v>
      </c>
      <c r="G200" s="34"/>
      <c r="H200" s="34"/>
      <c r="I200" s="102"/>
      <c r="J200" s="34"/>
      <c r="K200" s="34"/>
      <c r="L200" s="37"/>
      <c r="M200" s="188"/>
      <c r="N200" s="59"/>
      <c r="O200" s="59"/>
      <c r="P200" s="59"/>
      <c r="Q200" s="59"/>
      <c r="R200" s="59"/>
      <c r="S200" s="59"/>
      <c r="T200" s="60"/>
      <c r="AT200" s="16" t="s">
        <v>125</v>
      </c>
      <c r="AU200" s="16" t="s">
        <v>79</v>
      </c>
    </row>
    <row r="201" spans="2:65" s="1" customFormat="1" ht="16.5" customHeight="1">
      <c r="B201" s="33"/>
      <c r="C201" s="174" t="s">
        <v>331</v>
      </c>
      <c r="D201" s="174" t="s">
        <v>118</v>
      </c>
      <c r="E201" s="175" t="s">
        <v>332</v>
      </c>
      <c r="F201" s="176" t="s">
        <v>333</v>
      </c>
      <c r="G201" s="177" t="s">
        <v>169</v>
      </c>
      <c r="H201" s="178">
        <v>86.62</v>
      </c>
      <c r="I201" s="179"/>
      <c r="J201" s="180">
        <f>ROUND(I201*H201,2)</f>
        <v>0</v>
      </c>
      <c r="K201" s="176" t="s">
        <v>1</v>
      </c>
      <c r="L201" s="37"/>
      <c r="M201" s="181" t="s">
        <v>1</v>
      </c>
      <c r="N201" s="182" t="s">
        <v>41</v>
      </c>
      <c r="O201" s="59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16" t="s">
        <v>137</v>
      </c>
      <c r="AT201" s="16" t="s">
        <v>118</v>
      </c>
      <c r="AU201" s="16" t="s">
        <v>79</v>
      </c>
      <c r="AY201" s="16" t="s">
        <v>115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16" t="s">
        <v>77</v>
      </c>
      <c r="BK201" s="185">
        <f>ROUND(I201*H201,2)</f>
        <v>0</v>
      </c>
      <c r="BL201" s="16" t="s">
        <v>137</v>
      </c>
      <c r="BM201" s="16" t="s">
        <v>334</v>
      </c>
    </row>
    <row r="202" spans="2:65" s="1" customFormat="1" ht="11.25">
      <c r="B202" s="33"/>
      <c r="C202" s="34"/>
      <c r="D202" s="186" t="s">
        <v>125</v>
      </c>
      <c r="E202" s="34"/>
      <c r="F202" s="187" t="s">
        <v>335</v>
      </c>
      <c r="G202" s="34"/>
      <c r="H202" s="34"/>
      <c r="I202" s="102"/>
      <c r="J202" s="34"/>
      <c r="K202" s="34"/>
      <c r="L202" s="37"/>
      <c r="M202" s="188"/>
      <c r="N202" s="59"/>
      <c r="O202" s="59"/>
      <c r="P202" s="59"/>
      <c r="Q202" s="59"/>
      <c r="R202" s="59"/>
      <c r="S202" s="59"/>
      <c r="T202" s="60"/>
      <c r="AT202" s="16" t="s">
        <v>125</v>
      </c>
      <c r="AU202" s="16" t="s">
        <v>79</v>
      </c>
    </row>
    <row r="203" spans="2:65" s="11" customFormat="1" ht="11.25">
      <c r="B203" s="192"/>
      <c r="C203" s="193"/>
      <c r="D203" s="186" t="s">
        <v>172</v>
      </c>
      <c r="E203" s="194" t="s">
        <v>1</v>
      </c>
      <c r="F203" s="195" t="s">
        <v>336</v>
      </c>
      <c r="G203" s="193"/>
      <c r="H203" s="196">
        <v>87.75</v>
      </c>
      <c r="I203" s="197"/>
      <c r="J203" s="193"/>
      <c r="K203" s="193"/>
      <c r="L203" s="198"/>
      <c r="M203" s="199"/>
      <c r="N203" s="200"/>
      <c r="O203" s="200"/>
      <c r="P203" s="200"/>
      <c r="Q203" s="200"/>
      <c r="R203" s="200"/>
      <c r="S203" s="200"/>
      <c r="T203" s="201"/>
      <c r="AT203" s="202" t="s">
        <v>172</v>
      </c>
      <c r="AU203" s="202" t="s">
        <v>79</v>
      </c>
      <c r="AV203" s="11" t="s">
        <v>79</v>
      </c>
      <c r="AW203" s="11" t="s">
        <v>32</v>
      </c>
      <c r="AX203" s="11" t="s">
        <v>70</v>
      </c>
      <c r="AY203" s="202" t="s">
        <v>115</v>
      </c>
    </row>
    <row r="204" spans="2:65" s="11" customFormat="1" ht="11.25">
      <c r="B204" s="192"/>
      <c r="C204" s="193"/>
      <c r="D204" s="186" t="s">
        <v>172</v>
      </c>
      <c r="E204" s="194" t="s">
        <v>1</v>
      </c>
      <c r="F204" s="195" t="s">
        <v>337</v>
      </c>
      <c r="G204" s="193"/>
      <c r="H204" s="196">
        <v>-0.36</v>
      </c>
      <c r="I204" s="197"/>
      <c r="J204" s="193"/>
      <c r="K204" s="193"/>
      <c r="L204" s="198"/>
      <c r="M204" s="199"/>
      <c r="N204" s="200"/>
      <c r="O204" s="200"/>
      <c r="P204" s="200"/>
      <c r="Q204" s="200"/>
      <c r="R204" s="200"/>
      <c r="S204" s="200"/>
      <c r="T204" s="201"/>
      <c r="AT204" s="202" t="s">
        <v>172</v>
      </c>
      <c r="AU204" s="202" t="s">
        <v>79</v>
      </c>
      <c r="AV204" s="11" t="s">
        <v>79</v>
      </c>
      <c r="AW204" s="11" t="s">
        <v>32</v>
      </c>
      <c r="AX204" s="11" t="s">
        <v>70</v>
      </c>
      <c r="AY204" s="202" t="s">
        <v>115</v>
      </c>
    </row>
    <row r="205" spans="2:65" s="11" customFormat="1" ht="11.25">
      <c r="B205" s="192"/>
      <c r="C205" s="193"/>
      <c r="D205" s="186" t="s">
        <v>172</v>
      </c>
      <c r="E205" s="194" t="s">
        <v>1</v>
      </c>
      <c r="F205" s="195" t="s">
        <v>338</v>
      </c>
      <c r="G205" s="193"/>
      <c r="H205" s="196">
        <v>-0.2</v>
      </c>
      <c r="I205" s="197"/>
      <c r="J205" s="193"/>
      <c r="K205" s="193"/>
      <c r="L205" s="198"/>
      <c r="M205" s="199"/>
      <c r="N205" s="200"/>
      <c r="O205" s="200"/>
      <c r="P205" s="200"/>
      <c r="Q205" s="200"/>
      <c r="R205" s="200"/>
      <c r="S205" s="200"/>
      <c r="T205" s="201"/>
      <c r="AT205" s="202" t="s">
        <v>172</v>
      </c>
      <c r="AU205" s="202" t="s">
        <v>79</v>
      </c>
      <c r="AV205" s="11" t="s">
        <v>79</v>
      </c>
      <c r="AW205" s="11" t="s">
        <v>32</v>
      </c>
      <c r="AX205" s="11" t="s">
        <v>70</v>
      </c>
      <c r="AY205" s="202" t="s">
        <v>115</v>
      </c>
    </row>
    <row r="206" spans="2:65" s="11" customFormat="1" ht="11.25">
      <c r="B206" s="192"/>
      <c r="C206" s="193"/>
      <c r="D206" s="186" t="s">
        <v>172</v>
      </c>
      <c r="E206" s="194" t="s">
        <v>1</v>
      </c>
      <c r="F206" s="195" t="s">
        <v>339</v>
      </c>
      <c r="G206" s="193"/>
      <c r="H206" s="196">
        <v>-0.15</v>
      </c>
      <c r="I206" s="197"/>
      <c r="J206" s="193"/>
      <c r="K206" s="193"/>
      <c r="L206" s="198"/>
      <c r="M206" s="199"/>
      <c r="N206" s="200"/>
      <c r="O206" s="200"/>
      <c r="P206" s="200"/>
      <c r="Q206" s="200"/>
      <c r="R206" s="200"/>
      <c r="S206" s="200"/>
      <c r="T206" s="201"/>
      <c r="AT206" s="202" t="s">
        <v>172</v>
      </c>
      <c r="AU206" s="202" t="s">
        <v>79</v>
      </c>
      <c r="AV206" s="11" t="s">
        <v>79</v>
      </c>
      <c r="AW206" s="11" t="s">
        <v>32</v>
      </c>
      <c r="AX206" s="11" t="s">
        <v>70</v>
      </c>
      <c r="AY206" s="202" t="s">
        <v>115</v>
      </c>
    </row>
    <row r="207" spans="2:65" s="11" customFormat="1" ht="11.25">
      <c r="B207" s="192"/>
      <c r="C207" s="193"/>
      <c r="D207" s="186" t="s">
        <v>172</v>
      </c>
      <c r="E207" s="194" t="s">
        <v>1</v>
      </c>
      <c r="F207" s="195" t="s">
        <v>340</v>
      </c>
      <c r="G207" s="193"/>
      <c r="H207" s="196">
        <v>-0.42</v>
      </c>
      <c r="I207" s="197"/>
      <c r="J207" s="193"/>
      <c r="K207" s="193"/>
      <c r="L207" s="198"/>
      <c r="M207" s="199"/>
      <c r="N207" s="200"/>
      <c r="O207" s="200"/>
      <c r="P207" s="200"/>
      <c r="Q207" s="200"/>
      <c r="R207" s="200"/>
      <c r="S207" s="200"/>
      <c r="T207" s="201"/>
      <c r="AT207" s="202" t="s">
        <v>172</v>
      </c>
      <c r="AU207" s="202" t="s">
        <v>79</v>
      </c>
      <c r="AV207" s="11" t="s">
        <v>79</v>
      </c>
      <c r="AW207" s="11" t="s">
        <v>32</v>
      </c>
      <c r="AX207" s="11" t="s">
        <v>70</v>
      </c>
      <c r="AY207" s="202" t="s">
        <v>115</v>
      </c>
    </row>
    <row r="208" spans="2:65" s="13" customFormat="1" ht="11.25">
      <c r="B208" s="213"/>
      <c r="C208" s="214"/>
      <c r="D208" s="186" t="s">
        <v>172</v>
      </c>
      <c r="E208" s="215" t="s">
        <v>1</v>
      </c>
      <c r="F208" s="216" t="s">
        <v>204</v>
      </c>
      <c r="G208" s="214"/>
      <c r="H208" s="217">
        <v>86.62</v>
      </c>
      <c r="I208" s="218"/>
      <c r="J208" s="214"/>
      <c r="K208" s="214"/>
      <c r="L208" s="219"/>
      <c r="M208" s="220"/>
      <c r="N208" s="221"/>
      <c r="O208" s="221"/>
      <c r="P208" s="221"/>
      <c r="Q208" s="221"/>
      <c r="R208" s="221"/>
      <c r="S208" s="221"/>
      <c r="T208" s="222"/>
      <c r="AT208" s="223" t="s">
        <v>172</v>
      </c>
      <c r="AU208" s="223" t="s">
        <v>79</v>
      </c>
      <c r="AV208" s="13" t="s">
        <v>137</v>
      </c>
      <c r="AW208" s="13" t="s">
        <v>32</v>
      </c>
      <c r="AX208" s="13" t="s">
        <v>77</v>
      </c>
      <c r="AY208" s="223" t="s">
        <v>115</v>
      </c>
    </row>
    <row r="209" spans="2:65" s="1" customFormat="1" ht="16.5" customHeight="1">
      <c r="B209" s="33"/>
      <c r="C209" s="174" t="s">
        <v>341</v>
      </c>
      <c r="D209" s="174" t="s">
        <v>118</v>
      </c>
      <c r="E209" s="175" t="s">
        <v>342</v>
      </c>
      <c r="F209" s="176" t="s">
        <v>343</v>
      </c>
      <c r="G209" s="177" t="s">
        <v>121</v>
      </c>
      <c r="H209" s="178">
        <v>1</v>
      </c>
      <c r="I209" s="179"/>
      <c r="J209" s="180">
        <f>ROUND(I209*H209,2)</f>
        <v>0</v>
      </c>
      <c r="K209" s="176" t="s">
        <v>1</v>
      </c>
      <c r="L209" s="37"/>
      <c r="M209" s="181" t="s">
        <v>1</v>
      </c>
      <c r="N209" s="182" t="s">
        <v>41</v>
      </c>
      <c r="O209" s="59"/>
      <c r="P209" s="183">
        <f>O209*H209</f>
        <v>0</v>
      </c>
      <c r="Q209" s="183">
        <v>0</v>
      </c>
      <c r="R209" s="183">
        <f>Q209*H209</f>
        <v>0</v>
      </c>
      <c r="S209" s="183">
        <v>0</v>
      </c>
      <c r="T209" s="184">
        <f>S209*H209</f>
        <v>0</v>
      </c>
      <c r="AR209" s="16" t="s">
        <v>137</v>
      </c>
      <c r="AT209" s="16" t="s">
        <v>118</v>
      </c>
      <c r="AU209" s="16" t="s">
        <v>79</v>
      </c>
      <c r="AY209" s="16" t="s">
        <v>115</v>
      </c>
      <c r="BE209" s="185">
        <f>IF(N209="základní",J209,0)</f>
        <v>0</v>
      </c>
      <c r="BF209" s="185">
        <f>IF(N209="snížená",J209,0)</f>
        <v>0</v>
      </c>
      <c r="BG209" s="185">
        <f>IF(N209="zákl. přenesená",J209,0)</f>
        <v>0</v>
      </c>
      <c r="BH209" s="185">
        <f>IF(N209="sníž. přenesená",J209,0)</f>
        <v>0</v>
      </c>
      <c r="BI209" s="185">
        <f>IF(N209="nulová",J209,0)</f>
        <v>0</v>
      </c>
      <c r="BJ209" s="16" t="s">
        <v>77</v>
      </c>
      <c r="BK209" s="185">
        <f>ROUND(I209*H209,2)</f>
        <v>0</v>
      </c>
      <c r="BL209" s="16" t="s">
        <v>137</v>
      </c>
      <c r="BM209" s="16" t="s">
        <v>344</v>
      </c>
    </row>
    <row r="210" spans="2:65" s="1" customFormat="1" ht="11.25">
      <c r="B210" s="33"/>
      <c r="C210" s="34"/>
      <c r="D210" s="186" t="s">
        <v>125</v>
      </c>
      <c r="E210" s="34"/>
      <c r="F210" s="187" t="s">
        <v>343</v>
      </c>
      <c r="G210" s="34"/>
      <c r="H210" s="34"/>
      <c r="I210" s="102"/>
      <c r="J210" s="34"/>
      <c r="K210" s="34"/>
      <c r="L210" s="37"/>
      <c r="M210" s="188"/>
      <c r="N210" s="59"/>
      <c r="O210" s="59"/>
      <c r="P210" s="59"/>
      <c r="Q210" s="59"/>
      <c r="R210" s="59"/>
      <c r="S210" s="59"/>
      <c r="T210" s="60"/>
      <c r="AT210" s="16" t="s">
        <v>125</v>
      </c>
      <c r="AU210" s="16" t="s">
        <v>79</v>
      </c>
    </row>
    <row r="211" spans="2:65" s="1" customFormat="1" ht="16.5" customHeight="1">
      <c r="B211" s="33"/>
      <c r="C211" s="174" t="s">
        <v>345</v>
      </c>
      <c r="D211" s="174" t="s">
        <v>118</v>
      </c>
      <c r="E211" s="175" t="s">
        <v>346</v>
      </c>
      <c r="F211" s="176" t="s">
        <v>347</v>
      </c>
      <c r="G211" s="177" t="s">
        <v>169</v>
      </c>
      <c r="H211" s="178">
        <v>118.023</v>
      </c>
      <c r="I211" s="179"/>
      <c r="J211" s="180">
        <f>ROUND(I211*H211,2)</f>
        <v>0</v>
      </c>
      <c r="K211" s="176" t="s">
        <v>122</v>
      </c>
      <c r="L211" s="37"/>
      <c r="M211" s="181" t="s">
        <v>1</v>
      </c>
      <c r="N211" s="182" t="s">
        <v>41</v>
      </c>
      <c r="O211" s="59"/>
      <c r="P211" s="183">
        <f>O211*H211</f>
        <v>0</v>
      </c>
      <c r="Q211" s="183">
        <v>0</v>
      </c>
      <c r="R211" s="183">
        <f>Q211*H211</f>
        <v>0</v>
      </c>
      <c r="S211" s="183">
        <v>0</v>
      </c>
      <c r="T211" s="184">
        <f>S211*H211</f>
        <v>0</v>
      </c>
      <c r="AR211" s="16" t="s">
        <v>137</v>
      </c>
      <c r="AT211" s="16" t="s">
        <v>118</v>
      </c>
      <c r="AU211" s="16" t="s">
        <v>79</v>
      </c>
      <c r="AY211" s="16" t="s">
        <v>115</v>
      </c>
      <c r="BE211" s="185">
        <f>IF(N211="základní",J211,0)</f>
        <v>0</v>
      </c>
      <c r="BF211" s="185">
        <f>IF(N211="snížená",J211,0)</f>
        <v>0</v>
      </c>
      <c r="BG211" s="185">
        <f>IF(N211="zákl. přenesená",J211,0)</f>
        <v>0</v>
      </c>
      <c r="BH211" s="185">
        <f>IF(N211="sníž. přenesená",J211,0)</f>
        <v>0</v>
      </c>
      <c r="BI211" s="185">
        <f>IF(N211="nulová",J211,0)</f>
        <v>0</v>
      </c>
      <c r="BJ211" s="16" t="s">
        <v>77</v>
      </c>
      <c r="BK211" s="185">
        <f>ROUND(I211*H211,2)</f>
        <v>0</v>
      </c>
      <c r="BL211" s="16" t="s">
        <v>137</v>
      </c>
      <c r="BM211" s="16" t="s">
        <v>348</v>
      </c>
    </row>
    <row r="212" spans="2:65" s="1" customFormat="1" ht="11.25">
      <c r="B212" s="33"/>
      <c r="C212" s="34"/>
      <c r="D212" s="186" t="s">
        <v>125</v>
      </c>
      <c r="E212" s="34"/>
      <c r="F212" s="187" t="s">
        <v>347</v>
      </c>
      <c r="G212" s="34"/>
      <c r="H212" s="34"/>
      <c r="I212" s="102"/>
      <c r="J212" s="34"/>
      <c r="K212" s="34"/>
      <c r="L212" s="37"/>
      <c r="M212" s="188"/>
      <c r="N212" s="59"/>
      <c r="O212" s="59"/>
      <c r="P212" s="59"/>
      <c r="Q212" s="59"/>
      <c r="R212" s="59"/>
      <c r="S212" s="59"/>
      <c r="T212" s="60"/>
      <c r="AT212" s="16" t="s">
        <v>125</v>
      </c>
      <c r="AU212" s="16" t="s">
        <v>79</v>
      </c>
    </row>
    <row r="213" spans="2:65" s="12" customFormat="1" ht="11.25">
      <c r="B213" s="203"/>
      <c r="C213" s="204"/>
      <c r="D213" s="186" t="s">
        <v>172</v>
      </c>
      <c r="E213" s="205" t="s">
        <v>1</v>
      </c>
      <c r="F213" s="206" t="s">
        <v>349</v>
      </c>
      <c r="G213" s="204"/>
      <c r="H213" s="205" t="s">
        <v>1</v>
      </c>
      <c r="I213" s="207"/>
      <c r="J213" s="204"/>
      <c r="K213" s="204"/>
      <c r="L213" s="208"/>
      <c r="M213" s="209"/>
      <c r="N213" s="210"/>
      <c r="O213" s="210"/>
      <c r="P213" s="210"/>
      <c r="Q213" s="210"/>
      <c r="R213" s="210"/>
      <c r="S213" s="210"/>
      <c r="T213" s="211"/>
      <c r="AT213" s="212" t="s">
        <v>172</v>
      </c>
      <c r="AU213" s="212" t="s">
        <v>79</v>
      </c>
      <c r="AV213" s="12" t="s">
        <v>77</v>
      </c>
      <c r="AW213" s="12" t="s">
        <v>32</v>
      </c>
      <c r="AX213" s="12" t="s">
        <v>70</v>
      </c>
      <c r="AY213" s="212" t="s">
        <v>115</v>
      </c>
    </row>
    <row r="214" spans="2:65" s="11" customFormat="1" ht="11.25">
      <c r="B214" s="192"/>
      <c r="C214" s="193"/>
      <c r="D214" s="186" t="s">
        <v>172</v>
      </c>
      <c r="E214" s="194" t="s">
        <v>1</v>
      </c>
      <c r="F214" s="195" t="s">
        <v>350</v>
      </c>
      <c r="G214" s="193"/>
      <c r="H214" s="196">
        <v>21.475000000000001</v>
      </c>
      <c r="I214" s="197"/>
      <c r="J214" s="193"/>
      <c r="K214" s="193"/>
      <c r="L214" s="198"/>
      <c r="M214" s="199"/>
      <c r="N214" s="200"/>
      <c r="O214" s="200"/>
      <c r="P214" s="200"/>
      <c r="Q214" s="200"/>
      <c r="R214" s="200"/>
      <c r="S214" s="200"/>
      <c r="T214" s="201"/>
      <c r="AT214" s="202" t="s">
        <v>172</v>
      </c>
      <c r="AU214" s="202" t="s">
        <v>79</v>
      </c>
      <c r="AV214" s="11" t="s">
        <v>79</v>
      </c>
      <c r="AW214" s="11" t="s">
        <v>32</v>
      </c>
      <c r="AX214" s="11" t="s">
        <v>70</v>
      </c>
      <c r="AY214" s="202" t="s">
        <v>115</v>
      </c>
    </row>
    <row r="215" spans="2:65" s="11" customFormat="1" ht="11.25">
      <c r="B215" s="192"/>
      <c r="C215" s="193"/>
      <c r="D215" s="186" t="s">
        <v>172</v>
      </c>
      <c r="E215" s="194" t="s">
        <v>1</v>
      </c>
      <c r="F215" s="195" t="s">
        <v>351</v>
      </c>
      <c r="G215" s="193"/>
      <c r="H215" s="196">
        <v>-0.35799999999999998</v>
      </c>
      <c r="I215" s="197"/>
      <c r="J215" s="193"/>
      <c r="K215" s="193"/>
      <c r="L215" s="198"/>
      <c r="M215" s="199"/>
      <c r="N215" s="200"/>
      <c r="O215" s="200"/>
      <c r="P215" s="200"/>
      <c r="Q215" s="200"/>
      <c r="R215" s="200"/>
      <c r="S215" s="200"/>
      <c r="T215" s="201"/>
      <c r="AT215" s="202" t="s">
        <v>172</v>
      </c>
      <c r="AU215" s="202" t="s">
        <v>79</v>
      </c>
      <c r="AV215" s="11" t="s">
        <v>79</v>
      </c>
      <c r="AW215" s="11" t="s">
        <v>32</v>
      </c>
      <c r="AX215" s="11" t="s">
        <v>70</v>
      </c>
      <c r="AY215" s="202" t="s">
        <v>115</v>
      </c>
    </row>
    <row r="216" spans="2:65" s="11" customFormat="1" ht="11.25">
      <c r="B216" s="192"/>
      <c r="C216" s="193"/>
      <c r="D216" s="186" t="s">
        <v>172</v>
      </c>
      <c r="E216" s="194" t="s">
        <v>1</v>
      </c>
      <c r="F216" s="195" t="s">
        <v>352</v>
      </c>
      <c r="G216" s="193"/>
      <c r="H216" s="196">
        <v>0.12</v>
      </c>
      <c r="I216" s="197"/>
      <c r="J216" s="193"/>
      <c r="K216" s="193"/>
      <c r="L216" s="198"/>
      <c r="M216" s="199"/>
      <c r="N216" s="200"/>
      <c r="O216" s="200"/>
      <c r="P216" s="200"/>
      <c r="Q216" s="200"/>
      <c r="R216" s="200"/>
      <c r="S216" s="200"/>
      <c r="T216" s="201"/>
      <c r="AT216" s="202" t="s">
        <v>172</v>
      </c>
      <c r="AU216" s="202" t="s">
        <v>79</v>
      </c>
      <c r="AV216" s="11" t="s">
        <v>79</v>
      </c>
      <c r="AW216" s="11" t="s">
        <v>32</v>
      </c>
      <c r="AX216" s="11" t="s">
        <v>70</v>
      </c>
      <c r="AY216" s="202" t="s">
        <v>115</v>
      </c>
    </row>
    <row r="217" spans="2:65" s="11" customFormat="1" ht="11.25">
      <c r="B217" s="192"/>
      <c r="C217" s="193"/>
      <c r="D217" s="186" t="s">
        <v>172</v>
      </c>
      <c r="E217" s="194" t="s">
        <v>1</v>
      </c>
      <c r="F217" s="195" t="s">
        <v>353</v>
      </c>
      <c r="G217" s="193"/>
      <c r="H217" s="196">
        <v>-2.1999999999999999E-2</v>
      </c>
      <c r="I217" s="197"/>
      <c r="J217" s="193"/>
      <c r="K217" s="193"/>
      <c r="L217" s="198"/>
      <c r="M217" s="199"/>
      <c r="N217" s="200"/>
      <c r="O217" s="200"/>
      <c r="P217" s="200"/>
      <c r="Q217" s="200"/>
      <c r="R217" s="200"/>
      <c r="S217" s="200"/>
      <c r="T217" s="201"/>
      <c r="AT217" s="202" t="s">
        <v>172</v>
      </c>
      <c r="AU217" s="202" t="s">
        <v>79</v>
      </c>
      <c r="AV217" s="11" t="s">
        <v>79</v>
      </c>
      <c r="AW217" s="11" t="s">
        <v>32</v>
      </c>
      <c r="AX217" s="11" t="s">
        <v>70</v>
      </c>
      <c r="AY217" s="202" t="s">
        <v>115</v>
      </c>
    </row>
    <row r="218" spans="2:65" s="11" customFormat="1" ht="11.25">
      <c r="B218" s="192"/>
      <c r="C218" s="193"/>
      <c r="D218" s="186" t="s">
        <v>172</v>
      </c>
      <c r="E218" s="194" t="s">
        <v>1</v>
      </c>
      <c r="F218" s="195" t="s">
        <v>354</v>
      </c>
      <c r="G218" s="193"/>
      <c r="H218" s="196">
        <v>-0.36</v>
      </c>
      <c r="I218" s="197"/>
      <c r="J218" s="193"/>
      <c r="K218" s="193"/>
      <c r="L218" s="198"/>
      <c r="M218" s="199"/>
      <c r="N218" s="200"/>
      <c r="O218" s="200"/>
      <c r="P218" s="200"/>
      <c r="Q218" s="200"/>
      <c r="R218" s="200"/>
      <c r="S218" s="200"/>
      <c r="T218" s="201"/>
      <c r="AT218" s="202" t="s">
        <v>172</v>
      </c>
      <c r="AU218" s="202" t="s">
        <v>79</v>
      </c>
      <c r="AV218" s="11" t="s">
        <v>79</v>
      </c>
      <c r="AW218" s="11" t="s">
        <v>32</v>
      </c>
      <c r="AX218" s="11" t="s">
        <v>70</v>
      </c>
      <c r="AY218" s="202" t="s">
        <v>115</v>
      </c>
    </row>
    <row r="219" spans="2:65" s="11" customFormat="1" ht="11.25">
      <c r="B219" s="192"/>
      <c r="C219" s="193"/>
      <c r="D219" s="186" t="s">
        <v>172</v>
      </c>
      <c r="E219" s="194" t="s">
        <v>1</v>
      </c>
      <c r="F219" s="195" t="s">
        <v>355</v>
      </c>
      <c r="G219" s="193"/>
      <c r="H219" s="196">
        <v>-3.4000000000000002E-2</v>
      </c>
      <c r="I219" s="197"/>
      <c r="J219" s="193"/>
      <c r="K219" s="193"/>
      <c r="L219" s="198"/>
      <c r="M219" s="199"/>
      <c r="N219" s="200"/>
      <c r="O219" s="200"/>
      <c r="P219" s="200"/>
      <c r="Q219" s="200"/>
      <c r="R219" s="200"/>
      <c r="S219" s="200"/>
      <c r="T219" s="201"/>
      <c r="AT219" s="202" t="s">
        <v>172</v>
      </c>
      <c r="AU219" s="202" t="s">
        <v>79</v>
      </c>
      <c r="AV219" s="11" t="s">
        <v>79</v>
      </c>
      <c r="AW219" s="11" t="s">
        <v>32</v>
      </c>
      <c r="AX219" s="11" t="s">
        <v>70</v>
      </c>
      <c r="AY219" s="202" t="s">
        <v>115</v>
      </c>
    </row>
    <row r="220" spans="2:65" s="11" customFormat="1" ht="11.25">
      <c r="B220" s="192"/>
      <c r="C220" s="193"/>
      <c r="D220" s="186" t="s">
        <v>172</v>
      </c>
      <c r="E220" s="194" t="s">
        <v>1</v>
      </c>
      <c r="F220" s="195" t="s">
        <v>356</v>
      </c>
      <c r="G220" s="193"/>
      <c r="H220" s="196">
        <v>0.113</v>
      </c>
      <c r="I220" s="197"/>
      <c r="J220" s="193"/>
      <c r="K220" s="193"/>
      <c r="L220" s="198"/>
      <c r="M220" s="199"/>
      <c r="N220" s="200"/>
      <c r="O220" s="200"/>
      <c r="P220" s="200"/>
      <c r="Q220" s="200"/>
      <c r="R220" s="200"/>
      <c r="S220" s="200"/>
      <c r="T220" s="201"/>
      <c r="AT220" s="202" t="s">
        <v>172</v>
      </c>
      <c r="AU220" s="202" t="s">
        <v>79</v>
      </c>
      <c r="AV220" s="11" t="s">
        <v>79</v>
      </c>
      <c r="AW220" s="11" t="s">
        <v>32</v>
      </c>
      <c r="AX220" s="11" t="s">
        <v>70</v>
      </c>
      <c r="AY220" s="202" t="s">
        <v>115</v>
      </c>
    </row>
    <row r="221" spans="2:65" s="11" customFormat="1" ht="11.25">
      <c r="B221" s="192"/>
      <c r="C221" s="193"/>
      <c r="D221" s="186" t="s">
        <v>172</v>
      </c>
      <c r="E221" s="194" t="s">
        <v>1</v>
      </c>
      <c r="F221" s="195" t="s">
        <v>357</v>
      </c>
      <c r="G221" s="193"/>
      <c r="H221" s="196">
        <v>20.155000000000001</v>
      </c>
      <c r="I221" s="197"/>
      <c r="J221" s="193"/>
      <c r="K221" s="193"/>
      <c r="L221" s="198"/>
      <c r="M221" s="199"/>
      <c r="N221" s="200"/>
      <c r="O221" s="200"/>
      <c r="P221" s="200"/>
      <c r="Q221" s="200"/>
      <c r="R221" s="200"/>
      <c r="S221" s="200"/>
      <c r="T221" s="201"/>
      <c r="AT221" s="202" t="s">
        <v>172</v>
      </c>
      <c r="AU221" s="202" t="s">
        <v>79</v>
      </c>
      <c r="AV221" s="11" t="s">
        <v>79</v>
      </c>
      <c r="AW221" s="11" t="s">
        <v>32</v>
      </c>
      <c r="AX221" s="11" t="s">
        <v>70</v>
      </c>
      <c r="AY221" s="202" t="s">
        <v>115</v>
      </c>
    </row>
    <row r="222" spans="2:65" s="11" customFormat="1" ht="11.25">
      <c r="B222" s="192"/>
      <c r="C222" s="193"/>
      <c r="D222" s="186" t="s">
        <v>172</v>
      </c>
      <c r="E222" s="194" t="s">
        <v>1</v>
      </c>
      <c r="F222" s="195" t="s">
        <v>358</v>
      </c>
      <c r="G222" s="193"/>
      <c r="H222" s="196">
        <v>-3.5999999999999997E-2</v>
      </c>
      <c r="I222" s="197"/>
      <c r="J222" s="193"/>
      <c r="K222" s="193"/>
      <c r="L222" s="198"/>
      <c r="M222" s="199"/>
      <c r="N222" s="200"/>
      <c r="O222" s="200"/>
      <c r="P222" s="200"/>
      <c r="Q222" s="200"/>
      <c r="R222" s="200"/>
      <c r="S222" s="200"/>
      <c r="T222" s="201"/>
      <c r="AT222" s="202" t="s">
        <v>172</v>
      </c>
      <c r="AU222" s="202" t="s">
        <v>79</v>
      </c>
      <c r="AV222" s="11" t="s">
        <v>79</v>
      </c>
      <c r="AW222" s="11" t="s">
        <v>32</v>
      </c>
      <c r="AX222" s="11" t="s">
        <v>70</v>
      </c>
      <c r="AY222" s="202" t="s">
        <v>115</v>
      </c>
    </row>
    <row r="223" spans="2:65" s="11" customFormat="1" ht="11.25">
      <c r="B223" s="192"/>
      <c r="C223" s="193"/>
      <c r="D223" s="186" t="s">
        <v>172</v>
      </c>
      <c r="E223" s="194" t="s">
        <v>1</v>
      </c>
      <c r="F223" s="195" t="s">
        <v>359</v>
      </c>
      <c r="G223" s="193"/>
      <c r="H223" s="196">
        <v>-0.2</v>
      </c>
      <c r="I223" s="197"/>
      <c r="J223" s="193"/>
      <c r="K223" s="193"/>
      <c r="L223" s="198"/>
      <c r="M223" s="199"/>
      <c r="N223" s="200"/>
      <c r="O223" s="200"/>
      <c r="P223" s="200"/>
      <c r="Q223" s="200"/>
      <c r="R223" s="200"/>
      <c r="S223" s="200"/>
      <c r="T223" s="201"/>
      <c r="AT223" s="202" t="s">
        <v>172</v>
      </c>
      <c r="AU223" s="202" t="s">
        <v>79</v>
      </c>
      <c r="AV223" s="11" t="s">
        <v>79</v>
      </c>
      <c r="AW223" s="11" t="s">
        <v>32</v>
      </c>
      <c r="AX223" s="11" t="s">
        <v>70</v>
      </c>
      <c r="AY223" s="202" t="s">
        <v>115</v>
      </c>
    </row>
    <row r="224" spans="2:65" s="14" customFormat="1" ht="11.25">
      <c r="B224" s="224"/>
      <c r="C224" s="225"/>
      <c r="D224" s="186" t="s">
        <v>172</v>
      </c>
      <c r="E224" s="226" t="s">
        <v>1</v>
      </c>
      <c r="F224" s="227" t="s">
        <v>230</v>
      </c>
      <c r="G224" s="225"/>
      <c r="H224" s="228">
        <v>40.853000000000002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AT224" s="234" t="s">
        <v>172</v>
      </c>
      <c r="AU224" s="234" t="s">
        <v>79</v>
      </c>
      <c r="AV224" s="14" t="s">
        <v>132</v>
      </c>
      <c r="AW224" s="14" t="s">
        <v>32</v>
      </c>
      <c r="AX224" s="14" t="s">
        <v>70</v>
      </c>
      <c r="AY224" s="234" t="s">
        <v>115</v>
      </c>
    </row>
    <row r="225" spans="2:65" s="12" customFormat="1" ht="11.25">
      <c r="B225" s="203"/>
      <c r="C225" s="204"/>
      <c r="D225" s="186" t="s">
        <v>172</v>
      </c>
      <c r="E225" s="205" t="s">
        <v>1</v>
      </c>
      <c r="F225" s="206" t="s">
        <v>360</v>
      </c>
      <c r="G225" s="204"/>
      <c r="H225" s="205" t="s">
        <v>1</v>
      </c>
      <c r="I225" s="207"/>
      <c r="J225" s="204"/>
      <c r="K225" s="204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172</v>
      </c>
      <c r="AU225" s="212" t="s">
        <v>79</v>
      </c>
      <c r="AV225" s="12" t="s">
        <v>77</v>
      </c>
      <c r="AW225" s="12" t="s">
        <v>32</v>
      </c>
      <c r="AX225" s="12" t="s">
        <v>70</v>
      </c>
      <c r="AY225" s="212" t="s">
        <v>115</v>
      </c>
    </row>
    <row r="226" spans="2:65" s="11" customFormat="1" ht="11.25">
      <c r="B226" s="192"/>
      <c r="C226" s="193"/>
      <c r="D226" s="186" t="s">
        <v>172</v>
      </c>
      <c r="E226" s="194" t="s">
        <v>1</v>
      </c>
      <c r="F226" s="195" t="s">
        <v>275</v>
      </c>
      <c r="G226" s="193"/>
      <c r="H226" s="196">
        <v>77.17</v>
      </c>
      <c r="I226" s="197"/>
      <c r="J226" s="193"/>
      <c r="K226" s="193"/>
      <c r="L226" s="198"/>
      <c r="M226" s="199"/>
      <c r="N226" s="200"/>
      <c r="O226" s="200"/>
      <c r="P226" s="200"/>
      <c r="Q226" s="200"/>
      <c r="R226" s="200"/>
      <c r="S226" s="200"/>
      <c r="T226" s="201"/>
      <c r="AT226" s="202" t="s">
        <v>172</v>
      </c>
      <c r="AU226" s="202" t="s">
        <v>79</v>
      </c>
      <c r="AV226" s="11" t="s">
        <v>79</v>
      </c>
      <c r="AW226" s="11" t="s">
        <v>32</v>
      </c>
      <c r="AX226" s="11" t="s">
        <v>70</v>
      </c>
      <c r="AY226" s="202" t="s">
        <v>115</v>
      </c>
    </row>
    <row r="227" spans="2:65" s="13" customFormat="1" ht="11.25">
      <c r="B227" s="213"/>
      <c r="C227" s="214"/>
      <c r="D227" s="186" t="s">
        <v>172</v>
      </c>
      <c r="E227" s="215" t="s">
        <v>1</v>
      </c>
      <c r="F227" s="216" t="s">
        <v>204</v>
      </c>
      <c r="G227" s="214"/>
      <c r="H227" s="217">
        <v>118.023</v>
      </c>
      <c r="I227" s="218"/>
      <c r="J227" s="214"/>
      <c r="K227" s="214"/>
      <c r="L227" s="219"/>
      <c r="M227" s="220"/>
      <c r="N227" s="221"/>
      <c r="O227" s="221"/>
      <c r="P227" s="221"/>
      <c r="Q227" s="221"/>
      <c r="R227" s="221"/>
      <c r="S227" s="221"/>
      <c r="T227" s="222"/>
      <c r="AT227" s="223" t="s">
        <v>172</v>
      </c>
      <c r="AU227" s="223" t="s">
        <v>79</v>
      </c>
      <c r="AV227" s="13" t="s">
        <v>137</v>
      </c>
      <c r="AW227" s="13" t="s">
        <v>32</v>
      </c>
      <c r="AX227" s="13" t="s">
        <v>77</v>
      </c>
      <c r="AY227" s="223" t="s">
        <v>115</v>
      </c>
    </row>
    <row r="228" spans="2:65" s="1" customFormat="1" ht="16.5" customHeight="1">
      <c r="B228" s="33"/>
      <c r="C228" s="174" t="s">
        <v>361</v>
      </c>
      <c r="D228" s="174" t="s">
        <v>118</v>
      </c>
      <c r="E228" s="175" t="s">
        <v>362</v>
      </c>
      <c r="F228" s="176" t="s">
        <v>363</v>
      </c>
      <c r="G228" s="177" t="s">
        <v>169</v>
      </c>
      <c r="H228" s="178">
        <v>236.04599999999999</v>
      </c>
      <c r="I228" s="179"/>
      <c r="J228" s="180">
        <f>ROUND(I228*H228,2)</f>
        <v>0</v>
      </c>
      <c r="K228" s="176" t="s">
        <v>122</v>
      </c>
      <c r="L228" s="37"/>
      <c r="M228" s="181" t="s">
        <v>1</v>
      </c>
      <c r="N228" s="182" t="s">
        <v>41</v>
      </c>
      <c r="O228" s="59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16" t="s">
        <v>137</v>
      </c>
      <c r="AT228" s="16" t="s">
        <v>118</v>
      </c>
      <c r="AU228" s="16" t="s">
        <v>79</v>
      </c>
      <c r="AY228" s="16" t="s">
        <v>115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16" t="s">
        <v>77</v>
      </c>
      <c r="BK228" s="185">
        <f>ROUND(I228*H228,2)</f>
        <v>0</v>
      </c>
      <c r="BL228" s="16" t="s">
        <v>137</v>
      </c>
      <c r="BM228" s="16" t="s">
        <v>364</v>
      </c>
    </row>
    <row r="229" spans="2:65" s="1" customFormat="1" ht="11.25">
      <c r="B229" s="33"/>
      <c r="C229" s="34"/>
      <c r="D229" s="186" t="s">
        <v>125</v>
      </c>
      <c r="E229" s="34"/>
      <c r="F229" s="187" t="s">
        <v>365</v>
      </c>
      <c r="G229" s="34"/>
      <c r="H229" s="34"/>
      <c r="I229" s="102"/>
      <c r="J229" s="34"/>
      <c r="K229" s="34"/>
      <c r="L229" s="37"/>
      <c r="M229" s="188"/>
      <c r="N229" s="59"/>
      <c r="O229" s="59"/>
      <c r="P229" s="59"/>
      <c r="Q229" s="59"/>
      <c r="R229" s="59"/>
      <c r="S229" s="59"/>
      <c r="T229" s="60"/>
      <c r="AT229" s="16" t="s">
        <v>125</v>
      </c>
      <c r="AU229" s="16" t="s">
        <v>79</v>
      </c>
    </row>
    <row r="230" spans="2:65" s="11" customFormat="1" ht="11.25">
      <c r="B230" s="192"/>
      <c r="C230" s="193"/>
      <c r="D230" s="186" t="s">
        <v>172</v>
      </c>
      <c r="E230" s="194" t="s">
        <v>1</v>
      </c>
      <c r="F230" s="195" t="s">
        <v>366</v>
      </c>
      <c r="G230" s="193"/>
      <c r="H230" s="196">
        <v>236.04599999999999</v>
      </c>
      <c r="I230" s="197"/>
      <c r="J230" s="193"/>
      <c r="K230" s="193"/>
      <c r="L230" s="198"/>
      <c r="M230" s="199"/>
      <c r="N230" s="200"/>
      <c r="O230" s="200"/>
      <c r="P230" s="200"/>
      <c r="Q230" s="200"/>
      <c r="R230" s="200"/>
      <c r="S230" s="200"/>
      <c r="T230" s="201"/>
      <c r="AT230" s="202" t="s">
        <v>172</v>
      </c>
      <c r="AU230" s="202" t="s">
        <v>79</v>
      </c>
      <c r="AV230" s="11" t="s">
        <v>79</v>
      </c>
      <c r="AW230" s="11" t="s">
        <v>32</v>
      </c>
      <c r="AX230" s="11" t="s">
        <v>77</v>
      </c>
      <c r="AY230" s="202" t="s">
        <v>115</v>
      </c>
    </row>
    <row r="231" spans="2:65" s="1" customFormat="1" ht="16.5" customHeight="1">
      <c r="B231" s="33"/>
      <c r="C231" s="174" t="s">
        <v>367</v>
      </c>
      <c r="D231" s="174" t="s">
        <v>118</v>
      </c>
      <c r="E231" s="175" t="s">
        <v>368</v>
      </c>
      <c r="F231" s="176" t="s">
        <v>369</v>
      </c>
      <c r="G231" s="177" t="s">
        <v>169</v>
      </c>
      <c r="H231" s="178">
        <v>1.5760000000000001</v>
      </c>
      <c r="I231" s="179"/>
      <c r="J231" s="180">
        <f>ROUND(I231*H231,2)</f>
        <v>0</v>
      </c>
      <c r="K231" s="176" t="s">
        <v>122</v>
      </c>
      <c r="L231" s="37"/>
      <c r="M231" s="181" t="s">
        <v>1</v>
      </c>
      <c r="N231" s="182" t="s">
        <v>41</v>
      </c>
      <c r="O231" s="59"/>
      <c r="P231" s="183">
        <f>O231*H231</f>
        <v>0</v>
      </c>
      <c r="Q231" s="183">
        <v>0</v>
      </c>
      <c r="R231" s="183">
        <f>Q231*H231</f>
        <v>0</v>
      </c>
      <c r="S231" s="183">
        <v>7.5999999999999998E-2</v>
      </c>
      <c r="T231" s="184">
        <f>S231*H231</f>
        <v>0.11977600000000001</v>
      </c>
      <c r="AR231" s="16" t="s">
        <v>137</v>
      </c>
      <c r="AT231" s="16" t="s">
        <v>118</v>
      </c>
      <c r="AU231" s="16" t="s">
        <v>79</v>
      </c>
      <c r="AY231" s="16" t="s">
        <v>115</v>
      </c>
      <c r="BE231" s="185">
        <f>IF(N231="základní",J231,0)</f>
        <v>0</v>
      </c>
      <c r="BF231" s="185">
        <f>IF(N231="snížená",J231,0)</f>
        <v>0</v>
      </c>
      <c r="BG231" s="185">
        <f>IF(N231="zákl. přenesená",J231,0)</f>
        <v>0</v>
      </c>
      <c r="BH231" s="185">
        <f>IF(N231="sníž. přenesená",J231,0)</f>
        <v>0</v>
      </c>
      <c r="BI231" s="185">
        <f>IF(N231="nulová",J231,0)</f>
        <v>0</v>
      </c>
      <c r="BJ231" s="16" t="s">
        <v>77</v>
      </c>
      <c r="BK231" s="185">
        <f>ROUND(I231*H231,2)</f>
        <v>0</v>
      </c>
      <c r="BL231" s="16" t="s">
        <v>137</v>
      </c>
      <c r="BM231" s="16" t="s">
        <v>370</v>
      </c>
    </row>
    <row r="232" spans="2:65" s="1" customFormat="1" ht="11.25">
      <c r="B232" s="33"/>
      <c r="C232" s="34"/>
      <c r="D232" s="186" t="s">
        <v>125</v>
      </c>
      <c r="E232" s="34"/>
      <c r="F232" s="187" t="s">
        <v>371</v>
      </c>
      <c r="G232" s="34"/>
      <c r="H232" s="34"/>
      <c r="I232" s="102"/>
      <c r="J232" s="34"/>
      <c r="K232" s="34"/>
      <c r="L232" s="37"/>
      <c r="M232" s="188"/>
      <c r="N232" s="59"/>
      <c r="O232" s="59"/>
      <c r="P232" s="59"/>
      <c r="Q232" s="59"/>
      <c r="R232" s="59"/>
      <c r="S232" s="59"/>
      <c r="T232" s="60"/>
      <c r="AT232" s="16" t="s">
        <v>125</v>
      </c>
      <c r="AU232" s="16" t="s">
        <v>79</v>
      </c>
    </row>
    <row r="233" spans="2:65" s="11" customFormat="1" ht="11.25">
      <c r="B233" s="192"/>
      <c r="C233" s="193"/>
      <c r="D233" s="186" t="s">
        <v>172</v>
      </c>
      <c r="E233" s="194" t="s">
        <v>1</v>
      </c>
      <c r="F233" s="195" t="s">
        <v>372</v>
      </c>
      <c r="G233" s="193"/>
      <c r="H233" s="196">
        <v>1.5760000000000001</v>
      </c>
      <c r="I233" s="197"/>
      <c r="J233" s="193"/>
      <c r="K233" s="193"/>
      <c r="L233" s="198"/>
      <c r="M233" s="199"/>
      <c r="N233" s="200"/>
      <c r="O233" s="200"/>
      <c r="P233" s="200"/>
      <c r="Q233" s="200"/>
      <c r="R233" s="200"/>
      <c r="S233" s="200"/>
      <c r="T233" s="201"/>
      <c r="AT233" s="202" t="s">
        <v>172</v>
      </c>
      <c r="AU233" s="202" t="s">
        <v>79</v>
      </c>
      <c r="AV233" s="11" t="s">
        <v>79</v>
      </c>
      <c r="AW233" s="11" t="s">
        <v>32</v>
      </c>
      <c r="AX233" s="11" t="s">
        <v>77</v>
      </c>
      <c r="AY233" s="202" t="s">
        <v>115</v>
      </c>
    </row>
    <row r="234" spans="2:65" s="1" customFormat="1" ht="16.5" customHeight="1">
      <c r="B234" s="33"/>
      <c r="C234" s="174" t="s">
        <v>373</v>
      </c>
      <c r="D234" s="174" t="s">
        <v>118</v>
      </c>
      <c r="E234" s="175" t="s">
        <v>374</v>
      </c>
      <c r="F234" s="176" t="s">
        <v>375</v>
      </c>
      <c r="G234" s="177" t="s">
        <v>295</v>
      </c>
      <c r="H234" s="178">
        <v>5.86</v>
      </c>
      <c r="I234" s="179"/>
      <c r="J234" s="180">
        <f>ROUND(I234*H234,2)</f>
        <v>0</v>
      </c>
      <c r="K234" s="176" t="s">
        <v>122</v>
      </c>
      <c r="L234" s="37"/>
      <c r="M234" s="181" t="s">
        <v>1</v>
      </c>
      <c r="N234" s="182" t="s">
        <v>41</v>
      </c>
      <c r="O234" s="59"/>
      <c r="P234" s="183">
        <f>O234*H234</f>
        <v>0</v>
      </c>
      <c r="Q234" s="183">
        <v>8.0000000000000007E-5</v>
      </c>
      <c r="R234" s="183">
        <f>Q234*H234</f>
        <v>4.6880000000000007E-4</v>
      </c>
      <c r="S234" s="183">
        <v>0</v>
      </c>
      <c r="T234" s="184">
        <f>S234*H234</f>
        <v>0</v>
      </c>
      <c r="AR234" s="16" t="s">
        <v>137</v>
      </c>
      <c r="AT234" s="16" t="s">
        <v>118</v>
      </c>
      <c r="AU234" s="16" t="s">
        <v>79</v>
      </c>
      <c r="AY234" s="16" t="s">
        <v>115</v>
      </c>
      <c r="BE234" s="185">
        <f>IF(N234="základní",J234,0)</f>
        <v>0</v>
      </c>
      <c r="BF234" s="185">
        <f>IF(N234="snížená",J234,0)</f>
        <v>0</v>
      </c>
      <c r="BG234" s="185">
        <f>IF(N234="zákl. přenesená",J234,0)</f>
        <v>0</v>
      </c>
      <c r="BH234" s="185">
        <f>IF(N234="sníž. přenesená",J234,0)</f>
        <v>0</v>
      </c>
      <c r="BI234" s="185">
        <f>IF(N234="nulová",J234,0)</f>
        <v>0</v>
      </c>
      <c r="BJ234" s="16" t="s">
        <v>77</v>
      </c>
      <c r="BK234" s="185">
        <f>ROUND(I234*H234,2)</f>
        <v>0</v>
      </c>
      <c r="BL234" s="16" t="s">
        <v>137</v>
      </c>
      <c r="BM234" s="16" t="s">
        <v>376</v>
      </c>
    </row>
    <row r="235" spans="2:65" s="1" customFormat="1" ht="11.25">
      <c r="B235" s="33"/>
      <c r="C235" s="34"/>
      <c r="D235" s="186" t="s">
        <v>125</v>
      </c>
      <c r="E235" s="34"/>
      <c r="F235" s="187" t="s">
        <v>377</v>
      </c>
      <c r="G235" s="34"/>
      <c r="H235" s="34"/>
      <c r="I235" s="102"/>
      <c r="J235" s="34"/>
      <c r="K235" s="34"/>
      <c r="L235" s="37"/>
      <c r="M235" s="188"/>
      <c r="N235" s="59"/>
      <c r="O235" s="59"/>
      <c r="P235" s="59"/>
      <c r="Q235" s="59"/>
      <c r="R235" s="59"/>
      <c r="S235" s="59"/>
      <c r="T235" s="60"/>
      <c r="AT235" s="16" t="s">
        <v>125</v>
      </c>
      <c r="AU235" s="16" t="s">
        <v>79</v>
      </c>
    </row>
    <row r="236" spans="2:65" s="12" customFormat="1" ht="11.25">
      <c r="B236" s="203"/>
      <c r="C236" s="204"/>
      <c r="D236" s="186" t="s">
        <v>172</v>
      </c>
      <c r="E236" s="205" t="s">
        <v>1</v>
      </c>
      <c r="F236" s="206" t="s">
        <v>378</v>
      </c>
      <c r="G236" s="204"/>
      <c r="H236" s="205" t="s">
        <v>1</v>
      </c>
      <c r="I236" s="207"/>
      <c r="J236" s="204"/>
      <c r="K236" s="204"/>
      <c r="L236" s="208"/>
      <c r="M236" s="209"/>
      <c r="N236" s="210"/>
      <c r="O236" s="210"/>
      <c r="P236" s="210"/>
      <c r="Q236" s="210"/>
      <c r="R236" s="210"/>
      <c r="S236" s="210"/>
      <c r="T236" s="211"/>
      <c r="AT236" s="212" t="s">
        <v>172</v>
      </c>
      <c r="AU236" s="212" t="s">
        <v>79</v>
      </c>
      <c r="AV236" s="12" t="s">
        <v>77</v>
      </c>
      <c r="AW236" s="12" t="s">
        <v>32</v>
      </c>
      <c r="AX236" s="12" t="s">
        <v>70</v>
      </c>
      <c r="AY236" s="212" t="s">
        <v>115</v>
      </c>
    </row>
    <row r="237" spans="2:65" s="11" customFormat="1" ht="11.25">
      <c r="B237" s="192"/>
      <c r="C237" s="193"/>
      <c r="D237" s="186" t="s">
        <v>172</v>
      </c>
      <c r="E237" s="194" t="s">
        <v>1</v>
      </c>
      <c r="F237" s="195" t="s">
        <v>379</v>
      </c>
      <c r="G237" s="193"/>
      <c r="H237" s="196">
        <v>5.86</v>
      </c>
      <c r="I237" s="197"/>
      <c r="J237" s="193"/>
      <c r="K237" s="193"/>
      <c r="L237" s="198"/>
      <c r="M237" s="199"/>
      <c r="N237" s="200"/>
      <c r="O237" s="200"/>
      <c r="P237" s="200"/>
      <c r="Q237" s="200"/>
      <c r="R237" s="200"/>
      <c r="S237" s="200"/>
      <c r="T237" s="201"/>
      <c r="AT237" s="202" t="s">
        <v>172</v>
      </c>
      <c r="AU237" s="202" t="s">
        <v>79</v>
      </c>
      <c r="AV237" s="11" t="s">
        <v>79</v>
      </c>
      <c r="AW237" s="11" t="s">
        <v>32</v>
      </c>
      <c r="AX237" s="11" t="s">
        <v>77</v>
      </c>
      <c r="AY237" s="202" t="s">
        <v>115</v>
      </c>
    </row>
    <row r="238" spans="2:65" s="1" customFormat="1" ht="16.5" customHeight="1">
      <c r="B238" s="33"/>
      <c r="C238" s="174" t="s">
        <v>380</v>
      </c>
      <c r="D238" s="174" t="s">
        <v>118</v>
      </c>
      <c r="E238" s="175" t="s">
        <v>381</v>
      </c>
      <c r="F238" s="176" t="s">
        <v>382</v>
      </c>
      <c r="G238" s="177" t="s">
        <v>169</v>
      </c>
      <c r="H238" s="178">
        <v>1.804</v>
      </c>
      <c r="I238" s="179"/>
      <c r="J238" s="180">
        <f>ROUND(I238*H238,2)</f>
        <v>0</v>
      </c>
      <c r="K238" s="176" t="s">
        <v>122</v>
      </c>
      <c r="L238" s="37"/>
      <c r="M238" s="181" t="s">
        <v>1</v>
      </c>
      <c r="N238" s="182" t="s">
        <v>41</v>
      </c>
      <c r="O238" s="59"/>
      <c r="P238" s="183">
        <f>O238*H238</f>
        <v>0</v>
      </c>
      <c r="Q238" s="183">
        <v>0</v>
      </c>
      <c r="R238" s="183">
        <f>Q238*H238</f>
        <v>0</v>
      </c>
      <c r="S238" s="183">
        <v>0.36499999999999999</v>
      </c>
      <c r="T238" s="184">
        <f>S238*H238</f>
        <v>0.65846000000000005</v>
      </c>
      <c r="AR238" s="16" t="s">
        <v>137</v>
      </c>
      <c r="AT238" s="16" t="s">
        <v>118</v>
      </c>
      <c r="AU238" s="16" t="s">
        <v>79</v>
      </c>
      <c r="AY238" s="16" t="s">
        <v>115</v>
      </c>
      <c r="BE238" s="185">
        <f>IF(N238="základní",J238,0)</f>
        <v>0</v>
      </c>
      <c r="BF238" s="185">
        <f>IF(N238="snížená",J238,0)</f>
        <v>0</v>
      </c>
      <c r="BG238" s="185">
        <f>IF(N238="zákl. přenesená",J238,0)</f>
        <v>0</v>
      </c>
      <c r="BH238" s="185">
        <f>IF(N238="sníž. přenesená",J238,0)</f>
        <v>0</v>
      </c>
      <c r="BI238" s="185">
        <f>IF(N238="nulová",J238,0)</f>
        <v>0</v>
      </c>
      <c r="BJ238" s="16" t="s">
        <v>77</v>
      </c>
      <c r="BK238" s="185">
        <f>ROUND(I238*H238,2)</f>
        <v>0</v>
      </c>
      <c r="BL238" s="16" t="s">
        <v>137</v>
      </c>
      <c r="BM238" s="16" t="s">
        <v>383</v>
      </c>
    </row>
    <row r="239" spans="2:65" s="1" customFormat="1" ht="11.25">
      <c r="B239" s="33"/>
      <c r="C239" s="34"/>
      <c r="D239" s="186" t="s">
        <v>125</v>
      </c>
      <c r="E239" s="34"/>
      <c r="F239" s="187" t="s">
        <v>384</v>
      </c>
      <c r="G239" s="34"/>
      <c r="H239" s="34"/>
      <c r="I239" s="102"/>
      <c r="J239" s="34"/>
      <c r="K239" s="34"/>
      <c r="L239" s="37"/>
      <c r="M239" s="188"/>
      <c r="N239" s="59"/>
      <c r="O239" s="59"/>
      <c r="P239" s="59"/>
      <c r="Q239" s="59"/>
      <c r="R239" s="59"/>
      <c r="S239" s="59"/>
      <c r="T239" s="60"/>
      <c r="AT239" s="16" t="s">
        <v>125</v>
      </c>
      <c r="AU239" s="16" t="s">
        <v>79</v>
      </c>
    </row>
    <row r="240" spans="2:65" s="12" customFormat="1" ht="11.25">
      <c r="B240" s="203"/>
      <c r="C240" s="204"/>
      <c r="D240" s="186" t="s">
        <v>172</v>
      </c>
      <c r="E240" s="205" t="s">
        <v>1</v>
      </c>
      <c r="F240" s="206" t="s">
        <v>385</v>
      </c>
      <c r="G240" s="204"/>
      <c r="H240" s="205" t="s">
        <v>1</v>
      </c>
      <c r="I240" s="207"/>
      <c r="J240" s="204"/>
      <c r="K240" s="204"/>
      <c r="L240" s="208"/>
      <c r="M240" s="209"/>
      <c r="N240" s="210"/>
      <c r="O240" s="210"/>
      <c r="P240" s="210"/>
      <c r="Q240" s="210"/>
      <c r="R240" s="210"/>
      <c r="S240" s="210"/>
      <c r="T240" s="211"/>
      <c r="AT240" s="212" t="s">
        <v>172</v>
      </c>
      <c r="AU240" s="212" t="s">
        <v>79</v>
      </c>
      <c r="AV240" s="12" t="s">
        <v>77</v>
      </c>
      <c r="AW240" s="12" t="s">
        <v>32</v>
      </c>
      <c r="AX240" s="12" t="s">
        <v>70</v>
      </c>
      <c r="AY240" s="212" t="s">
        <v>115</v>
      </c>
    </row>
    <row r="241" spans="2:65" s="11" customFormat="1" ht="11.25">
      <c r="B241" s="192"/>
      <c r="C241" s="193"/>
      <c r="D241" s="186" t="s">
        <v>172</v>
      </c>
      <c r="E241" s="194" t="s">
        <v>1</v>
      </c>
      <c r="F241" s="195" t="s">
        <v>173</v>
      </c>
      <c r="G241" s="193"/>
      <c r="H241" s="196">
        <v>1.804</v>
      </c>
      <c r="I241" s="197"/>
      <c r="J241" s="193"/>
      <c r="K241" s="193"/>
      <c r="L241" s="198"/>
      <c r="M241" s="199"/>
      <c r="N241" s="200"/>
      <c r="O241" s="200"/>
      <c r="P241" s="200"/>
      <c r="Q241" s="200"/>
      <c r="R241" s="200"/>
      <c r="S241" s="200"/>
      <c r="T241" s="201"/>
      <c r="AT241" s="202" t="s">
        <v>172</v>
      </c>
      <c r="AU241" s="202" t="s">
        <v>79</v>
      </c>
      <c r="AV241" s="11" t="s">
        <v>79</v>
      </c>
      <c r="AW241" s="11" t="s">
        <v>32</v>
      </c>
      <c r="AX241" s="11" t="s">
        <v>77</v>
      </c>
      <c r="AY241" s="202" t="s">
        <v>115</v>
      </c>
    </row>
    <row r="242" spans="2:65" s="1" customFormat="1" ht="16.5" customHeight="1">
      <c r="B242" s="33"/>
      <c r="C242" s="174" t="s">
        <v>386</v>
      </c>
      <c r="D242" s="174" t="s">
        <v>118</v>
      </c>
      <c r="E242" s="175" t="s">
        <v>387</v>
      </c>
      <c r="F242" s="176" t="s">
        <v>388</v>
      </c>
      <c r="G242" s="177" t="s">
        <v>169</v>
      </c>
      <c r="H242" s="178">
        <v>12.09</v>
      </c>
      <c r="I242" s="179"/>
      <c r="J242" s="180">
        <f>ROUND(I242*H242,2)</f>
        <v>0</v>
      </c>
      <c r="K242" s="176" t="s">
        <v>122</v>
      </c>
      <c r="L242" s="37"/>
      <c r="M242" s="181" t="s">
        <v>1</v>
      </c>
      <c r="N242" s="182" t="s">
        <v>41</v>
      </c>
      <c r="O242" s="59"/>
      <c r="P242" s="183">
        <f>O242*H242</f>
        <v>0</v>
      </c>
      <c r="Q242" s="183">
        <v>0</v>
      </c>
      <c r="R242" s="183">
        <f>Q242*H242</f>
        <v>0</v>
      </c>
      <c r="S242" s="183">
        <v>6.8000000000000005E-2</v>
      </c>
      <c r="T242" s="184">
        <f>S242*H242</f>
        <v>0.82212000000000007</v>
      </c>
      <c r="AR242" s="16" t="s">
        <v>137</v>
      </c>
      <c r="AT242" s="16" t="s">
        <v>118</v>
      </c>
      <c r="AU242" s="16" t="s">
        <v>79</v>
      </c>
      <c r="AY242" s="16" t="s">
        <v>115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16" t="s">
        <v>77</v>
      </c>
      <c r="BK242" s="185">
        <f>ROUND(I242*H242,2)</f>
        <v>0</v>
      </c>
      <c r="BL242" s="16" t="s">
        <v>137</v>
      </c>
      <c r="BM242" s="16" t="s">
        <v>389</v>
      </c>
    </row>
    <row r="243" spans="2:65" s="1" customFormat="1" ht="11.25">
      <c r="B243" s="33"/>
      <c r="C243" s="34"/>
      <c r="D243" s="186" t="s">
        <v>125</v>
      </c>
      <c r="E243" s="34"/>
      <c r="F243" s="187" t="s">
        <v>390</v>
      </c>
      <c r="G243" s="34"/>
      <c r="H243" s="34"/>
      <c r="I243" s="102"/>
      <c r="J243" s="34"/>
      <c r="K243" s="34"/>
      <c r="L243" s="37"/>
      <c r="M243" s="188"/>
      <c r="N243" s="59"/>
      <c r="O243" s="59"/>
      <c r="P243" s="59"/>
      <c r="Q243" s="59"/>
      <c r="R243" s="59"/>
      <c r="S243" s="59"/>
      <c r="T243" s="60"/>
      <c r="AT243" s="16" t="s">
        <v>125</v>
      </c>
      <c r="AU243" s="16" t="s">
        <v>79</v>
      </c>
    </row>
    <row r="244" spans="2:65" s="11" customFormat="1" ht="11.25">
      <c r="B244" s="192"/>
      <c r="C244" s="193"/>
      <c r="D244" s="186" t="s">
        <v>172</v>
      </c>
      <c r="E244" s="194" t="s">
        <v>1</v>
      </c>
      <c r="F244" s="195" t="s">
        <v>391</v>
      </c>
      <c r="G244" s="193"/>
      <c r="H244" s="196">
        <v>12.09</v>
      </c>
      <c r="I244" s="197"/>
      <c r="J244" s="193"/>
      <c r="K244" s="193"/>
      <c r="L244" s="198"/>
      <c r="M244" s="199"/>
      <c r="N244" s="200"/>
      <c r="O244" s="200"/>
      <c r="P244" s="200"/>
      <c r="Q244" s="200"/>
      <c r="R244" s="200"/>
      <c r="S244" s="200"/>
      <c r="T244" s="201"/>
      <c r="AT244" s="202" t="s">
        <v>172</v>
      </c>
      <c r="AU244" s="202" t="s">
        <v>79</v>
      </c>
      <c r="AV244" s="11" t="s">
        <v>79</v>
      </c>
      <c r="AW244" s="11" t="s">
        <v>32</v>
      </c>
      <c r="AX244" s="11" t="s">
        <v>77</v>
      </c>
      <c r="AY244" s="202" t="s">
        <v>115</v>
      </c>
    </row>
    <row r="245" spans="2:65" s="1" customFormat="1" ht="16.5" customHeight="1">
      <c r="B245" s="33"/>
      <c r="C245" s="174" t="s">
        <v>392</v>
      </c>
      <c r="D245" s="174" t="s">
        <v>118</v>
      </c>
      <c r="E245" s="175" t="s">
        <v>393</v>
      </c>
      <c r="F245" s="176" t="s">
        <v>394</v>
      </c>
      <c r="G245" s="177" t="s">
        <v>295</v>
      </c>
      <c r="H245" s="178">
        <v>3</v>
      </c>
      <c r="I245" s="179"/>
      <c r="J245" s="180">
        <f>ROUND(I245*H245,2)</f>
        <v>0</v>
      </c>
      <c r="K245" s="176" t="s">
        <v>122</v>
      </c>
      <c r="L245" s="37"/>
      <c r="M245" s="181" t="s">
        <v>1</v>
      </c>
      <c r="N245" s="182" t="s">
        <v>41</v>
      </c>
      <c r="O245" s="59"/>
      <c r="P245" s="183">
        <f>O245*H245</f>
        <v>0</v>
      </c>
      <c r="Q245" s="183">
        <v>2.9E-4</v>
      </c>
      <c r="R245" s="183">
        <f>Q245*H245</f>
        <v>8.7000000000000001E-4</v>
      </c>
      <c r="S245" s="183">
        <v>0</v>
      </c>
      <c r="T245" s="184">
        <f>S245*H245</f>
        <v>0</v>
      </c>
      <c r="AR245" s="16" t="s">
        <v>137</v>
      </c>
      <c r="AT245" s="16" t="s">
        <v>118</v>
      </c>
      <c r="AU245" s="16" t="s">
        <v>79</v>
      </c>
      <c r="AY245" s="16" t="s">
        <v>115</v>
      </c>
      <c r="BE245" s="185">
        <f>IF(N245="základní",J245,0)</f>
        <v>0</v>
      </c>
      <c r="BF245" s="185">
        <f>IF(N245="snížená",J245,0)</f>
        <v>0</v>
      </c>
      <c r="BG245" s="185">
        <f>IF(N245="zákl. přenesená",J245,0)</f>
        <v>0</v>
      </c>
      <c r="BH245" s="185">
        <f>IF(N245="sníž. přenesená",J245,0)</f>
        <v>0</v>
      </c>
      <c r="BI245" s="185">
        <f>IF(N245="nulová",J245,0)</f>
        <v>0</v>
      </c>
      <c r="BJ245" s="16" t="s">
        <v>77</v>
      </c>
      <c r="BK245" s="185">
        <f>ROUND(I245*H245,2)</f>
        <v>0</v>
      </c>
      <c r="BL245" s="16" t="s">
        <v>137</v>
      </c>
      <c r="BM245" s="16" t="s">
        <v>395</v>
      </c>
    </row>
    <row r="246" spans="2:65" s="1" customFormat="1" ht="11.25">
      <c r="B246" s="33"/>
      <c r="C246" s="34"/>
      <c r="D246" s="186" t="s">
        <v>125</v>
      </c>
      <c r="E246" s="34"/>
      <c r="F246" s="187" t="s">
        <v>396</v>
      </c>
      <c r="G246" s="34"/>
      <c r="H246" s="34"/>
      <c r="I246" s="102"/>
      <c r="J246" s="34"/>
      <c r="K246" s="34"/>
      <c r="L246" s="37"/>
      <c r="M246" s="188"/>
      <c r="N246" s="59"/>
      <c r="O246" s="59"/>
      <c r="P246" s="59"/>
      <c r="Q246" s="59"/>
      <c r="R246" s="59"/>
      <c r="S246" s="59"/>
      <c r="T246" s="60"/>
      <c r="AT246" s="16" t="s">
        <v>125</v>
      </c>
      <c r="AU246" s="16" t="s">
        <v>79</v>
      </c>
    </row>
    <row r="247" spans="2:65" s="11" customFormat="1" ht="11.25">
      <c r="B247" s="192"/>
      <c r="C247" s="193"/>
      <c r="D247" s="186" t="s">
        <v>172</v>
      </c>
      <c r="E247" s="194" t="s">
        <v>1</v>
      </c>
      <c r="F247" s="195" t="s">
        <v>397</v>
      </c>
      <c r="G247" s="193"/>
      <c r="H247" s="196">
        <v>3</v>
      </c>
      <c r="I247" s="197"/>
      <c r="J247" s="193"/>
      <c r="K247" s="193"/>
      <c r="L247" s="198"/>
      <c r="M247" s="199"/>
      <c r="N247" s="200"/>
      <c r="O247" s="200"/>
      <c r="P247" s="200"/>
      <c r="Q247" s="200"/>
      <c r="R247" s="200"/>
      <c r="S247" s="200"/>
      <c r="T247" s="201"/>
      <c r="AT247" s="202" t="s">
        <v>172</v>
      </c>
      <c r="AU247" s="202" t="s">
        <v>79</v>
      </c>
      <c r="AV247" s="11" t="s">
        <v>79</v>
      </c>
      <c r="AW247" s="11" t="s">
        <v>32</v>
      </c>
      <c r="AX247" s="11" t="s">
        <v>77</v>
      </c>
      <c r="AY247" s="202" t="s">
        <v>115</v>
      </c>
    </row>
    <row r="248" spans="2:65" s="1" customFormat="1" ht="16.5" customHeight="1">
      <c r="B248" s="33"/>
      <c r="C248" s="235" t="s">
        <v>398</v>
      </c>
      <c r="D248" s="235" t="s">
        <v>317</v>
      </c>
      <c r="E248" s="236" t="s">
        <v>399</v>
      </c>
      <c r="F248" s="237" t="s">
        <v>400</v>
      </c>
      <c r="G248" s="238" t="s">
        <v>401</v>
      </c>
      <c r="H248" s="239">
        <v>2E-3</v>
      </c>
      <c r="I248" s="240"/>
      <c r="J248" s="241">
        <f>ROUND(I248*H248,2)</f>
        <v>0</v>
      </c>
      <c r="K248" s="237" t="s">
        <v>122</v>
      </c>
      <c r="L248" s="242"/>
      <c r="M248" s="243" t="s">
        <v>1</v>
      </c>
      <c r="N248" s="244" t="s">
        <v>41</v>
      </c>
      <c r="O248" s="59"/>
      <c r="P248" s="183">
        <f>O248*H248</f>
        <v>0</v>
      </c>
      <c r="Q248" s="183">
        <v>1</v>
      </c>
      <c r="R248" s="183">
        <f>Q248*H248</f>
        <v>2E-3</v>
      </c>
      <c r="S248" s="183">
        <v>0</v>
      </c>
      <c r="T248" s="184">
        <f>S248*H248</f>
        <v>0</v>
      </c>
      <c r="AR248" s="16" t="s">
        <v>222</v>
      </c>
      <c r="AT248" s="16" t="s">
        <v>317</v>
      </c>
      <c r="AU248" s="16" t="s">
        <v>79</v>
      </c>
      <c r="AY248" s="16" t="s">
        <v>115</v>
      </c>
      <c r="BE248" s="185">
        <f>IF(N248="základní",J248,0)</f>
        <v>0</v>
      </c>
      <c r="BF248" s="185">
        <f>IF(N248="snížená",J248,0)</f>
        <v>0</v>
      </c>
      <c r="BG248" s="185">
        <f>IF(N248="zákl. přenesená",J248,0)</f>
        <v>0</v>
      </c>
      <c r="BH248" s="185">
        <f>IF(N248="sníž. přenesená",J248,0)</f>
        <v>0</v>
      </c>
      <c r="BI248" s="185">
        <f>IF(N248="nulová",J248,0)</f>
        <v>0</v>
      </c>
      <c r="BJ248" s="16" t="s">
        <v>77</v>
      </c>
      <c r="BK248" s="185">
        <f>ROUND(I248*H248,2)</f>
        <v>0</v>
      </c>
      <c r="BL248" s="16" t="s">
        <v>137</v>
      </c>
      <c r="BM248" s="16" t="s">
        <v>402</v>
      </c>
    </row>
    <row r="249" spans="2:65" s="1" customFormat="1" ht="11.25">
      <c r="B249" s="33"/>
      <c r="C249" s="34"/>
      <c r="D249" s="186" t="s">
        <v>125</v>
      </c>
      <c r="E249" s="34"/>
      <c r="F249" s="187" t="s">
        <v>400</v>
      </c>
      <c r="G249" s="34"/>
      <c r="H249" s="34"/>
      <c r="I249" s="102"/>
      <c r="J249" s="34"/>
      <c r="K249" s="34"/>
      <c r="L249" s="37"/>
      <c r="M249" s="188"/>
      <c r="N249" s="59"/>
      <c r="O249" s="59"/>
      <c r="P249" s="59"/>
      <c r="Q249" s="59"/>
      <c r="R249" s="59"/>
      <c r="S249" s="59"/>
      <c r="T249" s="60"/>
      <c r="AT249" s="16" t="s">
        <v>125</v>
      </c>
      <c r="AU249" s="16" t="s">
        <v>79</v>
      </c>
    </row>
    <row r="250" spans="2:65" s="11" customFormat="1" ht="11.25">
      <c r="B250" s="192"/>
      <c r="C250" s="193"/>
      <c r="D250" s="186" t="s">
        <v>172</v>
      </c>
      <c r="E250" s="194" t="s">
        <v>1</v>
      </c>
      <c r="F250" s="195" t="s">
        <v>403</v>
      </c>
      <c r="G250" s="193"/>
      <c r="H250" s="196">
        <v>1E-3</v>
      </c>
      <c r="I250" s="197"/>
      <c r="J250" s="193"/>
      <c r="K250" s="193"/>
      <c r="L250" s="198"/>
      <c r="M250" s="199"/>
      <c r="N250" s="200"/>
      <c r="O250" s="200"/>
      <c r="P250" s="200"/>
      <c r="Q250" s="200"/>
      <c r="R250" s="200"/>
      <c r="S250" s="200"/>
      <c r="T250" s="201"/>
      <c r="AT250" s="202" t="s">
        <v>172</v>
      </c>
      <c r="AU250" s="202" t="s">
        <v>79</v>
      </c>
      <c r="AV250" s="11" t="s">
        <v>79</v>
      </c>
      <c r="AW250" s="11" t="s">
        <v>32</v>
      </c>
      <c r="AX250" s="11" t="s">
        <v>77</v>
      </c>
      <c r="AY250" s="202" t="s">
        <v>115</v>
      </c>
    </row>
    <row r="251" spans="2:65" s="11" customFormat="1" ht="11.25">
      <c r="B251" s="192"/>
      <c r="C251" s="193"/>
      <c r="D251" s="186" t="s">
        <v>172</v>
      </c>
      <c r="E251" s="193"/>
      <c r="F251" s="195" t="s">
        <v>404</v>
      </c>
      <c r="G251" s="193"/>
      <c r="H251" s="196">
        <v>2E-3</v>
      </c>
      <c r="I251" s="197"/>
      <c r="J251" s="193"/>
      <c r="K251" s="193"/>
      <c r="L251" s="198"/>
      <c r="M251" s="199"/>
      <c r="N251" s="200"/>
      <c r="O251" s="200"/>
      <c r="P251" s="200"/>
      <c r="Q251" s="200"/>
      <c r="R251" s="200"/>
      <c r="S251" s="200"/>
      <c r="T251" s="201"/>
      <c r="AT251" s="202" t="s">
        <v>172</v>
      </c>
      <c r="AU251" s="202" t="s">
        <v>79</v>
      </c>
      <c r="AV251" s="11" t="s">
        <v>79</v>
      </c>
      <c r="AW251" s="11" t="s">
        <v>4</v>
      </c>
      <c r="AX251" s="11" t="s">
        <v>77</v>
      </c>
      <c r="AY251" s="202" t="s">
        <v>115</v>
      </c>
    </row>
    <row r="252" spans="2:65" s="1" customFormat="1" ht="16.5" customHeight="1">
      <c r="B252" s="33"/>
      <c r="C252" s="174" t="s">
        <v>405</v>
      </c>
      <c r="D252" s="174" t="s">
        <v>118</v>
      </c>
      <c r="E252" s="175" t="s">
        <v>406</v>
      </c>
      <c r="F252" s="176" t="s">
        <v>407</v>
      </c>
      <c r="G252" s="177" t="s">
        <v>169</v>
      </c>
      <c r="H252" s="178">
        <v>125.496</v>
      </c>
      <c r="I252" s="179"/>
      <c r="J252" s="180">
        <f>ROUND(I252*H252,2)</f>
        <v>0</v>
      </c>
      <c r="K252" s="176" t="s">
        <v>122</v>
      </c>
      <c r="L252" s="37"/>
      <c r="M252" s="181" t="s">
        <v>1</v>
      </c>
      <c r="N252" s="182" t="s">
        <v>41</v>
      </c>
      <c r="O252" s="59"/>
      <c r="P252" s="183">
        <f>O252*H252</f>
        <v>0</v>
      </c>
      <c r="Q252" s="183">
        <v>1.2999999999999999E-4</v>
      </c>
      <c r="R252" s="183">
        <f>Q252*H252</f>
        <v>1.6314479999999999E-2</v>
      </c>
      <c r="S252" s="183">
        <v>0</v>
      </c>
      <c r="T252" s="184">
        <f>S252*H252</f>
        <v>0</v>
      </c>
      <c r="AR252" s="16" t="s">
        <v>137</v>
      </c>
      <c r="AT252" s="16" t="s">
        <v>118</v>
      </c>
      <c r="AU252" s="16" t="s">
        <v>79</v>
      </c>
      <c r="AY252" s="16" t="s">
        <v>115</v>
      </c>
      <c r="BE252" s="185">
        <f>IF(N252="základní",J252,0)</f>
        <v>0</v>
      </c>
      <c r="BF252" s="185">
        <f>IF(N252="snížená",J252,0)</f>
        <v>0</v>
      </c>
      <c r="BG252" s="185">
        <f>IF(N252="zákl. přenesená",J252,0)</f>
        <v>0</v>
      </c>
      <c r="BH252" s="185">
        <f>IF(N252="sníž. přenesená",J252,0)</f>
        <v>0</v>
      </c>
      <c r="BI252" s="185">
        <f>IF(N252="nulová",J252,0)</f>
        <v>0</v>
      </c>
      <c r="BJ252" s="16" t="s">
        <v>77</v>
      </c>
      <c r="BK252" s="185">
        <f>ROUND(I252*H252,2)</f>
        <v>0</v>
      </c>
      <c r="BL252" s="16" t="s">
        <v>137</v>
      </c>
      <c r="BM252" s="16" t="s">
        <v>408</v>
      </c>
    </row>
    <row r="253" spans="2:65" s="1" customFormat="1" ht="11.25">
      <c r="B253" s="33"/>
      <c r="C253" s="34"/>
      <c r="D253" s="186" t="s">
        <v>125</v>
      </c>
      <c r="E253" s="34"/>
      <c r="F253" s="187" t="s">
        <v>409</v>
      </c>
      <c r="G253" s="34"/>
      <c r="H253" s="34"/>
      <c r="I253" s="102"/>
      <c r="J253" s="34"/>
      <c r="K253" s="34"/>
      <c r="L253" s="37"/>
      <c r="M253" s="188"/>
      <c r="N253" s="59"/>
      <c r="O253" s="59"/>
      <c r="P253" s="59"/>
      <c r="Q253" s="59"/>
      <c r="R253" s="59"/>
      <c r="S253" s="59"/>
      <c r="T253" s="60"/>
      <c r="AT253" s="16" t="s">
        <v>125</v>
      </c>
      <c r="AU253" s="16" t="s">
        <v>79</v>
      </c>
    </row>
    <row r="254" spans="2:65" s="1" customFormat="1" ht="16.5" customHeight="1">
      <c r="B254" s="33"/>
      <c r="C254" s="174" t="s">
        <v>410</v>
      </c>
      <c r="D254" s="174" t="s">
        <v>118</v>
      </c>
      <c r="E254" s="175" t="s">
        <v>411</v>
      </c>
      <c r="F254" s="176" t="s">
        <v>412</v>
      </c>
      <c r="G254" s="177" t="s">
        <v>169</v>
      </c>
      <c r="H254" s="178">
        <v>125.496</v>
      </c>
      <c r="I254" s="179"/>
      <c r="J254" s="180">
        <f>ROUND(I254*H254,2)</f>
        <v>0</v>
      </c>
      <c r="K254" s="176" t="s">
        <v>122</v>
      </c>
      <c r="L254" s="37"/>
      <c r="M254" s="181" t="s">
        <v>1</v>
      </c>
      <c r="N254" s="182" t="s">
        <v>41</v>
      </c>
      <c r="O254" s="59"/>
      <c r="P254" s="183">
        <f>O254*H254</f>
        <v>0</v>
      </c>
      <c r="Q254" s="183">
        <v>4.0000000000000003E-5</v>
      </c>
      <c r="R254" s="183">
        <f>Q254*H254</f>
        <v>5.0198400000000002E-3</v>
      </c>
      <c r="S254" s="183">
        <v>0</v>
      </c>
      <c r="T254" s="184">
        <f>S254*H254</f>
        <v>0</v>
      </c>
      <c r="AR254" s="16" t="s">
        <v>137</v>
      </c>
      <c r="AT254" s="16" t="s">
        <v>118</v>
      </c>
      <c r="AU254" s="16" t="s">
        <v>79</v>
      </c>
      <c r="AY254" s="16" t="s">
        <v>115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16" t="s">
        <v>77</v>
      </c>
      <c r="BK254" s="185">
        <f>ROUND(I254*H254,2)</f>
        <v>0</v>
      </c>
      <c r="BL254" s="16" t="s">
        <v>137</v>
      </c>
      <c r="BM254" s="16" t="s">
        <v>413</v>
      </c>
    </row>
    <row r="255" spans="2:65" s="1" customFormat="1" ht="11.25">
      <c r="B255" s="33"/>
      <c r="C255" s="34"/>
      <c r="D255" s="186" t="s">
        <v>125</v>
      </c>
      <c r="E255" s="34"/>
      <c r="F255" s="187" t="s">
        <v>414</v>
      </c>
      <c r="G255" s="34"/>
      <c r="H255" s="34"/>
      <c r="I255" s="102"/>
      <c r="J255" s="34"/>
      <c r="K255" s="34"/>
      <c r="L255" s="37"/>
      <c r="M255" s="188"/>
      <c r="N255" s="59"/>
      <c r="O255" s="59"/>
      <c r="P255" s="59"/>
      <c r="Q255" s="59"/>
      <c r="R255" s="59"/>
      <c r="S255" s="59"/>
      <c r="T255" s="60"/>
      <c r="AT255" s="16" t="s">
        <v>125</v>
      </c>
      <c r="AU255" s="16" t="s">
        <v>79</v>
      </c>
    </row>
    <row r="256" spans="2:65" s="10" customFormat="1" ht="22.9" customHeight="1">
      <c r="B256" s="158"/>
      <c r="C256" s="159"/>
      <c r="D256" s="160" t="s">
        <v>69</v>
      </c>
      <c r="E256" s="172" t="s">
        <v>415</v>
      </c>
      <c r="F256" s="172" t="s">
        <v>416</v>
      </c>
      <c r="G256" s="159"/>
      <c r="H256" s="159"/>
      <c r="I256" s="162"/>
      <c r="J256" s="173">
        <f>BK256</f>
        <v>0</v>
      </c>
      <c r="K256" s="159"/>
      <c r="L256" s="164"/>
      <c r="M256" s="165"/>
      <c r="N256" s="166"/>
      <c r="O256" s="166"/>
      <c r="P256" s="167">
        <f>SUM(P257:P267)</f>
        <v>0</v>
      </c>
      <c r="Q256" s="166"/>
      <c r="R256" s="167">
        <f>SUM(R257:R267)</f>
        <v>0</v>
      </c>
      <c r="S256" s="166"/>
      <c r="T256" s="168">
        <f>SUM(T257:T267)</f>
        <v>0</v>
      </c>
      <c r="AR256" s="169" t="s">
        <v>77</v>
      </c>
      <c r="AT256" s="170" t="s">
        <v>69</v>
      </c>
      <c r="AU256" s="170" t="s">
        <v>77</v>
      </c>
      <c r="AY256" s="169" t="s">
        <v>115</v>
      </c>
      <c r="BK256" s="171">
        <f>SUM(BK257:BK267)</f>
        <v>0</v>
      </c>
    </row>
    <row r="257" spans="2:65" s="1" customFormat="1" ht="16.5" customHeight="1">
      <c r="B257" s="33"/>
      <c r="C257" s="174" t="s">
        <v>417</v>
      </c>
      <c r="D257" s="174" t="s">
        <v>118</v>
      </c>
      <c r="E257" s="175" t="s">
        <v>418</v>
      </c>
      <c r="F257" s="176" t="s">
        <v>419</v>
      </c>
      <c r="G257" s="177" t="s">
        <v>401</v>
      </c>
      <c r="H257" s="178">
        <v>2.133</v>
      </c>
      <c r="I257" s="179"/>
      <c r="J257" s="180">
        <f>ROUND(I257*H257,2)</f>
        <v>0</v>
      </c>
      <c r="K257" s="176" t="s">
        <v>122</v>
      </c>
      <c r="L257" s="37"/>
      <c r="M257" s="181" t="s">
        <v>1</v>
      </c>
      <c r="N257" s="182" t="s">
        <v>41</v>
      </c>
      <c r="O257" s="59"/>
      <c r="P257" s="183">
        <f>O257*H257</f>
        <v>0</v>
      </c>
      <c r="Q257" s="183">
        <v>0</v>
      </c>
      <c r="R257" s="183">
        <f>Q257*H257</f>
        <v>0</v>
      </c>
      <c r="S257" s="183">
        <v>0</v>
      </c>
      <c r="T257" s="184">
        <f>S257*H257</f>
        <v>0</v>
      </c>
      <c r="AR257" s="16" t="s">
        <v>137</v>
      </c>
      <c r="AT257" s="16" t="s">
        <v>118</v>
      </c>
      <c r="AU257" s="16" t="s">
        <v>79</v>
      </c>
      <c r="AY257" s="16" t="s">
        <v>115</v>
      </c>
      <c r="BE257" s="185">
        <f>IF(N257="základní",J257,0)</f>
        <v>0</v>
      </c>
      <c r="BF257" s="185">
        <f>IF(N257="snížená",J257,0)</f>
        <v>0</v>
      </c>
      <c r="BG257" s="185">
        <f>IF(N257="zákl. přenesená",J257,0)</f>
        <v>0</v>
      </c>
      <c r="BH257" s="185">
        <f>IF(N257="sníž. přenesená",J257,0)</f>
        <v>0</v>
      </c>
      <c r="BI257" s="185">
        <f>IF(N257="nulová",J257,0)</f>
        <v>0</v>
      </c>
      <c r="BJ257" s="16" t="s">
        <v>77</v>
      </c>
      <c r="BK257" s="185">
        <f>ROUND(I257*H257,2)</f>
        <v>0</v>
      </c>
      <c r="BL257" s="16" t="s">
        <v>137</v>
      </c>
      <c r="BM257" s="16" t="s">
        <v>420</v>
      </c>
    </row>
    <row r="258" spans="2:65" s="1" customFormat="1" ht="19.5">
      <c r="B258" s="33"/>
      <c r="C258" s="34"/>
      <c r="D258" s="186" t="s">
        <v>125</v>
      </c>
      <c r="E258" s="34"/>
      <c r="F258" s="187" t="s">
        <v>421</v>
      </c>
      <c r="G258" s="34"/>
      <c r="H258" s="34"/>
      <c r="I258" s="102"/>
      <c r="J258" s="34"/>
      <c r="K258" s="34"/>
      <c r="L258" s="37"/>
      <c r="M258" s="188"/>
      <c r="N258" s="59"/>
      <c r="O258" s="59"/>
      <c r="P258" s="59"/>
      <c r="Q258" s="59"/>
      <c r="R258" s="59"/>
      <c r="S258" s="59"/>
      <c r="T258" s="60"/>
      <c r="AT258" s="16" t="s">
        <v>125</v>
      </c>
      <c r="AU258" s="16" t="s">
        <v>79</v>
      </c>
    </row>
    <row r="259" spans="2:65" s="1" customFormat="1" ht="16.5" customHeight="1">
      <c r="B259" s="33"/>
      <c r="C259" s="174" t="s">
        <v>422</v>
      </c>
      <c r="D259" s="174" t="s">
        <v>118</v>
      </c>
      <c r="E259" s="175" t="s">
        <v>423</v>
      </c>
      <c r="F259" s="176" t="s">
        <v>424</v>
      </c>
      <c r="G259" s="177" t="s">
        <v>401</v>
      </c>
      <c r="H259" s="178">
        <v>2.133</v>
      </c>
      <c r="I259" s="179"/>
      <c r="J259" s="180">
        <f>ROUND(I259*H259,2)</f>
        <v>0</v>
      </c>
      <c r="K259" s="176" t="s">
        <v>122</v>
      </c>
      <c r="L259" s="37"/>
      <c r="M259" s="181" t="s">
        <v>1</v>
      </c>
      <c r="N259" s="182" t="s">
        <v>41</v>
      </c>
      <c r="O259" s="59"/>
      <c r="P259" s="183">
        <f>O259*H259</f>
        <v>0</v>
      </c>
      <c r="Q259" s="183">
        <v>0</v>
      </c>
      <c r="R259" s="183">
        <f>Q259*H259</f>
        <v>0</v>
      </c>
      <c r="S259" s="183">
        <v>0</v>
      </c>
      <c r="T259" s="184">
        <f>S259*H259</f>
        <v>0</v>
      </c>
      <c r="AR259" s="16" t="s">
        <v>137</v>
      </c>
      <c r="AT259" s="16" t="s">
        <v>118</v>
      </c>
      <c r="AU259" s="16" t="s">
        <v>79</v>
      </c>
      <c r="AY259" s="16" t="s">
        <v>115</v>
      </c>
      <c r="BE259" s="185">
        <f>IF(N259="základní",J259,0)</f>
        <v>0</v>
      </c>
      <c r="BF259" s="185">
        <f>IF(N259="snížená",J259,0)</f>
        <v>0</v>
      </c>
      <c r="BG259" s="185">
        <f>IF(N259="zákl. přenesená",J259,0)</f>
        <v>0</v>
      </c>
      <c r="BH259" s="185">
        <f>IF(N259="sníž. přenesená",J259,0)</f>
        <v>0</v>
      </c>
      <c r="BI259" s="185">
        <f>IF(N259="nulová",J259,0)</f>
        <v>0</v>
      </c>
      <c r="BJ259" s="16" t="s">
        <v>77</v>
      </c>
      <c r="BK259" s="185">
        <f>ROUND(I259*H259,2)</f>
        <v>0</v>
      </c>
      <c r="BL259" s="16" t="s">
        <v>137</v>
      </c>
      <c r="BM259" s="16" t="s">
        <v>425</v>
      </c>
    </row>
    <row r="260" spans="2:65" s="1" customFormat="1" ht="11.25">
      <c r="B260" s="33"/>
      <c r="C260" s="34"/>
      <c r="D260" s="186" t="s">
        <v>125</v>
      </c>
      <c r="E260" s="34"/>
      <c r="F260" s="187" t="s">
        <v>426</v>
      </c>
      <c r="G260" s="34"/>
      <c r="H260" s="34"/>
      <c r="I260" s="102"/>
      <c r="J260" s="34"/>
      <c r="K260" s="34"/>
      <c r="L260" s="37"/>
      <c r="M260" s="188"/>
      <c r="N260" s="59"/>
      <c r="O260" s="59"/>
      <c r="P260" s="59"/>
      <c r="Q260" s="59"/>
      <c r="R260" s="59"/>
      <c r="S260" s="59"/>
      <c r="T260" s="60"/>
      <c r="AT260" s="16" t="s">
        <v>125</v>
      </c>
      <c r="AU260" s="16" t="s">
        <v>79</v>
      </c>
    </row>
    <row r="261" spans="2:65" s="1" customFormat="1" ht="16.5" customHeight="1">
      <c r="B261" s="33"/>
      <c r="C261" s="174" t="s">
        <v>427</v>
      </c>
      <c r="D261" s="174" t="s">
        <v>118</v>
      </c>
      <c r="E261" s="175" t="s">
        <v>428</v>
      </c>
      <c r="F261" s="176" t="s">
        <v>429</v>
      </c>
      <c r="G261" s="177" t="s">
        <v>401</v>
      </c>
      <c r="H261" s="178">
        <v>2.133</v>
      </c>
      <c r="I261" s="179"/>
      <c r="J261" s="180">
        <f>ROUND(I261*H261,2)</f>
        <v>0</v>
      </c>
      <c r="K261" s="176" t="s">
        <v>122</v>
      </c>
      <c r="L261" s="37"/>
      <c r="M261" s="181" t="s">
        <v>1</v>
      </c>
      <c r="N261" s="182" t="s">
        <v>41</v>
      </c>
      <c r="O261" s="59"/>
      <c r="P261" s="183">
        <f>O261*H261</f>
        <v>0</v>
      </c>
      <c r="Q261" s="183">
        <v>0</v>
      </c>
      <c r="R261" s="183">
        <f>Q261*H261</f>
        <v>0</v>
      </c>
      <c r="S261" s="183">
        <v>0</v>
      </c>
      <c r="T261" s="184">
        <f>S261*H261</f>
        <v>0</v>
      </c>
      <c r="AR261" s="16" t="s">
        <v>137</v>
      </c>
      <c r="AT261" s="16" t="s">
        <v>118</v>
      </c>
      <c r="AU261" s="16" t="s">
        <v>79</v>
      </c>
      <c r="AY261" s="16" t="s">
        <v>115</v>
      </c>
      <c r="BE261" s="185">
        <f>IF(N261="základní",J261,0)</f>
        <v>0</v>
      </c>
      <c r="BF261" s="185">
        <f>IF(N261="snížená",J261,0)</f>
        <v>0</v>
      </c>
      <c r="BG261" s="185">
        <f>IF(N261="zákl. přenesená",J261,0)</f>
        <v>0</v>
      </c>
      <c r="BH261" s="185">
        <f>IF(N261="sníž. přenesená",J261,0)</f>
        <v>0</v>
      </c>
      <c r="BI261" s="185">
        <f>IF(N261="nulová",J261,0)</f>
        <v>0</v>
      </c>
      <c r="BJ261" s="16" t="s">
        <v>77</v>
      </c>
      <c r="BK261" s="185">
        <f>ROUND(I261*H261,2)</f>
        <v>0</v>
      </c>
      <c r="BL261" s="16" t="s">
        <v>137</v>
      </c>
      <c r="BM261" s="16" t="s">
        <v>430</v>
      </c>
    </row>
    <row r="262" spans="2:65" s="1" customFormat="1" ht="11.25">
      <c r="B262" s="33"/>
      <c r="C262" s="34"/>
      <c r="D262" s="186" t="s">
        <v>125</v>
      </c>
      <c r="E262" s="34"/>
      <c r="F262" s="187" t="s">
        <v>431</v>
      </c>
      <c r="G262" s="34"/>
      <c r="H262" s="34"/>
      <c r="I262" s="102"/>
      <c r="J262" s="34"/>
      <c r="K262" s="34"/>
      <c r="L262" s="37"/>
      <c r="M262" s="188"/>
      <c r="N262" s="59"/>
      <c r="O262" s="59"/>
      <c r="P262" s="59"/>
      <c r="Q262" s="59"/>
      <c r="R262" s="59"/>
      <c r="S262" s="59"/>
      <c r="T262" s="60"/>
      <c r="AT262" s="16" t="s">
        <v>125</v>
      </c>
      <c r="AU262" s="16" t="s">
        <v>79</v>
      </c>
    </row>
    <row r="263" spans="2:65" s="1" customFormat="1" ht="16.5" customHeight="1">
      <c r="B263" s="33"/>
      <c r="C263" s="174" t="s">
        <v>432</v>
      </c>
      <c r="D263" s="174" t="s">
        <v>118</v>
      </c>
      <c r="E263" s="175" t="s">
        <v>433</v>
      </c>
      <c r="F263" s="176" t="s">
        <v>434</v>
      </c>
      <c r="G263" s="177" t="s">
        <v>401</v>
      </c>
      <c r="H263" s="178">
        <v>19.196999999999999</v>
      </c>
      <c r="I263" s="179"/>
      <c r="J263" s="180">
        <f>ROUND(I263*H263,2)</f>
        <v>0</v>
      </c>
      <c r="K263" s="176" t="s">
        <v>122</v>
      </c>
      <c r="L263" s="37"/>
      <c r="M263" s="181" t="s">
        <v>1</v>
      </c>
      <c r="N263" s="182" t="s">
        <v>41</v>
      </c>
      <c r="O263" s="59"/>
      <c r="P263" s="183">
        <f>O263*H263</f>
        <v>0</v>
      </c>
      <c r="Q263" s="183">
        <v>0</v>
      </c>
      <c r="R263" s="183">
        <f>Q263*H263</f>
        <v>0</v>
      </c>
      <c r="S263" s="183">
        <v>0</v>
      </c>
      <c r="T263" s="184">
        <f>S263*H263</f>
        <v>0</v>
      </c>
      <c r="AR263" s="16" t="s">
        <v>137</v>
      </c>
      <c r="AT263" s="16" t="s">
        <v>118</v>
      </c>
      <c r="AU263" s="16" t="s">
        <v>79</v>
      </c>
      <c r="AY263" s="16" t="s">
        <v>115</v>
      </c>
      <c r="BE263" s="185">
        <f>IF(N263="základní",J263,0)</f>
        <v>0</v>
      </c>
      <c r="BF263" s="185">
        <f>IF(N263="snížená",J263,0)</f>
        <v>0</v>
      </c>
      <c r="BG263" s="185">
        <f>IF(N263="zákl. přenesená",J263,0)</f>
        <v>0</v>
      </c>
      <c r="BH263" s="185">
        <f>IF(N263="sníž. přenesená",J263,0)</f>
        <v>0</v>
      </c>
      <c r="BI263" s="185">
        <f>IF(N263="nulová",J263,0)</f>
        <v>0</v>
      </c>
      <c r="BJ263" s="16" t="s">
        <v>77</v>
      </c>
      <c r="BK263" s="185">
        <f>ROUND(I263*H263,2)</f>
        <v>0</v>
      </c>
      <c r="BL263" s="16" t="s">
        <v>137</v>
      </c>
      <c r="BM263" s="16" t="s">
        <v>435</v>
      </c>
    </row>
    <row r="264" spans="2:65" s="1" customFormat="1" ht="19.5">
      <c r="B264" s="33"/>
      <c r="C264" s="34"/>
      <c r="D264" s="186" t="s">
        <v>125</v>
      </c>
      <c r="E264" s="34"/>
      <c r="F264" s="187" t="s">
        <v>436</v>
      </c>
      <c r="G264" s="34"/>
      <c r="H264" s="34"/>
      <c r="I264" s="102"/>
      <c r="J264" s="34"/>
      <c r="K264" s="34"/>
      <c r="L264" s="37"/>
      <c r="M264" s="188"/>
      <c r="N264" s="59"/>
      <c r="O264" s="59"/>
      <c r="P264" s="59"/>
      <c r="Q264" s="59"/>
      <c r="R264" s="59"/>
      <c r="S264" s="59"/>
      <c r="T264" s="60"/>
      <c r="AT264" s="16" t="s">
        <v>125</v>
      </c>
      <c r="AU264" s="16" t="s">
        <v>79</v>
      </c>
    </row>
    <row r="265" spans="2:65" s="11" customFormat="1" ht="11.25">
      <c r="B265" s="192"/>
      <c r="C265" s="193"/>
      <c r="D265" s="186" t="s">
        <v>172</v>
      </c>
      <c r="E265" s="194" t="s">
        <v>1</v>
      </c>
      <c r="F265" s="195" t="s">
        <v>437</v>
      </c>
      <c r="G265" s="193"/>
      <c r="H265" s="196">
        <v>19.196999999999999</v>
      </c>
      <c r="I265" s="197"/>
      <c r="J265" s="193"/>
      <c r="K265" s="193"/>
      <c r="L265" s="198"/>
      <c r="M265" s="199"/>
      <c r="N265" s="200"/>
      <c r="O265" s="200"/>
      <c r="P265" s="200"/>
      <c r="Q265" s="200"/>
      <c r="R265" s="200"/>
      <c r="S265" s="200"/>
      <c r="T265" s="201"/>
      <c r="AT265" s="202" t="s">
        <v>172</v>
      </c>
      <c r="AU265" s="202" t="s">
        <v>79</v>
      </c>
      <c r="AV265" s="11" t="s">
        <v>79</v>
      </c>
      <c r="AW265" s="11" t="s">
        <v>32</v>
      </c>
      <c r="AX265" s="11" t="s">
        <v>77</v>
      </c>
      <c r="AY265" s="202" t="s">
        <v>115</v>
      </c>
    </row>
    <row r="266" spans="2:65" s="1" customFormat="1" ht="16.5" customHeight="1">
      <c r="B266" s="33"/>
      <c r="C266" s="174" t="s">
        <v>438</v>
      </c>
      <c r="D266" s="174" t="s">
        <v>118</v>
      </c>
      <c r="E266" s="175" t="s">
        <v>439</v>
      </c>
      <c r="F266" s="176" t="s">
        <v>440</v>
      </c>
      <c r="G266" s="177" t="s">
        <v>401</v>
      </c>
      <c r="H266" s="178">
        <v>2.133</v>
      </c>
      <c r="I266" s="179"/>
      <c r="J266" s="180">
        <f>ROUND(I266*H266,2)</f>
        <v>0</v>
      </c>
      <c r="K266" s="176" t="s">
        <v>122</v>
      </c>
      <c r="L266" s="37"/>
      <c r="M266" s="181" t="s">
        <v>1</v>
      </c>
      <c r="N266" s="182" t="s">
        <v>41</v>
      </c>
      <c r="O266" s="59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AR266" s="16" t="s">
        <v>137</v>
      </c>
      <c r="AT266" s="16" t="s">
        <v>118</v>
      </c>
      <c r="AU266" s="16" t="s">
        <v>79</v>
      </c>
      <c r="AY266" s="16" t="s">
        <v>115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16" t="s">
        <v>77</v>
      </c>
      <c r="BK266" s="185">
        <f>ROUND(I266*H266,2)</f>
        <v>0</v>
      </c>
      <c r="BL266" s="16" t="s">
        <v>137</v>
      </c>
      <c r="BM266" s="16" t="s">
        <v>441</v>
      </c>
    </row>
    <row r="267" spans="2:65" s="1" customFormat="1" ht="19.5">
      <c r="B267" s="33"/>
      <c r="C267" s="34"/>
      <c r="D267" s="186" t="s">
        <v>125</v>
      </c>
      <c r="E267" s="34"/>
      <c r="F267" s="187" t="s">
        <v>442</v>
      </c>
      <c r="G267" s="34"/>
      <c r="H267" s="34"/>
      <c r="I267" s="102"/>
      <c r="J267" s="34"/>
      <c r="K267" s="34"/>
      <c r="L267" s="37"/>
      <c r="M267" s="188"/>
      <c r="N267" s="59"/>
      <c r="O267" s="59"/>
      <c r="P267" s="59"/>
      <c r="Q267" s="59"/>
      <c r="R267" s="59"/>
      <c r="S267" s="59"/>
      <c r="T267" s="60"/>
      <c r="AT267" s="16" t="s">
        <v>125</v>
      </c>
      <c r="AU267" s="16" t="s">
        <v>79</v>
      </c>
    </row>
    <row r="268" spans="2:65" s="10" customFormat="1" ht="22.9" customHeight="1">
      <c r="B268" s="158"/>
      <c r="C268" s="159"/>
      <c r="D268" s="160" t="s">
        <v>69</v>
      </c>
      <c r="E268" s="172" t="s">
        <v>443</v>
      </c>
      <c r="F268" s="172" t="s">
        <v>444</v>
      </c>
      <c r="G268" s="159"/>
      <c r="H268" s="159"/>
      <c r="I268" s="162"/>
      <c r="J268" s="173">
        <f>BK268</f>
        <v>0</v>
      </c>
      <c r="K268" s="159"/>
      <c r="L268" s="164"/>
      <c r="M268" s="165"/>
      <c r="N268" s="166"/>
      <c r="O268" s="166"/>
      <c r="P268" s="167">
        <f>SUM(P269:P270)</f>
        <v>0</v>
      </c>
      <c r="Q268" s="166"/>
      <c r="R268" s="167">
        <f>SUM(R269:R270)</f>
        <v>0</v>
      </c>
      <c r="S268" s="166"/>
      <c r="T268" s="168">
        <f>SUM(T269:T270)</f>
        <v>0</v>
      </c>
      <c r="AR268" s="169" t="s">
        <v>77</v>
      </c>
      <c r="AT268" s="170" t="s">
        <v>69</v>
      </c>
      <c r="AU268" s="170" t="s">
        <v>77</v>
      </c>
      <c r="AY268" s="169" t="s">
        <v>115</v>
      </c>
      <c r="BK268" s="171">
        <f>SUM(BK269:BK270)</f>
        <v>0</v>
      </c>
    </row>
    <row r="269" spans="2:65" s="1" customFormat="1" ht="16.5" customHeight="1">
      <c r="B269" s="33"/>
      <c r="C269" s="174" t="s">
        <v>445</v>
      </c>
      <c r="D269" s="174" t="s">
        <v>118</v>
      </c>
      <c r="E269" s="175" t="s">
        <v>446</v>
      </c>
      <c r="F269" s="176" t="s">
        <v>447</v>
      </c>
      <c r="G269" s="177" t="s">
        <v>401</v>
      </c>
      <c r="H269" s="178">
        <v>13.398999999999999</v>
      </c>
      <c r="I269" s="179"/>
      <c r="J269" s="180">
        <f>ROUND(I269*H269,2)</f>
        <v>0</v>
      </c>
      <c r="K269" s="176" t="s">
        <v>122</v>
      </c>
      <c r="L269" s="37"/>
      <c r="M269" s="181" t="s">
        <v>1</v>
      </c>
      <c r="N269" s="182" t="s">
        <v>41</v>
      </c>
      <c r="O269" s="59"/>
      <c r="P269" s="183">
        <f>O269*H269</f>
        <v>0</v>
      </c>
      <c r="Q269" s="183">
        <v>0</v>
      </c>
      <c r="R269" s="183">
        <f>Q269*H269</f>
        <v>0</v>
      </c>
      <c r="S269" s="183">
        <v>0</v>
      </c>
      <c r="T269" s="184">
        <f>S269*H269</f>
        <v>0</v>
      </c>
      <c r="AR269" s="16" t="s">
        <v>137</v>
      </c>
      <c r="AT269" s="16" t="s">
        <v>118</v>
      </c>
      <c r="AU269" s="16" t="s">
        <v>79</v>
      </c>
      <c r="AY269" s="16" t="s">
        <v>115</v>
      </c>
      <c r="BE269" s="185">
        <f>IF(N269="základní",J269,0)</f>
        <v>0</v>
      </c>
      <c r="BF269" s="185">
        <f>IF(N269="snížená",J269,0)</f>
        <v>0</v>
      </c>
      <c r="BG269" s="185">
        <f>IF(N269="zákl. přenesená",J269,0)</f>
        <v>0</v>
      </c>
      <c r="BH269" s="185">
        <f>IF(N269="sníž. přenesená",J269,0)</f>
        <v>0</v>
      </c>
      <c r="BI269" s="185">
        <f>IF(N269="nulová",J269,0)</f>
        <v>0</v>
      </c>
      <c r="BJ269" s="16" t="s">
        <v>77</v>
      </c>
      <c r="BK269" s="185">
        <f>ROUND(I269*H269,2)</f>
        <v>0</v>
      </c>
      <c r="BL269" s="16" t="s">
        <v>137</v>
      </c>
      <c r="BM269" s="16" t="s">
        <v>448</v>
      </c>
    </row>
    <row r="270" spans="2:65" s="1" customFormat="1" ht="19.5">
      <c r="B270" s="33"/>
      <c r="C270" s="34"/>
      <c r="D270" s="186" t="s">
        <v>125</v>
      </c>
      <c r="E270" s="34"/>
      <c r="F270" s="187" t="s">
        <v>449</v>
      </c>
      <c r="G270" s="34"/>
      <c r="H270" s="34"/>
      <c r="I270" s="102"/>
      <c r="J270" s="34"/>
      <c r="K270" s="34"/>
      <c r="L270" s="37"/>
      <c r="M270" s="188"/>
      <c r="N270" s="59"/>
      <c r="O270" s="59"/>
      <c r="P270" s="59"/>
      <c r="Q270" s="59"/>
      <c r="R270" s="59"/>
      <c r="S270" s="59"/>
      <c r="T270" s="60"/>
      <c r="AT270" s="16" t="s">
        <v>125</v>
      </c>
      <c r="AU270" s="16" t="s">
        <v>79</v>
      </c>
    </row>
    <row r="271" spans="2:65" s="10" customFormat="1" ht="25.9" customHeight="1">
      <c r="B271" s="158"/>
      <c r="C271" s="159"/>
      <c r="D271" s="160" t="s">
        <v>69</v>
      </c>
      <c r="E271" s="161" t="s">
        <v>450</v>
      </c>
      <c r="F271" s="161" t="s">
        <v>451</v>
      </c>
      <c r="G271" s="159"/>
      <c r="H271" s="159"/>
      <c r="I271" s="162"/>
      <c r="J271" s="163">
        <f>BK271</f>
        <v>0</v>
      </c>
      <c r="K271" s="159"/>
      <c r="L271" s="164"/>
      <c r="M271" s="165"/>
      <c r="N271" s="166"/>
      <c r="O271" s="166"/>
      <c r="P271" s="167">
        <f>P272+P297+P302+P305+P333+P340+P377+P425+P445+P474</f>
        <v>0</v>
      </c>
      <c r="Q271" s="166"/>
      <c r="R271" s="167">
        <f>R272+R297+R302+R305+R333+R340+R377+R425+R445+R474</f>
        <v>2.1317337799999998</v>
      </c>
      <c r="S271" s="166"/>
      <c r="T271" s="168">
        <f>T272+T297+T302+T305+T333+T340+T377+T425+T445+T474</f>
        <v>0.53216037999999999</v>
      </c>
      <c r="AR271" s="169" t="s">
        <v>79</v>
      </c>
      <c r="AT271" s="170" t="s">
        <v>69</v>
      </c>
      <c r="AU271" s="170" t="s">
        <v>70</v>
      </c>
      <c r="AY271" s="169" t="s">
        <v>115</v>
      </c>
      <c r="BK271" s="171">
        <f>BK272+BK297+BK302+BK305+BK333+BK340+BK377+BK425+BK445+BK474</f>
        <v>0</v>
      </c>
    </row>
    <row r="272" spans="2:65" s="10" customFormat="1" ht="22.9" customHeight="1">
      <c r="B272" s="158"/>
      <c r="C272" s="159"/>
      <c r="D272" s="160" t="s">
        <v>69</v>
      </c>
      <c r="E272" s="172" t="s">
        <v>452</v>
      </c>
      <c r="F272" s="172" t="s">
        <v>453</v>
      </c>
      <c r="G272" s="159"/>
      <c r="H272" s="159"/>
      <c r="I272" s="162"/>
      <c r="J272" s="173">
        <f>BK272</f>
        <v>0</v>
      </c>
      <c r="K272" s="159"/>
      <c r="L272" s="164"/>
      <c r="M272" s="165"/>
      <c r="N272" s="166"/>
      <c r="O272" s="166"/>
      <c r="P272" s="167">
        <f>SUM(P273:P296)</f>
        <v>0</v>
      </c>
      <c r="Q272" s="166"/>
      <c r="R272" s="167">
        <f>SUM(R273:R296)</f>
        <v>0.14342133000000001</v>
      </c>
      <c r="S272" s="166"/>
      <c r="T272" s="168">
        <f>SUM(T273:T296)</f>
        <v>0</v>
      </c>
      <c r="AR272" s="169" t="s">
        <v>79</v>
      </c>
      <c r="AT272" s="170" t="s">
        <v>69</v>
      </c>
      <c r="AU272" s="170" t="s">
        <v>77</v>
      </c>
      <c r="AY272" s="169" t="s">
        <v>115</v>
      </c>
      <c r="BK272" s="171">
        <f>SUM(BK273:BK296)</f>
        <v>0</v>
      </c>
    </row>
    <row r="273" spans="2:65" s="1" customFormat="1" ht="16.5" customHeight="1">
      <c r="B273" s="33"/>
      <c r="C273" s="174" t="s">
        <v>454</v>
      </c>
      <c r="D273" s="174" t="s">
        <v>118</v>
      </c>
      <c r="E273" s="175" t="s">
        <v>455</v>
      </c>
      <c r="F273" s="176" t="s">
        <v>456</v>
      </c>
      <c r="G273" s="177" t="s">
        <v>169</v>
      </c>
      <c r="H273" s="178">
        <v>154.34</v>
      </c>
      <c r="I273" s="179"/>
      <c r="J273" s="180">
        <f>ROUND(I273*H273,2)</f>
        <v>0</v>
      </c>
      <c r="K273" s="176" t="s">
        <v>122</v>
      </c>
      <c r="L273" s="37"/>
      <c r="M273" s="181" t="s">
        <v>1</v>
      </c>
      <c r="N273" s="182" t="s">
        <v>41</v>
      </c>
      <c r="O273" s="59"/>
      <c r="P273" s="183">
        <f>O273*H273</f>
        <v>0</v>
      </c>
      <c r="Q273" s="183">
        <v>0</v>
      </c>
      <c r="R273" s="183">
        <f>Q273*H273</f>
        <v>0</v>
      </c>
      <c r="S273" s="183">
        <v>0</v>
      </c>
      <c r="T273" s="184">
        <f>S273*H273</f>
        <v>0</v>
      </c>
      <c r="AR273" s="16" t="s">
        <v>280</v>
      </c>
      <c r="AT273" s="16" t="s">
        <v>118</v>
      </c>
      <c r="AU273" s="16" t="s">
        <v>79</v>
      </c>
      <c r="AY273" s="16" t="s">
        <v>115</v>
      </c>
      <c r="BE273" s="185">
        <f>IF(N273="základní",J273,0)</f>
        <v>0</v>
      </c>
      <c r="BF273" s="185">
        <f>IF(N273="snížená",J273,0)</f>
        <v>0</v>
      </c>
      <c r="BG273" s="185">
        <f>IF(N273="zákl. přenesená",J273,0)</f>
        <v>0</v>
      </c>
      <c r="BH273" s="185">
        <f>IF(N273="sníž. přenesená",J273,0)</f>
        <v>0</v>
      </c>
      <c r="BI273" s="185">
        <f>IF(N273="nulová",J273,0)</f>
        <v>0</v>
      </c>
      <c r="BJ273" s="16" t="s">
        <v>77</v>
      </c>
      <c r="BK273" s="185">
        <f>ROUND(I273*H273,2)</f>
        <v>0</v>
      </c>
      <c r="BL273" s="16" t="s">
        <v>280</v>
      </c>
      <c r="BM273" s="16" t="s">
        <v>457</v>
      </c>
    </row>
    <row r="274" spans="2:65" s="1" customFormat="1" ht="11.25">
      <c r="B274" s="33"/>
      <c r="C274" s="34"/>
      <c r="D274" s="186" t="s">
        <v>125</v>
      </c>
      <c r="E274" s="34"/>
      <c r="F274" s="187" t="s">
        <v>458</v>
      </c>
      <c r="G274" s="34"/>
      <c r="H274" s="34"/>
      <c r="I274" s="102"/>
      <c r="J274" s="34"/>
      <c r="K274" s="34"/>
      <c r="L274" s="37"/>
      <c r="M274" s="188"/>
      <c r="N274" s="59"/>
      <c r="O274" s="59"/>
      <c r="P274" s="59"/>
      <c r="Q274" s="59"/>
      <c r="R274" s="59"/>
      <c r="S274" s="59"/>
      <c r="T274" s="60"/>
      <c r="AT274" s="16" t="s">
        <v>125</v>
      </c>
      <c r="AU274" s="16" t="s">
        <v>79</v>
      </c>
    </row>
    <row r="275" spans="2:65" s="12" customFormat="1" ht="11.25">
      <c r="B275" s="203"/>
      <c r="C275" s="204"/>
      <c r="D275" s="186" t="s">
        <v>172</v>
      </c>
      <c r="E275" s="205" t="s">
        <v>1</v>
      </c>
      <c r="F275" s="206" t="s">
        <v>274</v>
      </c>
      <c r="G275" s="204"/>
      <c r="H275" s="205" t="s">
        <v>1</v>
      </c>
      <c r="I275" s="207"/>
      <c r="J275" s="204"/>
      <c r="K275" s="204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172</v>
      </c>
      <c r="AU275" s="212" t="s">
        <v>79</v>
      </c>
      <c r="AV275" s="12" t="s">
        <v>77</v>
      </c>
      <c r="AW275" s="12" t="s">
        <v>32</v>
      </c>
      <c r="AX275" s="12" t="s">
        <v>70</v>
      </c>
      <c r="AY275" s="212" t="s">
        <v>115</v>
      </c>
    </row>
    <row r="276" spans="2:65" s="12" customFormat="1" ht="11.25">
      <c r="B276" s="203"/>
      <c r="C276" s="204"/>
      <c r="D276" s="186" t="s">
        <v>172</v>
      </c>
      <c r="E276" s="205" t="s">
        <v>1</v>
      </c>
      <c r="F276" s="206" t="s">
        <v>459</v>
      </c>
      <c r="G276" s="204"/>
      <c r="H276" s="205" t="s">
        <v>1</v>
      </c>
      <c r="I276" s="207"/>
      <c r="J276" s="204"/>
      <c r="K276" s="204"/>
      <c r="L276" s="208"/>
      <c r="M276" s="209"/>
      <c r="N276" s="210"/>
      <c r="O276" s="210"/>
      <c r="P276" s="210"/>
      <c r="Q276" s="210"/>
      <c r="R276" s="210"/>
      <c r="S276" s="210"/>
      <c r="T276" s="211"/>
      <c r="AT276" s="212" t="s">
        <v>172</v>
      </c>
      <c r="AU276" s="212" t="s">
        <v>79</v>
      </c>
      <c r="AV276" s="12" t="s">
        <v>77</v>
      </c>
      <c r="AW276" s="12" t="s">
        <v>32</v>
      </c>
      <c r="AX276" s="12" t="s">
        <v>70</v>
      </c>
      <c r="AY276" s="212" t="s">
        <v>115</v>
      </c>
    </row>
    <row r="277" spans="2:65" s="11" customFormat="1" ht="11.25">
      <c r="B277" s="192"/>
      <c r="C277" s="193"/>
      <c r="D277" s="186" t="s">
        <v>172</v>
      </c>
      <c r="E277" s="194" t="s">
        <v>1</v>
      </c>
      <c r="F277" s="195" t="s">
        <v>460</v>
      </c>
      <c r="G277" s="193"/>
      <c r="H277" s="196">
        <v>84.825000000000003</v>
      </c>
      <c r="I277" s="197"/>
      <c r="J277" s="193"/>
      <c r="K277" s="193"/>
      <c r="L277" s="198"/>
      <c r="M277" s="199"/>
      <c r="N277" s="200"/>
      <c r="O277" s="200"/>
      <c r="P277" s="200"/>
      <c r="Q277" s="200"/>
      <c r="R277" s="200"/>
      <c r="S277" s="200"/>
      <c r="T277" s="201"/>
      <c r="AT277" s="202" t="s">
        <v>172</v>
      </c>
      <c r="AU277" s="202" t="s">
        <v>79</v>
      </c>
      <c r="AV277" s="11" t="s">
        <v>79</v>
      </c>
      <c r="AW277" s="11" t="s">
        <v>32</v>
      </c>
      <c r="AX277" s="11" t="s">
        <v>70</v>
      </c>
      <c r="AY277" s="202" t="s">
        <v>115</v>
      </c>
    </row>
    <row r="278" spans="2:65" s="11" customFormat="1" ht="11.25">
      <c r="B278" s="192"/>
      <c r="C278" s="193"/>
      <c r="D278" s="186" t="s">
        <v>172</v>
      </c>
      <c r="E278" s="194" t="s">
        <v>1</v>
      </c>
      <c r="F278" s="195" t="s">
        <v>338</v>
      </c>
      <c r="G278" s="193"/>
      <c r="H278" s="196">
        <v>-0.2</v>
      </c>
      <c r="I278" s="197"/>
      <c r="J278" s="193"/>
      <c r="K278" s="193"/>
      <c r="L278" s="198"/>
      <c r="M278" s="199"/>
      <c r="N278" s="200"/>
      <c r="O278" s="200"/>
      <c r="P278" s="200"/>
      <c r="Q278" s="200"/>
      <c r="R278" s="200"/>
      <c r="S278" s="200"/>
      <c r="T278" s="201"/>
      <c r="AT278" s="202" t="s">
        <v>172</v>
      </c>
      <c r="AU278" s="202" t="s">
        <v>79</v>
      </c>
      <c r="AV278" s="11" t="s">
        <v>79</v>
      </c>
      <c r="AW278" s="11" t="s">
        <v>32</v>
      </c>
      <c r="AX278" s="11" t="s">
        <v>70</v>
      </c>
      <c r="AY278" s="202" t="s">
        <v>115</v>
      </c>
    </row>
    <row r="279" spans="2:65" s="11" customFormat="1" ht="11.25">
      <c r="B279" s="192"/>
      <c r="C279" s="193"/>
      <c r="D279" s="186" t="s">
        <v>172</v>
      </c>
      <c r="E279" s="194" t="s">
        <v>1</v>
      </c>
      <c r="F279" s="195" t="s">
        <v>339</v>
      </c>
      <c r="G279" s="193"/>
      <c r="H279" s="196">
        <v>-0.15</v>
      </c>
      <c r="I279" s="197"/>
      <c r="J279" s="193"/>
      <c r="K279" s="193"/>
      <c r="L279" s="198"/>
      <c r="M279" s="199"/>
      <c r="N279" s="200"/>
      <c r="O279" s="200"/>
      <c r="P279" s="200"/>
      <c r="Q279" s="200"/>
      <c r="R279" s="200"/>
      <c r="S279" s="200"/>
      <c r="T279" s="201"/>
      <c r="AT279" s="202" t="s">
        <v>172</v>
      </c>
      <c r="AU279" s="202" t="s">
        <v>79</v>
      </c>
      <c r="AV279" s="11" t="s">
        <v>79</v>
      </c>
      <c r="AW279" s="11" t="s">
        <v>32</v>
      </c>
      <c r="AX279" s="11" t="s">
        <v>70</v>
      </c>
      <c r="AY279" s="202" t="s">
        <v>115</v>
      </c>
    </row>
    <row r="280" spans="2:65" s="11" customFormat="1" ht="11.25">
      <c r="B280" s="192"/>
      <c r="C280" s="193"/>
      <c r="D280" s="186" t="s">
        <v>172</v>
      </c>
      <c r="E280" s="194" t="s">
        <v>1</v>
      </c>
      <c r="F280" s="195" t="s">
        <v>340</v>
      </c>
      <c r="G280" s="193"/>
      <c r="H280" s="196">
        <v>-0.42</v>
      </c>
      <c r="I280" s="197"/>
      <c r="J280" s="193"/>
      <c r="K280" s="193"/>
      <c r="L280" s="198"/>
      <c r="M280" s="199"/>
      <c r="N280" s="200"/>
      <c r="O280" s="200"/>
      <c r="P280" s="200"/>
      <c r="Q280" s="200"/>
      <c r="R280" s="200"/>
      <c r="S280" s="200"/>
      <c r="T280" s="201"/>
      <c r="AT280" s="202" t="s">
        <v>172</v>
      </c>
      <c r="AU280" s="202" t="s">
        <v>79</v>
      </c>
      <c r="AV280" s="11" t="s">
        <v>79</v>
      </c>
      <c r="AW280" s="11" t="s">
        <v>32</v>
      </c>
      <c r="AX280" s="11" t="s">
        <v>70</v>
      </c>
      <c r="AY280" s="202" t="s">
        <v>115</v>
      </c>
    </row>
    <row r="281" spans="2:65" s="11" customFormat="1" ht="11.25">
      <c r="B281" s="192"/>
      <c r="C281" s="193"/>
      <c r="D281" s="186" t="s">
        <v>172</v>
      </c>
      <c r="E281" s="194" t="s">
        <v>1</v>
      </c>
      <c r="F281" s="195" t="s">
        <v>356</v>
      </c>
      <c r="G281" s="193"/>
      <c r="H281" s="196">
        <v>0.113</v>
      </c>
      <c r="I281" s="197"/>
      <c r="J281" s="193"/>
      <c r="K281" s="193"/>
      <c r="L281" s="198"/>
      <c r="M281" s="199"/>
      <c r="N281" s="200"/>
      <c r="O281" s="200"/>
      <c r="P281" s="200"/>
      <c r="Q281" s="200"/>
      <c r="R281" s="200"/>
      <c r="S281" s="200"/>
      <c r="T281" s="201"/>
      <c r="AT281" s="202" t="s">
        <v>172</v>
      </c>
      <c r="AU281" s="202" t="s">
        <v>79</v>
      </c>
      <c r="AV281" s="11" t="s">
        <v>79</v>
      </c>
      <c r="AW281" s="11" t="s">
        <v>32</v>
      </c>
      <c r="AX281" s="11" t="s">
        <v>70</v>
      </c>
      <c r="AY281" s="202" t="s">
        <v>115</v>
      </c>
    </row>
    <row r="282" spans="2:65" s="11" customFormat="1" ht="11.25">
      <c r="B282" s="192"/>
      <c r="C282" s="193"/>
      <c r="D282" s="186" t="s">
        <v>172</v>
      </c>
      <c r="E282" s="194" t="s">
        <v>1</v>
      </c>
      <c r="F282" s="195" t="s">
        <v>337</v>
      </c>
      <c r="G282" s="193"/>
      <c r="H282" s="196">
        <v>-0.36</v>
      </c>
      <c r="I282" s="197"/>
      <c r="J282" s="193"/>
      <c r="K282" s="193"/>
      <c r="L282" s="198"/>
      <c r="M282" s="199"/>
      <c r="N282" s="200"/>
      <c r="O282" s="200"/>
      <c r="P282" s="200"/>
      <c r="Q282" s="200"/>
      <c r="R282" s="200"/>
      <c r="S282" s="200"/>
      <c r="T282" s="201"/>
      <c r="AT282" s="202" t="s">
        <v>172</v>
      </c>
      <c r="AU282" s="202" t="s">
        <v>79</v>
      </c>
      <c r="AV282" s="11" t="s">
        <v>79</v>
      </c>
      <c r="AW282" s="11" t="s">
        <v>32</v>
      </c>
      <c r="AX282" s="11" t="s">
        <v>70</v>
      </c>
      <c r="AY282" s="202" t="s">
        <v>115</v>
      </c>
    </row>
    <row r="283" spans="2:65" s="11" customFormat="1" ht="11.25">
      <c r="B283" s="192"/>
      <c r="C283" s="193"/>
      <c r="D283" s="186" t="s">
        <v>172</v>
      </c>
      <c r="E283" s="194" t="s">
        <v>1</v>
      </c>
      <c r="F283" s="195" t="s">
        <v>461</v>
      </c>
      <c r="G283" s="193"/>
      <c r="H283" s="196">
        <v>-5.1769999999999996</v>
      </c>
      <c r="I283" s="197"/>
      <c r="J283" s="193"/>
      <c r="K283" s="193"/>
      <c r="L283" s="198"/>
      <c r="M283" s="199"/>
      <c r="N283" s="200"/>
      <c r="O283" s="200"/>
      <c r="P283" s="200"/>
      <c r="Q283" s="200"/>
      <c r="R283" s="200"/>
      <c r="S283" s="200"/>
      <c r="T283" s="201"/>
      <c r="AT283" s="202" t="s">
        <v>172</v>
      </c>
      <c r="AU283" s="202" t="s">
        <v>79</v>
      </c>
      <c r="AV283" s="11" t="s">
        <v>79</v>
      </c>
      <c r="AW283" s="11" t="s">
        <v>32</v>
      </c>
      <c r="AX283" s="11" t="s">
        <v>70</v>
      </c>
      <c r="AY283" s="202" t="s">
        <v>115</v>
      </c>
    </row>
    <row r="284" spans="2:65" s="11" customFormat="1" ht="11.25">
      <c r="B284" s="192"/>
      <c r="C284" s="193"/>
      <c r="D284" s="186" t="s">
        <v>172</v>
      </c>
      <c r="E284" s="194" t="s">
        <v>1</v>
      </c>
      <c r="F284" s="195" t="s">
        <v>462</v>
      </c>
      <c r="G284" s="193"/>
      <c r="H284" s="196">
        <v>-1.4610000000000001</v>
      </c>
      <c r="I284" s="197"/>
      <c r="J284" s="193"/>
      <c r="K284" s="193"/>
      <c r="L284" s="198"/>
      <c r="M284" s="199"/>
      <c r="N284" s="200"/>
      <c r="O284" s="200"/>
      <c r="P284" s="200"/>
      <c r="Q284" s="200"/>
      <c r="R284" s="200"/>
      <c r="S284" s="200"/>
      <c r="T284" s="201"/>
      <c r="AT284" s="202" t="s">
        <v>172</v>
      </c>
      <c r="AU284" s="202" t="s">
        <v>79</v>
      </c>
      <c r="AV284" s="11" t="s">
        <v>79</v>
      </c>
      <c r="AW284" s="11" t="s">
        <v>32</v>
      </c>
      <c r="AX284" s="11" t="s">
        <v>70</v>
      </c>
      <c r="AY284" s="202" t="s">
        <v>115</v>
      </c>
    </row>
    <row r="285" spans="2:65" s="14" customFormat="1" ht="11.25">
      <c r="B285" s="224"/>
      <c r="C285" s="225"/>
      <c r="D285" s="186" t="s">
        <v>172</v>
      </c>
      <c r="E285" s="226" t="s">
        <v>1</v>
      </c>
      <c r="F285" s="227" t="s">
        <v>230</v>
      </c>
      <c r="G285" s="225"/>
      <c r="H285" s="228">
        <v>77.17</v>
      </c>
      <c r="I285" s="229"/>
      <c r="J285" s="225"/>
      <c r="K285" s="225"/>
      <c r="L285" s="230"/>
      <c r="M285" s="231"/>
      <c r="N285" s="232"/>
      <c r="O285" s="232"/>
      <c r="P285" s="232"/>
      <c r="Q285" s="232"/>
      <c r="R285" s="232"/>
      <c r="S285" s="232"/>
      <c r="T285" s="233"/>
      <c r="AT285" s="234" t="s">
        <v>172</v>
      </c>
      <c r="AU285" s="234" t="s">
        <v>79</v>
      </c>
      <c r="AV285" s="14" t="s">
        <v>132</v>
      </c>
      <c r="AW285" s="14" t="s">
        <v>32</v>
      </c>
      <c r="AX285" s="14" t="s">
        <v>70</v>
      </c>
      <c r="AY285" s="234" t="s">
        <v>115</v>
      </c>
    </row>
    <row r="286" spans="2:65" s="12" customFormat="1" ht="11.25">
      <c r="B286" s="203"/>
      <c r="C286" s="204"/>
      <c r="D286" s="186" t="s">
        <v>172</v>
      </c>
      <c r="E286" s="205" t="s">
        <v>1</v>
      </c>
      <c r="F286" s="206" t="s">
        <v>463</v>
      </c>
      <c r="G286" s="204"/>
      <c r="H286" s="205" t="s">
        <v>1</v>
      </c>
      <c r="I286" s="207"/>
      <c r="J286" s="204"/>
      <c r="K286" s="204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172</v>
      </c>
      <c r="AU286" s="212" t="s">
        <v>79</v>
      </c>
      <c r="AV286" s="12" t="s">
        <v>77</v>
      </c>
      <c r="AW286" s="12" t="s">
        <v>32</v>
      </c>
      <c r="AX286" s="12" t="s">
        <v>70</v>
      </c>
      <c r="AY286" s="212" t="s">
        <v>115</v>
      </c>
    </row>
    <row r="287" spans="2:65" s="11" customFormat="1" ht="11.25">
      <c r="B287" s="192"/>
      <c r="C287" s="193"/>
      <c r="D287" s="186" t="s">
        <v>172</v>
      </c>
      <c r="E287" s="194" t="s">
        <v>1</v>
      </c>
      <c r="F287" s="195" t="s">
        <v>275</v>
      </c>
      <c r="G287" s="193"/>
      <c r="H287" s="196">
        <v>77.17</v>
      </c>
      <c r="I287" s="197"/>
      <c r="J287" s="193"/>
      <c r="K287" s="193"/>
      <c r="L287" s="198"/>
      <c r="M287" s="199"/>
      <c r="N287" s="200"/>
      <c r="O287" s="200"/>
      <c r="P287" s="200"/>
      <c r="Q287" s="200"/>
      <c r="R287" s="200"/>
      <c r="S287" s="200"/>
      <c r="T287" s="201"/>
      <c r="AT287" s="202" t="s">
        <v>172</v>
      </c>
      <c r="AU287" s="202" t="s">
        <v>79</v>
      </c>
      <c r="AV287" s="11" t="s">
        <v>79</v>
      </c>
      <c r="AW287" s="11" t="s">
        <v>32</v>
      </c>
      <c r="AX287" s="11" t="s">
        <v>70</v>
      </c>
      <c r="AY287" s="202" t="s">
        <v>115</v>
      </c>
    </row>
    <row r="288" spans="2:65" s="13" customFormat="1" ht="11.25">
      <c r="B288" s="213"/>
      <c r="C288" s="214"/>
      <c r="D288" s="186" t="s">
        <v>172</v>
      </c>
      <c r="E288" s="215" t="s">
        <v>1</v>
      </c>
      <c r="F288" s="216" t="s">
        <v>204</v>
      </c>
      <c r="G288" s="214"/>
      <c r="H288" s="217">
        <v>154.34</v>
      </c>
      <c r="I288" s="218"/>
      <c r="J288" s="214"/>
      <c r="K288" s="214"/>
      <c r="L288" s="219"/>
      <c r="M288" s="220"/>
      <c r="N288" s="221"/>
      <c r="O288" s="221"/>
      <c r="P288" s="221"/>
      <c r="Q288" s="221"/>
      <c r="R288" s="221"/>
      <c r="S288" s="221"/>
      <c r="T288" s="222"/>
      <c r="AT288" s="223" t="s">
        <v>172</v>
      </c>
      <c r="AU288" s="223" t="s">
        <v>79</v>
      </c>
      <c r="AV288" s="13" t="s">
        <v>137</v>
      </c>
      <c r="AW288" s="13" t="s">
        <v>32</v>
      </c>
      <c r="AX288" s="13" t="s">
        <v>77</v>
      </c>
      <c r="AY288" s="223" t="s">
        <v>115</v>
      </c>
    </row>
    <row r="289" spans="2:65" s="1" customFormat="1" ht="16.5" customHeight="1">
      <c r="B289" s="33"/>
      <c r="C289" s="235" t="s">
        <v>464</v>
      </c>
      <c r="D289" s="235" t="s">
        <v>317</v>
      </c>
      <c r="E289" s="236" t="s">
        <v>465</v>
      </c>
      <c r="F289" s="237" t="s">
        <v>466</v>
      </c>
      <c r="G289" s="238" t="s">
        <v>169</v>
      </c>
      <c r="H289" s="239">
        <v>81.028999999999996</v>
      </c>
      <c r="I289" s="240"/>
      <c r="J289" s="241">
        <f>ROUND(I289*H289,2)</f>
        <v>0</v>
      </c>
      <c r="K289" s="237" t="s">
        <v>122</v>
      </c>
      <c r="L289" s="242"/>
      <c r="M289" s="243" t="s">
        <v>1</v>
      </c>
      <c r="N289" s="244" t="s">
        <v>41</v>
      </c>
      <c r="O289" s="59"/>
      <c r="P289" s="183">
        <f>O289*H289</f>
        <v>0</v>
      </c>
      <c r="Q289" s="183">
        <v>1.5E-3</v>
      </c>
      <c r="R289" s="183">
        <f>Q289*H289</f>
        <v>0.1215435</v>
      </c>
      <c r="S289" s="183">
        <v>0</v>
      </c>
      <c r="T289" s="184">
        <f>S289*H289</f>
        <v>0</v>
      </c>
      <c r="AR289" s="16" t="s">
        <v>386</v>
      </c>
      <c r="AT289" s="16" t="s">
        <v>317</v>
      </c>
      <c r="AU289" s="16" t="s">
        <v>79</v>
      </c>
      <c r="AY289" s="16" t="s">
        <v>115</v>
      </c>
      <c r="BE289" s="185">
        <f>IF(N289="základní",J289,0)</f>
        <v>0</v>
      </c>
      <c r="BF289" s="185">
        <f>IF(N289="snížená",J289,0)</f>
        <v>0</v>
      </c>
      <c r="BG289" s="185">
        <f>IF(N289="zákl. přenesená",J289,0)</f>
        <v>0</v>
      </c>
      <c r="BH289" s="185">
        <f>IF(N289="sníž. přenesená",J289,0)</f>
        <v>0</v>
      </c>
      <c r="BI289" s="185">
        <f>IF(N289="nulová",J289,0)</f>
        <v>0</v>
      </c>
      <c r="BJ289" s="16" t="s">
        <v>77</v>
      </c>
      <c r="BK289" s="185">
        <f>ROUND(I289*H289,2)</f>
        <v>0</v>
      </c>
      <c r="BL289" s="16" t="s">
        <v>280</v>
      </c>
      <c r="BM289" s="16" t="s">
        <v>467</v>
      </c>
    </row>
    <row r="290" spans="2:65" s="1" customFormat="1" ht="11.25">
      <c r="B290" s="33"/>
      <c r="C290" s="34"/>
      <c r="D290" s="186" t="s">
        <v>125</v>
      </c>
      <c r="E290" s="34"/>
      <c r="F290" s="187" t="s">
        <v>468</v>
      </c>
      <c r="G290" s="34"/>
      <c r="H290" s="34"/>
      <c r="I290" s="102"/>
      <c r="J290" s="34"/>
      <c r="K290" s="34"/>
      <c r="L290" s="37"/>
      <c r="M290" s="188"/>
      <c r="N290" s="59"/>
      <c r="O290" s="59"/>
      <c r="P290" s="59"/>
      <c r="Q290" s="59"/>
      <c r="R290" s="59"/>
      <c r="S290" s="59"/>
      <c r="T290" s="60"/>
      <c r="AT290" s="16" t="s">
        <v>125</v>
      </c>
      <c r="AU290" s="16" t="s">
        <v>79</v>
      </c>
    </row>
    <row r="291" spans="2:65" s="11" customFormat="1" ht="11.25">
      <c r="B291" s="192"/>
      <c r="C291" s="193"/>
      <c r="D291" s="186" t="s">
        <v>172</v>
      </c>
      <c r="E291" s="193"/>
      <c r="F291" s="195" t="s">
        <v>469</v>
      </c>
      <c r="G291" s="193"/>
      <c r="H291" s="196">
        <v>81.028999999999996</v>
      </c>
      <c r="I291" s="197"/>
      <c r="J291" s="193"/>
      <c r="K291" s="193"/>
      <c r="L291" s="198"/>
      <c r="M291" s="199"/>
      <c r="N291" s="200"/>
      <c r="O291" s="200"/>
      <c r="P291" s="200"/>
      <c r="Q291" s="200"/>
      <c r="R291" s="200"/>
      <c r="S291" s="200"/>
      <c r="T291" s="201"/>
      <c r="AT291" s="202" t="s">
        <v>172</v>
      </c>
      <c r="AU291" s="202" t="s">
        <v>79</v>
      </c>
      <c r="AV291" s="11" t="s">
        <v>79</v>
      </c>
      <c r="AW291" s="11" t="s">
        <v>4</v>
      </c>
      <c r="AX291" s="11" t="s">
        <v>77</v>
      </c>
      <c r="AY291" s="202" t="s">
        <v>115</v>
      </c>
    </row>
    <row r="292" spans="2:65" s="1" customFormat="1" ht="16.5" customHeight="1">
      <c r="B292" s="33"/>
      <c r="C292" s="235" t="s">
        <v>470</v>
      </c>
      <c r="D292" s="235" t="s">
        <v>317</v>
      </c>
      <c r="E292" s="236" t="s">
        <v>471</v>
      </c>
      <c r="F292" s="237" t="s">
        <v>472</v>
      </c>
      <c r="G292" s="238" t="s">
        <v>169</v>
      </c>
      <c r="H292" s="239">
        <v>81.028999999999996</v>
      </c>
      <c r="I292" s="240"/>
      <c r="J292" s="241">
        <f>ROUND(I292*H292,2)</f>
        <v>0</v>
      </c>
      <c r="K292" s="237" t="s">
        <v>1</v>
      </c>
      <c r="L292" s="242"/>
      <c r="M292" s="243" t="s">
        <v>1</v>
      </c>
      <c r="N292" s="244" t="s">
        <v>41</v>
      </c>
      <c r="O292" s="59"/>
      <c r="P292" s="183">
        <f>O292*H292</f>
        <v>0</v>
      </c>
      <c r="Q292" s="183">
        <v>2.7E-4</v>
      </c>
      <c r="R292" s="183">
        <f>Q292*H292</f>
        <v>2.1877830000000001E-2</v>
      </c>
      <c r="S292" s="183">
        <v>0</v>
      </c>
      <c r="T292" s="184">
        <f>S292*H292</f>
        <v>0</v>
      </c>
      <c r="AR292" s="16" t="s">
        <v>386</v>
      </c>
      <c r="AT292" s="16" t="s">
        <v>317</v>
      </c>
      <c r="AU292" s="16" t="s">
        <v>79</v>
      </c>
      <c r="AY292" s="16" t="s">
        <v>115</v>
      </c>
      <c r="BE292" s="185">
        <f>IF(N292="základní",J292,0)</f>
        <v>0</v>
      </c>
      <c r="BF292" s="185">
        <f>IF(N292="snížená",J292,0)</f>
        <v>0</v>
      </c>
      <c r="BG292" s="185">
        <f>IF(N292="zákl. přenesená",J292,0)</f>
        <v>0</v>
      </c>
      <c r="BH292" s="185">
        <f>IF(N292="sníž. přenesená",J292,0)</f>
        <v>0</v>
      </c>
      <c r="BI292" s="185">
        <f>IF(N292="nulová",J292,0)</f>
        <v>0</v>
      </c>
      <c r="BJ292" s="16" t="s">
        <v>77</v>
      </c>
      <c r="BK292" s="185">
        <f>ROUND(I292*H292,2)</f>
        <v>0</v>
      </c>
      <c r="BL292" s="16" t="s">
        <v>280</v>
      </c>
      <c r="BM292" s="16" t="s">
        <v>473</v>
      </c>
    </row>
    <row r="293" spans="2:65" s="1" customFormat="1" ht="19.5">
      <c r="B293" s="33"/>
      <c r="C293" s="34"/>
      <c r="D293" s="186" t="s">
        <v>125</v>
      </c>
      <c r="E293" s="34"/>
      <c r="F293" s="187" t="s">
        <v>474</v>
      </c>
      <c r="G293" s="34"/>
      <c r="H293" s="34"/>
      <c r="I293" s="102"/>
      <c r="J293" s="34"/>
      <c r="K293" s="34"/>
      <c r="L293" s="37"/>
      <c r="M293" s="188"/>
      <c r="N293" s="59"/>
      <c r="O293" s="59"/>
      <c r="P293" s="59"/>
      <c r="Q293" s="59"/>
      <c r="R293" s="59"/>
      <c r="S293" s="59"/>
      <c r="T293" s="60"/>
      <c r="AT293" s="16" t="s">
        <v>125</v>
      </c>
      <c r="AU293" s="16" t="s">
        <v>79</v>
      </c>
    </row>
    <row r="294" spans="2:65" s="11" customFormat="1" ht="11.25">
      <c r="B294" s="192"/>
      <c r="C294" s="193"/>
      <c r="D294" s="186" t="s">
        <v>172</v>
      </c>
      <c r="E294" s="193"/>
      <c r="F294" s="195" t="s">
        <v>469</v>
      </c>
      <c r="G294" s="193"/>
      <c r="H294" s="196">
        <v>81.028999999999996</v>
      </c>
      <c r="I294" s="197"/>
      <c r="J294" s="193"/>
      <c r="K294" s="193"/>
      <c r="L294" s="198"/>
      <c r="M294" s="199"/>
      <c r="N294" s="200"/>
      <c r="O294" s="200"/>
      <c r="P294" s="200"/>
      <c r="Q294" s="200"/>
      <c r="R294" s="200"/>
      <c r="S294" s="200"/>
      <c r="T294" s="201"/>
      <c r="AT294" s="202" t="s">
        <v>172</v>
      </c>
      <c r="AU294" s="202" t="s">
        <v>79</v>
      </c>
      <c r="AV294" s="11" t="s">
        <v>79</v>
      </c>
      <c r="AW294" s="11" t="s">
        <v>4</v>
      </c>
      <c r="AX294" s="11" t="s">
        <v>77</v>
      </c>
      <c r="AY294" s="202" t="s">
        <v>115</v>
      </c>
    </row>
    <row r="295" spans="2:65" s="1" customFormat="1" ht="16.5" customHeight="1">
      <c r="B295" s="33"/>
      <c r="C295" s="174" t="s">
        <v>475</v>
      </c>
      <c r="D295" s="174" t="s">
        <v>118</v>
      </c>
      <c r="E295" s="175" t="s">
        <v>476</v>
      </c>
      <c r="F295" s="176" t="s">
        <v>477</v>
      </c>
      <c r="G295" s="177" t="s">
        <v>478</v>
      </c>
      <c r="H295" s="245"/>
      <c r="I295" s="179"/>
      <c r="J295" s="180">
        <f>ROUND(I295*H295,2)</f>
        <v>0</v>
      </c>
      <c r="K295" s="176" t="s">
        <v>122</v>
      </c>
      <c r="L295" s="37"/>
      <c r="M295" s="181" t="s">
        <v>1</v>
      </c>
      <c r="N295" s="182" t="s">
        <v>41</v>
      </c>
      <c r="O295" s="59"/>
      <c r="P295" s="183">
        <f>O295*H295</f>
        <v>0</v>
      </c>
      <c r="Q295" s="183">
        <v>0</v>
      </c>
      <c r="R295" s="183">
        <f>Q295*H295</f>
        <v>0</v>
      </c>
      <c r="S295" s="183">
        <v>0</v>
      </c>
      <c r="T295" s="184">
        <f>S295*H295</f>
        <v>0</v>
      </c>
      <c r="AR295" s="16" t="s">
        <v>280</v>
      </c>
      <c r="AT295" s="16" t="s">
        <v>118</v>
      </c>
      <c r="AU295" s="16" t="s">
        <v>79</v>
      </c>
      <c r="AY295" s="16" t="s">
        <v>115</v>
      </c>
      <c r="BE295" s="185">
        <f>IF(N295="základní",J295,0)</f>
        <v>0</v>
      </c>
      <c r="BF295" s="185">
        <f>IF(N295="snížená",J295,0)</f>
        <v>0</v>
      </c>
      <c r="BG295" s="185">
        <f>IF(N295="zákl. přenesená",J295,0)</f>
        <v>0</v>
      </c>
      <c r="BH295" s="185">
        <f>IF(N295="sníž. přenesená",J295,0)</f>
        <v>0</v>
      </c>
      <c r="BI295" s="185">
        <f>IF(N295="nulová",J295,0)</f>
        <v>0</v>
      </c>
      <c r="BJ295" s="16" t="s">
        <v>77</v>
      </c>
      <c r="BK295" s="185">
        <f>ROUND(I295*H295,2)</f>
        <v>0</v>
      </c>
      <c r="BL295" s="16" t="s">
        <v>280</v>
      </c>
      <c r="BM295" s="16" t="s">
        <v>479</v>
      </c>
    </row>
    <row r="296" spans="2:65" s="1" customFormat="1" ht="19.5">
      <c r="B296" s="33"/>
      <c r="C296" s="34"/>
      <c r="D296" s="186" t="s">
        <v>125</v>
      </c>
      <c r="E296" s="34"/>
      <c r="F296" s="187" t="s">
        <v>480</v>
      </c>
      <c r="G296" s="34"/>
      <c r="H296" s="34"/>
      <c r="I296" s="102"/>
      <c r="J296" s="34"/>
      <c r="K296" s="34"/>
      <c r="L296" s="37"/>
      <c r="M296" s="188"/>
      <c r="N296" s="59"/>
      <c r="O296" s="59"/>
      <c r="P296" s="59"/>
      <c r="Q296" s="59"/>
      <c r="R296" s="59"/>
      <c r="S296" s="59"/>
      <c r="T296" s="60"/>
      <c r="AT296" s="16" t="s">
        <v>125</v>
      </c>
      <c r="AU296" s="16" t="s">
        <v>79</v>
      </c>
    </row>
    <row r="297" spans="2:65" s="10" customFormat="1" ht="22.9" customHeight="1">
      <c r="B297" s="158"/>
      <c r="C297" s="159"/>
      <c r="D297" s="160" t="s">
        <v>69</v>
      </c>
      <c r="E297" s="172" t="s">
        <v>481</v>
      </c>
      <c r="F297" s="172" t="s">
        <v>482</v>
      </c>
      <c r="G297" s="159"/>
      <c r="H297" s="159"/>
      <c r="I297" s="162"/>
      <c r="J297" s="173">
        <f>BK297</f>
        <v>0</v>
      </c>
      <c r="K297" s="159"/>
      <c r="L297" s="164"/>
      <c r="M297" s="165"/>
      <c r="N297" s="166"/>
      <c r="O297" s="166"/>
      <c r="P297" s="167">
        <f>SUM(P298:P301)</f>
        <v>0</v>
      </c>
      <c r="Q297" s="166"/>
      <c r="R297" s="167">
        <f>SUM(R298:R301)</f>
        <v>0</v>
      </c>
      <c r="S297" s="166"/>
      <c r="T297" s="168">
        <f>SUM(T298:T301)</f>
        <v>0</v>
      </c>
      <c r="AR297" s="169" t="s">
        <v>79</v>
      </c>
      <c r="AT297" s="170" t="s">
        <v>69</v>
      </c>
      <c r="AU297" s="170" t="s">
        <v>77</v>
      </c>
      <c r="AY297" s="169" t="s">
        <v>115</v>
      </c>
      <c r="BK297" s="171">
        <f>SUM(BK298:BK301)</f>
        <v>0</v>
      </c>
    </row>
    <row r="298" spans="2:65" s="1" customFormat="1" ht="16.5" customHeight="1">
      <c r="B298" s="33"/>
      <c r="C298" s="174" t="s">
        <v>483</v>
      </c>
      <c r="D298" s="174" t="s">
        <v>118</v>
      </c>
      <c r="E298" s="175" t="s">
        <v>484</v>
      </c>
      <c r="F298" s="176" t="s">
        <v>485</v>
      </c>
      <c r="G298" s="177" t="s">
        <v>121</v>
      </c>
      <c r="H298" s="178">
        <v>1</v>
      </c>
      <c r="I298" s="179"/>
      <c r="J298" s="180">
        <f>ROUND(I298*H298,2)</f>
        <v>0</v>
      </c>
      <c r="K298" s="176" t="s">
        <v>1</v>
      </c>
      <c r="L298" s="37"/>
      <c r="M298" s="181" t="s">
        <v>1</v>
      </c>
      <c r="N298" s="182" t="s">
        <v>41</v>
      </c>
      <c r="O298" s="59"/>
      <c r="P298" s="183">
        <f>O298*H298</f>
        <v>0</v>
      </c>
      <c r="Q298" s="183">
        <v>0</v>
      </c>
      <c r="R298" s="183">
        <f>Q298*H298</f>
        <v>0</v>
      </c>
      <c r="S298" s="183">
        <v>0</v>
      </c>
      <c r="T298" s="184">
        <f>S298*H298</f>
        <v>0</v>
      </c>
      <c r="AR298" s="16" t="s">
        <v>280</v>
      </c>
      <c r="AT298" s="16" t="s">
        <v>118</v>
      </c>
      <c r="AU298" s="16" t="s">
        <v>79</v>
      </c>
      <c r="AY298" s="16" t="s">
        <v>115</v>
      </c>
      <c r="BE298" s="185">
        <f>IF(N298="základní",J298,0)</f>
        <v>0</v>
      </c>
      <c r="BF298" s="185">
        <f>IF(N298="snížená",J298,0)</f>
        <v>0</v>
      </c>
      <c r="BG298" s="185">
        <f>IF(N298="zákl. přenesená",J298,0)</f>
        <v>0</v>
      </c>
      <c r="BH298" s="185">
        <f>IF(N298="sníž. přenesená",J298,0)</f>
        <v>0</v>
      </c>
      <c r="BI298" s="185">
        <f>IF(N298="nulová",J298,0)</f>
        <v>0</v>
      </c>
      <c r="BJ298" s="16" t="s">
        <v>77</v>
      </c>
      <c r="BK298" s="185">
        <f>ROUND(I298*H298,2)</f>
        <v>0</v>
      </c>
      <c r="BL298" s="16" t="s">
        <v>280</v>
      </c>
      <c r="BM298" s="16" t="s">
        <v>486</v>
      </c>
    </row>
    <row r="299" spans="2:65" s="1" customFormat="1" ht="11.25">
      <c r="B299" s="33"/>
      <c r="C299" s="34"/>
      <c r="D299" s="186" t="s">
        <v>125</v>
      </c>
      <c r="E299" s="34"/>
      <c r="F299" s="187" t="s">
        <v>485</v>
      </c>
      <c r="G299" s="34"/>
      <c r="H299" s="34"/>
      <c r="I299" s="102"/>
      <c r="J299" s="34"/>
      <c r="K299" s="34"/>
      <c r="L299" s="37"/>
      <c r="M299" s="188"/>
      <c r="N299" s="59"/>
      <c r="O299" s="59"/>
      <c r="P299" s="59"/>
      <c r="Q299" s="59"/>
      <c r="R299" s="59"/>
      <c r="S299" s="59"/>
      <c r="T299" s="60"/>
      <c r="AT299" s="16" t="s">
        <v>125</v>
      </c>
      <c r="AU299" s="16" t="s">
        <v>79</v>
      </c>
    </row>
    <row r="300" spans="2:65" s="1" customFormat="1" ht="16.5" customHeight="1">
      <c r="B300" s="33"/>
      <c r="C300" s="174" t="s">
        <v>487</v>
      </c>
      <c r="D300" s="174" t="s">
        <v>118</v>
      </c>
      <c r="E300" s="175" t="s">
        <v>488</v>
      </c>
      <c r="F300" s="176" t="s">
        <v>489</v>
      </c>
      <c r="G300" s="177" t="s">
        <v>121</v>
      </c>
      <c r="H300" s="178">
        <v>1</v>
      </c>
      <c r="I300" s="179"/>
      <c r="J300" s="180">
        <f>ROUND(I300*H300,2)</f>
        <v>0</v>
      </c>
      <c r="K300" s="176" t="s">
        <v>1</v>
      </c>
      <c r="L300" s="37"/>
      <c r="M300" s="181" t="s">
        <v>1</v>
      </c>
      <c r="N300" s="182" t="s">
        <v>41</v>
      </c>
      <c r="O300" s="59"/>
      <c r="P300" s="183">
        <f>O300*H300</f>
        <v>0</v>
      </c>
      <c r="Q300" s="183">
        <v>0</v>
      </c>
      <c r="R300" s="183">
        <f>Q300*H300</f>
        <v>0</v>
      </c>
      <c r="S300" s="183">
        <v>0</v>
      </c>
      <c r="T300" s="184">
        <f>S300*H300</f>
        <v>0</v>
      </c>
      <c r="AR300" s="16" t="s">
        <v>280</v>
      </c>
      <c r="AT300" s="16" t="s">
        <v>118</v>
      </c>
      <c r="AU300" s="16" t="s">
        <v>79</v>
      </c>
      <c r="AY300" s="16" t="s">
        <v>115</v>
      </c>
      <c r="BE300" s="185">
        <f>IF(N300="základní",J300,0)</f>
        <v>0</v>
      </c>
      <c r="BF300" s="185">
        <f>IF(N300="snížená",J300,0)</f>
        <v>0</v>
      </c>
      <c r="BG300" s="185">
        <f>IF(N300="zákl. přenesená",J300,0)</f>
        <v>0</v>
      </c>
      <c r="BH300" s="185">
        <f>IF(N300="sníž. přenesená",J300,0)</f>
        <v>0</v>
      </c>
      <c r="BI300" s="185">
        <f>IF(N300="nulová",J300,0)</f>
        <v>0</v>
      </c>
      <c r="BJ300" s="16" t="s">
        <v>77</v>
      </c>
      <c r="BK300" s="185">
        <f>ROUND(I300*H300,2)</f>
        <v>0</v>
      </c>
      <c r="BL300" s="16" t="s">
        <v>280</v>
      </c>
      <c r="BM300" s="16" t="s">
        <v>490</v>
      </c>
    </row>
    <row r="301" spans="2:65" s="1" customFormat="1" ht="11.25">
      <c r="B301" s="33"/>
      <c r="C301" s="34"/>
      <c r="D301" s="186" t="s">
        <v>125</v>
      </c>
      <c r="E301" s="34"/>
      <c r="F301" s="187" t="s">
        <v>489</v>
      </c>
      <c r="G301" s="34"/>
      <c r="H301" s="34"/>
      <c r="I301" s="102"/>
      <c r="J301" s="34"/>
      <c r="K301" s="34"/>
      <c r="L301" s="37"/>
      <c r="M301" s="188"/>
      <c r="N301" s="59"/>
      <c r="O301" s="59"/>
      <c r="P301" s="59"/>
      <c r="Q301" s="59"/>
      <c r="R301" s="59"/>
      <c r="S301" s="59"/>
      <c r="T301" s="60"/>
      <c r="AT301" s="16" t="s">
        <v>125</v>
      </c>
      <c r="AU301" s="16" t="s">
        <v>79</v>
      </c>
    </row>
    <row r="302" spans="2:65" s="10" customFormat="1" ht="22.9" customHeight="1">
      <c r="B302" s="158"/>
      <c r="C302" s="159"/>
      <c r="D302" s="160" t="s">
        <v>69</v>
      </c>
      <c r="E302" s="172" t="s">
        <v>491</v>
      </c>
      <c r="F302" s="172" t="s">
        <v>492</v>
      </c>
      <c r="G302" s="159"/>
      <c r="H302" s="159"/>
      <c r="I302" s="162"/>
      <c r="J302" s="173">
        <f>BK302</f>
        <v>0</v>
      </c>
      <c r="K302" s="159"/>
      <c r="L302" s="164"/>
      <c r="M302" s="165"/>
      <c r="N302" s="166"/>
      <c r="O302" s="166"/>
      <c r="P302" s="167">
        <f>SUM(P303:P304)</f>
        <v>0</v>
      </c>
      <c r="Q302" s="166"/>
      <c r="R302" s="167">
        <f>SUM(R303:R304)</f>
        <v>0</v>
      </c>
      <c r="S302" s="166"/>
      <c r="T302" s="168">
        <f>SUM(T303:T304)</f>
        <v>0</v>
      </c>
      <c r="AR302" s="169" t="s">
        <v>79</v>
      </c>
      <c r="AT302" s="170" t="s">
        <v>69</v>
      </c>
      <c r="AU302" s="170" t="s">
        <v>77</v>
      </c>
      <c r="AY302" s="169" t="s">
        <v>115</v>
      </c>
      <c r="BK302" s="171">
        <f>SUM(BK303:BK304)</f>
        <v>0</v>
      </c>
    </row>
    <row r="303" spans="2:65" s="1" customFormat="1" ht="16.5" customHeight="1">
      <c r="B303" s="33"/>
      <c r="C303" s="174" t="s">
        <v>493</v>
      </c>
      <c r="D303" s="174" t="s">
        <v>118</v>
      </c>
      <c r="E303" s="175" t="s">
        <v>494</v>
      </c>
      <c r="F303" s="176" t="s">
        <v>495</v>
      </c>
      <c r="G303" s="177" t="s">
        <v>121</v>
      </c>
      <c r="H303" s="178">
        <v>1</v>
      </c>
      <c r="I303" s="179"/>
      <c r="J303" s="180">
        <f>ROUND(I303*H303,2)</f>
        <v>0</v>
      </c>
      <c r="K303" s="176" t="s">
        <v>1</v>
      </c>
      <c r="L303" s="37"/>
      <c r="M303" s="181" t="s">
        <v>1</v>
      </c>
      <c r="N303" s="182" t="s">
        <v>41</v>
      </c>
      <c r="O303" s="59"/>
      <c r="P303" s="183">
        <f>O303*H303</f>
        <v>0</v>
      </c>
      <c r="Q303" s="183">
        <v>0</v>
      </c>
      <c r="R303" s="183">
        <f>Q303*H303</f>
        <v>0</v>
      </c>
      <c r="S303" s="183">
        <v>0</v>
      </c>
      <c r="T303" s="184">
        <f>S303*H303</f>
        <v>0</v>
      </c>
      <c r="AR303" s="16" t="s">
        <v>280</v>
      </c>
      <c r="AT303" s="16" t="s">
        <v>118</v>
      </c>
      <c r="AU303" s="16" t="s">
        <v>79</v>
      </c>
      <c r="AY303" s="16" t="s">
        <v>115</v>
      </c>
      <c r="BE303" s="185">
        <f>IF(N303="základní",J303,0)</f>
        <v>0</v>
      </c>
      <c r="BF303" s="185">
        <f>IF(N303="snížená",J303,0)</f>
        <v>0</v>
      </c>
      <c r="BG303" s="185">
        <f>IF(N303="zákl. přenesená",J303,0)</f>
        <v>0</v>
      </c>
      <c r="BH303" s="185">
        <f>IF(N303="sníž. přenesená",J303,0)</f>
        <v>0</v>
      </c>
      <c r="BI303" s="185">
        <f>IF(N303="nulová",J303,0)</f>
        <v>0</v>
      </c>
      <c r="BJ303" s="16" t="s">
        <v>77</v>
      </c>
      <c r="BK303" s="185">
        <f>ROUND(I303*H303,2)</f>
        <v>0</v>
      </c>
      <c r="BL303" s="16" t="s">
        <v>280</v>
      </c>
      <c r="BM303" s="16" t="s">
        <v>496</v>
      </c>
    </row>
    <row r="304" spans="2:65" s="1" customFormat="1" ht="11.25">
      <c r="B304" s="33"/>
      <c r="C304" s="34"/>
      <c r="D304" s="186" t="s">
        <v>125</v>
      </c>
      <c r="E304" s="34"/>
      <c r="F304" s="187" t="s">
        <v>495</v>
      </c>
      <c r="G304" s="34"/>
      <c r="H304" s="34"/>
      <c r="I304" s="102"/>
      <c r="J304" s="34"/>
      <c r="K304" s="34"/>
      <c r="L304" s="37"/>
      <c r="M304" s="188"/>
      <c r="N304" s="59"/>
      <c r="O304" s="59"/>
      <c r="P304" s="59"/>
      <c r="Q304" s="59"/>
      <c r="R304" s="59"/>
      <c r="S304" s="59"/>
      <c r="T304" s="60"/>
      <c r="AT304" s="16" t="s">
        <v>125</v>
      </c>
      <c r="AU304" s="16" t="s">
        <v>79</v>
      </c>
    </row>
    <row r="305" spans="2:65" s="10" customFormat="1" ht="22.9" customHeight="1">
      <c r="B305" s="158"/>
      <c r="C305" s="159"/>
      <c r="D305" s="160" t="s">
        <v>69</v>
      </c>
      <c r="E305" s="172" t="s">
        <v>497</v>
      </c>
      <c r="F305" s="172" t="s">
        <v>498</v>
      </c>
      <c r="G305" s="159"/>
      <c r="H305" s="159"/>
      <c r="I305" s="162"/>
      <c r="J305" s="173">
        <f>BK305</f>
        <v>0</v>
      </c>
      <c r="K305" s="159"/>
      <c r="L305" s="164"/>
      <c r="M305" s="165"/>
      <c r="N305" s="166"/>
      <c r="O305" s="166"/>
      <c r="P305" s="167">
        <f>SUM(P306:P332)</f>
        <v>0</v>
      </c>
      <c r="Q305" s="166"/>
      <c r="R305" s="167">
        <f>SUM(R306:R332)</f>
        <v>0.44194652000000001</v>
      </c>
      <c r="S305" s="166"/>
      <c r="T305" s="168">
        <f>SUM(T306:T332)</f>
        <v>0</v>
      </c>
      <c r="AR305" s="169" t="s">
        <v>79</v>
      </c>
      <c r="AT305" s="170" t="s">
        <v>69</v>
      </c>
      <c r="AU305" s="170" t="s">
        <v>77</v>
      </c>
      <c r="AY305" s="169" t="s">
        <v>115</v>
      </c>
      <c r="BK305" s="171">
        <f>SUM(BK306:BK332)</f>
        <v>0</v>
      </c>
    </row>
    <row r="306" spans="2:65" s="1" customFormat="1" ht="16.5" customHeight="1">
      <c r="B306" s="33"/>
      <c r="C306" s="174" t="s">
        <v>499</v>
      </c>
      <c r="D306" s="174" t="s">
        <v>118</v>
      </c>
      <c r="E306" s="175" t="s">
        <v>500</v>
      </c>
      <c r="F306" s="176" t="s">
        <v>501</v>
      </c>
      <c r="G306" s="177" t="s">
        <v>169</v>
      </c>
      <c r="H306" s="178">
        <v>11.47</v>
      </c>
      <c r="I306" s="179"/>
      <c r="J306" s="180">
        <f>ROUND(I306*H306,2)</f>
        <v>0</v>
      </c>
      <c r="K306" s="176" t="s">
        <v>122</v>
      </c>
      <c r="L306" s="37"/>
      <c r="M306" s="181" t="s">
        <v>1</v>
      </c>
      <c r="N306" s="182" t="s">
        <v>41</v>
      </c>
      <c r="O306" s="59"/>
      <c r="P306" s="183">
        <f>O306*H306</f>
        <v>0</v>
      </c>
      <c r="Q306" s="183">
        <v>0</v>
      </c>
      <c r="R306" s="183">
        <f>Q306*H306</f>
        <v>0</v>
      </c>
      <c r="S306" s="183">
        <v>0</v>
      </c>
      <c r="T306" s="184">
        <f>S306*H306</f>
        <v>0</v>
      </c>
      <c r="AR306" s="16" t="s">
        <v>280</v>
      </c>
      <c r="AT306" s="16" t="s">
        <v>118</v>
      </c>
      <c r="AU306" s="16" t="s">
        <v>79</v>
      </c>
      <c r="AY306" s="16" t="s">
        <v>115</v>
      </c>
      <c r="BE306" s="185">
        <f>IF(N306="základní",J306,0)</f>
        <v>0</v>
      </c>
      <c r="BF306" s="185">
        <f>IF(N306="snížená",J306,0)</f>
        <v>0</v>
      </c>
      <c r="BG306" s="185">
        <f>IF(N306="zákl. přenesená",J306,0)</f>
        <v>0</v>
      </c>
      <c r="BH306" s="185">
        <f>IF(N306="sníž. přenesená",J306,0)</f>
        <v>0</v>
      </c>
      <c r="BI306" s="185">
        <f>IF(N306="nulová",J306,0)</f>
        <v>0</v>
      </c>
      <c r="BJ306" s="16" t="s">
        <v>77</v>
      </c>
      <c r="BK306" s="185">
        <f>ROUND(I306*H306,2)</f>
        <v>0</v>
      </c>
      <c r="BL306" s="16" t="s">
        <v>280</v>
      </c>
      <c r="BM306" s="16" t="s">
        <v>502</v>
      </c>
    </row>
    <row r="307" spans="2:65" s="1" customFormat="1" ht="11.25">
      <c r="B307" s="33"/>
      <c r="C307" s="34"/>
      <c r="D307" s="186" t="s">
        <v>125</v>
      </c>
      <c r="E307" s="34"/>
      <c r="F307" s="187" t="s">
        <v>503</v>
      </c>
      <c r="G307" s="34"/>
      <c r="H307" s="34"/>
      <c r="I307" s="102"/>
      <c r="J307" s="34"/>
      <c r="K307" s="34"/>
      <c r="L307" s="37"/>
      <c r="M307" s="188"/>
      <c r="N307" s="59"/>
      <c r="O307" s="59"/>
      <c r="P307" s="59"/>
      <c r="Q307" s="59"/>
      <c r="R307" s="59"/>
      <c r="S307" s="59"/>
      <c r="T307" s="60"/>
      <c r="AT307" s="16" t="s">
        <v>125</v>
      </c>
      <c r="AU307" s="16" t="s">
        <v>79</v>
      </c>
    </row>
    <row r="308" spans="2:65" s="1" customFormat="1" ht="16.5" customHeight="1">
      <c r="B308" s="33"/>
      <c r="C308" s="235" t="s">
        <v>504</v>
      </c>
      <c r="D308" s="235" t="s">
        <v>317</v>
      </c>
      <c r="E308" s="236" t="s">
        <v>505</v>
      </c>
      <c r="F308" s="237" t="s">
        <v>506</v>
      </c>
      <c r="G308" s="238" t="s">
        <v>264</v>
      </c>
      <c r="H308" s="239">
        <v>0.17699999999999999</v>
      </c>
      <c r="I308" s="240"/>
      <c r="J308" s="241">
        <f>ROUND(I308*H308,2)</f>
        <v>0</v>
      </c>
      <c r="K308" s="237" t="s">
        <v>122</v>
      </c>
      <c r="L308" s="242"/>
      <c r="M308" s="243" t="s">
        <v>1</v>
      </c>
      <c r="N308" s="244" t="s">
        <v>41</v>
      </c>
      <c r="O308" s="59"/>
      <c r="P308" s="183">
        <f>O308*H308</f>
        <v>0</v>
      </c>
      <c r="Q308" s="183">
        <v>0.55000000000000004</v>
      </c>
      <c r="R308" s="183">
        <f>Q308*H308</f>
        <v>9.7350000000000006E-2</v>
      </c>
      <c r="S308" s="183">
        <v>0</v>
      </c>
      <c r="T308" s="184">
        <f>S308*H308</f>
        <v>0</v>
      </c>
      <c r="AR308" s="16" t="s">
        <v>386</v>
      </c>
      <c r="AT308" s="16" t="s">
        <v>317</v>
      </c>
      <c r="AU308" s="16" t="s">
        <v>79</v>
      </c>
      <c r="AY308" s="16" t="s">
        <v>115</v>
      </c>
      <c r="BE308" s="185">
        <f>IF(N308="základní",J308,0)</f>
        <v>0</v>
      </c>
      <c r="BF308" s="185">
        <f>IF(N308="snížená",J308,0)</f>
        <v>0</v>
      </c>
      <c r="BG308" s="185">
        <f>IF(N308="zákl. přenesená",J308,0)</f>
        <v>0</v>
      </c>
      <c r="BH308" s="185">
        <f>IF(N308="sníž. přenesená",J308,0)</f>
        <v>0</v>
      </c>
      <c r="BI308" s="185">
        <f>IF(N308="nulová",J308,0)</f>
        <v>0</v>
      </c>
      <c r="BJ308" s="16" t="s">
        <v>77</v>
      </c>
      <c r="BK308" s="185">
        <f>ROUND(I308*H308,2)</f>
        <v>0</v>
      </c>
      <c r="BL308" s="16" t="s">
        <v>280</v>
      </c>
      <c r="BM308" s="16" t="s">
        <v>507</v>
      </c>
    </row>
    <row r="309" spans="2:65" s="1" customFormat="1" ht="11.25">
      <c r="B309" s="33"/>
      <c r="C309" s="34"/>
      <c r="D309" s="186" t="s">
        <v>125</v>
      </c>
      <c r="E309" s="34"/>
      <c r="F309" s="187" t="s">
        <v>506</v>
      </c>
      <c r="G309" s="34"/>
      <c r="H309" s="34"/>
      <c r="I309" s="102"/>
      <c r="J309" s="34"/>
      <c r="K309" s="34"/>
      <c r="L309" s="37"/>
      <c r="M309" s="188"/>
      <c r="N309" s="59"/>
      <c r="O309" s="59"/>
      <c r="P309" s="59"/>
      <c r="Q309" s="59"/>
      <c r="R309" s="59"/>
      <c r="S309" s="59"/>
      <c r="T309" s="60"/>
      <c r="AT309" s="16" t="s">
        <v>125</v>
      </c>
      <c r="AU309" s="16" t="s">
        <v>79</v>
      </c>
    </row>
    <row r="310" spans="2:65" s="12" customFormat="1" ht="11.25">
      <c r="B310" s="203"/>
      <c r="C310" s="204"/>
      <c r="D310" s="186" t="s">
        <v>172</v>
      </c>
      <c r="E310" s="205" t="s">
        <v>1</v>
      </c>
      <c r="F310" s="206" t="s">
        <v>508</v>
      </c>
      <c r="G310" s="204"/>
      <c r="H310" s="205" t="s">
        <v>1</v>
      </c>
      <c r="I310" s="207"/>
      <c r="J310" s="204"/>
      <c r="K310" s="204"/>
      <c r="L310" s="208"/>
      <c r="M310" s="209"/>
      <c r="N310" s="210"/>
      <c r="O310" s="210"/>
      <c r="P310" s="210"/>
      <c r="Q310" s="210"/>
      <c r="R310" s="210"/>
      <c r="S310" s="210"/>
      <c r="T310" s="211"/>
      <c r="AT310" s="212" t="s">
        <v>172</v>
      </c>
      <c r="AU310" s="212" t="s">
        <v>79</v>
      </c>
      <c r="AV310" s="12" t="s">
        <v>77</v>
      </c>
      <c r="AW310" s="12" t="s">
        <v>32</v>
      </c>
      <c r="AX310" s="12" t="s">
        <v>70</v>
      </c>
      <c r="AY310" s="212" t="s">
        <v>115</v>
      </c>
    </row>
    <row r="311" spans="2:65" s="11" customFormat="1" ht="11.25">
      <c r="B311" s="192"/>
      <c r="C311" s="193"/>
      <c r="D311" s="186" t="s">
        <v>172</v>
      </c>
      <c r="E311" s="194" t="s">
        <v>1</v>
      </c>
      <c r="F311" s="195" t="s">
        <v>509</v>
      </c>
      <c r="G311" s="193"/>
      <c r="H311" s="196">
        <v>0.154</v>
      </c>
      <c r="I311" s="197"/>
      <c r="J311" s="193"/>
      <c r="K311" s="193"/>
      <c r="L311" s="198"/>
      <c r="M311" s="199"/>
      <c r="N311" s="200"/>
      <c r="O311" s="200"/>
      <c r="P311" s="200"/>
      <c r="Q311" s="200"/>
      <c r="R311" s="200"/>
      <c r="S311" s="200"/>
      <c r="T311" s="201"/>
      <c r="AT311" s="202" t="s">
        <v>172</v>
      </c>
      <c r="AU311" s="202" t="s">
        <v>79</v>
      </c>
      <c r="AV311" s="11" t="s">
        <v>79</v>
      </c>
      <c r="AW311" s="11" t="s">
        <v>32</v>
      </c>
      <c r="AX311" s="11" t="s">
        <v>77</v>
      </c>
      <c r="AY311" s="202" t="s">
        <v>115</v>
      </c>
    </row>
    <row r="312" spans="2:65" s="11" customFormat="1" ht="11.25">
      <c r="B312" s="192"/>
      <c r="C312" s="193"/>
      <c r="D312" s="186" t="s">
        <v>172</v>
      </c>
      <c r="E312" s="193"/>
      <c r="F312" s="195" t="s">
        <v>510</v>
      </c>
      <c r="G312" s="193"/>
      <c r="H312" s="196">
        <v>0.17699999999999999</v>
      </c>
      <c r="I312" s="197"/>
      <c r="J312" s="193"/>
      <c r="K312" s="193"/>
      <c r="L312" s="198"/>
      <c r="M312" s="199"/>
      <c r="N312" s="200"/>
      <c r="O312" s="200"/>
      <c r="P312" s="200"/>
      <c r="Q312" s="200"/>
      <c r="R312" s="200"/>
      <c r="S312" s="200"/>
      <c r="T312" s="201"/>
      <c r="AT312" s="202" t="s">
        <v>172</v>
      </c>
      <c r="AU312" s="202" t="s">
        <v>79</v>
      </c>
      <c r="AV312" s="11" t="s">
        <v>79</v>
      </c>
      <c r="AW312" s="11" t="s">
        <v>4</v>
      </c>
      <c r="AX312" s="11" t="s">
        <v>77</v>
      </c>
      <c r="AY312" s="202" t="s">
        <v>115</v>
      </c>
    </row>
    <row r="313" spans="2:65" s="1" customFormat="1" ht="16.5" customHeight="1">
      <c r="B313" s="33"/>
      <c r="C313" s="174" t="s">
        <v>511</v>
      </c>
      <c r="D313" s="174" t="s">
        <v>118</v>
      </c>
      <c r="E313" s="175" t="s">
        <v>512</v>
      </c>
      <c r="F313" s="176" t="s">
        <v>513</v>
      </c>
      <c r="G313" s="177" t="s">
        <v>169</v>
      </c>
      <c r="H313" s="178">
        <v>0.154</v>
      </c>
      <c r="I313" s="179"/>
      <c r="J313" s="180">
        <f>ROUND(I313*H313,2)</f>
        <v>0</v>
      </c>
      <c r="K313" s="176" t="s">
        <v>122</v>
      </c>
      <c r="L313" s="37"/>
      <c r="M313" s="181" t="s">
        <v>1</v>
      </c>
      <c r="N313" s="182" t="s">
        <v>41</v>
      </c>
      <c r="O313" s="59"/>
      <c r="P313" s="183">
        <f>O313*H313</f>
        <v>0</v>
      </c>
      <c r="Q313" s="183">
        <v>2.0000000000000001E-4</v>
      </c>
      <c r="R313" s="183">
        <f>Q313*H313</f>
        <v>3.0800000000000003E-5</v>
      </c>
      <c r="S313" s="183">
        <v>0</v>
      </c>
      <c r="T313" s="184">
        <f>S313*H313</f>
        <v>0</v>
      </c>
      <c r="AR313" s="16" t="s">
        <v>280</v>
      </c>
      <c r="AT313" s="16" t="s">
        <v>118</v>
      </c>
      <c r="AU313" s="16" t="s">
        <v>79</v>
      </c>
      <c r="AY313" s="16" t="s">
        <v>115</v>
      </c>
      <c r="BE313" s="185">
        <f>IF(N313="základní",J313,0)</f>
        <v>0</v>
      </c>
      <c r="BF313" s="185">
        <f>IF(N313="snížená",J313,0)</f>
        <v>0</v>
      </c>
      <c r="BG313" s="185">
        <f>IF(N313="zákl. přenesená",J313,0)</f>
        <v>0</v>
      </c>
      <c r="BH313" s="185">
        <f>IF(N313="sníž. přenesená",J313,0)</f>
        <v>0</v>
      </c>
      <c r="BI313" s="185">
        <f>IF(N313="nulová",J313,0)</f>
        <v>0</v>
      </c>
      <c r="BJ313" s="16" t="s">
        <v>77</v>
      </c>
      <c r="BK313" s="185">
        <f>ROUND(I313*H313,2)</f>
        <v>0</v>
      </c>
      <c r="BL313" s="16" t="s">
        <v>280</v>
      </c>
      <c r="BM313" s="16" t="s">
        <v>514</v>
      </c>
    </row>
    <row r="314" spans="2:65" s="1" customFormat="1" ht="11.25">
      <c r="B314" s="33"/>
      <c r="C314" s="34"/>
      <c r="D314" s="186" t="s">
        <v>125</v>
      </c>
      <c r="E314" s="34"/>
      <c r="F314" s="187" t="s">
        <v>515</v>
      </c>
      <c r="G314" s="34"/>
      <c r="H314" s="34"/>
      <c r="I314" s="102"/>
      <c r="J314" s="34"/>
      <c r="K314" s="34"/>
      <c r="L314" s="37"/>
      <c r="M314" s="188"/>
      <c r="N314" s="59"/>
      <c r="O314" s="59"/>
      <c r="P314" s="59"/>
      <c r="Q314" s="59"/>
      <c r="R314" s="59"/>
      <c r="S314" s="59"/>
      <c r="T314" s="60"/>
      <c r="AT314" s="16" t="s">
        <v>125</v>
      </c>
      <c r="AU314" s="16" t="s">
        <v>79</v>
      </c>
    </row>
    <row r="315" spans="2:65" s="1" customFormat="1" ht="16.5" customHeight="1">
      <c r="B315" s="33"/>
      <c r="C315" s="174" t="s">
        <v>516</v>
      </c>
      <c r="D315" s="174" t="s">
        <v>118</v>
      </c>
      <c r="E315" s="175" t="s">
        <v>517</v>
      </c>
      <c r="F315" s="176" t="s">
        <v>518</v>
      </c>
      <c r="G315" s="177" t="s">
        <v>169</v>
      </c>
      <c r="H315" s="178">
        <v>6.6379999999999999</v>
      </c>
      <c r="I315" s="179"/>
      <c r="J315" s="180">
        <f>ROUND(I315*H315,2)</f>
        <v>0</v>
      </c>
      <c r="K315" s="176" t="s">
        <v>122</v>
      </c>
      <c r="L315" s="37"/>
      <c r="M315" s="181" t="s">
        <v>1</v>
      </c>
      <c r="N315" s="182" t="s">
        <v>41</v>
      </c>
      <c r="O315" s="59"/>
      <c r="P315" s="183">
        <f>O315*H315</f>
        <v>0</v>
      </c>
      <c r="Q315" s="183">
        <v>1.5720000000000001E-2</v>
      </c>
      <c r="R315" s="183">
        <f>Q315*H315</f>
        <v>0.10434936</v>
      </c>
      <c r="S315" s="183">
        <v>0</v>
      </c>
      <c r="T315" s="184">
        <f>S315*H315</f>
        <v>0</v>
      </c>
      <c r="AR315" s="16" t="s">
        <v>280</v>
      </c>
      <c r="AT315" s="16" t="s">
        <v>118</v>
      </c>
      <c r="AU315" s="16" t="s">
        <v>79</v>
      </c>
      <c r="AY315" s="16" t="s">
        <v>115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16" t="s">
        <v>77</v>
      </c>
      <c r="BK315" s="185">
        <f>ROUND(I315*H315,2)</f>
        <v>0</v>
      </c>
      <c r="BL315" s="16" t="s">
        <v>280</v>
      </c>
      <c r="BM315" s="16" t="s">
        <v>519</v>
      </c>
    </row>
    <row r="316" spans="2:65" s="1" customFormat="1" ht="19.5">
      <c r="B316" s="33"/>
      <c r="C316" s="34"/>
      <c r="D316" s="186" t="s">
        <v>125</v>
      </c>
      <c r="E316" s="34"/>
      <c r="F316" s="187" t="s">
        <v>520</v>
      </c>
      <c r="G316" s="34"/>
      <c r="H316" s="34"/>
      <c r="I316" s="102"/>
      <c r="J316" s="34"/>
      <c r="K316" s="34"/>
      <c r="L316" s="37"/>
      <c r="M316" s="188"/>
      <c r="N316" s="59"/>
      <c r="O316" s="59"/>
      <c r="P316" s="59"/>
      <c r="Q316" s="59"/>
      <c r="R316" s="59"/>
      <c r="S316" s="59"/>
      <c r="T316" s="60"/>
      <c r="AT316" s="16" t="s">
        <v>125</v>
      </c>
      <c r="AU316" s="16" t="s">
        <v>79</v>
      </c>
    </row>
    <row r="317" spans="2:65" s="12" customFormat="1" ht="11.25">
      <c r="B317" s="203"/>
      <c r="C317" s="204"/>
      <c r="D317" s="186" t="s">
        <v>172</v>
      </c>
      <c r="E317" s="205" t="s">
        <v>1</v>
      </c>
      <c r="F317" s="206" t="s">
        <v>521</v>
      </c>
      <c r="G317" s="204"/>
      <c r="H317" s="205" t="s">
        <v>1</v>
      </c>
      <c r="I317" s="207"/>
      <c r="J317" s="204"/>
      <c r="K317" s="204"/>
      <c r="L317" s="208"/>
      <c r="M317" s="209"/>
      <c r="N317" s="210"/>
      <c r="O317" s="210"/>
      <c r="P317" s="210"/>
      <c r="Q317" s="210"/>
      <c r="R317" s="210"/>
      <c r="S317" s="210"/>
      <c r="T317" s="211"/>
      <c r="AT317" s="212" t="s">
        <v>172</v>
      </c>
      <c r="AU317" s="212" t="s">
        <v>79</v>
      </c>
      <c r="AV317" s="12" t="s">
        <v>77</v>
      </c>
      <c r="AW317" s="12" t="s">
        <v>32</v>
      </c>
      <c r="AX317" s="12" t="s">
        <v>70</v>
      </c>
      <c r="AY317" s="212" t="s">
        <v>115</v>
      </c>
    </row>
    <row r="318" spans="2:65" s="11" customFormat="1" ht="11.25">
      <c r="B318" s="192"/>
      <c r="C318" s="193"/>
      <c r="D318" s="186" t="s">
        <v>172</v>
      </c>
      <c r="E318" s="194" t="s">
        <v>1</v>
      </c>
      <c r="F318" s="195" t="s">
        <v>522</v>
      </c>
      <c r="G318" s="193"/>
      <c r="H318" s="196">
        <v>5.1769999999999996</v>
      </c>
      <c r="I318" s="197"/>
      <c r="J318" s="193"/>
      <c r="K318" s="193"/>
      <c r="L318" s="198"/>
      <c r="M318" s="199"/>
      <c r="N318" s="200"/>
      <c r="O318" s="200"/>
      <c r="P318" s="200"/>
      <c r="Q318" s="200"/>
      <c r="R318" s="200"/>
      <c r="S318" s="200"/>
      <c r="T318" s="201"/>
      <c r="AT318" s="202" t="s">
        <v>172</v>
      </c>
      <c r="AU318" s="202" t="s">
        <v>79</v>
      </c>
      <c r="AV318" s="11" t="s">
        <v>79</v>
      </c>
      <c r="AW318" s="11" t="s">
        <v>32</v>
      </c>
      <c r="AX318" s="11" t="s">
        <v>70</v>
      </c>
      <c r="AY318" s="202" t="s">
        <v>115</v>
      </c>
    </row>
    <row r="319" spans="2:65" s="11" customFormat="1" ht="11.25">
      <c r="B319" s="192"/>
      <c r="C319" s="193"/>
      <c r="D319" s="186" t="s">
        <v>172</v>
      </c>
      <c r="E319" s="194" t="s">
        <v>1</v>
      </c>
      <c r="F319" s="195" t="s">
        <v>523</v>
      </c>
      <c r="G319" s="193"/>
      <c r="H319" s="196">
        <v>1.4610000000000001</v>
      </c>
      <c r="I319" s="197"/>
      <c r="J319" s="193"/>
      <c r="K319" s="193"/>
      <c r="L319" s="198"/>
      <c r="M319" s="199"/>
      <c r="N319" s="200"/>
      <c r="O319" s="200"/>
      <c r="P319" s="200"/>
      <c r="Q319" s="200"/>
      <c r="R319" s="200"/>
      <c r="S319" s="200"/>
      <c r="T319" s="201"/>
      <c r="AT319" s="202" t="s">
        <v>172</v>
      </c>
      <c r="AU319" s="202" t="s">
        <v>79</v>
      </c>
      <c r="AV319" s="11" t="s">
        <v>79</v>
      </c>
      <c r="AW319" s="11" t="s">
        <v>32</v>
      </c>
      <c r="AX319" s="11" t="s">
        <v>70</v>
      </c>
      <c r="AY319" s="202" t="s">
        <v>115</v>
      </c>
    </row>
    <row r="320" spans="2:65" s="13" customFormat="1" ht="11.25">
      <c r="B320" s="213"/>
      <c r="C320" s="214"/>
      <c r="D320" s="186" t="s">
        <v>172</v>
      </c>
      <c r="E320" s="215" t="s">
        <v>1</v>
      </c>
      <c r="F320" s="216" t="s">
        <v>204</v>
      </c>
      <c r="G320" s="214"/>
      <c r="H320" s="217">
        <v>6.6379999999999999</v>
      </c>
      <c r="I320" s="218"/>
      <c r="J320" s="214"/>
      <c r="K320" s="214"/>
      <c r="L320" s="219"/>
      <c r="M320" s="220"/>
      <c r="N320" s="221"/>
      <c r="O320" s="221"/>
      <c r="P320" s="221"/>
      <c r="Q320" s="221"/>
      <c r="R320" s="221"/>
      <c r="S320" s="221"/>
      <c r="T320" s="222"/>
      <c r="AT320" s="223" t="s">
        <v>172</v>
      </c>
      <c r="AU320" s="223" t="s">
        <v>79</v>
      </c>
      <c r="AV320" s="13" t="s">
        <v>137</v>
      </c>
      <c r="AW320" s="13" t="s">
        <v>32</v>
      </c>
      <c r="AX320" s="13" t="s">
        <v>77</v>
      </c>
      <c r="AY320" s="223" t="s">
        <v>115</v>
      </c>
    </row>
    <row r="321" spans="2:65" s="1" customFormat="1" ht="16.5" customHeight="1">
      <c r="B321" s="33"/>
      <c r="C321" s="174" t="s">
        <v>524</v>
      </c>
      <c r="D321" s="174" t="s">
        <v>118</v>
      </c>
      <c r="E321" s="175" t="s">
        <v>525</v>
      </c>
      <c r="F321" s="176" t="s">
        <v>526</v>
      </c>
      <c r="G321" s="177" t="s">
        <v>169</v>
      </c>
      <c r="H321" s="178">
        <v>12.281000000000001</v>
      </c>
      <c r="I321" s="179"/>
      <c r="J321" s="180">
        <f>ROUND(I321*H321,2)</f>
        <v>0</v>
      </c>
      <c r="K321" s="176" t="s">
        <v>122</v>
      </c>
      <c r="L321" s="37"/>
      <c r="M321" s="181" t="s">
        <v>1</v>
      </c>
      <c r="N321" s="182" t="s">
        <v>41</v>
      </c>
      <c r="O321" s="59"/>
      <c r="P321" s="183">
        <f>O321*H321</f>
        <v>0</v>
      </c>
      <c r="Q321" s="183">
        <v>1.9560000000000001E-2</v>
      </c>
      <c r="R321" s="183">
        <f>Q321*H321</f>
        <v>0.24021636000000002</v>
      </c>
      <c r="S321" s="183">
        <v>0</v>
      </c>
      <c r="T321" s="184">
        <f>S321*H321</f>
        <v>0</v>
      </c>
      <c r="AR321" s="16" t="s">
        <v>280</v>
      </c>
      <c r="AT321" s="16" t="s">
        <v>118</v>
      </c>
      <c r="AU321" s="16" t="s">
        <v>79</v>
      </c>
      <c r="AY321" s="16" t="s">
        <v>115</v>
      </c>
      <c r="BE321" s="185">
        <f>IF(N321="základní",J321,0)</f>
        <v>0</v>
      </c>
      <c r="BF321" s="185">
        <f>IF(N321="snížená",J321,0)</f>
        <v>0</v>
      </c>
      <c r="BG321" s="185">
        <f>IF(N321="zákl. přenesená",J321,0)</f>
        <v>0</v>
      </c>
      <c r="BH321" s="185">
        <f>IF(N321="sníž. přenesená",J321,0)</f>
        <v>0</v>
      </c>
      <c r="BI321" s="185">
        <f>IF(N321="nulová",J321,0)</f>
        <v>0</v>
      </c>
      <c r="BJ321" s="16" t="s">
        <v>77</v>
      </c>
      <c r="BK321" s="185">
        <f>ROUND(I321*H321,2)</f>
        <v>0</v>
      </c>
      <c r="BL321" s="16" t="s">
        <v>280</v>
      </c>
      <c r="BM321" s="16" t="s">
        <v>527</v>
      </c>
    </row>
    <row r="322" spans="2:65" s="1" customFormat="1" ht="11.25">
      <c r="B322" s="33"/>
      <c r="C322" s="34"/>
      <c r="D322" s="186" t="s">
        <v>125</v>
      </c>
      <c r="E322" s="34"/>
      <c r="F322" s="187" t="s">
        <v>528</v>
      </c>
      <c r="G322" s="34"/>
      <c r="H322" s="34"/>
      <c r="I322" s="102"/>
      <c r="J322" s="34"/>
      <c r="K322" s="34"/>
      <c r="L322" s="37"/>
      <c r="M322" s="188"/>
      <c r="N322" s="59"/>
      <c r="O322" s="59"/>
      <c r="P322" s="59"/>
      <c r="Q322" s="59"/>
      <c r="R322" s="59"/>
      <c r="S322" s="59"/>
      <c r="T322" s="60"/>
      <c r="AT322" s="16" t="s">
        <v>125</v>
      </c>
      <c r="AU322" s="16" t="s">
        <v>79</v>
      </c>
    </row>
    <row r="323" spans="2:65" s="11" customFormat="1" ht="11.25">
      <c r="B323" s="192"/>
      <c r="C323" s="193"/>
      <c r="D323" s="186" t="s">
        <v>172</v>
      </c>
      <c r="E323" s="194" t="s">
        <v>1</v>
      </c>
      <c r="F323" s="195" t="s">
        <v>529</v>
      </c>
      <c r="G323" s="193"/>
      <c r="H323" s="196">
        <v>11.47</v>
      </c>
      <c r="I323" s="197"/>
      <c r="J323" s="193"/>
      <c r="K323" s="193"/>
      <c r="L323" s="198"/>
      <c r="M323" s="199"/>
      <c r="N323" s="200"/>
      <c r="O323" s="200"/>
      <c r="P323" s="200"/>
      <c r="Q323" s="200"/>
      <c r="R323" s="200"/>
      <c r="S323" s="200"/>
      <c r="T323" s="201"/>
      <c r="AT323" s="202" t="s">
        <v>172</v>
      </c>
      <c r="AU323" s="202" t="s">
        <v>79</v>
      </c>
      <c r="AV323" s="11" t="s">
        <v>79</v>
      </c>
      <c r="AW323" s="11" t="s">
        <v>32</v>
      </c>
      <c r="AX323" s="11" t="s">
        <v>70</v>
      </c>
      <c r="AY323" s="202" t="s">
        <v>115</v>
      </c>
    </row>
    <row r="324" spans="2:65" s="11" customFormat="1" ht="11.25">
      <c r="B324" s="192"/>
      <c r="C324" s="193"/>
      <c r="D324" s="186" t="s">
        <v>172</v>
      </c>
      <c r="E324" s="194" t="s">
        <v>1</v>
      </c>
      <c r="F324" s="195" t="s">
        <v>530</v>
      </c>
      <c r="G324" s="193"/>
      <c r="H324" s="196">
        <v>0.81100000000000005</v>
      </c>
      <c r="I324" s="197"/>
      <c r="J324" s="193"/>
      <c r="K324" s="193"/>
      <c r="L324" s="198"/>
      <c r="M324" s="199"/>
      <c r="N324" s="200"/>
      <c r="O324" s="200"/>
      <c r="P324" s="200"/>
      <c r="Q324" s="200"/>
      <c r="R324" s="200"/>
      <c r="S324" s="200"/>
      <c r="T324" s="201"/>
      <c r="AT324" s="202" t="s">
        <v>172</v>
      </c>
      <c r="AU324" s="202" t="s">
        <v>79</v>
      </c>
      <c r="AV324" s="11" t="s">
        <v>79</v>
      </c>
      <c r="AW324" s="11" t="s">
        <v>32</v>
      </c>
      <c r="AX324" s="11" t="s">
        <v>70</v>
      </c>
      <c r="AY324" s="202" t="s">
        <v>115</v>
      </c>
    </row>
    <row r="325" spans="2:65" s="13" customFormat="1" ht="11.25">
      <c r="B325" s="213"/>
      <c r="C325" s="214"/>
      <c r="D325" s="186" t="s">
        <v>172</v>
      </c>
      <c r="E325" s="215" t="s">
        <v>1</v>
      </c>
      <c r="F325" s="216" t="s">
        <v>204</v>
      </c>
      <c r="G325" s="214"/>
      <c r="H325" s="217">
        <v>12.281000000000001</v>
      </c>
      <c r="I325" s="218"/>
      <c r="J325" s="214"/>
      <c r="K325" s="214"/>
      <c r="L325" s="219"/>
      <c r="M325" s="220"/>
      <c r="N325" s="221"/>
      <c r="O325" s="221"/>
      <c r="P325" s="221"/>
      <c r="Q325" s="221"/>
      <c r="R325" s="221"/>
      <c r="S325" s="221"/>
      <c r="T325" s="222"/>
      <c r="AT325" s="223" t="s">
        <v>172</v>
      </c>
      <c r="AU325" s="223" t="s">
        <v>79</v>
      </c>
      <c r="AV325" s="13" t="s">
        <v>137</v>
      </c>
      <c r="AW325" s="13" t="s">
        <v>32</v>
      </c>
      <c r="AX325" s="13" t="s">
        <v>77</v>
      </c>
      <c r="AY325" s="223" t="s">
        <v>115</v>
      </c>
    </row>
    <row r="326" spans="2:65" s="1" customFormat="1" ht="16.5" customHeight="1">
      <c r="B326" s="33"/>
      <c r="C326" s="174" t="s">
        <v>531</v>
      </c>
      <c r="D326" s="174" t="s">
        <v>118</v>
      </c>
      <c r="E326" s="175" t="s">
        <v>532</v>
      </c>
      <c r="F326" s="176" t="s">
        <v>533</v>
      </c>
      <c r="G326" s="177" t="s">
        <v>121</v>
      </c>
      <c r="H326" s="178">
        <v>1</v>
      </c>
      <c r="I326" s="179"/>
      <c r="J326" s="180">
        <f>ROUND(I326*H326,2)</f>
        <v>0</v>
      </c>
      <c r="K326" s="176" t="s">
        <v>1</v>
      </c>
      <c r="L326" s="37"/>
      <c r="M326" s="181" t="s">
        <v>1</v>
      </c>
      <c r="N326" s="182" t="s">
        <v>41</v>
      </c>
      <c r="O326" s="59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16" t="s">
        <v>280</v>
      </c>
      <c r="AT326" s="16" t="s">
        <v>118</v>
      </c>
      <c r="AU326" s="16" t="s">
        <v>79</v>
      </c>
      <c r="AY326" s="16" t="s">
        <v>115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16" t="s">
        <v>77</v>
      </c>
      <c r="BK326" s="185">
        <f>ROUND(I326*H326,2)</f>
        <v>0</v>
      </c>
      <c r="BL326" s="16" t="s">
        <v>280</v>
      </c>
      <c r="BM326" s="16" t="s">
        <v>534</v>
      </c>
    </row>
    <row r="327" spans="2:65" s="1" customFormat="1" ht="11.25">
      <c r="B327" s="33"/>
      <c r="C327" s="34"/>
      <c r="D327" s="186" t="s">
        <v>125</v>
      </c>
      <c r="E327" s="34"/>
      <c r="F327" s="187" t="s">
        <v>533</v>
      </c>
      <c r="G327" s="34"/>
      <c r="H327" s="34"/>
      <c r="I327" s="102"/>
      <c r="J327" s="34"/>
      <c r="K327" s="34"/>
      <c r="L327" s="37"/>
      <c r="M327" s="188"/>
      <c r="N327" s="59"/>
      <c r="O327" s="59"/>
      <c r="P327" s="59"/>
      <c r="Q327" s="59"/>
      <c r="R327" s="59"/>
      <c r="S327" s="59"/>
      <c r="T327" s="60"/>
      <c r="AT327" s="16" t="s">
        <v>125</v>
      </c>
      <c r="AU327" s="16" t="s">
        <v>79</v>
      </c>
    </row>
    <row r="328" spans="2:65" s="1" customFormat="1" ht="16.5" customHeight="1">
      <c r="B328" s="33"/>
      <c r="C328" s="174" t="s">
        <v>535</v>
      </c>
      <c r="D328" s="174" t="s">
        <v>118</v>
      </c>
      <c r="E328" s="175" t="s">
        <v>536</v>
      </c>
      <c r="F328" s="176" t="s">
        <v>537</v>
      </c>
      <c r="G328" s="177" t="s">
        <v>295</v>
      </c>
      <c r="H328" s="178">
        <v>31.805</v>
      </c>
      <c r="I328" s="179"/>
      <c r="J328" s="180">
        <f>ROUND(I328*H328,2)</f>
        <v>0</v>
      </c>
      <c r="K328" s="176" t="s">
        <v>1</v>
      </c>
      <c r="L328" s="37"/>
      <c r="M328" s="181" t="s">
        <v>1</v>
      </c>
      <c r="N328" s="182" t="s">
        <v>41</v>
      </c>
      <c r="O328" s="59"/>
      <c r="P328" s="183">
        <f>O328*H328</f>
        <v>0</v>
      </c>
      <c r="Q328" s="183">
        <v>0</v>
      </c>
      <c r="R328" s="183">
        <f>Q328*H328</f>
        <v>0</v>
      </c>
      <c r="S328" s="183">
        <v>0</v>
      </c>
      <c r="T328" s="184">
        <f>S328*H328</f>
        <v>0</v>
      </c>
      <c r="AR328" s="16" t="s">
        <v>280</v>
      </c>
      <c r="AT328" s="16" t="s">
        <v>118</v>
      </c>
      <c r="AU328" s="16" t="s">
        <v>79</v>
      </c>
      <c r="AY328" s="16" t="s">
        <v>115</v>
      </c>
      <c r="BE328" s="185">
        <f>IF(N328="základní",J328,0)</f>
        <v>0</v>
      </c>
      <c r="BF328" s="185">
        <f>IF(N328="snížená",J328,0)</f>
        <v>0</v>
      </c>
      <c r="BG328" s="185">
        <f>IF(N328="zákl. přenesená",J328,0)</f>
        <v>0</v>
      </c>
      <c r="BH328" s="185">
        <f>IF(N328="sníž. přenesená",J328,0)</f>
        <v>0</v>
      </c>
      <c r="BI328" s="185">
        <f>IF(N328="nulová",J328,0)</f>
        <v>0</v>
      </c>
      <c r="BJ328" s="16" t="s">
        <v>77</v>
      </c>
      <c r="BK328" s="185">
        <f>ROUND(I328*H328,2)</f>
        <v>0</v>
      </c>
      <c r="BL328" s="16" t="s">
        <v>280</v>
      </c>
      <c r="BM328" s="16" t="s">
        <v>538</v>
      </c>
    </row>
    <row r="329" spans="2:65" s="1" customFormat="1" ht="11.25">
      <c r="B329" s="33"/>
      <c r="C329" s="34"/>
      <c r="D329" s="186" t="s">
        <v>125</v>
      </c>
      <c r="E329" s="34"/>
      <c r="F329" s="187" t="s">
        <v>537</v>
      </c>
      <c r="G329" s="34"/>
      <c r="H329" s="34"/>
      <c r="I329" s="102"/>
      <c r="J329" s="34"/>
      <c r="K329" s="34"/>
      <c r="L329" s="37"/>
      <c r="M329" s="188"/>
      <c r="N329" s="59"/>
      <c r="O329" s="59"/>
      <c r="P329" s="59"/>
      <c r="Q329" s="59"/>
      <c r="R329" s="59"/>
      <c r="S329" s="59"/>
      <c r="T329" s="60"/>
      <c r="AT329" s="16" t="s">
        <v>125</v>
      </c>
      <c r="AU329" s="16" t="s">
        <v>79</v>
      </c>
    </row>
    <row r="330" spans="2:65" s="11" customFormat="1" ht="11.25">
      <c r="B330" s="192"/>
      <c r="C330" s="193"/>
      <c r="D330" s="186" t="s">
        <v>172</v>
      </c>
      <c r="E330" s="194" t="s">
        <v>1</v>
      </c>
      <c r="F330" s="195" t="s">
        <v>539</v>
      </c>
      <c r="G330" s="193"/>
      <c r="H330" s="196">
        <v>31.805</v>
      </c>
      <c r="I330" s="197"/>
      <c r="J330" s="193"/>
      <c r="K330" s="193"/>
      <c r="L330" s="198"/>
      <c r="M330" s="199"/>
      <c r="N330" s="200"/>
      <c r="O330" s="200"/>
      <c r="P330" s="200"/>
      <c r="Q330" s="200"/>
      <c r="R330" s="200"/>
      <c r="S330" s="200"/>
      <c r="T330" s="201"/>
      <c r="AT330" s="202" t="s">
        <v>172</v>
      </c>
      <c r="AU330" s="202" t="s">
        <v>79</v>
      </c>
      <c r="AV330" s="11" t="s">
        <v>79</v>
      </c>
      <c r="AW330" s="11" t="s">
        <v>32</v>
      </c>
      <c r="AX330" s="11" t="s">
        <v>77</v>
      </c>
      <c r="AY330" s="202" t="s">
        <v>115</v>
      </c>
    </row>
    <row r="331" spans="2:65" s="1" customFormat="1" ht="16.5" customHeight="1">
      <c r="B331" s="33"/>
      <c r="C331" s="174" t="s">
        <v>540</v>
      </c>
      <c r="D331" s="174" t="s">
        <v>118</v>
      </c>
      <c r="E331" s="175" t="s">
        <v>541</v>
      </c>
      <c r="F331" s="176" t="s">
        <v>542</v>
      </c>
      <c r="G331" s="177" t="s">
        <v>478</v>
      </c>
      <c r="H331" s="245"/>
      <c r="I331" s="179"/>
      <c r="J331" s="180">
        <f>ROUND(I331*H331,2)</f>
        <v>0</v>
      </c>
      <c r="K331" s="176" t="s">
        <v>122</v>
      </c>
      <c r="L331" s="37"/>
      <c r="M331" s="181" t="s">
        <v>1</v>
      </c>
      <c r="N331" s="182" t="s">
        <v>41</v>
      </c>
      <c r="O331" s="59"/>
      <c r="P331" s="183">
        <f>O331*H331</f>
        <v>0</v>
      </c>
      <c r="Q331" s="183">
        <v>0</v>
      </c>
      <c r="R331" s="183">
        <f>Q331*H331</f>
        <v>0</v>
      </c>
      <c r="S331" s="183">
        <v>0</v>
      </c>
      <c r="T331" s="184">
        <f>S331*H331</f>
        <v>0</v>
      </c>
      <c r="AR331" s="16" t="s">
        <v>280</v>
      </c>
      <c r="AT331" s="16" t="s">
        <v>118</v>
      </c>
      <c r="AU331" s="16" t="s">
        <v>79</v>
      </c>
      <c r="AY331" s="16" t="s">
        <v>115</v>
      </c>
      <c r="BE331" s="185">
        <f>IF(N331="základní",J331,0)</f>
        <v>0</v>
      </c>
      <c r="BF331" s="185">
        <f>IF(N331="snížená",J331,0)</f>
        <v>0</v>
      </c>
      <c r="BG331" s="185">
        <f>IF(N331="zákl. přenesená",J331,0)</f>
        <v>0</v>
      </c>
      <c r="BH331" s="185">
        <f>IF(N331="sníž. přenesená",J331,0)</f>
        <v>0</v>
      </c>
      <c r="BI331" s="185">
        <f>IF(N331="nulová",J331,0)</f>
        <v>0</v>
      </c>
      <c r="BJ331" s="16" t="s">
        <v>77</v>
      </c>
      <c r="BK331" s="185">
        <f>ROUND(I331*H331,2)</f>
        <v>0</v>
      </c>
      <c r="BL331" s="16" t="s">
        <v>280</v>
      </c>
      <c r="BM331" s="16" t="s">
        <v>543</v>
      </c>
    </row>
    <row r="332" spans="2:65" s="1" customFormat="1" ht="19.5">
      <c r="B332" s="33"/>
      <c r="C332" s="34"/>
      <c r="D332" s="186" t="s">
        <v>125</v>
      </c>
      <c r="E332" s="34"/>
      <c r="F332" s="187" t="s">
        <v>544</v>
      </c>
      <c r="G332" s="34"/>
      <c r="H332" s="34"/>
      <c r="I332" s="102"/>
      <c r="J332" s="34"/>
      <c r="K332" s="34"/>
      <c r="L332" s="37"/>
      <c r="M332" s="188"/>
      <c r="N332" s="59"/>
      <c r="O332" s="59"/>
      <c r="P332" s="59"/>
      <c r="Q332" s="59"/>
      <c r="R332" s="59"/>
      <c r="S332" s="59"/>
      <c r="T332" s="60"/>
      <c r="AT332" s="16" t="s">
        <v>125</v>
      </c>
      <c r="AU332" s="16" t="s">
        <v>79</v>
      </c>
    </row>
    <row r="333" spans="2:65" s="10" customFormat="1" ht="22.9" customHeight="1">
      <c r="B333" s="158"/>
      <c r="C333" s="159"/>
      <c r="D333" s="160" t="s">
        <v>69</v>
      </c>
      <c r="E333" s="172" t="s">
        <v>545</v>
      </c>
      <c r="F333" s="172" t="s">
        <v>546</v>
      </c>
      <c r="G333" s="159"/>
      <c r="H333" s="159"/>
      <c r="I333" s="162"/>
      <c r="J333" s="173">
        <f>BK333</f>
        <v>0</v>
      </c>
      <c r="K333" s="159"/>
      <c r="L333" s="164"/>
      <c r="M333" s="165"/>
      <c r="N333" s="166"/>
      <c r="O333" s="166"/>
      <c r="P333" s="167">
        <f>SUM(P334:P339)</f>
        <v>0</v>
      </c>
      <c r="Q333" s="166"/>
      <c r="R333" s="167">
        <f>SUM(R334:R339)</f>
        <v>2.5520000000000001E-2</v>
      </c>
      <c r="S333" s="166"/>
      <c r="T333" s="168">
        <f>SUM(T334:T339)</f>
        <v>0</v>
      </c>
      <c r="AR333" s="169" t="s">
        <v>79</v>
      </c>
      <c r="AT333" s="170" t="s">
        <v>69</v>
      </c>
      <c r="AU333" s="170" t="s">
        <v>77</v>
      </c>
      <c r="AY333" s="169" t="s">
        <v>115</v>
      </c>
      <c r="BK333" s="171">
        <f>SUM(BK334:BK339)</f>
        <v>0</v>
      </c>
    </row>
    <row r="334" spans="2:65" s="1" customFormat="1" ht="16.5" customHeight="1">
      <c r="B334" s="33"/>
      <c r="C334" s="174" t="s">
        <v>547</v>
      </c>
      <c r="D334" s="174" t="s">
        <v>118</v>
      </c>
      <c r="E334" s="175" t="s">
        <v>548</v>
      </c>
      <c r="F334" s="176" t="s">
        <v>549</v>
      </c>
      <c r="G334" s="177" t="s">
        <v>295</v>
      </c>
      <c r="H334" s="178">
        <v>7.25</v>
      </c>
      <c r="I334" s="179"/>
      <c r="J334" s="180">
        <f>ROUND(I334*H334,2)</f>
        <v>0</v>
      </c>
      <c r="K334" s="176" t="s">
        <v>122</v>
      </c>
      <c r="L334" s="37"/>
      <c r="M334" s="181" t="s">
        <v>1</v>
      </c>
      <c r="N334" s="182" t="s">
        <v>41</v>
      </c>
      <c r="O334" s="59"/>
      <c r="P334" s="183">
        <f>O334*H334</f>
        <v>0</v>
      </c>
      <c r="Q334" s="183">
        <v>3.5200000000000001E-3</v>
      </c>
      <c r="R334" s="183">
        <f>Q334*H334</f>
        <v>2.5520000000000001E-2</v>
      </c>
      <c r="S334" s="183">
        <v>0</v>
      </c>
      <c r="T334" s="184">
        <f>S334*H334</f>
        <v>0</v>
      </c>
      <c r="AR334" s="16" t="s">
        <v>280</v>
      </c>
      <c r="AT334" s="16" t="s">
        <v>118</v>
      </c>
      <c r="AU334" s="16" t="s">
        <v>79</v>
      </c>
      <c r="AY334" s="16" t="s">
        <v>115</v>
      </c>
      <c r="BE334" s="185">
        <f>IF(N334="základní",J334,0)</f>
        <v>0</v>
      </c>
      <c r="BF334" s="185">
        <f>IF(N334="snížená",J334,0)</f>
        <v>0</v>
      </c>
      <c r="BG334" s="185">
        <f>IF(N334="zákl. přenesená",J334,0)</f>
        <v>0</v>
      </c>
      <c r="BH334" s="185">
        <f>IF(N334="sníž. přenesená",J334,0)</f>
        <v>0</v>
      </c>
      <c r="BI334" s="185">
        <f>IF(N334="nulová",J334,0)</f>
        <v>0</v>
      </c>
      <c r="BJ334" s="16" t="s">
        <v>77</v>
      </c>
      <c r="BK334" s="185">
        <f>ROUND(I334*H334,2)</f>
        <v>0</v>
      </c>
      <c r="BL334" s="16" t="s">
        <v>280</v>
      </c>
      <c r="BM334" s="16" t="s">
        <v>550</v>
      </c>
    </row>
    <row r="335" spans="2:65" s="1" customFormat="1" ht="19.5">
      <c r="B335" s="33"/>
      <c r="C335" s="34"/>
      <c r="D335" s="186" t="s">
        <v>125</v>
      </c>
      <c r="E335" s="34"/>
      <c r="F335" s="187" t="s">
        <v>551</v>
      </c>
      <c r="G335" s="34"/>
      <c r="H335" s="34"/>
      <c r="I335" s="102"/>
      <c r="J335" s="34"/>
      <c r="K335" s="34"/>
      <c r="L335" s="37"/>
      <c r="M335" s="188"/>
      <c r="N335" s="59"/>
      <c r="O335" s="59"/>
      <c r="P335" s="59"/>
      <c r="Q335" s="59"/>
      <c r="R335" s="59"/>
      <c r="S335" s="59"/>
      <c r="T335" s="60"/>
      <c r="AT335" s="16" t="s">
        <v>125</v>
      </c>
      <c r="AU335" s="16" t="s">
        <v>79</v>
      </c>
    </row>
    <row r="336" spans="2:65" s="1" customFormat="1" ht="16.5" customHeight="1">
      <c r="B336" s="33"/>
      <c r="C336" s="174" t="s">
        <v>552</v>
      </c>
      <c r="D336" s="174" t="s">
        <v>118</v>
      </c>
      <c r="E336" s="175" t="s">
        <v>553</v>
      </c>
      <c r="F336" s="176" t="s">
        <v>554</v>
      </c>
      <c r="G336" s="177" t="s">
        <v>121</v>
      </c>
      <c r="H336" s="178">
        <v>1</v>
      </c>
      <c r="I336" s="179"/>
      <c r="J336" s="180">
        <f>ROUND(I336*H336,2)</f>
        <v>0</v>
      </c>
      <c r="K336" s="176" t="s">
        <v>1</v>
      </c>
      <c r="L336" s="37"/>
      <c r="M336" s="181" t="s">
        <v>1</v>
      </c>
      <c r="N336" s="182" t="s">
        <v>41</v>
      </c>
      <c r="O336" s="59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16" t="s">
        <v>280</v>
      </c>
      <c r="AT336" s="16" t="s">
        <v>118</v>
      </c>
      <c r="AU336" s="16" t="s">
        <v>79</v>
      </c>
      <c r="AY336" s="16" t="s">
        <v>115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16" t="s">
        <v>77</v>
      </c>
      <c r="BK336" s="185">
        <f>ROUND(I336*H336,2)</f>
        <v>0</v>
      </c>
      <c r="BL336" s="16" t="s">
        <v>280</v>
      </c>
      <c r="BM336" s="16" t="s">
        <v>555</v>
      </c>
    </row>
    <row r="337" spans="2:65" s="1" customFormat="1" ht="11.25">
      <c r="B337" s="33"/>
      <c r="C337" s="34"/>
      <c r="D337" s="186" t="s">
        <v>125</v>
      </c>
      <c r="E337" s="34"/>
      <c r="F337" s="187" t="s">
        <v>554</v>
      </c>
      <c r="G337" s="34"/>
      <c r="H337" s="34"/>
      <c r="I337" s="102"/>
      <c r="J337" s="34"/>
      <c r="K337" s="34"/>
      <c r="L337" s="37"/>
      <c r="M337" s="188"/>
      <c r="N337" s="59"/>
      <c r="O337" s="59"/>
      <c r="P337" s="59"/>
      <c r="Q337" s="59"/>
      <c r="R337" s="59"/>
      <c r="S337" s="59"/>
      <c r="T337" s="60"/>
      <c r="AT337" s="16" t="s">
        <v>125</v>
      </c>
      <c r="AU337" s="16" t="s">
        <v>79</v>
      </c>
    </row>
    <row r="338" spans="2:65" s="1" customFormat="1" ht="16.5" customHeight="1">
      <c r="B338" s="33"/>
      <c r="C338" s="174" t="s">
        <v>556</v>
      </c>
      <c r="D338" s="174" t="s">
        <v>118</v>
      </c>
      <c r="E338" s="175" t="s">
        <v>557</v>
      </c>
      <c r="F338" s="176" t="s">
        <v>558</v>
      </c>
      <c r="G338" s="177" t="s">
        <v>478</v>
      </c>
      <c r="H338" s="245"/>
      <c r="I338" s="179"/>
      <c r="J338" s="180">
        <f>ROUND(I338*H338,2)</f>
        <v>0</v>
      </c>
      <c r="K338" s="176" t="s">
        <v>122</v>
      </c>
      <c r="L338" s="37"/>
      <c r="M338" s="181" t="s">
        <v>1</v>
      </c>
      <c r="N338" s="182" t="s">
        <v>41</v>
      </c>
      <c r="O338" s="59"/>
      <c r="P338" s="183">
        <f>O338*H338</f>
        <v>0</v>
      </c>
      <c r="Q338" s="183">
        <v>0</v>
      </c>
      <c r="R338" s="183">
        <f>Q338*H338</f>
        <v>0</v>
      </c>
      <c r="S338" s="183">
        <v>0</v>
      </c>
      <c r="T338" s="184">
        <f>S338*H338</f>
        <v>0</v>
      </c>
      <c r="AR338" s="16" t="s">
        <v>280</v>
      </c>
      <c r="AT338" s="16" t="s">
        <v>118</v>
      </c>
      <c r="AU338" s="16" t="s">
        <v>79</v>
      </c>
      <c r="AY338" s="16" t="s">
        <v>115</v>
      </c>
      <c r="BE338" s="185">
        <f>IF(N338="základní",J338,0)</f>
        <v>0</v>
      </c>
      <c r="BF338" s="185">
        <f>IF(N338="snížená",J338,0)</f>
        <v>0</v>
      </c>
      <c r="BG338" s="185">
        <f>IF(N338="zákl. přenesená",J338,0)</f>
        <v>0</v>
      </c>
      <c r="BH338" s="185">
        <f>IF(N338="sníž. přenesená",J338,0)</f>
        <v>0</v>
      </c>
      <c r="BI338" s="185">
        <f>IF(N338="nulová",J338,0)</f>
        <v>0</v>
      </c>
      <c r="BJ338" s="16" t="s">
        <v>77</v>
      </c>
      <c r="BK338" s="185">
        <f>ROUND(I338*H338,2)</f>
        <v>0</v>
      </c>
      <c r="BL338" s="16" t="s">
        <v>280</v>
      </c>
      <c r="BM338" s="16" t="s">
        <v>559</v>
      </c>
    </row>
    <row r="339" spans="2:65" s="1" customFormat="1" ht="19.5">
      <c r="B339" s="33"/>
      <c r="C339" s="34"/>
      <c r="D339" s="186" t="s">
        <v>125</v>
      </c>
      <c r="E339" s="34"/>
      <c r="F339" s="187" t="s">
        <v>560</v>
      </c>
      <c r="G339" s="34"/>
      <c r="H339" s="34"/>
      <c r="I339" s="102"/>
      <c r="J339" s="34"/>
      <c r="K339" s="34"/>
      <c r="L339" s="37"/>
      <c r="M339" s="188"/>
      <c r="N339" s="59"/>
      <c r="O339" s="59"/>
      <c r="P339" s="59"/>
      <c r="Q339" s="59"/>
      <c r="R339" s="59"/>
      <c r="S339" s="59"/>
      <c r="T339" s="60"/>
      <c r="AT339" s="16" t="s">
        <v>125</v>
      </c>
      <c r="AU339" s="16" t="s">
        <v>79</v>
      </c>
    </row>
    <row r="340" spans="2:65" s="10" customFormat="1" ht="22.9" customHeight="1">
      <c r="B340" s="158"/>
      <c r="C340" s="159"/>
      <c r="D340" s="160" t="s">
        <v>69</v>
      </c>
      <c r="E340" s="172" t="s">
        <v>561</v>
      </c>
      <c r="F340" s="172" t="s">
        <v>562</v>
      </c>
      <c r="G340" s="159"/>
      <c r="H340" s="159"/>
      <c r="I340" s="162"/>
      <c r="J340" s="173">
        <f>BK340</f>
        <v>0</v>
      </c>
      <c r="K340" s="159"/>
      <c r="L340" s="164"/>
      <c r="M340" s="165"/>
      <c r="N340" s="166"/>
      <c r="O340" s="166"/>
      <c r="P340" s="167">
        <f>SUM(P341:P376)</f>
        <v>0</v>
      </c>
      <c r="Q340" s="166"/>
      <c r="R340" s="167">
        <f>SUM(R341:R376)</f>
        <v>8.5600000000000009E-2</v>
      </c>
      <c r="S340" s="166"/>
      <c r="T340" s="168">
        <f>SUM(T341:T376)</f>
        <v>0.10100000000000001</v>
      </c>
      <c r="AR340" s="169" t="s">
        <v>79</v>
      </c>
      <c r="AT340" s="170" t="s">
        <v>69</v>
      </c>
      <c r="AU340" s="170" t="s">
        <v>77</v>
      </c>
      <c r="AY340" s="169" t="s">
        <v>115</v>
      </c>
      <c r="BK340" s="171">
        <f>SUM(BK341:BK376)</f>
        <v>0</v>
      </c>
    </row>
    <row r="341" spans="2:65" s="1" customFormat="1" ht="16.5" customHeight="1">
      <c r="B341" s="33"/>
      <c r="C341" s="174" t="s">
        <v>563</v>
      </c>
      <c r="D341" s="174" t="s">
        <v>118</v>
      </c>
      <c r="E341" s="175" t="s">
        <v>564</v>
      </c>
      <c r="F341" s="176" t="s">
        <v>565</v>
      </c>
      <c r="G341" s="177" t="s">
        <v>313</v>
      </c>
      <c r="H341" s="178">
        <v>1</v>
      </c>
      <c r="I341" s="179"/>
      <c r="J341" s="180">
        <f>ROUND(I341*H341,2)</f>
        <v>0</v>
      </c>
      <c r="K341" s="176" t="s">
        <v>122</v>
      </c>
      <c r="L341" s="37"/>
      <c r="M341" s="181" t="s">
        <v>1</v>
      </c>
      <c r="N341" s="182" t="s">
        <v>41</v>
      </c>
      <c r="O341" s="59"/>
      <c r="P341" s="183">
        <f>O341*H341</f>
        <v>0</v>
      </c>
      <c r="Q341" s="183">
        <v>0</v>
      </c>
      <c r="R341" s="183">
        <f>Q341*H341</f>
        <v>0</v>
      </c>
      <c r="S341" s="183">
        <v>5.0000000000000001E-3</v>
      </c>
      <c r="T341" s="184">
        <f>S341*H341</f>
        <v>5.0000000000000001E-3</v>
      </c>
      <c r="AR341" s="16" t="s">
        <v>280</v>
      </c>
      <c r="AT341" s="16" t="s">
        <v>118</v>
      </c>
      <c r="AU341" s="16" t="s">
        <v>79</v>
      </c>
      <c r="AY341" s="16" t="s">
        <v>115</v>
      </c>
      <c r="BE341" s="185">
        <f>IF(N341="základní",J341,0)</f>
        <v>0</v>
      </c>
      <c r="BF341" s="185">
        <f>IF(N341="snížená",J341,0)</f>
        <v>0</v>
      </c>
      <c r="BG341" s="185">
        <f>IF(N341="zákl. přenesená",J341,0)</f>
        <v>0</v>
      </c>
      <c r="BH341" s="185">
        <f>IF(N341="sníž. přenesená",J341,0)</f>
        <v>0</v>
      </c>
      <c r="BI341" s="185">
        <f>IF(N341="nulová",J341,0)</f>
        <v>0</v>
      </c>
      <c r="BJ341" s="16" t="s">
        <v>77</v>
      </c>
      <c r="BK341" s="185">
        <f>ROUND(I341*H341,2)</f>
        <v>0</v>
      </c>
      <c r="BL341" s="16" t="s">
        <v>280</v>
      </c>
      <c r="BM341" s="16" t="s">
        <v>566</v>
      </c>
    </row>
    <row r="342" spans="2:65" s="1" customFormat="1" ht="11.25">
      <c r="B342" s="33"/>
      <c r="C342" s="34"/>
      <c r="D342" s="186" t="s">
        <v>125</v>
      </c>
      <c r="E342" s="34"/>
      <c r="F342" s="187" t="s">
        <v>567</v>
      </c>
      <c r="G342" s="34"/>
      <c r="H342" s="34"/>
      <c r="I342" s="102"/>
      <c r="J342" s="34"/>
      <c r="K342" s="34"/>
      <c r="L342" s="37"/>
      <c r="M342" s="188"/>
      <c r="N342" s="59"/>
      <c r="O342" s="59"/>
      <c r="P342" s="59"/>
      <c r="Q342" s="59"/>
      <c r="R342" s="59"/>
      <c r="S342" s="59"/>
      <c r="T342" s="60"/>
      <c r="AT342" s="16" t="s">
        <v>125</v>
      </c>
      <c r="AU342" s="16" t="s">
        <v>79</v>
      </c>
    </row>
    <row r="343" spans="2:65" s="1" customFormat="1" ht="16.5" customHeight="1">
      <c r="B343" s="33"/>
      <c r="C343" s="174" t="s">
        <v>568</v>
      </c>
      <c r="D343" s="174" t="s">
        <v>118</v>
      </c>
      <c r="E343" s="175" t="s">
        <v>569</v>
      </c>
      <c r="F343" s="176" t="s">
        <v>570</v>
      </c>
      <c r="G343" s="177" t="s">
        <v>313</v>
      </c>
      <c r="H343" s="178">
        <v>4</v>
      </c>
      <c r="I343" s="179"/>
      <c r="J343" s="180">
        <f>ROUND(I343*H343,2)</f>
        <v>0</v>
      </c>
      <c r="K343" s="176" t="s">
        <v>122</v>
      </c>
      <c r="L343" s="37"/>
      <c r="M343" s="181" t="s">
        <v>1</v>
      </c>
      <c r="N343" s="182" t="s">
        <v>41</v>
      </c>
      <c r="O343" s="59"/>
      <c r="P343" s="183">
        <f>O343*H343</f>
        <v>0</v>
      </c>
      <c r="Q343" s="183">
        <v>0</v>
      </c>
      <c r="R343" s="183">
        <f>Q343*H343</f>
        <v>0</v>
      </c>
      <c r="S343" s="183">
        <v>2.4E-2</v>
      </c>
      <c r="T343" s="184">
        <f>S343*H343</f>
        <v>9.6000000000000002E-2</v>
      </c>
      <c r="AR343" s="16" t="s">
        <v>280</v>
      </c>
      <c r="AT343" s="16" t="s">
        <v>118</v>
      </c>
      <c r="AU343" s="16" t="s">
        <v>79</v>
      </c>
      <c r="AY343" s="16" t="s">
        <v>115</v>
      </c>
      <c r="BE343" s="185">
        <f>IF(N343="základní",J343,0)</f>
        <v>0</v>
      </c>
      <c r="BF343" s="185">
        <f>IF(N343="snížená",J343,0)</f>
        <v>0</v>
      </c>
      <c r="BG343" s="185">
        <f>IF(N343="zákl. přenesená",J343,0)</f>
        <v>0</v>
      </c>
      <c r="BH343" s="185">
        <f>IF(N343="sníž. přenesená",J343,0)</f>
        <v>0</v>
      </c>
      <c r="BI343" s="185">
        <f>IF(N343="nulová",J343,0)</f>
        <v>0</v>
      </c>
      <c r="BJ343" s="16" t="s">
        <v>77</v>
      </c>
      <c r="BK343" s="185">
        <f>ROUND(I343*H343,2)</f>
        <v>0</v>
      </c>
      <c r="BL343" s="16" t="s">
        <v>280</v>
      </c>
      <c r="BM343" s="16" t="s">
        <v>571</v>
      </c>
    </row>
    <row r="344" spans="2:65" s="1" customFormat="1" ht="19.5">
      <c r="B344" s="33"/>
      <c r="C344" s="34"/>
      <c r="D344" s="186" t="s">
        <v>125</v>
      </c>
      <c r="E344" s="34"/>
      <c r="F344" s="187" t="s">
        <v>572</v>
      </c>
      <c r="G344" s="34"/>
      <c r="H344" s="34"/>
      <c r="I344" s="102"/>
      <c r="J344" s="34"/>
      <c r="K344" s="34"/>
      <c r="L344" s="37"/>
      <c r="M344" s="188"/>
      <c r="N344" s="59"/>
      <c r="O344" s="59"/>
      <c r="P344" s="59"/>
      <c r="Q344" s="59"/>
      <c r="R344" s="59"/>
      <c r="S344" s="59"/>
      <c r="T344" s="60"/>
      <c r="AT344" s="16" t="s">
        <v>125</v>
      </c>
      <c r="AU344" s="16" t="s">
        <v>79</v>
      </c>
    </row>
    <row r="345" spans="2:65" s="1" customFormat="1" ht="16.5" customHeight="1">
      <c r="B345" s="33"/>
      <c r="C345" s="174" t="s">
        <v>573</v>
      </c>
      <c r="D345" s="174" t="s">
        <v>118</v>
      </c>
      <c r="E345" s="175" t="s">
        <v>574</v>
      </c>
      <c r="F345" s="176" t="s">
        <v>575</v>
      </c>
      <c r="G345" s="177" t="s">
        <v>313</v>
      </c>
      <c r="H345" s="178">
        <v>3</v>
      </c>
      <c r="I345" s="179"/>
      <c r="J345" s="180">
        <f>ROUND(I345*H345,2)</f>
        <v>0</v>
      </c>
      <c r="K345" s="176" t="s">
        <v>122</v>
      </c>
      <c r="L345" s="37"/>
      <c r="M345" s="181" t="s">
        <v>1</v>
      </c>
      <c r="N345" s="182" t="s">
        <v>41</v>
      </c>
      <c r="O345" s="59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AR345" s="16" t="s">
        <v>280</v>
      </c>
      <c r="AT345" s="16" t="s">
        <v>118</v>
      </c>
      <c r="AU345" s="16" t="s">
        <v>79</v>
      </c>
      <c r="AY345" s="16" t="s">
        <v>115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16" t="s">
        <v>77</v>
      </c>
      <c r="BK345" s="185">
        <f>ROUND(I345*H345,2)</f>
        <v>0</v>
      </c>
      <c r="BL345" s="16" t="s">
        <v>280</v>
      </c>
      <c r="BM345" s="16" t="s">
        <v>576</v>
      </c>
    </row>
    <row r="346" spans="2:65" s="1" customFormat="1" ht="19.5">
      <c r="B346" s="33"/>
      <c r="C346" s="34"/>
      <c r="D346" s="186" t="s">
        <v>125</v>
      </c>
      <c r="E346" s="34"/>
      <c r="F346" s="187" t="s">
        <v>577</v>
      </c>
      <c r="G346" s="34"/>
      <c r="H346" s="34"/>
      <c r="I346" s="102"/>
      <c r="J346" s="34"/>
      <c r="K346" s="34"/>
      <c r="L346" s="37"/>
      <c r="M346" s="188"/>
      <c r="N346" s="59"/>
      <c r="O346" s="59"/>
      <c r="P346" s="59"/>
      <c r="Q346" s="59"/>
      <c r="R346" s="59"/>
      <c r="S346" s="59"/>
      <c r="T346" s="60"/>
      <c r="AT346" s="16" t="s">
        <v>125</v>
      </c>
      <c r="AU346" s="16" t="s">
        <v>79</v>
      </c>
    </row>
    <row r="347" spans="2:65" s="1" customFormat="1" ht="16.5" customHeight="1">
      <c r="B347" s="33"/>
      <c r="C347" s="174" t="s">
        <v>578</v>
      </c>
      <c r="D347" s="174" t="s">
        <v>118</v>
      </c>
      <c r="E347" s="175" t="s">
        <v>579</v>
      </c>
      <c r="F347" s="176" t="s">
        <v>580</v>
      </c>
      <c r="G347" s="177" t="s">
        <v>313</v>
      </c>
      <c r="H347" s="178">
        <v>1</v>
      </c>
      <c r="I347" s="179"/>
      <c r="J347" s="180">
        <f>ROUND(I347*H347,2)</f>
        <v>0</v>
      </c>
      <c r="K347" s="176" t="s">
        <v>122</v>
      </c>
      <c r="L347" s="37"/>
      <c r="M347" s="181" t="s">
        <v>1</v>
      </c>
      <c r="N347" s="182" t="s">
        <v>41</v>
      </c>
      <c r="O347" s="59"/>
      <c r="P347" s="183">
        <f>O347*H347</f>
        <v>0</v>
      </c>
      <c r="Q347" s="183">
        <v>0</v>
      </c>
      <c r="R347" s="183">
        <f>Q347*H347</f>
        <v>0</v>
      </c>
      <c r="S347" s="183">
        <v>0</v>
      </c>
      <c r="T347" s="184">
        <f>S347*H347</f>
        <v>0</v>
      </c>
      <c r="AR347" s="16" t="s">
        <v>280</v>
      </c>
      <c r="AT347" s="16" t="s">
        <v>118</v>
      </c>
      <c r="AU347" s="16" t="s">
        <v>79</v>
      </c>
      <c r="AY347" s="16" t="s">
        <v>115</v>
      </c>
      <c r="BE347" s="185">
        <f>IF(N347="základní",J347,0)</f>
        <v>0</v>
      </c>
      <c r="BF347" s="185">
        <f>IF(N347="snížená",J347,0)</f>
        <v>0</v>
      </c>
      <c r="BG347" s="185">
        <f>IF(N347="zákl. přenesená",J347,0)</f>
        <v>0</v>
      </c>
      <c r="BH347" s="185">
        <f>IF(N347="sníž. přenesená",J347,0)</f>
        <v>0</v>
      </c>
      <c r="BI347" s="185">
        <f>IF(N347="nulová",J347,0)</f>
        <v>0</v>
      </c>
      <c r="BJ347" s="16" t="s">
        <v>77</v>
      </c>
      <c r="BK347" s="185">
        <f>ROUND(I347*H347,2)</f>
        <v>0</v>
      </c>
      <c r="BL347" s="16" t="s">
        <v>280</v>
      </c>
      <c r="BM347" s="16" t="s">
        <v>581</v>
      </c>
    </row>
    <row r="348" spans="2:65" s="1" customFormat="1" ht="19.5">
      <c r="B348" s="33"/>
      <c r="C348" s="34"/>
      <c r="D348" s="186" t="s">
        <v>125</v>
      </c>
      <c r="E348" s="34"/>
      <c r="F348" s="187" t="s">
        <v>582</v>
      </c>
      <c r="G348" s="34"/>
      <c r="H348" s="34"/>
      <c r="I348" s="102"/>
      <c r="J348" s="34"/>
      <c r="K348" s="34"/>
      <c r="L348" s="37"/>
      <c r="M348" s="188"/>
      <c r="N348" s="59"/>
      <c r="O348" s="59"/>
      <c r="P348" s="59"/>
      <c r="Q348" s="59"/>
      <c r="R348" s="59"/>
      <c r="S348" s="59"/>
      <c r="T348" s="60"/>
      <c r="AT348" s="16" t="s">
        <v>125</v>
      </c>
      <c r="AU348" s="16" t="s">
        <v>79</v>
      </c>
    </row>
    <row r="349" spans="2:65" s="1" customFormat="1" ht="16.5" customHeight="1">
      <c r="B349" s="33"/>
      <c r="C349" s="235" t="s">
        <v>583</v>
      </c>
      <c r="D349" s="235" t="s">
        <v>317</v>
      </c>
      <c r="E349" s="236" t="s">
        <v>584</v>
      </c>
      <c r="F349" s="237" t="s">
        <v>585</v>
      </c>
      <c r="G349" s="238" t="s">
        <v>313</v>
      </c>
      <c r="H349" s="239">
        <v>2</v>
      </c>
      <c r="I349" s="240"/>
      <c r="J349" s="241">
        <f>ROUND(I349*H349,2)</f>
        <v>0</v>
      </c>
      <c r="K349" s="237" t="s">
        <v>122</v>
      </c>
      <c r="L349" s="242"/>
      <c r="M349" s="243" t="s">
        <v>1</v>
      </c>
      <c r="N349" s="244" t="s">
        <v>41</v>
      </c>
      <c r="O349" s="59"/>
      <c r="P349" s="183">
        <f>O349*H349</f>
        <v>0</v>
      </c>
      <c r="Q349" s="183">
        <v>1.6E-2</v>
      </c>
      <c r="R349" s="183">
        <f>Q349*H349</f>
        <v>3.2000000000000001E-2</v>
      </c>
      <c r="S349" s="183">
        <v>0</v>
      </c>
      <c r="T349" s="184">
        <f>S349*H349</f>
        <v>0</v>
      </c>
      <c r="AR349" s="16" t="s">
        <v>386</v>
      </c>
      <c r="AT349" s="16" t="s">
        <v>317</v>
      </c>
      <c r="AU349" s="16" t="s">
        <v>79</v>
      </c>
      <c r="AY349" s="16" t="s">
        <v>115</v>
      </c>
      <c r="BE349" s="185">
        <f>IF(N349="základní",J349,0)</f>
        <v>0</v>
      </c>
      <c r="BF349" s="185">
        <f>IF(N349="snížená",J349,0)</f>
        <v>0</v>
      </c>
      <c r="BG349" s="185">
        <f>IF(N349="zákl. přenesená",J349,0)</f>
        <v>0</v>
      </c>
      <c r="BH349" s="185">
        <f>IF(N349="sníž. přenesená",J349,0)</f>
        <v>0</v>
      </c>
      <c r="BI349" s="185">
        <f>IF(N349="nulová",J349,0)</f>
        <v>0</v>
      </c>
      <c r="BJ349" s="16" t="s">
        <v>77</v>
      </c>
      <c r="BK349" s="185">
        <f>ROUND(I349*H349,2)</f>
        <v>0</v>
      </c>
      <c r="BL349" s="16" t="s">
        <v>280</v>
      </c>
      <c r="BM349" s="16" t="s">
        <v>586</v>
      </c>
    </row>
    <row r="350" spans="2:65" s="1" customFormat="1" ht="11.25">
      <c r="B350" s="33"/>
      <c r="C350" s="34"/>
      <c r="D350" s="186" t="s">
        <v>125</v>
      </c>
      <c r="E350" s="34"/>
      <c r="F350" s="187" t="s">
        <v>587</v>
      </c>
      <c r="G350" s="34"/>
      <c r="H350" s="34"/>
      <c r="I350" s="102"/>
      <c r="J350" s="34"/>
      <c r="K350" s="34"/>
      <c r="L350" s="37"/>
      <c r="M350" s="188"/>
      <c r="N350" s="59"/>
      <c r="O350" s="59"/>
      <c r="P350" s="59"/>
      <c r="Q350" s="59"/>
      <c r="R350" s="59"/>
      <c r="S350" s="59"/>
      <c r="T350" s="60"/>
      <c r="AT350" s="16" t="s">
        <v>125</v>
      </c>
      <c r="AU350" s="16" t="s">
        <v>79</v>
      </c>
    </row>
    <row r="351" spans="2:65" s="1" customFormat="1" ht="16.5" customHeight="1">
      <c r="B351" s="33"/>
      <c r="C351" s="235" t="s">
        <v>588</v>
      </c>
      <c r="D351" s="235" t="s">
        <v>317</v>
      </c>
      <c r="E351" s="236" t="s">
        <v>589</v>
      </c>
      <c r="F351" s="237" t="s">
        <v>590</v>
      </c>
      <c r="G351" s="238" t="s">
        <v>313</v>
      </c>
      <c r="H351" s="239">
        <v>1</v>
      </c>
      <c r="I351" s="240"/>
      <c r="J351" s="241">
        <f>ROUND(I351*H351,2)</f>
        <v>0</v>
      </c>
      <c r="K351" s="237" t="s">
        <v>122</v>
      </c>
      <c r="L351" s="242"/>
      <c r="M351" s="243" t="s">
        <v>1</v>
      </c>
      <c r="N351" s="244" t="s">
        <v>41</v>
      </c>
      <c r="O351" s="59"/>
      <c r="P351" s="183">
        <f>O351*H351</f>
        <v>0</v>
      </c>
      <c r="Q351" s="183">
        <v>2.5000000000000001E-2</v>
      </c>
      <c r="R351" s="183">
        <f>Q351*H351</f>
        <v>2.5000000000000001E-2</v>
      </c>
      <c r="S351" s="183">
        <v>0</v>
      </c>
      <c r="T351" s="184">
        <f>S351*H351</f>
        <v>0</v>
      </c>
      <c r="AR351" s="16" t="s">
        <v>386</v>
      </c>
      <c r="AT351" s="16" t="s">
        <v>317</v>
      </c>
      <c r="AU351" s="16" t="s">
        <v>79</v>
      </c>
      <c r="AY351" s="16" t="s">
        <v>115</v>
      </c>
      <c r="BE351" s="185">
        <f>IF(N351="základní",J351,0)</f>
        <v>0</v>
      </c>
      <c r="BF351" s="185">
        <f>IF(N351="snížená",J351,0)</f>
        <v>0</v>
      </c>
      <c r="BG351" s="185">
        <f>IF(N351="zákl. přenesená",J351,0)</f>
        <v>0</v>
      </c>
      <c r="BH351" s="185">
        <f>IF(N351="sníž. přenesená",J351,0)</f>
        <v>0</v>
      </c>
      <c r="BI351" s="185">
        <f>IF(N351="nulová",J351,0)</f>
        <v>0</v>
      </c>
      <c r="BJ351" s="16" t="s">
        <v>77</v>
      </c>
      <c r="BK351" s="185">
        <f>ROUND(I351*H351,2)</f>
        <v>0</v>
      </c>
      <c r="BL351" s="16" t="s">
        <v>280</v>
      </c>
      <c r="BM351" s="16" t="s">
        <v>591</v>
      </c>
    </row>
    <row r="352" spans="2:65" s="1" customFormat="1" ht="11.25">
      <c r="B352" s="33"/>
      <c r="C352" s="34"/>
      <c r="D352" s="186" t="s">
        <v>125</v>
      </c>
      <c r="E352" s="34"/>
      <c r="F352" s="187" t="s">
        <v>592</v>
      </c>
      <c r="G352" s="34"/>
      <c r="H352" s="34"/>
      <c r="I352" s="102"/>
      <c r="J352" s="34"/>
      <c r="K352" s="34"/>
      <c r="L352" s="37"/>
      <c r="M352" s="188"/>
      <c r="N352" s="59"/>
      <c r="O352" s="59"/>
      <c r="P352" s="59"/>
      <c r="Q352" s="59"/>
      <c r="R352" s="59"/>
      <c r="S352" s="59"/>
      <c r="T352" s="60"/>
      <c r="AT352" s="16" t="s">
        <v>125</v>
      </c>
      <c r="AU352" s="16" t="s">
        <v>79</v>
      </c>
    </row>
    <row r="353" spans="2:65" s="1" customFormat="1" ht="16.5" customHeight="1">
      <c r="B353" s="33"/>
      <c r="C353" s="235" t="s">
        <v>593</v>
      </c>
      <c r="D353" s="235" t="s">
        <v>317</v>
      </c>
      <c r="E353" s="236" t="s">
        <v>594</v>
      </c>
      <c r="F353" s="237" t="s">
        <v>595</v>
      </c>
      <c r="G353" s="238" t="s">
        <v>313</v>
      </c>
      <c r="H353" s="239">
        <v>1</v>
      </c>
      <c r="I353" s="240"/>
      <c r="J353" s="241">
        <f>ROUND(I353*H353,2)</f>
        <v>0</v>
      </c>
      <c r="K353" s="237" t="s">
        <v>122</v>
      </c>
      <c r="L353" s="242"/>
      <c r="M353" s="243" t="s">
        <v>1</v>
      </c>
      <c r="N353" s="244" t="s">
        <v>41</v>
      </c>
      <c r="O353" s="59"/>
      <c r="P353" s="183">
        <f>O353*H353</f>
        <v>0</v>
      </c>
      <c r="Q353" s="183">
        <v>1.9E-2</v>
      </c>
      <c r="R353" s="183">
        <f>Q353*H353</f>
        <v>1.9E-2</v>
      </c>
      <c r="S353" s="183">
        <v>0</v>
      </c>
      <c r="T353" s="184">
        <f>S353*H353</f>
        <v>0</v>
      </c>
      <c r="AR353" s="16" t="s">
        <v>386</v>
      </c>
      <c r="AT353" s="16" t="s">
        <v>317</v>
      </c>
      <c r="AU353" s="16" t="s">
        <v>79</v>
      </c>
      <c r="AY353" s="16" t="s">
        <v>115</v>
      </c>
      <c r="BE353" s="185">
        <f>IF(N353="základní",J353,0)</f>
        <v>0</v>
      </c>
      <c r="BF353" s="185">
        <f>IF(N353="snížená",J353,0)</f>
        <v>0</v>
      </c>
      <c r="BG353" s="185">
        <f>IF(N353="zákl. přenesená",J353,0)</f>
        <v>0</v>
      </c>
      <c r="BH353" s="185">
        <f>IF(N353="sníž. přenesená",J353,0)</f>
        <v>0</v>
      </c>
      <c r="BI353" s="185">
        <f>IF(N353="nulová",J353,0)</f>
        <v>0</v>
      </c>
      <c r="BJ353" s="16" t="s">
        <v>77</v>
      </c>
      <c r="BK353" s="185">
        <f>ROUND(I353*H353,2)</f>
        <v>0</v>
      </c>
      <c r="BL353" s="16" t="s">
        <v>280</v>
      </c>
      <c r="BM353" s="16" t="s">
        <v>596</v>
      </c>
    </row>
    <row r="354" spans="2:65" s="1" customFormat="1" ht="11.25">
      <c r="B354" s="33"/>
      <c r="C354" s="34"/>
      <c r="D354" s="186" t="s">
        <v>125</v>
      </c>
      <c r="E354" s="34"/>
      <c r="F354" s="187" t="s">
        <v>597</v>
      </c>
      <c r="G354" s="34"/>
      <c r="H354" s="34"/>
      <c r="I354" s="102"/>
      <c r="J354" s="34"/>
      <c r="K354" s="34"/>
      <c r="L354" s="37"/>
      <c r="M354" s="188"/>
      <c r="N354" s="59"/>
      <c r="O354" s="59"/>
      <c r="P354" s="59"/>
      <c r="Q354" s="59"/>
      <c r="R354" s="59"/>
      <c r="S354" s="59"/>
      <c r="T354" s="60"/>
      <c r="AT354" s="16" t="s">
        <v>125</v>
      </c>
      <c r="AU354" s="16" t="s">
        <v>79</v>
      </c>
    </row>
    <row r="355" spans="2:65" s="1" customFormat="1" ht="16.5" customHeight="1">
      <c r="B355" s="33"/>
      <c r="C355" s="174" t="s">
        <v>598</v>
      </c>
      <c r="D355" s="174" t="s">
        <v>118</v>
      </c>
      <c r="E355" s="175" t="s">
        <v>599</v>
      </c>
      <c r="F355" s="176" t="s">
        <v>600</v>
      </c>
      <c r="G355" s="177" t="s">
        <v>313</v>
      </c>
      <c r="H355" s="178">
        <v>8</v>
      </c>
      <c r="I355" s="179"/>
      <c r="J355" s="180">
        <f>ROUND(I355*H355,2)</f>
        <v>0</v>
      </c>
      <c r="K355" s="176" t="s">
        <v>122</v>
      </c>
      <c r="L355" s="37"/>
      <c r="M355" s="181" t="s">
        <v>1</v>
      </c>
      <c r="N355" s="182" t="s">
        <v>41</v>
      </c>
      <c r="O355" s="59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16" t="s">
        <v>280</v>
      </c>
      <c r="AT355" s="16" t="s">
        <v>118</v>
      </c>
      <c r="AU355" s="16" t="s">
        <v>79</v>
      </c>
      <c r="AY355" s="16" t="s">
        <v>115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16" t="s">
        <v>77</v>
      </c>
      <c r="BK355" s="185">
        <f>ROUND(I355*H355,2)</f>
        <v>0</v>
      </c>
      <c r="BL355" s="16" t="s">
        <v>280</v>
      </c>
      <c r="BM355" s="16" t="s">
        <v>601</v>
      </c>
    </row>
    <row r="356" spans="2:65" s="1" customFormat="1" ht="11.25">
      <c r="B356" s="33"/>
      <c r="C356" s="34"/>
      <c r="D356" s="186" t="s">
        <v>125</v>
      </c>
      <c r="E356" s="34"/>
      <c r="F356" s="187" t="s">
        <v>602</v>
      </c>
      <c r="G356" s="34"/>
      <c r="H356" s="34"/>
      <c r="I356" s="102"/>
      <c r="J356" s="34"/>
      <c r="K356" s="34"/>
      <c r="L356" s="37"/>
      <c r="M356" s="188"/>
      <c r="N356" s="59"/>
      <c r="O356" s="59"/>
      <c r="P356" s="59"/>
      <c r="Q356" s="59"/>
      <c r="R356" s="59"/>
      <c r="S356" s="59"/>
      <c r="T356" s="60"/>
      <c r="AT356" s="16" t="s">
        <v>125</v>
      </c>
      <c r="AU356" s="16" t="s">
        <v>79</v>
      </c>
    </row>
    <row r="357" spans="2:65" s="1" customFormat="1" ht="16.5" customHeight="1">
      <c r="B357" s="33"/>
      <c r="C357" s="235" t="s">
        <v>603</v>
      </c>
      <c r="D357" s="235" t="s">
        <v>317</v>
      </c>
      <c r="E357" s="236" t="s">
        <v>604</v>
      </c>
      <c r="F357" s="237" t="s">
        <v>605</v>
      </c>
      <c r="G357" s="238" t="s">
        <v>313</v>
      </c>
      <c r="H357" s="239">
        <v>6</v>
      </c>
      <c r="I357" s="240"/>
      <c r="J357" s="241">
        <f>ROUND(I357*H357,2)</f>
        <v>0</v>
      </c>
      <c r="K357" s="237" t="s">
        <v>122</v>
      </c>
      <c r="L357" s="242"/>
      <c r="M357" s="243" t="s">
        <v>1</v>
      </c>
      <c r="N357" s="244" t="s">
        <v>41</v>
      </c>
      <c r="O357" s="59"/>
      <c r="P357" s="183">
        <f>O357*H357</f>
        <v>0</v>
      </c>
      <c r="Q357" s="183">
        <v>5.0000000000000001E-4</v>
      </c>
      <c r="R357" s="183">
        <f>Q357*H357</f>
        <v>3.0000000000000001E-3</v>
      </c>
      <c r="S357" s="183">
        <v>0</v>
      </c>
      <c r="T357" s="184">
        <f>S357*H357</f>
        <v>0</v>
      </c>
      <c r="AR357" s="16" t="s">
        <v>386</v>
      </c>
      <c r="AT357" s="16" t="s">
        <v>317</v>
      </c>
      <c r="AU357" s="16" t="s">
        <v>79</v>
      </c>
      <c r="AY357" s="16" t="s">
        <v>115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16" t="s">
        <v>77</v>
      </c>
      <c r="BK357" s="185">
        <f>ROUND(I357*H357,2)</f>
        <v>0</v>
      </c>
      <c r="BL357" s="16" t="s">
        <v>280</v>
      </c>
      <c r="BM357" s="16" t="s">
        <v>606</v>
      </c>
    </row>
    <row r="358" spans="2:65" s="1" customFormat="1" ht="11.25">
      <c r="B358" s="33"/>
      <c r="C358" s="34"/>
      <c r="D358" s="186" t="s">
        <v>125</v>
      </c>
      <c r="E358" s="34"/>
      <c r="F358" s="187" t="s">
        <v>607</v>
      </c>
      <c r="G358" s="34"/>
      <c r="H358" s="34"/>
      <c r="I358" s="102"/>
      <c r="J358" s="34"/>
      <c r="K358" s="34"/>
      <c r="L358" s="37"/>
      <c r="M358" s="188"/>
      <c r="N358" s="59"/>
      <c r="O358" s="59"/>
      <c r="P358" s="59"/>
      <c r="Q358" s="59"/>
      <c r="R358" s="59"/>
      <c r="S358" s="59"/>
      <c r="T358" s="60"/>
      <c r="AT358" s="16" t="s">
        <v>125</v>
      </c>
      <c r="AU358" s="16" t="s">
        <v>79</v>
      </c>
    </row>
    <row r="359" spans="2:65" s="1" customFormat="1" ht="16.5" customHeight="1">
      <c r="B359" s="33"/>
      <c r="C359" s="235" t="s">
        <v>608</v>
      </c>
      <c r="D359" s="235" t="s">
        <v>317</v>
      </c>
      <c r="E359" s="236" t="s">
        <v>609</v>
      </c>
      <c r="F359" s="237" t="s">
        <v>610</v>
      </c>
      <c r="G359" s="238" t="s">
        <v>313</v>
      </c>
      <c r="H359" s="239">
        <v>2</v>
      </c>
      <c r="I359" s="240"/>
      <c r="J359" s="241">
        <f>ROUND(I359*H359,2)</f>
        <v>0</v>
      </c>
      <c r="K359" s="237" t="s">
        <v>122</v>
      </c>
      <c r="L359" s="242"/>
      <c r="M359" s="243" t="s">
        <v>1</v>
      </c>
      <c r="N359" s="244" t="s">
        <v>41</v>
      </c>
      <c r="O359" s="59"/>
      <c r="P359" s="183">
        <f>O359*H359</f>
        <v>0</v>
      </c>
      <c r="Q359" s="183">
        <v>5.9999999999999995E-4</v>
      </c>
      <c r="R359" s="183">
        <f>Q359*H359</f>
        <v>1.1999999999999999E-3</v>
      </c>
      <c r="S359" s="183">
        <v>0</v>
      </c>
      <c r="T359" s="184">
        <f>S359*H359</f>
        <v>0</v>
      </c>
      <c r="AR359" s="16" t="s">
        <v>386</v>
      </c>
      <c r="AT359" s="16" t="s">
        <v>317</v>
      </c>
      <c r="AU359" s="16" t="s">
        <v>79</v>
      </c>
      <c r="AY359" s="16" t="s">
        <v>115</v>
      </c>
      <c r="BE359" s="185">
        <f>IF(N359="základní",J359,0)</f>
        <v>0</v>
      </c>
      <c r="BF359" s="185">
        <f>IF(N359="snížená",J359,0)</f>
        <v>0</v>
      </c>
      <c r="BG359" s="185">
        <f>IF(N359="zákl. přenesená",J359,0)</f>
        <v>0</v>
      </c>
      <c r="BH359" s="185">
        <f>IF(N359="sníž. přenesená",J359,0)</f>
        <v>0</v>
      </c>
      <c r="BI359" s="185">
        <f>IF(N359="nulová",J359,0)</f>
        <v>0</v>
      </c>
      <c r="BJ359" s="16" t="s">
        <v>77</v>
      </c>
      <c r="BK359" s="185">
        <f>ROUND(I359*H359,2)</f>
        <v>0</v>
      </c>
      <c r="BL359" s="16" t="s">
        <v>280</v>
      </c>
      <c r="BM359" s="16" t="s">
        <v>611</v>
      </c>
    </row>
    <row r="360" spans="2:65" s="1" customFormat="1" ht="11.25">
      <c r="B360" s="33"/>
      <c r="C360" s="34"/>
      <c r="D360" s="186" t="s">
        <v>125</v>
      </c>
      <c r="E360" s="34"/>
      <c r="F360" s="187" t="s">
        <v>612</v>
      </c>
      <c r="G360" s="34"/>
      <c r="H360" s="34"/>
      <c r="I360" s="102"/>
      <c r="J360" s="34"/>
      <c r="K360" s="34"/>
      <c r="L360" s="37"/>
      <c r="M360" s="188"/>
      <c r="N360" s="59"/>
      <c r="O360" s="59"/>
      <c r="P360" s="59"/>
      <c r="Q360" s="59"/>
      <c r="R360" s="59"/>
      <c r="S360" s="59"/>
      <c r="T360" s="60"/>
      <c r="AT360" s="16" t="s">
        <v>125</v>
      </c>
      <c r="AU360" s="16" t="s">
        <v>79</v>
      </c>
    </row>
    <row r="361" spans="2:65" s="1" customFormat="1" ht="16.5" customHeight="1">
      <c r="B361" s="33"/>
      <c r="C361" s="174" t="s">
        <v>613</v>
      </c>
      <c r="D361" s="174" t="s">
        <v>118</v>
      </c>
      <c r="E361" s="175" t="s">
        <v>614</v>
      </c>
      <c r="F361" s="176" t="s">
        <v>615</v>
      </c>
      <c r="G361" s="177" t="s">
        <v>313</v>
      </c>
      <c r="H361" s="178">
        <v>4</v>
      </c>
      <c r="I361" s="179"/>
      <c r="J361" s="180">
        <f>ROUND(I361*H361,2)</f>
        <v>0</v>
      </c>
      <c r="K361" s="176" t="s">
        <v>122</v>
      </c>
      <c r="L361" s="37"/>
      <c r="M361" s="181" t="s">
        <v>1</v>
      </c>
      <c r="N361" s="182" t="s">
        <v>41</v>
      </c>
      <c r="O361" s="59"/>
      <c r="P361" s="183">
        <f>O361*H361</f>
        <v>0</v>
      </c>
      <c r="Q361" s="183">
        <v>0</v>
      </c>
      <c r="R361" s="183">
        <f>Q361*H361</f>
        <v>0</v>
      </c>
      <c r="S361" s="183">
        <v>0</v>
      </c>
      <c r="T361" s="184">
        <f>S361*H361</f>
        <v>0</v>
      </c>
      <c r="AR361" s="16" t="s">
        <v>280</v>
      </c>
      <c r="AT361" s="16" t="s">
        <v>118</v>
      </c>
      <c r="AU361" s="16" t="s">
        <v>79</v>
      </c>
      <c r="AY361" s="16" t="s">
        <v>115</v>
      </c>
      <c r="BE361" s="185">
        <f>IF(N361="základní",J361,0)</f>
        <v>0</v>
      </c>
      <c r="BF361" s="185">
        <f>IF(N361="snížená",J361,0)</f>
        <v>0</v>
      </c>
      <c r="BG361" s="185">
        <f>IF(N361="zákl. přenesená",J361,0)</f>
        <v>0</v>
      </c>
      <c r="BH361" s="185">
        <f>IF(N361="sníž. přenesená",J361,0)</f>
        <v>0</v>
      </c>
      <c r="BI361" s="185">
        <f>IF(N361="nulová",J361,0)</f>
        <v>0</v>
      </c>
      <c r="BJ361" s="16" t="s">
        <v>77</v>
      </c>
      <c r="BK361" s="185">
        <f>ROUND(I361*H361,2)</f>
        <v>0</v>
      </c>
      <c r="BL361" s="16" t="s">
        <v>280</v>
      </c>
      <c r="BM361" s="16" t="s">
        <v>616</v>
      </c>
    </row>
    <row r="362" spans="2:65" s="1" customFormat="1" ht="11.25">
      <c r="B362" s="33"/>
      <c r="C362" s="34"/>
      <c r="D362" s="186" t="s">
        <v>125</v>
      </c>
      <c r="E362" s="34"/>
      <c r="F362" s="187" t="s">
        <v>617</v>
      </c>
      <c r="G362" s="34"/>
      <c r="H362" s="34"/>
      <c r="I362" s="102"/>
      <c r="J362" s="34"/>
      <c r="K362" s="34"/>
      <c r="L362" s="37"/>
      <c r="M362" s="188"/>
      <c r="N362" s="59"/>
      <c r="O362" s="59"/>
      <c r="P362" s="59"/>
      <c r="Q362" s="59"/>
      <c r="R362" s="59"/>
      <c r="S362" s="59"/>
      <c r="T362" s="60"/>
      <c r="AT362" s="16" t="s">
        <v>125</v>
      </c>
      <c r="AU362" s="16" t="s">
        <v>79</v>
      </c>
    </row>
    <row r="363" spans="2:65" s="1" customFormat="1" ht="16.5" customHeight="1">
      <c r="B363" s="33"/>
      <c r="C363" s="235" t="s">
        <v>618</v>
      </c>
      <c r="D363" s="235" t="s">
        <v>317</v>
      </c>
      <c r="E363" s="236" t="s">
        <v>619</v>
      </c>
      <c r="F363" s="237" t="s">
        <v>620</v>
      </c>
      <c r="G363" s="238" t="s">
        <v>313</v>
      </c>
      <c r="H363" s="239">
        <v>4</v>
      </c>
      <c r="I363" s="240"/>
      <c r="J363" s="241">
        <f>ROUND(I363*H363,2)</f>
        <v>0</v>
      </c>
      <c r="K363" s="237" t="s">
        <v>122</v>
      </c>
      <c r="L363" s="242"/>
      <c r="M363" s="243" t="s">
        <v>1</v>
      </c>
      <c r="N363" s="244" t="s">
        <v>41</v>
      </c>
      <c r="O363" s="59"/>
      <c r="P363" s="183">
        <f>O363*H363</f>
        <v>0</v>
      </c>
      <c r="Q363" s="183">
        <v>1.1999999999999999E-3</v>
      </c>
      <c r="R363" s="183">
        <f>Q363*H363</f>
        <v>4.7999999999999996E-3</v>
      </c>
      <c r="S363" s="183">
        <v>0</v>
      </c>
      <c r="T363" s="184">
        <f>S363*H363</f>
        <v>0</v>
      </c>
      <c r="AR363" s="16" t="s">
        <v>386</v>
      </c>
      <c r="AT363" s="16" t="s">
        <v>317</v>
      </c>
      <c r="AU363" s="16" t="s">
        <v>79</v>
      </c>
      <c r="AY363" s="16" t="s">
        <v>115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16" t="s">
        <v>77</v>
      </c>
      <c r="BK363" s="185">
        <f>ROUND(I363*H363,2)</f>
        <v>0</v>
      </c>
      <c r="BL363" s="16" t="s">
        <v>280</v>
      </c>
      <c r="BM363" s="16" t="s">
        <v>621</v>
      </c>
    </row>
    <row r="364" spans="2:65" s="1" customFormat="1" ht="11.25">
      <c r="B364" s="33"/>
      <c r="C364" s="34"/>
      <c r="D364" s="186" t="s">
        <v>125</v>
      </c>
      <c r="E364" s="34"/>
      <c r="F364" s="187" t="s">
        <v>622</v>
      </c>
      <c r="G364" s="34"/>
      <c r="H364" s="34"/>
      <c r="I364" s="102"/>
      <c r="J364" s="34"/>
      <c r="K364" s="34"/>
      <c r="L364" s="37"/>
      <c r="M364" s="188"/>
      <c r="N364" s="59"/>
      <c r="O364" s="59"/>
      <c r="P364" s="59"/>
      <c r="Q364" s="59"/>
      <c r="R364" s="59"/>
      <c r="S364" s="59"/>
      <c r="T364" s="60"/>
      <c r="AT364" s="16" t="s">
        <v>125</v>
      </c>
      <c r="AU364" s="16" t="s">
        <v>79</v>
      </c>
    </row>
    <row r="365" spans="2:65" s="1" customFormat="1" ht="16.5" customHeight="1">
      <c r="B365" s="33"/>
      <c r="C365" s="174" t="s">
        <v>623</v>
      </c>
      <c r="D365" s="174" t="s">
        <v>118</v>
      </c>
      <c r="E365" s="175" t="s">
        <v>624</v>
      </c>
      <c r="F365" s="176" t="s">
        <v>625</v>
      </c>
      <c r="G365" s="177" t="s">
        <v>313</v>
      </c>
      <c r="H365" s="178">
        <v>4</v>
      </c>
      <c r="I365" s="179"/>
      <c r="J365" s="180">
        <f>ROUND(I365*H365,2)</f>
        <v>0</v>
      </c>
      <c r="K365" s="176" t="s">
        <v>122</v>
      </c>
      <c r="L365" s="37"/>
      <c r="M365" s="181" t="s">
        <v>1</v>
      </c>
      <c r="N365" s="182" t="s">
        <v>41</v>
      </c>
      <c r="O365" s="59"/>
      <c r="P365" s="183">
        <f>O365*H365</f>
        <v>0</v>
      </c>
      <c r="Q365" s="183">
        <v>0</v>
      </c>
      <c r="R365" s="183">
        <f>Q365*H365</f>
        <v>0</v>
      </c>
      <c r="S365" s="183">
        <v>0</v>
      </c>
      <c r="T365" s="184">
        <f>S365*H365</f>
        <v>0</v>
      </c>
      <c r="AR365" s="16" t="s">
        <v>280</v>
      </c>
      <c r="AT365" s="16" t="s">
        <v>118</v>
      </c>
      <c r="AU365" s="16" t="s">
        <v>79</v>
      </c>
      <c r="AY365" s="16" t="s">
        <v>115</v>
      </c>
      <c r="BE365" s="185">
        <f>IF(N365="základní",J365,0)</f>
        <v>0</v>
      </c>
      <c r="BF365" s="185">
        <f>IF(N365="snížená",J365,0)</f>
        <v>0</v>
      </c>
      <c r="BG365" s="185">
        <f>IF(N365="zákl. přenesená",J365,0)</f>
        <v>0</v>
      </c>
      <c r="BH365" s="185">
        <f>IF(N365="sníž. přenesená",J365,0)</f>
        <v>0</v>
      </c>
      <c r="BI365" s="185">
        <f>IF(N365="nulová",J365,0)</f>
        <v>0</v>
      </c>
      <c r="BJ365" s="16" t="s">
        <v>77</v>
      </c>
      <c r="BK365" s="185">
        <f>ROUND(I365*H365,2)</f>
        <v>0</v>
      </c>
      <c r="BL365" s="16" t="s">
        <v>280</v>
      </c>
      <c r="BM365" s="16" t="s">
        <v>626</v>
      </c>
    </row>
    <row r="366" spans="2:65" s="1" customFormat="1" ht="11.25">
      <c r="B366" s="33"/>
      <c r="C366" s="34"/>
      <c r="D366" s="186" t="s">
        <v>125</v>
      </c>
      <c r="E366" s="34"/>
      <c r="F366" s="187" t="s">
        <v>627</v>
      </c>
      <c r="G366" s="34"/>
      <c r="H366" s="34"/>
      <c r="I366" s="102"/>
      <c r="J366" s="34"/>
      <c r="K366" s="34"/>
      <c r="L366" s="37"/>
      <c r="M366" s="188"/>
      <c r="N366" s="59"/>
      <c r="O366" s="59"/>
      <c r="P366" s="59"/>
      <c r="Q366" s="59"/>
      <c r="R366" s="59"/>
      <c r="S366" s="59"/>
      <c r="T366" s="60"/>
      <c r="AT366" s="16" t="s">
        <v>125</v>
      </c>
      <c r="AU366" s="16" t="s">
        <v>79</v>
      </c>
    </row>
    <row r="367" spans="2:65" s="1" customFormat="1" ht="16.5" customHeight="1">
      <c r="B367" s="33"/>
      <c r="C367" s="235" t="s">
        <v>628</v>
      </c>
      <c r="D367" s="235" t="s">
        <v>317</v>
      </c>
      <c r="E367" s="236" t="s">
        <v>629</v>
      </c>
      <c r="F367" s="237" t="s">
        <v>630</v>
      </c>
      <c r="G367" s="238" t="s">
        <v>313</v>
      </c>
      <c r="H367" s="239">
        <v>4</v>
      </c>
      <c r="I367" s="240"/>
      <c r="J367" s="241">
        <f>ROUND(I367*H367,2)</f>
        <v>0</v>
      </c>
      <c r="K367" s="237" t="s">
        <v>122</v>
      </c>
      <c r="L367" s="242"/>
      <c r="M367" s="243" t="s">
        <v>1</v>
      </c>
      <c r="N367" s="244" t="s">
        <v>41</v>
      </c>
      <c r="O367" s="59"/>
      <c r="P367" s="183">
        <f>O367*H367</f>
        <v>0</v>
      </c>
      <c r="Q367" s="183">
        <v>1.4999999999999999E-4</v>
      </c>
      <c r="R367" s="183">
        <f>Q367*H367</f>
        <v>5.9999999999999995E-4</v>
      </c>
      <c r="S367" s="183">
        <v>0</v>
      </c>
      <c r="T367" s="184">
        <f>S367*H367</f>
        <v>0</v>
      </c>
      <c r="AR367" s="16" t="s">
        <v>386</v>
      </c>
      <c r="AT367" s="16" t="s">
        <v>317</v>
      </c>
      <c r="AU367" s="16" t="s">
        <v>79</v>
      </c>
      <c r="AY367" s="16" t="s">
        <v>115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16" t="s">
        <v>77</v>
      </c>
      <c r="BK367" s="185">
        <f>ROUND(I367*H367,2)</f>
        <v>0</v>
      </c>
      <c r="BL367" s="16" t="s">
        <v>280</v>
      </c>
      <c r="BM367" s="16" t="s">
        <v>631</v>
      </c>
    </row>
    <row r="368" spans="2:65" s="1" customFormat="1" ht="11.25">
      <c r="B368" s="33"/>
      <c r="C368" s="34"/>
      <c r="D368" s="186" t="s">
        <v>125</v>
      </c>
      <c r="E368" s="34"/>
      <c r="F368" s="187" t="s">
        <v>630</v>
      </c>
      <c r="G368" s="34"/>
      <c r="H368" s="34"/>
      <c r="I368" s="102"/>
      <c r="J368" s="34"/>
      <c r="K368" s="34"/>
      <c r="L368" s="37"/>
      <c r="M368" s="188"/>
      <c r="N368" s="59"/>
      <c r="O368" s="59"/>
      <c r="P368" s="59"/>
      <c r="Q368" s="59"/>
      <c r="R368" s="59"/>
      <c r="S368" s="59"/>
      <c r="T368" s="60"/>
      <c r="AT368" s="16" t="s">
        <v>125</v>
      </c>
      <c r="AU368" s="16" t="s">
        <v>79</v>
      </c>
    </row>
    <row r="369" spans="2:65" s="1" customFormat="1" ht="16.5" customHeight="1">
      <c r="B369" s="33"/>
      <c r="C369" s="174" t="s">
        <v>632</v>
      </c>
      <c r="D369" s="174" t="s">
        <v>118</v>
      </c>
      <c r="E369" s="175" t="s">
        <v>633</v>
      </c>
      <c r="F369" s="176" t="s">
        <v>634</v>
      </c>
      <c r="G369" s="177" t="s">
        <v>313</v>
      </c>
      <c r="H369" s="178">
        <v>1</v>
      </c>
      <c r="I369" s="179"/>
      <c r="J369" s="180">
        <f>ROUND(I369*H369,2)</f>
        <v>0</v>
      </c>
      <c r="K369" s="176" t="s">
        <v>1</v>
      </c>
      <c r="L369" s="37"/>
      <c r="M369" s="181" t="s">
        <v>1</v>
      </c>
      <c r="N369" s="182" t="s">
        <v>41</v>
      </c>
      <c r="O369" s="59"/>
      <c r="P369" s="183">
        <f>O369*H369</f>
        <v>0</v>
      </c>
      <c r="Q369" s="183">
        <v>0</v>
      </c>
      <c r="R369" s="183">
        <f>Q369*H369</f>
        <v>0</v>
      </c>
      <c r="S369" s="183">
        <v>0</v>
      </c>
      <c r="T369" s="184">
        <f>S369*H369</f>
        <v>0</v>
      </c>
      <c r="AR369" s="16" t="s">
        <v>280</v>
      </c>
      <c r="AT369" s="16" t="s">
        <v>118</v>
      </c>
      <c r="AU369" s="16" t="s">
        <v>79</v>
      </c>
      <c r="AY369" s="16" t="s">
        <v>115</v>
      </c>
      <c r="BE369" s="185">
        <f>IF(N369="základní",J369,0)</f>
        <v>0</v>
      </c>
      <c r="BF369" s="185">
        <f>IF(N369="snížená",J369,0)</f>
        <v>0</v>
      </c>
      <c r="BG369" s="185">
        <f>IF(N369="zákl. přenesená",J369,0)</f>
        <v>0</v>
      </c>
      <c r="BH369" s="185">
        <f>IF(N369="sníž. přenesená",J369,0)</f>
        <v>0</v>
      </c>
      <c r="BI369" s="185">
        <f>IF(N369="nulová",J369,0)</f>
        <v>0</v>
      </c>
      <c r="BJ369" s="16" t="s">
        <v>77</v>
      </c>
      <c r="BK369" s="185">
        <f>ROUND(I369*H369,2)</f>
        <v>0</v>
      </c>
      <c r="BL369" s="16" t="s">
        <v>280</v>
      </c>
      <c r="BM369" s="16" t="s">
        <v>635</v>
      </c>
    </row>
    <row r="370" spans="2:65" s="1" customFormat="1" ht="11.25">
      <c r="B370" s="33"/>
      <c r="C370" s="34"/>
      <c r="D370" s="186" t="s">
        <v>125</v>
      </c>
      <c r="E370" s="34"/>
      <c r="F370" s="187" t="s">
        <v>634</v>
      </c>
      <c r="G370" s="34"/>
      <c r="H370" s="34"/>
      <c r="I370" s="102"/>
      <c r="J370" s="34"/>
      <c r="K370" s="34"/>
      <c r="L370" s="37"/>
      <c r="M370" s="188"/>
      <c r="N370" s="59"/>
      <c r="O370" s="59"/>
      <c r="P370" s="59"/>
      <c r="Q370" s="59"/>
      <c r="R370" s="59"/>
      <c r="S370" s="59"/>
      <c r="T370" s="60"/>
      <c r="AT370" s="16" t="s">
        <v>125</v>
      </c>
      <c r="AU370" s="16" t="s">
        <v>79</v>
      </c>
    </row>
    <row r="371" spans="2:65" s="1" customFormat="1" ht="16.5" customHeight="1">
      <c r="B371" s="33"/>
      <c r="C371" s="174" t="s">
        <v>636</v>
      </c>
      <c r="D371" s="174" t="s">
        <v>118</v>
      </c>
      <c r="E371" s="175" t="s">
        <v>637</v>
      </c>
      <c r="F371" s="176" t="s">
        <v>638</v>
      </c>
      <c r="G371" s="177" t="s">
        <v>313</v>
      </c>
      <c r="H371" s="178">
        <v>1</v>
      </c>
      <c r="I371" s="179"/>
      <c r="J371" s="180">
        <f>ROUND(I371*H371,2)</f>
        <v>0</v>
      </c>
      <c r="K371" s="176" t="s">
        <v>1</v>
      </c>
      <c r="L371" s="37"/>
      <c r="M371" s="181" t="s">
        <v>1</v>
      </c>
      <c r="N371" s="182" t="s">
        <v>41</v>
      </c>
      <c r="O371" s="59"/>
      <c r="P371" s="183">
        <f>O371*H371</f>
        <v>0</v>
      </c>
      <c r="Q371" s="183">
        <v>0</v>
      </c>
      <c r="R371" s="183">
        <f>Q371*H371</f>
        <v>0</v>
      </c>
      <c r="S371" s="183">
        <v>0</v>
      </c>
      <c r="T371" s="184">
        <f>S371*H371</f>
        <v>0</v>
      </c>
      <c r="AR371" s="16" t="s">
        <v>280</v>
      </c>
      <c r="AT371" s="16" t="s">
        <v>118</v>
      </c>
      <c r="AU371" s="16" t="s">
        <v>79</v>
      </c>
      <c r="AY371" s="16" t="s">
        <v>115</v>
      </c>
      <c r="BE371" s="185">
        <f>IF(N371="základní",J371,0)</f>
        <v>0</v>
      </c>
      <c r="BF371" s="185">
        <f>IF(N371="snížená",J371,0)</f>
        <v>0</v>
      </c>
      <c r="BG371" s="185">
        <f>IF(N371="zákl. přenesená",J371,0)</f>
        <v>0</v>
      </c>
      <c r="BH371" s="185">
        <f>IF(N371="sníž. přenesená",J371,0)</f>
        <v>0</v>
      </c>
      <c r="BI371" s="185">
        <f>IF(N371="nulová",J371,0)</f>
        <v>0</v>
      </c>
      <c r="BJ371" s="16" t="s">
        <v>77</v>
      </c>
      <c r="BK371" s="185">
        <f>ROUND(I371*H371,2)</f>
        <v>0</v>
      </c>
      <c r="BL371" s="16" t="s">
        <v>280</v>
      </c>
      <c r="BM371" s="16" t="s">
        <v>639</v>
      </c>
    </row>
    <row r="372" spans="2:65" s="1" customFormat="1" ht="11.25">
      <c r="B372" s="33"/>
      <c r="C372" s="34"/>
      <c r="D372" s="186" t="s">
        <v>125</v>
      </c>
      <c r="E372" s="34"/>
      <c r="F372" s="187" t="s">
        <v>640</v>
      </c>
      <c r="G372" s="34"/>
      <c r="H372" s="34"/>
      <c r="I372" s="102"/>
      <c r="J372" s="34"/>
      <c r="K372" s="34"/>
      <c r="L372" s="37"/>
      <c r="M372" s="188"/>
      <c r="N372" s="59"/>
      <c r="O372" s="59"/>
      <c r="P372" s="59"/>
      <c r="Q372" s="59"/>
      <c r="R372" s="59"/>
      <c r="S372" s="59"/>
      <c r="T372" s="60"/>
      <c r="AT372" s="16" t="s">
        <v>125</v>
      </c>
      <c r="AU372" s="16" t="s">
        <v>79</v>
      </c>
    </row>
    <row r="373" spans="2:65" s="1" customFormat="1" ht="16.5" customHeight="1">
      <c r="B373" s="33"/>
      <c r="C373" s="174" t="s">
        <v>641</v>
      </c>
      <c r="D373" s="174" t="s">
        <v>118</v>
      </c>
      <c r="E373" s="175" t="s">
        <v>642</v>
      </c>
      <c r="F373" s="176" t="s">
        <v>643</v>
      </c>
      <c r="G373" s="177" t="s">
        <v>121</v>
      </c>
      <c r="H373" s="178">
        <v>5</v>
      </c>
      <c r="I373" s="179"/>
      <c r="J373" s="180">
        <f>ROUND(I373*H373,2)</f>
        <v>0</v>
      </c>
      <c r="K373" s="176" t="s">
        <v>1</v>
      </c>
      <c r="L373" s="37"/>
      <c r="M373" s="181" t="s">
        <v>1</v>
      </c>
      <c r="N373" s="182" t="s">
        <v>41</v>
      </c>
      <c r="O373" s="59"/>
      <c r="P373" s="183">
        <f>O373*H373</f>
        <v>0</v>
      </c>
      <c r="Q373" s="183">
        <v>0</v>
      </c>
      <c r="R373" s="183">
        <f>Q373*H373</f>
        <v>0</v>
      </c>
      <c r="S373" s="183">
        <v>0</v>
      </c>
      <c r="T373" s="184">
        <f>S373*H373</f>
        <v>0</v>
      </c>
      <c r="AR373" s="16" t="s">
        <v>280</v>
      </c>
      <c r="AT373" s="16" t="s">
        <v>118</v>
      </c>
      <c r="AU373" s="16" t="s">
        <v>79</v>
      </c>
      <c r="AY373" s="16" t="s">
        <v>115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16" t="s">
        <v>77</v>
      </c>
      <c r="BK373" s="185">
        <f>ROUND(I373*H373,2)</f>
        <v>0</v>
      </c>
      <c r="BL373" s="16" t="s">
        <v>280</v>
      </c>
      <c r="BM373" s="16" t="s">
        <v>644</v>
      </c>
    </row>
    <row r="374" spans="2:65" s="1" customFormat="1" ht="11.25">
      <c r="B374" s="33"/>
      <c r="C374" s="34"/>
      <c r="D374" s="186" t="s">
        <v>125</v>
      </c>
      <c r="E374" s="34"/>
      <c r="F374" s="187" t="s">
        <v>645</v>
      </c>
      <c r="G374" s="34"/>
      <c r="H374" s="34"/>
      <c r="I374" s="102"/>
      <c r="J374" s="34"/>
      <c r="K374" s="34"/>
      <c r="L374" s="37"/>
      <c r="M374" s="188"/>
      <c r="N374" s="59"/>
      <c r="O374" s="59"/>
      <c r="P374" s="59"/>
      <c r="Q374" s="59"/>
      <c r="R374" s="59"/>
      <c r="S374" s="59"/>
      <c r="T374" s="60"/>
      <c r="AT374" s="16" t="s">
        <v>125</v>
      </c>
      <c r="AU374" s="16" t="s">
        <v>79</v>
      </c>
    </row>
    <row r="375" spans="2:65" s="1" customFormat="1" ht="16.5" customHeight="1">
      <c r="B375" s="33"/>
      <c r="C375" s="174" t="s">
        <v>646</v>
      </c>
      <c r="D375" s="174" t="s">
        <v>118</v>
      </c>
      <c r="E375" s="175" t="s">
        <v>647</v>
      </c>
      <c r="F375" s="176" t="s">
        <v>648</v>
      </c>
      <c r="G375" s="177" t="s">
        <v>478</v>
      </c>
      <c r="H375" s="245"/>
      <c r="I375" s="179"/>
      <c r="J375" s="180">
        <f>ROUND(I375*H375,2)</f>
        <v>0</v>
      </c>
      <c r="K375" s="176" t="s">
        <v>122</v>
      </c>
      <c r="L375" s="37"/>
      <c r="M375" s="181" t="s">
        <v>1</v>
      </c>
      <c r="N375" s="182" t="s">
        <v>41</v>
      </c>
      <c r="O375" s="59"/>
      <c r="P375" s="183">
        <f>O375*H375</f>
        <v>0</v>
      </c>
      <c r="Q375" s="183">
        <v>0</v>
      </c>
      <c r="R375" s="183">
        <f>Q375*H375</f>
        <v>0</v>
      </c>
      <c r="S375" s="183">
        <v>0</v>
      </c>
      <c r="T375" s="184">
        <f>S375*H375</f>
        <v>0</v>
      </c>
      <c r="AR375" s="16" t="s">
        <v>280</v>
      </c>
      <c r="AT375" s="16" t="s">
        <v>118</v>
      </c>
      <c r="AU375" s="16" t="s">
        <v>79</v>
      </c>
      <c r="AY375" s="16" t="s">
        <v>115</v>
      </c>
      <c r="BE375" s="185">
        <f>IF(N375="základní",J375,0)</f>
        <v>0</v>
      </c>
      <c r="BF375" s="185">
        <f>IF(N375="snížená",J375,0)</f>
        <v>0</v>
      </c>
      <c r="BG375" s="185">
        <f>IF(N375="zákl. přenesená",J375,0)</f>
        <v>0</v>
      </c>
      <c r="BH375" s="185">
        <f>IF(N375="sníž. přenesená",J375,0)</f>
        <v>0</v>
      </c>
      <c r="BI375" s="185">
        <f>IF(N375="nulová",J375,0)</f>
        <v>0</v>
      </c>
      <c r="BJ375" s="16" t="s">
        <v>77</v>
      </c>
      <c r="BK375" s="185">
        <f>ROUND(I375*H375,2)</f>
        <v>0</v>
      </c>
      <c r="BL375" s="16" t="s">
        <v>280</v>
      </c>
      <c r="BM375" s="16" t="s">
        <v>649</v>
      </c>
    </row>
    <row r="376" spans="2:65" s="1" customFormat="1" ht="19.5">
      <c r="B376" s="33"/>
      <c r="C376" s="34"/>
      <c r="D376" s="186" t="s">
        <v>125</v>
      </c>
      <c r="E376" s="34"/>
      <c r="F376" s="187" t="s">
        <v>650</v>
      </c>
      <c r="G376" s="34"/>
      <c r="H376" s="34"/>
      <c r="I376" s="102"/>
      <c r="J376" s="34"/>
      <c r="K376" s="34"/>
      <c r="L376" s="37"/>
      <c r="M376" s="188"/>
      <c r="N376" s="59"/>
      <c r="O376" s="59"/>
      <c r="P376" s="59"/>
      <c r="Q376" s="59"/>
      <c r="R376" s="59"/>
      <c r="S376" s="59"/>
      <c r="T376" s="60"/>
      <c r="AT376" s="16" t="s">
        <v>125</v>
      </c>
      <c r="AU376" s="16" t="s">
        <v>79</v>
      </c>
    </row>
    <row r="377" spans="2:65" s="10" customFormat="1" ht="22.9" customHeight="1">
      <c r="B377" s="158"/>
      <c r="C377" s="159"/>
      <c r="D377" s="160" t="s">
        <v>69</v>
      </c>
      <c r="E377" s="172" t="s">
        <v>651</v>
      </c>
      <c r="F377" s="172" t="s">
        <v>652</v>
      </c>
      <c r="G377" s="159"/>
      <c r="H377" s="159"/>
      <c r="I377" s="162"/>
      <c r="J377" s="173">
        <f>BK377</f>
        <v>0</v>
      </c>
      <c r="K377" s="159"/>
      <c r="L377" s="164"/>
      <c r="M377" s="165"/>
      <c r="N377" s="166"/>
      <c r="O377" s="166"/>
      <c r="P377" s="167">
        <f>SUM(P378:P424)</f>
        <v>0</v>
      </c>
      <c r="Q377" s="166"/>
      <c r="R377" s="167">
        <f>SUM(R378:R424)</f>
        <v>0.59783569999999986</v>
      </c>
      <c r="S377" s="166"/>
      <c r="T377" s="168">
        <f>SUM(T378:T424)</f>
        <v>0.33404420000000001</v>
      </c>
      <c r="AR377" s="169" t="s">
        <v>79</v>
      </c>
      <c r="AT377" s="170" t="s">
        <v>69</v>
      </c>
      <c r="AU377" s="170" t="s">
        <v>77</v>
      </c>
      <c r="AY377" s="169" t="s">
        <v>115</v>
      </c>
      <c r="BK377" s="171">
        <f>SUM(BK378:BK424)</f>
        <v>0</v>
      </c>
    </row>
    <row r="378" spans="2:65" s="1" customFormat="1" ht="16.5" customHeight="1">
      <c r="B378" s="33"/>
      <c r="C378" s="174" t="s">
        <v>653</v>
      </c>
      <c r="D378" s="174" t="s">
        <v>118</v>
      </c>
      <c r="E378" s="175" t="s">
        <v>654</v>
      </c>
      <c r="F378" s="176" t="s">
        <v>655</v>
      </c>
      <c r="G378" s="177" t="s">
        <v>169</v>
      </c>
      <c r="H378" s="178">
        <v>124.574</v>
      </c>
      <c r="I378" s="179"/>
      <c r="J378" s="180">
        <f>ROUND(I378*H378,2)</f>
        <v>0</v>
      </c>
      <c r="K378" s="176" t="s">
        <v>122</v>
      </c>
      <c r="L378" s="37"/>
      <c r="M378" s="181" t="s">
        <v>1</v>
      </c>
      <c r="N378" s="182" t="s">
        <v>41</v>
      </c>
      <c r="O378" s="59"/>
      <c r="P378" s="183">
        <f>O378*H378</f>
        <v>0</v>
      </c>
      <c r="Q378" s="183">
        <v>0</v>
      </c>
      <c r="R378" s="183">
        <f>Q378*H378</f>
        <v>0</v>
      </c>
      <c r="S378" s="183">
        <v>2.5000000000000001E-3</v>
      </c>
      <c r="T378" s="184">
        <f>S378*H378</f>
        <v>0.31143500000000002</v>
      </c>
      <c r="AR378" s="16" t="s">
        <v>280</v>
      </c>
      <c r="AT378" s="16" t="s">
        <v>118</v>
      </c>
      <c r="AU378" s="16" t="s">
        <v>79</v>
      </c>
      <c r="AY378" s="16" t="s">
        <v>115</v>
      </c>
      <c r="BE378" s="185">
        <f>IF(N378="základní",J378,0)</f>
        <v>0</v>
      </c>
      <c r="BF378" s="185">
        <f>IF(N378="snížená",J378,0)</f>
        <v>0</v>
      </c>
      <c r="BG378" s="185">
        <f>IF(N378="zákl. přenesená",J378,0)</f>
        <v>0</v>
      </c>
      <c r="BH378" s="185">
        <f>IF(N378="sníž. přenesená",J378,0)</f>
        <v>0</v>
      </c>
      <c r="BI378" s="185">
        <f>IF(N378="nulová",J378,0)</f>
        <v>0</v>
      </c>
      <c r="BJ378" s="16" t="s">
        <v>77</v>
      </c>
      <c r="BK378" s="185">
        <f>ROUND(I378*H378,2)</f>
        <v>0</v>
      </c>
      <c r="BL378" s="16" t="s">
        <v>280</v>
      </c>
      <c r="BM378" s="16" t="s">
        <v>656</v>
      </c>
    </row>
    <row r="379" spans="2:65" s="1" customFormat="1" ht="11.25">
      <c r="B379" s="33"/>
      <c r="C379" s="34"/>
      <c r="D379" s="186" t="s">
        <v>125</v>
      </c>
      <c r="E379" s="34"/>
      <c r="F379" s="187" t="s">
        <v>657</v>
      </c>
      <c r="G379" s="34"/>
      <c r="H379" s="34"/>
      <c r="I379" s="102"/>
      <c r="J379" s="34"/>
      <c r="K379" s="34"/>
      <c r="L379" s="37"/>
      <c r="M379" s="188"/>
      <c r="N379" s="59"/>
      <c r="O379" s="59"/>
      <c r="P379" s="59"/>
      <c r="Q379" s="59"/>
      <c r="R379" s="59"/>
      <c r="S379" s="59"/>
      <c r="T379" s="60"/>
      <c r="AT379" s="16" t="s">
        <v>125</v>
      </c>
      <c r="AU379" s="16" t="s">
        <v>79</v>
      </c>
    </row>
    <row r="380" spans="2:65" s="11" customFormat="1" ht="11.25">
      <c r="B380" s="192"/>
      <c r="C380" s="193"/>
      <c r="D380" s="186" t="s">
        <v>172</v>
      </c>
      <c r="E380" s="194" t="s">
        <v>1</v>
      </c>
      <c r="F380" s="195" t="s">
        <v>460</v>
      </c>
      <c r="G380" s="193"/>
      <c r="H380" s="196">
        <v>84.825000000000003</v>
      </c>
      <c r="I380" s="197"/>
      <c r="J380" s="193"/>
      <c r="K380" s="193"/>
      <c r="L380" s="198"/>
      <c r="M380" s="199"/>
      <c r="N380" s="200"/>
      <c r="O380" s="200"/>
      <c r="P380" s="200"/>
      <c r="Q380" s="200"/>
      <c r="R380" s="200"/>
      <c r="S380" s="200"/>
      <c r="T380" s="201"/>
      <c r="AT380" s="202" t="s">
        <v>172</v>
      </c>
      <c r="AU380" s="202" t="s">
        <v>79</v>
      </c>
      <c r="AV380" s="11" t="s">
        <v>79</v>
      </c>
      <c r="AW380" s="11" t="s">
        <v>32</v>
      </c>
      <c r="AX380" s="11" t="s">
        <v>70</v>
      </c>
      <c r="AY380" s="202" t="s">
        <v>115</v>
      </c>
    </row>
    <row r="381" spans="2:65" s="11" customFormat="1" ht="11.25">
      <c r="B381" s="192"/>
      <c r="C381" s="193"/>
      <c r="D381" s="186" t="s">
        <v>172</v>
      </c>
      <c r="E381" s="194" t="s">
        <v>1</v>
      </c>
      <c r="F381" s="195" t="s">
        <v>338</v>
      </c>
      <c r="G381" s="193"/>
      <c r="H381" s="196">
        <v>-0.2</v>
      </c>
      <c r="I381" s="197"/>
      <c r="J381" s="193"/>
      <c r="K381" s="193"/>
      <c r="L381" s="198"/>
      <c r="M381" s="199"/>
      <c r="N381" s="200"/>
      <c r="O381" s="200"/>
      <c r="P381" s="200"/>
      <c r="Q381" s="200"/>
      <c r="R381" s="200"/>
      <c r="S381" s="200"/>
      <c r="T381" s="201"/>
      <c r="AT381" s="202" t="s">
        <v>172</v>
      </c>
      <c r="AU381" s="202" t="s">
        <v>79</v>
      </c>
      <c r="AV381" s="11" t="s">
        <v>79</v>
      </c>
      <c r="AW381" s="11" t="s">
        <v>32</v>
      </c>
      <c r="AX381" s="11" t="s">
        <v>70</v>
      </c>
      <c r="AY381" s="202" t="s">
        <v>115</v>
      </c>
    </row>
    <row r="382" spans="2:65" s="11" customFormat="1" ht="11.25">
      <c r="B382" s="192"/>
      <c r="C382" s="193"/>
      <c r="D382" s="186" t="s">
        <v>172</v>
      </c>
      <c r="E382" s="194" t="s">
        <v>1</v>
      </c>
      <c r="F382" s="195" t="s">
        <v>339</v>
      </c>
      <c r="G382" s="193"/>
      <c r="H382" s="196">
        <v>-0.15</v>
      </c>
      <c r="I382" s="197"/>
      <c r="J382" s="193"/>
      <c r="K382" s="193"/>
      <c r="L382" s="198"/>
      <c r="M382" s="199"/>
      <c r="N382" s="200"/>
      <c r="O382" s="200"/>
      <c r="P382" s="200"/>
      <c r="Q382" s="200"/>
      <c r="R382" s="200"/>
      <c r="S382" s="200"/>
      <c r="T382" s="201"/>
      <c r="AT382" s="202" t="s">
        <v>172</v>
      </c>
      <c r="AU382" s="202" t="s">
        <v>79</v>
      </c>
      <c r="AV382" s="11" t="s">
        <v>79</v>
      </c>
      <c r="AW382" s="11" t="s">
        <v>32</v>
      </c>
      <c r="AX382" s="11" t="s">
        <v>70</v>
      </c>
      <c r="AY382" s="202" t="s">
        <v>115</v>
      </c>
    </row>
    <row r="383" spans="2:65" s="11" customFormat="1" ht="11.25">
      <c r="B383" s="192"/>
      <c r="C383" s="193"/>
      <c r="D383" s="186" t="s">
        <v>172</v>
      </c>
      <c r="E383" s="194" t="s">
        <v>1</v>
      </c>
      <c r="F383" s="195" t="s">
        <v>340</v>
      </c>
      <c r="G383" s="193"/>
      <c r="H383" s="196">
        <v>-0.42</v>
      </c>
      <c r="I383" s="197"/>
      <c r="J383" s="193"/>
      <c r="K383" s="193"/>
      <c r="L383" s="198"/>
      <c r="M383" s="199"/>
      <c r="N383" s="200"/>
      <c r="O383" s="200"/>
      <c r="P383" s="200"/>
      <c r="Q383" s="200"/>
      <c r="R383" s="200"/>
      <c r="S383" s="200"/>
      <c r="T383" s="201"/>
      <c r="AT383" s="202" t="s">
        <v>172</v>
      </c>
      <c r="AU383" s="202" t="s">
        <v>79</v>
      </c>
      <c r="AV383" s="11" t="s">
        <v>79</v>
      </c>
      <c r="AW383" s="11" t="s">
        <v>32</v>
      </c>
      <c r="AX383" s="11" t="s">
        <v>70</v>
      </c>
      <c r="AY383" s="202" t="s">
        <v>115</v>
      </c>
    </row>
    <row r="384" spans="2:65" s="11" customFormat="1" ht="11.25">
      <c r="B384" s="192"/>
      <c r="C384" s="193"/>
      <c r="D384" s="186" t="s">
        <v>172</v>
      </c>
      <c r="E384" s="194" t="s">
        <v>1</v>
      </c>
      <c r="F384" s="195" t="s">
        <v>658</v>
      </c>
      <c r="G384" s="193"/>
      <c r="H384" s="196">
        <v>0.13500000000000001</v>
      </c>
      <c r="I384" s="197"/>
      <c r="J384" s="193"/>
      <c r="K384" s="193"/>
      <c r="L384" s="198"/>
      <c r="M384" s="199"/>
      <c r="N384" s="200"/>
      <c r="O384" s="200"/>
      <c r="P384" s="200"/>
      <c r="Q384" s="200"/>
      <c r="R384" s="200"/>
      <c r="S384" s="200"/>
      <c r="T384" s="201"/>
      <c r="AT384" s="202" t="s">
        <v>172</v>
      </c>
      <c r="AU384" s="202" t="s">
        <v>79</v>
      </c>
      <c r="AV384" s="11" t="s">
        <v>79</v>
      </c>
      <c r="AW384" s="11" t="s">
        <v>32</v>
      </c>
      <c r="AX384" s="11" t="s">
        <v>70</v>
      </c>
      <c r="AY384" s="202" t="s">
        <v>115</v>
      </c>
    </row>
    <row r="385" spans="2:65" s="11" customFormat="1" ht="11.25">
      <c r="B385" s="192"/>
      <c r="C385" s="193"/>
      <c r="D385" s="186" t="s">
        <v>172</v>
      </c>
      <c r="E385" s="194" t="s">
        <v>1</v>
      </c>
      <c r="F385" s="195" t="s">
        <v>659</v>
      </c>
      <c r="G385" s="193"/>
      <c r="H385" s="196">
        <v>0.1</v>
      </c>
      <c r="I385" s="197"/>
      <c r="J385" s="193"/>
      <c r="K385" s="193"/>
      <c r="L385" s="198"/>
      <c r="M385" s="199"/>
      <c r="N385" s="200"/>
      <c r="O385" s="200"/>
      <c r="P385" s="200"/>
      <c r="Q385" s="200"/>
      <c r="R385" s="200"/>
      <c r="S385" s="200"/>
      <c r="T385" s="201"/>
      <c r="AT385" s="202" t="s">
        <v>172</v>
      </c>
      <c r="AU385" s="202" t="s">
        <v>79</v>
      </c>
      <c r="AV385" s="11" t="s">
        <v>79</v>
      </c>
      <c r="AW385" s="11" t="s">
        <v>32</v>
      </c>
      <c r="AX385" s="11" t="s">
        <v>70</v>
      </c>
      <c r="AY385" s="202" t="s">
        <v>115</v>
      </c>
    </row>
    <row r="386" spans="2:65" s="11" customFormat="1" ht="11.25">
      <c r="B386" s="192"/>
      <c r="C386" s="193"/>
      <c r="D386" s="186" t="s">
        <v>172</v>
      </c>
      <c r="E386" s="194" t="s">
        <v>1</v>
      </c>
      <c r="F386" s="195" t="s">
        <v>337</v>
      </c>
      <c r="G386" s="193"/>
      <c r="H386" s="196">
        <v>-0.36</v>
      </c>
      <c r="I386" s="197"/>
      <c r="J386" s="193"/>
      <c r="K386" s="193"/>
      <c r="L386" s="198"/>
      <c r="M386" s="199"/>
      <c r="N386" s="200"/>
      <c r="O386" s="200"/>
      <c r="P386" s="200"/>
      <c r="Q386" s="200"/>
      <c r="R386" s="200"/>
      <c r="S386" s="200"/>
      <c r="T386" s="201"/>
      <c r="AT386" s="202" t="s">
        <v>172</v>
      </c>
      <c r="AU386" s="202" t="s">
        <v>79</v>
      </c>
      <c r="AV386" s="11" t="s">
        <v>79</v>
      </c>
      <c r="AW386" s="11" t="s">
        <v>32</v>
      </c>
      <c r="AX386" s="11" t="s">
        <v>70</v>
      </c>
      <c r="AY386" s="202" t="s">
        <v>115</v>
      </c>
    </row>
    <row r="387" spans="2:65" s="11" customFormat="1" ht="11.25">
      <c r="B387" s="192"/>
      <c r="C387" s="193"/>
      <c r="D387" s="186" t="s">
        <v>172</v>
      </c>
      <c r="E387" s="194" t="s">
        <v>1</v>
      </c>
      <c r="F387" s="195" t="s">
        <v>660</v>
      </c>
      <c r="G387" s="193"/>
      <c r="H387" s="196">
        <v>21.475000000000001</v>
      </c>
      <c r="I387" s="197"/>
      <c r="J387" s="193"/>
      <c r="K387" s="193"/>
      <c r="L387" s="198"/>
      <c r="M387" s="199"/>
      <c r="N387" s="200"/>
      <c r="O387" s="200"/>
      <c r="P387" s="200"/>
      <c r="Q387" s="200"/>
      <c r="R387" s="200"/>
      <c r="S387" s="200"/>
      <c r="T387" s="201"/>
      <c r="AT387" s="202" t="s">
        <v>172</v>
      </c>
      <c r="AU387" s="202" t="s">
        <v>79</v>
      </c>
      <c r="AV387" s="11" t="s">
        <v>79</v>
      </c>
      <c r="AW387" s="11" t="s">
        <v>32</v>
      </c>
      <c r="AX387" s="11" t="s">
        <v>70</v>
      </c>
      <c r="AY387" s="202" t="s">
        <v>115</v>
      </c>
    </row>
    <row r="388" spans="2:65" s="11" customFormat="1" ht="11.25">
      <c r="B388" s="192"/>
      <c r="C388" s="193"/>
      <c r="D388" s="186" t="s">
        <v>172</v>
      </c>
      <c r="E388" s="194" t="s">
        <v>1</v>
      </c>
      <c r="F388" s="195" t="s">
        <v>661</v>
      </c>
      <c r="G388" s="193"/>
      <c r="H388" s="196">
        <v>-0.36399999999999999</v>
      </c>
      <c r="I388" s="197"/>
      <c r="J388" s="193"/>
      <c r="K388" s="193"/>
      <c r="L388" s="198"/>
      <c r="M388" s="199"/>
      <c r="N388" s="200"/>
      <c r="O388" s="200"/>
      <c r="P388" s="200"/>
      <c r="Q388" s="200"/>
      <c r="R388" s="200"/>
      <c r="S388" s="200"/>
      <c r="T388" s="201"/>
      <c r="AT388" s="202" t="s">
        <v>172</v>
      </c>
      <c r="AU388" s="202" t="s">
        <v>79</v>
      </c>
      <c r="AV388" s="11" t="s">
        <v>79</v>
      </c>
      <c r="AW388" s="11" t="s">
        <v>32</v>
      </c>
      <c r="AX388" s="11" t="s">
        <v>70</v>
      </c>
      <c r="AY388" s="202" t="s">
        <v>115</v>
      </c>
    </row>
    <row r="389" spans="2:65" s="11" customFormat="1" ht="11.25">
      <c r="B389" s="192"/>
      <c r="C389" s="193"/>
      <c r="D389" s="186" t="s">
        <v>172</v>
      </c>
      <c r="E389" s="194" t="s">
        <v>1</v>
      </c>
      <c r="F389" s="195" t="s">
        <v>659</v>
      </c>
      <c r="G389" s="193"/>
      <c r="H389" s="196">
        <v>0.1</v>
      </c>
      <c r="I389" s="197"/>
      <c r="J389" s="193"/>
      <c r="K389" s="193"/>
      <c r="L389" s="198"/>
      <c r="M389" s="199"/>
      <c r="N389" s="200"/>
      <c r="O389" s="200"/>
      <c r="P389" s="200"/>
      <c r="Q389" s="200"/>
      <c r="R389" s="200"/>
      <c r="S389" s="200"/>
      <c r="T389" s="201"/>
      <c r="AT389" s="202" t="s">
        <v>172</v>
      </c>
      <c r="AU389" s="202" t="s">
        <v>79</v>
      </c>
      <c r="AV389" s="11" t="s">
        <v>79</v>
      </c>
      <c r="AW389" s="11" t="s">
        <v>32</v>
      </c>
      <c r="AX389" s="11" t="s">
        <v>70</v>
      </c>
      <c r="AY389" s="202" t="s">
        <v>115</v>
      </c>
    </row>
    <row r="390" spans="2:65" s="11" customFormat="1" ht="11.25">
      <c r="B390" s="192"/>
      <c r="C390" s="193"/>
      <c r="D390" s="186" t="s">
        <v>172</v>
      </c>
      <c r="E390" s="194" t="s">
        <v>1</v>
      </c>
      <c r="F390" s="195" t="s">
        <v>351</v>
      </c>
      <c r="G390" s="193"/>
      <c r="H390" s="196">
        <v>-0.35799999999999998</v>
      </c>
      <c r="I390" s="197"/>
      <c r="J390" s="193"/>
      <c r="K390" s="193"/>
      <c r="L390" s="198"/>
      <c r="M390" s="199"/>
      <c r="N390" s="200"/>
      <c r="O390" s="200"/>
      <c r="P390" s="200"/>
      <c r="Q390" s="200"/>
      <c r="R390" s="200"/>
      <c r="S390" s="200"/>
      <c r="T390" s="201"/>
      <c r="AT390" s="202" t="s">
        <v>172</v>
      </c>
      <c r="AU390" s="202" t="s">
        <v>79</v>
      </c>
      <c r="AV390" s="11" t="s">
        <v>79</v>
      </c>
      <c r="AW390" s="11" t="s">
        <v>32</v>
      </c>
      <c r="AX390" s="11" t="s">
        <v>70</v>
      </c>
      <c r="AY390" s="202" t="s">
        <v>115</v>
      </c>
    </row>
    <row r="391" spans="2:65" s="11" customFormat="1" ht="11.25">
      <c r="B391" s="192"/>
      <c r="C391" s="193"/>
      <c r="D391" s="186" t="s">
        <v>172</v>
      </c>
      <c r="E391" s="194" t="s">
        <v>1</v>
      </c>
      <c r="F391" s="195" t="s">
        <v>662</v>
      </c>
      <c r="G391" s="193"/>
      <c r="H391" s="196">
        <v>-2.1999999999999999E-2</v>
      </c>
      <c r="I391" s="197"/>
      <c r="J391" s="193"/>
      <c r="K391" s="193"/>
      <c r="L391" s="198"/>
      <c r="M391" s="199"/>
      <c r="N391" s="200"/>
      <c r="O391" s="200"/>
      <c r="P391" s="200"/>
      <c r="Q391" s="200"/>
      <c r="R391" s="200"/>
      <c r="S391" s="200"/>
      <c r="T391" s="201"/>
      <c r="AT391" s="202" t="s">
        <v>172</v>
      </c>
      <c r="AU391" s="202" t="s">
        <v>79</v>
      </c>
      <c r="AV391" s="11" t="s">
        <v>79</v>
      </c>
      <c r="AW391" s="11" t="s">
        <v>32</v>
      </c>
      <c r="AX391" s="11" t="s">
        <v>70</v>
      </c>
      <c r="AY391" s="202" t="s">
        <v>115</v>
      </c>
    </row>
    <row r="392" spans="2:65" s="11" customFormat="1" ht="11.25">
      <c r="B392" s="192"/>
      <c r="C392" s="193"/>
      <c r="D392" s="186" t="s">
        <v>172</v>
      </c>
      <c r="E392" s="194" t="s">
        <v>1</v>
      </c>
      <c r="F392" s="195" t="s">
        <v>663</v>
      </c>
      <c r="G392" s="193"/>
      <c r="H392" s="196">
        <v>20.082999999999998</v>
      </c>
      <c r="I392" s="197"/>
      <c r="J392" s="193"/>
      <c r="K392" s="193"/>
      <c r="L392" s="198"/>
      <c r="M392" s="199"/>
      <c r="N392" s="200"/>
      <c r="O392" s="200"/>
      <c r="P392" s="200"/>
      <c r="Q392" s="200"/>
      <c r="R392" s="200"/>
      <c r="S392" s="200"/>
      <c r="T392" s="201"/>
      <c r="AT392" s="202" t="s">
        <v>172</v>
      </c>
      <c r="AU392" s="202" t="s">
        <v>79</v>
      </c>
      <c r="AV392" s="11" t="s">
        <v>79</v>
      </c>
      <c r="AW392" s="11" t="s">
        <v>32</v>
      </c>
      <c r="AX392" s="11" t="s">
        <v>70</v>
      </c>
      <c r="AY392" s="202" t="s">
        <v>115</v>
      </c>
    </row>
    <row r="393" spans="2:65" s="11" customFormat="1" ht="11.25">
      <c r="B393" s="192"/>
      <c r="C393" s="193"/>
      <c r="D393" s="186" t="s">
        <v>172</v>
      </c>
      <c r="E393" s="194" t="s">
        <v>1</v>
      </c>
      <c r="F393" s="195" t="s">
        <v>664</v>
      </c>
      <c r="G393" s="193"/>
      <c r="H393" s="196">
        <v>-3.4000000000000002E-2</v>
      </c>
      <c r="I393" s="197"/>
      <c r="J393" s="193"/>
      <c r="K393" s="193"/>
      <c r="L393" s="198"/>
      <c r="M393" s="199"/>
      <c r="N393" s="200"/>
      <c r="O393" s="200"/>
      <c r="P393" s="200"/>
      <c r="Q393" s="200"/>
      <c r="R393" s="200"/>
      <c r="S393" s="200"/>
      <c r="T393" s="201"/>
      <c r="AT393" s="202" t="s">
        <v>172</v>
      </c>
      <c r="AU393" s="202" t="s">
        <v>79</v>
      </c>
      <c r="AV393" s="11" t="s">
        <v>79</v>
      </c>
      <c r="AW393" s="11" t="s">
        <v>32</v>
      </c>
      <c r="AX393" s="11" t="s">
        <v>70</v>
      </c>
      <c r="AY393" s="202" t="s">
        <v>115</v>
      </c>
    </row>
    <row r="394" spans="2:65" s="11" customFormat="1" ht="11.25">
      <c r="B394" s="192"/>
      <c r="C394" s="193"/>
      <c r="D394" s="186" t="s">
        <v>172</v>
      </c>
      <c r="E394" s="194" t="s">
        <v>1</v>
      </c>
      <c r="F394" s="195" t="s">
        <v>338</v>
      </c>
      <c r="G394" s="193"/>
      <c r="H394" s="196">
        <v>-0.2</v>
      </c>
      <c r="I394" s="197"/>
      <c r="J394" s="193"/>
      <c r="K394" s="193"/>
      <c r="L394" s="198"/>
      <c r="M394" s="199"/>
      <c r="N394" s="200"/>
      <c r="O394" s="200"/>
      <c r="P394" s="200"/>
      <c r="Q394" s="200"/>
      <c r="R394" s="200"/>
      <c r="S394" s="200"/>
      <c r="T394" s="201"/>
      <c r="AT394" s="202" t="s">
        <v>172</v>
      </c>
      <c r="AU394" s="202" t="s">
        <v>79</v>
      </c>
      <c r="AV394" s="11" t="s">
        <v>79</v>
      </c>
      <c r="AW394" s="11" t="s">
        <v>32</v>
      </c>
      <c r="AX394" s="11" t="s">
        <v>70</v>
      </c>
      <c r="AY394" s="202" t="s">
        <v>115</v>
      </c>
    </row>
    <row r="395" spans="2:65" s="11" customFormat="1" ht="11.25">
      <c r="B395" s="192"/>
      <c r="C395" s="193"/>
      <c r="D395" s="186" t="s">
        <v>172</v>
      </c>
      <c r="E395" s="194" t="s">
        <v>1</v>
      </c>
      <c r="F395" s="195" t="s">
        <v>665</v>
      </c>
      <c r="G395" s="193"/>
      <c r="H395" s="196">
        <v>-3.5999999999999997E-2</v>
      </c>
      <c r="I395" s="197"/>
      <c r="J395" s="193"/>
      <c r="K395" s="193"/>
      <c r="L395" s="198"/>
      <c r="M395" s="199"/>
      <c r="N395" s="200"/>
      <c r="O395" s="200"/>
      <c r="P395" s="200"/>
      <c r="Q395" s="200"/>
      <c r="R395" s="200"/>
      <c r="S395" s="200"/>
      <c r="T395" s="201"/>
      <c r="AT395" s="202" t="s">
        <v>172</v>
      </c>
      <c r="AU395" s="202" t="s">
        <v>79</v>
      </c>
      <c r="AV395" s="11" t="s">
        <v>79</v>
      </c>
      <c r="AW395" s="11" t="s">
        <v>32</v>
      </c>
      <c r="AX395" s="11" t="s">
        <v>70</v>
      </c>
      <c r="AY395" s="202" t="s">
        <v>115</v>
      </c>
    </row>
    <row r="396" spans="2:65" s="13" customFormat="1" ht="11.25">
      <c r="B396" s="213"/>
      <c r="C396" s="214"/>
      <c r="D396" s="186" t="s">
        <v>172</v>
      </c>
      <c r="E396" s="215" t="s">
        <v>1</v>
      </c>
      <c r="F396" s="216" t="s">
        <v>204</v>
      </c>
      <c r="G396" s="214"/>
      <c r="H396" s="217">
        <v>124.574</v>
      </c>
      <c r="I396" s="218"/>
      <c r="J396" s="214"/>
      <c r="K396" s="214"/>
      <c r="L396" s="219"/>
      <c r="M396" s="220"/>
      <c r="N396" s="221"/>
      <c r="O396" s="221"/>
      <c r="P396" s="221"/>
      <c r="Q396" s="221"/>
      <c r="R396" s="221"/>
      <c r="S396" s="221"/>
      <c r="T396" s="222"/>
      <c r="AT396" s="223" t="s">
        <v>172</v>
      </c>
      <c r="AU396" s="223" t="s">
        <v>79</v>
      </c>
      <c r="AV396" s="13" t="s">
        <v>137</v>
      </c>
      <c r="AW396" s="13" t="s">
        <v>32</v>
      </c>
      <c r="AX396" s="13" t="s">
        <v>77</v>
      </c>
      <c r="AY396" s="223" t="s">
        <v>115</v>
      </c>
    </row>
    <row r="397" spans="2:65" s="1" customFormat="1" ht="16.5" customHeight="1">
      <c r="B397" s="33"/>
      <c r="C397" s="174" t="s">
        <v>666</v>
      </c>
      <c r="D397" s="174" t="s">
        <v>118</v>
      </c>
      <c r="E397" s="175" t="s">
        <v>667</v>
      </c>
      <c r="F397" s="176" t="s">
        <v>668</v>
      </c>
      <c r="G397" s="177" t="s">
        <v>295</v>
      </c>
      <c r="H397" s="178">
        <v>75.364000000000004</v>
      </c>
      <c r="I397" s="179"/>
      <c r="J397" s="180">
        <f>ROUND(I397*H397,2)</f>
        <v>0</v>
      </c>
      <c r="K397" s="176" t="s">
        <v>122</v>
      </c>
      <c r="L397" s="37"/>
      <c r="M397" s="181" t="s">
        <v>1</v>
      </c>
      <c r="N397" s="182" t="s">
        <v>41</v>
      </c>
      <c r="O397" s="59"/>
      <c r="P397" s="183">
        <f>O397*H397</f>
        <v>0</v>
      </c>
      <c r="Q397" s="183">
        <v>0</v>
      </c>
      <c r="R397" s="183">
        <f>Q397*H397</f>
        <v>0</v>
      </c>
      <c r="S397" s="183">
        <v>2.9999999999999997E-4</v>
      </c>
      <c r="T397" s="184">
        <f>S397*H397</f>
        <v>2.2609199999999999E-2</v>
      </c>
      <c r="AR397" s="16" t="s">
        <v>280</v>
      </c>
      <c r="AT397" s="16" t="s">
        <v>118</v>
      </c>
      <c r="AU397" s="16" t="s">
        <v>79</v>
      </c>
      <c r="AY397" s="16" t="s">
        <v>115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16" t="s">
        <v>77</v>
      </c>
      <c r="BK397" s="185">
        <f>ROUND(I397*H397,2)</f>
        <v>0</v>
      </c>
      <c r="BL397" s="16" t="s">
        <v>280</v>
      </c>
      <c r="BM397" s="16" t="s">
        <v>669</v>
      </c>
    </row>
    <row r="398" spans="2:65" s="1" customFormat="1" ht="11.25">
      <c r="B398" s="33"/>
      <c r="C398" s="34"/>
      <c r="D398" s="186" t="s">
        <v>125</v>
      </c>
      <c r="E398" s="34"/>
      <c r="F398" s="187" t="s">
        <v>670</v>
      </c>
      <c r="G398" s="34"/>
      <c r="H398" s="34"/>
      <c r="I398" s="102"/>
      <c r="J398" s="34"/>
      <c r="K398" s="34"/>
      <c r="L398" s="37"/>
      <c r="M398" s="188"/>
      <c r="N398" s="59"/>
      <c r="O398" s="59"/>
      <c r="P398" s="59"/>
      <c r="Q398" s="59"/>
      <c r="R398" s="59"/>
      <c r="S398" s="59"/>
      <c r="T398" s="60"/>
      <c r="AT398" s="16" t="s">
        <v>125</v>
      </c>
      <c r="AU398" s="16" t="s">
        <v>79</v>
      </c>
    </row>
    <row r="399" spans="2:65" s="11" customFormat="1" ht="22.5">
      <c r="B399" s="192"/>
      <c r="C399" s="193"/>
      <c r="D399" s="186" t="s">
        <v>172</v>
      </c>
      <c r="E399" s="194" t="s">
        <v>1</v>
      </c>
      <c r="F399" s="195" t="s">
        <v>671</v>
      </c>
      <c r="G399" s="193"/>
      <c r="H399" s="196">
        <v>59.723999999999997</v>
      </c>
      <c r="I399" s="197"/>
      <c r="J399" s="193"/>
      <c r="K399" s="193"/>
      <c r="L399" s="198"/>
      <c r="M399" s="199"/>
      <c r="N399" s="200"/>
      <c r="O399" s="200"/>
      <c r="P399" s="200"/>
      <c r="Q399" s="200"/>
      <c r="R399" s="200"/>
      <c r="S399" s="200"/>
      <c r="T399" s="201"/>
      <c r="AT399" s="202" t="s">
        <v>172</v>
      </c>
      <c r="AU399" s="202" t="s">
        <v>79</v>
      </c>
      <c r="AV399" s="11" t="s">
        <v>79</v>
      </c>
      <c r="AW399" s="11" t="s">
        <v>32</v>
      </c>
      <c r="AX399" s="11" t="s">
        <v>70</v>
      </c>
      <c r="AY399" s="202" t="s">
        <v>115</v>
      </c>
    </row>
    <row r="400" spans="2:65" s="11" customFormat="1" ht="11.25">
      <c r="B400" s="192"/>
      <c r="C400" s="193"/>
      <c r="D400" s="186" t="s">
        <v>172</v>
      </c>
      <c r="E400" s="194" t="s">
        <v>1</v>
      </c>
      <c r="F400" s="195" t="s">
        <v>672</v>
      </c>
      <c r="G400" s="193"/>
      <c r="H400" s="196">
        <v>15.64</v>
      </c>
      <c r="I400" s="197"/>
      <c r="J400" s="193"/>
      <c r="K400" s="193"/>
      <c r="L400" s="198"/>
      <c r="M400" s="199"/>
      <c r="N400" s="200"/>
      <c r="O400" s="200"/>
      <c r="P400" s="200"/>
      <c r="Q400" s="200"/>
      <c r="R400" s="200"/>
      <c r="S400" s="200"/>
      <c r="T400" s="201"/>
      <c r="AT400" s="202" t="s">
        <v>172</v>
      </c>
      <c r="AU400" s="202" t="s">
        <v>79</v>
      </c>
      <c r="AV400" s="11" t="s">
        <v>79</v>
      </c>
      <c r="AW400" s="11" t="s">
        <v>32</v>
      </c>
      <c r="AX400" s="11" t="s">
        <v>70</v>
      </c>
      <c r="AY400" s="202" t="s">
        <v>115</v>
      </c>
    </row>
    <row r="401" spans="2:65" s="13" customFormat="1" ht="11.25">
      <c r="B401" s="213"/>
      <c r="C401" s="214"/>
      <c r="D401" s="186" t="s">
        <v>172</v>
      </c>
      <c r="E401" s="215" t="s">
        <v>1</v>
      </c>
      <c r="F401" s="216" t="s">
        <v>204</v>
      </c>
      <c r="G401" s="214"/>
      <c r="H401" s="217">
        <v>75.364000000000004</v>
      </c>
      <c r="I401" s="218"/>
      <c r="J401" s="214"/>
      <c r="K401" s="214"/>
      <c r="L401" s="219"/>
      <c r="M401" s="220"/>
      <c r="N401" s="221"/>
      <c r="O401" s="221"/>
      <c r="P401" s="221"/>
      <c r="Q401" s="221"/>
      <c r="R401" s="221"/>
      <c r="S401" s="221"/>
      <c r="T401" s="222"/>
      <c r="AT401" s="223" t="s">
        <v>172</v>
      </c>
      <c r="AU401" s="223" t="s">
        <v>79</v>
      </c>
      <c r="AV401" s="13" t="s">
        <v>137</v>
      </c>
      <c r="AW401" s="13" t="s">
        <v>32</v>
      </c>
      <c r="AX401" s="13" t="s">
        <v>77</v>
      </c>
      <c r="AY401" s="223" t="s">
        <v>115</v>
      </c>
    </row>
    <row r="402" spans="2:65" s="1" customFormat="1" ht="16.5" customHeight="1">
      <c r="B402" s="33"/>
      <c r="C402" s="174" t="s">
        <v>673</v>
      </c>
      <c r="D402" s="174" t="s">
        <v>118</v>
      </c>
      <c r="E402" s="175" t="s">
        <v>674</v>
      </c>
      <c r="F402" s="176" t="s">
        <v>675</v>
      </c>
      <c r="G402" s="177" t="s">
        <v>169</v>
      </c>
      <c r="H402" s="178">
        <v>131.66999999999999</v>
      </c>
      <c r="I402" s="179"/>
      <c r="J402" s="180">
        <f>ROUND(I402*H402,2)</f>
        <v>0</v>
      </c>
      <c r="K402" s="176" t="s">
        <v>122</v>
      </c>
      <c r="L402" s="37"/>
      <c r="M402" s="181" t="s">
        <v>1</v>
      </c>
      <c r="N402" s="182" t="s">
        <v>41</v>
      </c>
      <c r="O402" s="59"/>
      <c r="P402" s="183">
        <f>O402*H402</f>
        <v>0</v>
      </c>
      <c r="Q402" s="183">
        <v>3.0000000000000001E-5</v>
      </c>
      <c r="R402" s="183">
        <f>Q402*H402</f>
        <v>3.9500999999999998E-3</v>
      </c>
      <c r="S402" s="183">
        <v>0</v>
      </c>
      <c r="T402" s="184">
        <f>S402*H402</f>
        <v>0</v>
      </c>
      <c r="AR402" s="16" t="s">
        <v>280</v>
      </c>
      <c r="AT402" s="16" t="s">
        <v>118</v>
      </c>
      <c r="AU402" s="16" t="s">
        <v>79</v>
      </c>
      <c r="AY402" s="16" t="s">
        <v>115</v>
      </c>
      <c r="BE402" s="185">
        <f>IF(N402="základní",J402,0)</f>
        <v>0</v>
      </c>
      <c r="BF402" s="185">
        <f>IF(N402="snížená",J402,0)</f>
        <v>0</v>
      </c>
      <c r="BG402" s="185">
        <f>IF(N402="zákl. přenesená",J402,0)</f>
        <v>0</v>
      </c>
      <c r="BH402" s="185">
        <f>IF(N402="sníž. přenesená",J402,0)</f>
        <v>0</v>
      </c>
      <c r="BI402" s="185">
        <f>IF(N402="nulová",J402,0)</f>
        <v>0</v>
      </c>
      <c r="BJ402" s="16" t="s">
        <v>77</v>
      </c>
      <c r="BK402" s="185">
        <f>ROUND(I402*H402,2)</f>
        <v>0</v>
      </c>
      <c r="BL402" s="16" t="s">
        <v>280</v>
      </c>
      <c r="BM402" s="16" t="s">
        <v>676</v>
      </c>
    </row>
    <row r="403" spans="2:65" s="1" customFormat="1" ht="11.25">
      <c r="B403" s="33"/>
      <c r="C403" s="34"/>
      <c r="D403" s="186" t="s">
        <v>125</v>
      </c>
      <c r="E403" s="34"/>
      <c r="F403" s="187" t="s">
        <v>677</v>
      </c>
      <c r="G403" s="34"/>
      <c r="H403" s="34"/>
      <c r="I403" s="102"/>
      <c r="J403" s="34"/>
      <c r="K403" s="34"/>
      <c r="L403" s="37"/>
      <c r="M403" s="188"/>
      <c r="N403" s="59"/>
      <c r="O403" s="59"/>
      <c r="P403" s="59"/>
      <c r="Q403" s="59"/>
      <c r="R403" s="59"/>
      <c r="S403" s="59"/>
      <c r="T403" s="60"/>
      <c r="AT403" s="16" t="s">
        <v>125</v>
      </c>
      <c r="AU403" s="16" t="s">
        <v>79</v>
      </c>
    </row>
    <row r="404" spans="2:65" s="11" customFormat="1" ht="11.25">
      <c r="B404" s="192"/>
      <c r="C404" s="193"/>
      <c r="D404" s="186" t="s">
        <v>172</v>
      </c>
      <c r="E404" s="194" t="s">
        <v>1</v>
      </c>
      <c r="F404" s="195" t="s">
        <v>678</v>
      </c>
      <c r="G404" s="193"/>
      <c r="H404" s="196">
        <v>131.66999999999999</v>
      </c>
      <c r="I404" s="197"/>
      <c r="J404" s="193"/>
      <c r="K404" s="193"/>
      <c r="L404" s="198"/>
      <c r="M404" s="199"/>
      <c r="N404" s="200"/>
      <c r="O404" s="200"/>
      <c r="P404" s="200"/>
      <c r="Q404" s="200"/>
      <c r="R404" s="200"/>
      <c r="S404" s="200"/>
      <c r="T404" s="201"/>
      <c r="AT404" s="202" t="s">
        <v>172</v>
      </c>
      <c r="AU404" s="202" t="s">
        <v>79</v>
      </c>
      <c r="AV404" s="11" t="s">
        <v>79</v>
      </c>
      <c r="AW404" s="11" t="s">
        <v>32</v>
      </c>
      <c r="AX404" s="11" t="s">
        <v>77</v>
      </c>
      <c r="AY404" s="202" t="s">
        <v>115</v>
      </c>
    </row>
    <row r="405" spans="2:65" s="1" customFormat="1" ht="16.5" customHeight="1">
      <c r="B405" s="33"/>
      <c r="C405" s="174" t="s">
        <v>679</v>
      </c>
      <c r="D405" s="174" t="s">
        <v>118</v>
      </c>
      <c r="E405" s="175" t="s">
        <v>680</v>
      </c>
      <c r="F405" s="176" t="s">
        <v>681</v>
      </c>
      <c r="G405" s="177" t="s">
        <v>169</v>
      </c>
      <c r="H405" s="178">
        <v>131.66999999999999</v>
      </c>
      <c r="I405" s="179"/>
      <c r="J405" s="180">
        <f>ROUND(I405*H405,2)</f>
        <v>0</v>
      </c>
      <c r="K405" s="176" t="s">
        <v>122</v>
      </c>
      <c r="L405" s="37"/>
      <c r="M405" s="181" t="s">
        <v>1</v>
      </c>
      <c r="N405" s="182" t="s">
        <v>41</v>
      </c>
      <c r="O405" s="59"/>
      <c r="P405" s="183">
        <f>O405*H405</f>
        <v>0</v>
      </c>
      <c r="Q405" s="183">
        <v>2.9999999999999997E-4</v>
      </c>
      <c r="R405" s="183">
        <f>Q405*H405</f>
        <v>3.9500999999999994E-2</v>
      </c>
      <c r="S405" s="183">
        <v>0</v>
      </c>
      <c r="T405" s="184">
        <f>S405*H405</f>
        <v>0</v>
      </c>
      <c r="AR405" s="16" t="s">
        <v>280</v>
      </c>
      <c r="AT405" s="16" t="s">
        <v>118</v>
      </c>
      <c r="AU405" s="16" t="s">
        <v>79</v>
      </c>
      <c r="AY405" s="16" t="s">
        <v>115</v>
      </c>
      <c r="BE405" s="185">
        <f>IF(N405="základní",J405,0)</f>
        <v>0</v>
      </c>
      <c r="BF405" s="185">
        <f>IF(N405="snížená",J405,0)</f>
        <v>0</v>
      </c>
      <c r="BG405" s="185">
        <f>IF(N405="zákl. přenesená",J405,0)</f>
        <v>0</v>
      </c>
      <c r="BH405" s="185">
        <f>IF(N405="sníž. přenesená",J405,0)</f>
        <v>0</v>
      </c>
      <c r="BI405" s="185">
        <f>IF(N405="nulová",J405,0)</f>
        <v>0</v>
      </c>
      <c r="BJ405" s="16" t="s">
        <v>77</v>
      </c>
      <c r="BK405" s="185">
        <f>ROUND(I405*H405,2)</f>
        <v>0</v>
      </c>
      <c r="BL405" s="16" t="s">
        <v>280</v>
      </c>
      <c r="BM405" s="16" t="s">
        <v>682</v>
      </c>
    </row>
    <row r="406" spans="2:65" s="1" customFormat="1" ht="11.25">
      <c r="B406" s="33"/>
      <c r="C406" s="34"/>
      <c r="D406" s="186" t="s">
        <v>125</v>
      </c>
      <c r="E406" s="34"/>
      <c r="F406" s="187" t="s">
        <v>683</v>
      </c>
      <c r="G406" s="34"/>
      <c r="H406" s="34"/>
      <c r="I406" s="102"/>
      <c r="J406" s="34"/>
      <c r="K406" s="34"/>
      <c r="L406" s="37"/>
      <c r="M406" s="188"/>
      <c r="N406" s="59"/>
      <c r="O406" s="59"/>
      <c r="P406" s="59"/>
      <c r="Q406" s="59"/>
      <c r="R406" s="59"/>
      <c r="S406" s="59"/>
      <c r="T406" s="60"/>
      <c r="AT406" s="16" t="s">
        <v>125</v>
      </c>
      <c r="AU406" s="16" t="s">
        <v>79</v>
      </c>
    </row>
    <row r="407" spans="2:65" s="1" customFormat="1" ht="16.5" customHeight="1">
      <c r="B407" s="33"/>
      <c r="C407" s="235" t="s">
        <v>684</v>
      </c>
      <c r="D407" s="235" t="s">
        <v>317</v>
      </c>
      <c r="E407" s="236" t="s">
        <v>685</v>
      </c>
      <c r="F407" s="237" t="s">
        <v>686</v>
      </c>
      <c r="G407" s="238" t="s">
        <v>169</v>
      </c>
      <c r="H407" s="239">
        <v>144.83699999999999</v>
      </c>
      <c r="I407" s="240"/>
      <c r="J407" s="241">
        <f>ROUND(I407*H407,2)</f>
        <v>0</v>
      </c>
      <c r="K407" s="237" t="s">
        <v>122</v>
      </c>
      <c r="L407" s="242"/>
      <c r="M407" s="243" t="s">
        <v>1</v>
      </c>
      <c r="N407" s="244" t="s">
        <v>41</v>
      </c>
      <c r="O407" s="59"/>
      <c r="P407" s="183">
        <f>O407*H407</f>
        <v>0</v>
      </c>
      <c r="Q407" s="183">
        <v>3.6800000000000001E-3</v>
      </c>
      <c r="R407" s="183">
        <f>Q407*H407</f>
        <v>0.53300015999999995</v>
      </c>
      <c r="S407" s="183">
        <v>0</v>
      </c>
      <c r="T407" s="184">
        <f>S407*H407</f>
        <v>0</v>
      </c>
      <c r="AR407" s="16" t="s">
        <v>386</v>
      </c>
      <c r="AT407" s="16" t="s">
        <v>317</v>
      </c>
      <c r="AU407" s="16" t="s">
        <v>79</v>
      </c>
      <c r="AY407" s="16" t="s">
        <v>115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16" t="s">
        <v>77</v>
      </c>
      <c r="BK407" s="185">
        <f>ROUND(I407*H407,2)</f>
        <v>0</v>
      </c>
      <c r="BL407" s="16" t="s">
        <v>280</v>
      </c>
      <c r="BM407" s="16" t="s">
        <v>687</v>
      </c>
    </row>
    <row r="408" spans="2:65" s="1" customFormat="1" ht="19.5">
      <c r="B408" s="33"/>
      <c r="C408" s="34"/>
      <c r="D408" s="186" t="s">
        <v>125</v>
      </c>
      <c r="E408" s="34"/>
      <c r="F408" s="187" t="s">
        <v>688</v>
      </c>
      <c r="G408" s="34"/>
      <c r="H408" s="34"/>
      <c r="I408" s="102"/>
      <c r="J408" s="34"/>
      <c r="K408" s="34"/>
      <c r="L408" s="37"/>
      <c r="M408" s="188"/>
      <c r="N408" s="59"/>
      <c r="O408" s="59"/>
      <c r="P408" s="59"/>
      <c r="Q408" s="59"/>
      <c r="R408" s="59"/>
      <c r="S408" s="59"/>
      <c r="T408" s="60"/>
      <c r="AT408" s="16" t="s">
        <v>125</v>
      </c>
      <c r="AU408" s="16" t="s">
        <v>79</v>
      </c>
    </row>
    <row r="409" spans="2:65" s="11" customFormat="1" ht="11.25">
      <c r="B409" s="192"/>
      <c r="C409" s="193"/>
      <c r="D409" s="186" t="s">
        <v>172</v>
      </c>
      <c r="E409" s="193"/>
      <c r="F409" s="195" t="s">
        <v>689</v>
      </c>
      <c r="G409" s="193"/>
      <c r="H409" s="196">
        <v>144.83699999999999</v>
      </c>
      <c r="I409" s="197"/>
      <c r="J409" s="193"/>
      <c r="K409" s="193"/>
      <c r="L409" s="198"/>
      <c r="M409" s="199"/>
      <c r="N409" s="200"/>
      <c r="O409" s="200"/>
      <c r="P409" s="200"/>
      <c r="Q409" s="200"/>
      <c r="R409" s="200"/>
      <c r="S409" s="200"/>
      <c r="T409" s="201"/>
      <c r="AT409" s="202" t="s">
        <v>172</v>
      </c>
      <c r="AU409" s="202" t="s">
        <v>79</v>
      </c>
      <c r="AV409" s="11" t="s">
        <v>79</v>
      </c>
      <c r="AW409" s="11" t="s">
        <v>4</v>
      </c>
      <c r="AX409" s="11" t="s">
        <v>77</v>
      </c>
      <c r="AY409" s="202" t="s">
        <v>115</v>
      </c>
    </row>
    <row r="410" spans="2:65" s="1" customFormat="1" ht="16.5" customHeight="1">
      <c r="B410" s="33"/>
      <c r="C410" s="174" t="s">
        <v>690</v>
      </c>
      <c r="D410" s="174" t="s">
        <v>118</v>
      </c>
      <c r="E410" s="175" t="s">
        <v>691</v>
      </c>
      <c r="F410" s="176" t="s">
        <v>692</v>
      </c>
      <c r="G410" s="177" t="s">
        <v>295</v>
      </c>
      <c r="H410" s="178">
        <v>82.763999999999996</v>
      </c>
      <c r="I410" s="179"/>
      <c r="J410" s="180">
        <f>ROUND(I410*H410,2)</f>
        <v>0</v>
      </c>
      <c r="K410" s="176" t="s">
        <v>122</v>
      </c>
      <c r="L410" s="37"/>
      <c r="M410" s="181" t="s">
        <v>1</v>
      </c>
      <c r="N410" s="182" t="s">
        <v>41</v>
      </c>
      <c r="O410" s="59"/>
      <c r="P410" s="183">
        <f>O410*H410</f>
        <v>0</v>
      </c>
      <c r="Q410" s="183">
        <v>1.0000000000000001E-5</v>
      </c>
      <c r="R410" s="183">
        <f>Q410*H410</f>
        <v>8.2764000000000004E-4</v>
      </c>
      <c r="S410" s="183">
        <v>0</v>
      </c>
      <c r="T410" s="184">
        <f>S410*H410</f>
        <v>0</v>
      </c>
      <c r="AR410" s="16" t="s">
        <v>280</v>
      </c>
      <c r="AT410" s="16" t="s">
        <v>118</v>
      </c>
      <c r="AU410" s="16" t="s">
        <v>79</v>
      </c>
      <c r="AY410" s="16" t="s">
        <v>115</v>
      </c>
      <c r="BE410" s="185">
        <f>IF(N410="základní",J410,0)</f>
        <v>0</v>
      </c>
      <c r="BF410" s="185">
        <f>IF(N410="snížená",J410,0)</f>
        <v>0</v>
      </c>
      <c r="BG410" s="185">
        <f>IF(N410="zákl. přenesená",J410,0)</f>
        <v>0</v>
      </c>
      <c r="BH410" s="185">
        <f>IF(N410="sníž. přenesená",J410,0)</f>
        <v>0</v>
      </c>
      <c r="BI410" s="185">
        <f>IF(N410="nulová",J410,0)</f>
        <v>0</v>
      </c>
      <c r="BJ410" s="16" t="s">
        <v>77</v>
      </c>
      <c r="BK410" s="185">
        <f>ROUND(I410*H410,2)</f>
        <v>0</v>
      </c>
      <c r="BL410" s="16" t="s">
        <v>280</v>
      </c>
      <c r="BM410" s="16" t="s">
        <v>693</v>
      </c>
    </row>
    <row r="411" spans="2:65" s="1" customFormat="1" ht="11.25">
      <c r="B411" s="33"/>
      <c r="C411" s="34"/>
      <c r="D411" s="186" t="s">
        <v>125</v>
      </c>
      <c r="E411" s="34"/>
      <c r="F411" s="187" t="s">
        <v>694</v>
      </c>
      <c r="G411" s="34"/>
      <c r="H411" s="34"/>
      <c r="I411" s="102"/>
      <c r="J411" s="34"/>
      <c r="K411" s="34"/>
      <c r="L411" s="37"/>
      <c r="M411" s="188"/>
      <c r="N411" s="59"/>
      <c r="O411" s="59"/>
      <c r="P411" s="59"/>
      <c r="Q411" s="59"/>
      <c r="R411" s="59"/>
      <c r="S411" s="59"/>
      <c r="T411" s="60"/>
      <c r="AT411" s="16" t="s">
        <v>125</v>
      </c>
      <c r="AU411" s="16" t="s">
        <v>79</v>
      </c>
    </row>
    <row r="412" spans="2:65" s="11" customFormat="1" ht="22.5">
      <c r="B412" s="192"/>
      <c r="C412" s="193"/>
      <c r="D412" s="186" t="s">
        <v>172</v>
      </c>
      <c r="E412" s="194" t="s">
        <v>1</v>
      </c>
      <c r="F412" s="195" t="s">
        <v>695</v>
      </c>
      <c r="G412" s="193"/>
      <c r="H412" s="196">
        <v>85.164000000000001</v>
      </c>
      <c r="I412" s="197"/>
      <c r="J412" s="193"/>
      <c r="K412" s="193"/>
      <c r="L412" s="198"/>
      <c r="M412" s="199"/>
      <c r="N412" s="200"/>
      <c r="O412" s="200"/>
      <c r="P412" s="200"/>
      <c r="Q412" s="200"/>
      <c r="R412" s="200"/>
      <c r="S412" s="200"/>
      <c r="T412" s="201"/>
      <c r="AT412" s="202" t="s">
        <v>172</v>
      </c>
      <c r="AU412" s="202" t="s">
        <v>79</v>
      </c>
      <c r="AV412" s="11" t="s">
        <v>79</v>
      </c>
      <c r="AW412" s="11" t="s">
        <v>32</v>
      </c>
      <c r="AX412" s="11" t="s">
        <v>70</v>
      </c>
      <c r="AY412" s="202" t="s">
        <v>115</v>
      </c>
    </row>
    <row r="413" spans="2:65" s="11" customFormat="1" ht="11.25">
      <c r="B413" s="192"/>
      <c r="C413" s="193"/>
      <c r="D413" s="186" t="s">
        <v>172</v>
      </c>
      <c r="E413" s="194" t="s">
        <v>1</v>
      </c>
      <c r="F413" s="195" t="s">
        <v>696</v>
      </c>
      <c r="G413" s="193"/>
      <c r="H413" s="196">
        <v>-2.4</v>
      </c>
      <c r="I413" s="197"/>
      <c r="J413" s="193"/>
      <c r="K413" s="193"/>
      <c r="L413" s="198"/>
      <c r="M413" s="199"/>
      <c r="N413" s="200"/>
      <c r="O413" s="200"/>
      <c r="P413" s="200"/>
      <c r="Q413" s="200"/>
      <c r="R413" s="200"/>
      <c r="S413" s="200"/>
      <c r="T413" s="201"/>
      <c r="AT413" s="202" t="s">
        <v>172</v>
      </c>
      <c r="AU413" s="202" t="s">
        <v>79</v>
      </c>
      <c r="AV413" s="11" t="s">
        <v>79</v>
      </c>
      <c r="AW413" s="11" t="s">
        <v>32</v>
      </c>
      <c r="AX413" s="11" t="s">
        <v>70</v>
      </c>
      <c r="AY413" s="202" t="s">
        <v>115</v>
      </c>
    </row>
    <row r="414" spans="2:65" s="13" customFormat="1" ht="11.25">
      <c r="B414" s="213"/>
      <c r="C414" s="214"/>
      <c r="D414" s="186" t="s">
        <v>172</v>
      </c>
      <c r="E414" s="215" t="s">
        <v>1</v>
      </c>
      <c r="F414" s="216" t="s">
        <v>204</v>
      </c>
      <c r="G414" s="214"/>
      <c r="H414" s="217">
        <v>82.763999999999996</v>
      </c>
      <c r="I414" s="218"/>
      <c r="J414" s="214"/>
      <c r="K414" s="214"/>
      <c r="L414" s="219"/>
      <c r="M414" s="220"/>
      <c r="N414" s="221"/>
      <c r="O414" s="221"/>
      <c r="P414" s="221"/>
      <c r="Q414" s="221"/>
      <c r="R414" s="221"/>
      <c r="S414" s="221"/>
      <c r="T414" s="222"/>
      <c r="AT414" s="223" t="s">
        <v>172</v>
      </c>
      <c r="AU414" s="223" t="s">
        <v>79</v>
      </c>
      <c r="AV414" s="13" t="s">
        <v>137</v>
      </c>
      <c r="AW414" s="13" t="s">
        <v>32</v>
      </c>
      <c r="AX414" s="13" t="s">
        <v>77</v>
      </c>
      <c r="AY414" s="223" t="s">
        <v>115</v>
      </c>
    </row>
    <row r="415" spans="2:65" s="1" customFormat="1" ht="16.5" customHeight="1">
      <c r="B415" s="33"/>
      <c r="C415" s="235" t="s">
        <v>697</v>
      </c>
      <c r="D415" s="235" t="s">
        <v>317</v>
      </c>
      <c r="E415" s="236" t="s">
        <v>698</v>
      </c>
      <c r="F415" s="237" t="s">
        <v>699</v>
      </c>
      <c r="G415" s="238" t="s">
        <v>295</v>
      </c>
      <c r="H415" s="239">
        <v>91.04</v>
      </c>
      <c r="I415" s="240"/>
      <c r="J415" s="241">
        <f>ROUND(I415*H415,2)</f>
        <v>0</v>
      </c>
      <c r="K415" s="237" t="s">
        <v>122</v>
      </c>
      <c r="L415" s="242"/>
      <c r="M415" s="243" t="s">
        <v>1</v>
      </c>
      <c r="N415" s="244" t="s">
        <v>41</v>
      </c>
      <c r="O415" s="59"/>
      <c r="P415" s="183">
        <f>O415*H415</f>
        <v>0</v>
      </c>
      <c r="Q415" s="183">
        <v>2.2000000000000001E-4</v>
      </c>
      <c r="R415" s="183">
        <f>Q415*H415</f>
        <v>2.0028800000000003E-2</v>
      </c>
      <c r="S415" s="183">
        <v>0</v>
      </c>
      <c r="T415" s="184">
        <f>S415*H415</f>
        <v>0</v>
      </c>
      <c r="AR415" s="16" t="s">
        <v>386</v>
      </c>
      <c r="AT415" s="16" t="s">
        <v>317</v>
      </c>
      <c r="AU415" s="16" t="s">
        <v>79</v>
      </c>
      <c r="AY415" s="16" t="s">
        <v>115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16" t="s">
        <v>77</v>
      </c>
      <c r="BK415" s="185">
        <f>ROUND(I415*H415,2)</f>
        <v>0</v>
      </c>
      <c r="BL415" s="16" t="s">
        <v>280</v>
      </c>
      <c r="BM415" s="16" t="s">
        <v>700</v>
      </c>
    </row>
    <row r="416" spans="2:65" s="1" customFormat="1" ht="11.25">
      <c r="B416" s="33"/>
      <c r="C416" s="34"/>
      <c r="D416" s="186" t="s">
        <v>125</v>
      </c>
      <c r="E416" s="34"/>
      <c r="F416" s="187" t="s">
        <v>699</v>
      </c>
      <c r="G416" s="34"/>
      <c r="H416" s="34"/>
      <c r="I416" s="102"/>
      <c r="J416" s="34"/>
      <c r="K416" s="34"/>
      <c r="L416" s="37"/>
      <c r="M416" s="188"/>
      <c r="N416" s="59"/>
      <c r="O416" s="59"/>
      <c r="P416" s="59"/>
      <c r="Q416" s="59"/>
      <c r="R416" s="59"/>
      <c r="S416" s="59"/>
      <c r="T416" s="60"/>
      <c r="AT416" s="16" t="s">
        <v>125</v>
      </c>
      <c r="AU416" s="16" t="s">
        <v>79</v>
      </c>
    </row>
    <row r="417" spans="2:65" s="11" customFormat="1" ht="11.25">
      <c r="B417" s="192"/>
      <c r="C417" s="193"/>
      <c r="D417" s="186" t="s">
        <v>172</v>
      </c>
      <c r="E417" s="193"/>
      <c r="F417" s="195" t="s">
        <v>701</v>
      </c>
      <c r="G417" s="193"/>
      <c r="H417" s="196">
        <v>91.04</v>
      </c>
      <c r="I417" s="197"/>
      <c r="J417" s="193"/>
      <c r="K417" s="193"/>
      <c r="L417" s="198"/>
      <c r="M417" s="199"/>
      <c r="N417" s="200"/>
      <c r="O417" s="200"/>
      <c r="P417" s="200"/>
      <c r="Q417" s="200"/>
      <c r="R417" s="200"/>
      <c r="S417" s="200"/>
      <c r="T417" s="201"/>
      <c r="AT417" s="202" t="s">
        <v>172</v>
      </c>
      <c r="AU417" s="202" t="s">
        <v>79</v>
      </c>
      <c r="AV417" s="11" t="s">
        <v>79</v>
      </c>
      <c r="AW417" s="11" t="s">
        <v>4</v>
      </c>
      <c r="AX417" s="11" t="s">
        <v>77</v>
      </c>
      <c r="AY417" s="202" t="s">
        <v>115</v>
      </c>
    </row>
    <row r="418" spans="2:65" s="1" customFormat="1" ht="16.5" customHeight="1">
      <c r="B418" s="33"/>
      <c r="C418" s="174" t="s">
        <v>702</v>
      </c>
      <c r="D418" s="174" t="s">
        <v>118</v>
      </c>
      <c r="E418" s="175" t="s">
        <v>703</v>
      </c>
      <c r="F418" s="176" t="s">
        <v>704</v>
      </c>
      <c r="G418" s="177" t="s">
        <v>295</v>
      </c>
      <c r="H418" s="178">
        <v>3.3</v>
      </c>
      <c r="I418" s="179"/>
      <c r="J418" s="180">
        <f>ROUND(I418*H418,2)</f>
        <v>0</v>
      </c>
      <c r="K418" s="176" t="s">
        <v>122</v>
      </c>
      <c r="L418" s="37"/>
      <c r="M418" s="181" t="s">
        <v>1</v>
      </c>
      <c r="N418" s="182" t="s">
        <v>41</v>
      </c>
      <c r="O418" s="59"/>
      <c r="P418" s="183">
        <f>O418*H418</f>
        <v>0</v>
      </c>
      <c r="Q418" s="183">
        <v>0</v>
      </c>
      <c r="R418" s="183">
        <f>Q418*H418</f>
        <v>0</v>
      </c>
      <c r="S418" s="183">
        <v>0</v>
      </c>
      <c r="T418" s="184">
        <f>S418*H418</f>
        <v>0</v>
      </c>
      <c r="AR418" s="16" t="s">
        <v>280</v>
      </c>
      <c r="AT418" s="16" t="s">
        <v>118</v>
      </c>
      <c r="AU418" s="16" t="s">
        <v>79</v>
      </c>
      <c r="AY418" s="16" t="s">
        <v>115</v>
      </c>
      <c r="BE418" s="185">
        <f>IF(N418="základní",J418,0)</f>
        <v>0</v>
      </c>
      <c r="BF418" s="185">
        <f>IF(N418="snížená",J418,0)</f>
        <v>0</v>
      </c>
      <c r="BG418" s="185">
        <f>IF(N418="zákl. přenesená",J418,0)</f>
        <v>0</v>
      </c>
      <c r="BH418" s="185">
        <f>IF(N418="sníž. přenesená",J418,0)</f>
        <v>0</v>
      </c>
      <c r="BI418" s="185">
        <f>IF(N418="nulová",J418,0)</f>
        <v>0</v>
      </c>
      <c r="BJ418" s="16" t="s">
        <v>77</v>
      </c>
      <c r="BK418" s="185">
        <f>ROUND(I418*H418,2)</f>
        <v>0</v>
      </c>
      <c r="BL418" s="16" t="s">
        <v>280</v>
      </c>
      <c r="BM418" s="16" t="s">
        <v>705</v>
      </c>
    </row>
    <row r="419" spans="2:65" s="1" customFormat="1" ht="11.25">
      <c r="B419" s="33"/>
      <c r="C419" s="34"/>
      <c r="D419" s="186" t="s">
        <v>125</v>
      </c>
      <c r="E419" s="34"/>
      <c r="F419" s="187" t="s">
        <v>706</v>
      </c>
      <c r="G419" s="34"/>
      <c r="H419" s="34"/>
      <c r="I419" s="102"/>
      <c r="J419" s="34"/>
      <c r="K419" s="34"/>
      <c r="L419" s="37"/>
      <c r="M419" s="188"/>
      <c r="N419" s="59"/>
      <c r="O419" s="59"/>
      <c r="P419" s="59"/>
      <c r="Q419" s="59"/>
      <c r="R419" s="59"/>
      <c r="S419" s="59"/>
      <c r="T419" s="60"/>
      <c r="AT419" s="16" t="s">
        <v>125</v>
      </c>
      <c r="AU419" s="16" t="s">
        <v>79</v>
      </c>
    </row>
    <row r="420" spans="2:65" s="11" customFormat="1" ht="11.25">
      <c r="B420" s="192"/>
      <c r="C420" s="193"/>
      <c r="D420" s="186" t="s">
        <v>172</v>
      </c>
      <c r="E420" s="194" t="s">
        <v>1</v>
      </c>
      <c r="F420" s="195" t="s">
        <v>707</v>
      </c>
      <c r="G420" s="193"/>
      <c r="H420" s="196">
        <v>3.3</v>
      </c>
      <c r="I420" s="197"/>
      <c r="J420" s="193"/>
      <c r="K420" s="193"/>
      <c r="L420" s="198"/>
      <c r="M420" s="199"/>
      <c r="N420" s="200"/>
      <c r="O420" s="200"/>
      <c r="P420" s="200"/>
      <c r="Q420" s="200"/>
      <c r="R420" s="200"/>
      <c r="S420" s="200"/>
      <c r="T420" s="201"/>
      <c r="AT420" s="202" t="s">
        <v>172</v>
      </c>
      <c r="AU420" s="202" t="s">
        <v>79</v>
      </c>
      <c r="AV420" s="11" t="s">
        <v>79</v>
      </c>
      <c r="AW420" s="11" t="s">
        <v>32</v>
      </c>
      <c r="AX420" s="11" t="s">
        <v>77</v>
      </c>
      <c r="AY420" s="202" t="s">
        <v>115</v>
      </c>
    </row>
    <row r="421" spans="2:65" s="1" customFormat="1" ht="16.5" customHeight="1">
      <c r="B421" s="33"/>
      <c r="C421" s="235" t="s">
        <v>708</v>
      </c>
      <c r="D421" s="235" t="s">
        <v>317</v>
      </c>
      <c r="E421" s="236" t="s">
        <v>709</v>
      </c>
      <c r="F421" s="237" t="s">
        <v>710</v>
      </c>
      <c r="G421" s="238" t="s">
        <v>295</v>
      </c>
      <c r="H421" s="239">
        <v>3.3</v>
      </c>
      <c r="I421" s="240"/>
      <c r="J421" s="241">
        <f>ROUND(I421*H421,2)</f>
        <v>0</v>
      </c>
      <c r="K421" s="237" t="s">
        <v>122</v>
      </c>
      <c r="L421" s="242"/>
      <c r="M421" s="243" t="s">
        <v>1</v>
      </c>
      <c r="N421" s="244" t="s">
        <v>41</v>
      </c>
      <c r="O421" s="59"/>
      <c r="P421" s="183">
        <f>O421*H421</f>
        <v>0</v>
      </c>
      <c r="Q421" s="183">
        <v>1.6000000000000001E-4</v>
      </c>
      <c r="R421" s="183">
        <f>Q421*H421</f>
        <v>5.2800000000000004E-4</v>
      </c>
      <c r="S421" s="183">
        <v>0</v>
      </c>
      <c r="T421" s="184">
        <f>S421*H421</f>
        <v>0</v>
      </c>
      <c r="AR421" s="16" t="s">
        <v>386</v>
      </c>
      <c r="AT421" s="16" t="s">
        <v>317</v>
      </c>
      <c r="AU421" s="16" t="s">
        <v>79</v>
      </c>
      <c r="AY421" s="16" t="s">
        <v>115</v>
      </c>
      <c r="BE421" s="185">
        <f>IF(N421="základní",J421,0)</f>
        <v>0</v>
      </c>
      <c r="BF421" s="185">
        <f>IF(N421="snížená",J421,0)</f>
        <v>0</v>
      </c>
      <c r="BG421" s="185">
        <f>IF(N421="zákl. přenesená",J421,0)</f>
        <v>0</v>
      </c>
      <c r="BH421" s="185">
        <f>IF(N421="sníž. přenesená",J421,0)</f>
        <v>0</v>
      </c>
      <c r="BI421" s="185">
        <f>IF(N421="nulová",J421,0)</f>
        <v>0</v>
      </c>
      <c r="BJ421" s="16" t="s">
        <v>77</v>
      </c>
      <c r="BK421" s="185">
        <f>ROUND(I421*H421,2)</f>
        <v>0</v>
      </c>
      <c r="BL421" s="16" t="s">
        <v>280</v>
      </c>
      <c r="BM421" s="16" t="s">
        <v>711</v>
      </c>
    </row>
    <row r="422" spans="2:65" s="1" customFormat="1" ht="11.25">
      <c r="B422" s="33"/>
      <c r="C422" s="34"/>
      <c r="D422" s="186" t="s">
        <v>125</v>
      </c>
      <c r="E422" s="34"/>
      <c r="F422" s="187" t="s">
        <v>710</v>
      </c>
      <c r="G422" s="34"/>
      <c r="H422" s="34"/>
      <c r="I422" s="102"/>
      <c r="J422" s="34"/>
      <c r="K422" s="34"/>
      <c r="L422" s="37"/>
      <c r="M422" s="188"/>
      <c r="N422" s="59"/>
      <c r="O422" s="59"/>
      <c r="P422" s="59"/>
      <c r="Q422" s="59"/>
      <c r="R422" s="59"/>
      <c r="S422" s="59"/>
      <c r="T422" s="60"/>
      <c r="AT422" s="16" t="s">
        <v>125</v>
      </c>
      <c r="AU422" s="16" t="s">
        <v>79</v>
      </c>
    </row>
    <row r="423" spans="2:65" s="1" customFormat="1" ht="16.5" customHeight="1">
      <c r="B423" s="33"/>
      <c r="C423" s="174" t="s">
        <v>712</v>
      </c>
      <c r="D423" s="174" t="s">
        <v>118</v>
      </c>
      <c r="E423" s="175" t="s">
        <v>713</v>
      </c>
      <c r="F423" s="176" t="s">
        <v>714</v>
      </c>
      <c r="G423" s="177" t="s">
        <v>478</v>
      </c>
      <c r="H423" s="245"/>
      <c r="I423" s="179"/>
      <c r="J423" s="180">
        <f>ROUND(I423*H423,2)</f>
        <v>0</v>
      </c>
      <c r="K423" s="176" t="s">
        <v>122</v>
      </c>
      <c r="L423" s="37"/>
      <c r="M423" s="181" t="s">
        <v>1</v>
      </c>
      <c r="N423" s="182" t="s">
        <v>41</v>
      </c>
      <c r="O423" s="59"/>
      <c r="P423" s="183">
        <f>O423*H423</f>
        <v>0</v>
      </c>
      <c r="Q423" s="183">
        <v>0</v>
      </c>
      <c r="R423" s="183">
        <f>Q423*H423</f>
        <v>0</v>
      </c>
      <c r="S423" s="183">
        <v>0</v>
      </c>
      <c r="T423" s="184">
        <f>S423*H423</f>
        <v>0</v>
      </c>
      <c r="AR423" s="16" t="s">
        <v>280</v>
      </c>
      <c r="AT423" s="16" t="s">
        <v>118</v>
      </c>
      <c r="AU423" s="16" t="s">
        <v>79</v>
      </c>
      <c r="AY423" s="16" t="s">
        <v>115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16" t="s">
        <v>77</v>
      </c>
      <c r="BK423" s="185">
        <f>ROUND(I423*H423,2)</f>
        <v>0</v>
      </c>
      <c r="BL423" s="16" t="s">
        <v>280</v>
      </c>
      <c r="BM423" s="16" t="s">
        <v>715</v>
      </c>
    </row>
    <row r="424" spans="2:65" s="1" customFormat="1" ht="19.5">
      <c r="B424" s="33"/>
      <c r="C424" s="34"/>
      <c r="D424" s="186" t="s">
        <v>125</v>
      </c>
      <c r="E424" s="34"/>
      <c r="F424" s="187" t="s">
        <v>716</v>
      </c>
      <c r="G424" s="34"/>
      <c r="H424" s="34"/>
      <c r="I424" s="102"/>
      <c r="J424" s="34"/>
      <c r="K424" s="34"/>
      <c r="L424" s="37"/>
      <c r="M424" s="188"/>
      <c r="N424" s="59"/>
      <c r="O424" s="59"/>
      <c r="P424" s="59"/>
      <c r="Q424" s="59"/>
      <c r="R424" s="59"/>
      <c r="S424" s="59"/>
      <c r="T424" s="60"/>
      <c r="AT424" s="16" t="s">
        <v>125</v>
      </c>
      <c r="AU424" s="16" t="s">
        <v>79</v>
      </c>
    </row>
    <row r="425" spans="2:65" s="10" customFormat="1" ht="22.9" customHeight="1">
      <c r="B425" s="158"/>
      <c r="C425" s="159"/>
      <c r="D425" s="160" t="s">
        <v>69</v>
      </c>
      <c r="E425" s="172" t="s">
        <v>717</v>
      </c>
      <c r="F425" s="172" t="s">
        <v>718</v>
      </c>
      <c r="G425" s="159"/>
      <c r="H425" s="159"/>
      <c r="I425" s="162"/>
      <c r="J425" s="173">
        <f>BK425</f>
        <v>0</v>
      </c>
      <c r="K425" s="159"/>
      <c r="L425" s="164"/>
      <c r="M425" s="165"/>
      <c r="N425" s="166"/>
      <c r="O425" s="166"/>
      <c r="P425" s="167">
        <f>SUM(P426:P444)</f>
        <v>0</v>
      </c>
      <c r="Q425" s="166"/>
      <c r="R425" s="167">
        <f>SUM(R426:R444)</f>
        <v>0.38677679999999992</v>
      </c>
      <c r="S425" s="166"/>
      <c r="T425" s="168">
        <f>SUM(T426:T444)</f>
        <v>0</v>
      </c>
      <c r="AR425" s="169" t="s">
        <v>79</v>
      </c>
      <c r="AT425" s="170" t="s">
        <v>69</v>
      </c>
      <c r="AU425" s="170" t="s">
        <v>77</v>
      </c>
      <c r="AY425" s="169" t="s">
        <v>115</v>
      </c>
      <c r="BK425" s="171">
        <f>SUM(BK426:BK444)</f>
        <v>0</v>
      </c>
    </row>
    <row r="426" spans="2:65" s="1" customFormat="1" ht="16.5" customHeight="1">
      <c r="B426" s="33"/>
      <c r="C426" s="174" t="s">
        <v>719</v>
      </c>
      <c r="D426" s="174" t="s">
        <v>118</v>
      </c>
      <c r="E426" s="175" t="s">
        <v>720</v>
      </c>
      <c r="F426" s="176" t="s">
        <v>721</v>
      </c>
      <c r="G426" s="177" t="s">
        <v>169</v>
      </c>
      <c r="H426" s="178">
        <v>18.34</v>
      </c>
      <c r="I426" s="179"/>
      <c r="J426" s="180">
        <f>ROUND(I426*H426,2)</f>
        <v>0</v>
      </c>
      <c r="K426" s="176" t="s">
        <v>122</v>
      </c>
      <c r="L426" s="37"/>
      <c r="M426" s="181" t="s">
        <v>1</v>
      </c>
      <c r="N426" s="182" t="s">
        <v>41</v>
      </c>
      <c r="O426" s="59"/>
      <c r="P426" s="183">
        <f>O426*H426</f>
        <v>0</v>
      </c>
      <c r="Q426" s="183">
        <v>2.9999999999999997E-4</v>
      </c>
      <c r="R426" s="183">
        <f>Q426*H426</f>
        <v>5.5019999999999991E-3</v>
      </c>
      <c r="S426" s="183">
        <v>0</v>
      </c>
      <c r="T426" s="184">
        <f>S426*H426</f>
        <v>0</v>
      </c>
      <c r="AR426" s="16" t="s">
        <v>280</v>
      </c>
      <c r="AT426" s="16" t="s">
        <v>118</v>
      </c>
      <c r="AU426" s="16" t="s">
        <v>79</v>
      </c>
      <c r="AY426" s="16" t="s">
        <v>115</v>
      </c>
      <c r="BE426" s="185">
        <f>IF(N426="základní",J426,0)</f>
        <v>0</v>
      </c>
      <c r="BF426" s="185">
        <f>IF(N426="snížená",J426,0)</f>
        <v>0</v>
      </c>
      <c r="BG426" s="185">
        <f>IF(N426="zákl. přenesená",J426,0)</f>
        <v>0</v>
      </c>
      <c r="BH426" s="185">
        <f>IF(N426="sníž. přenesená",J426,0)</f>
        <v>0</v>
      </c>
      <c r="BI426" s="185">
        <f>IF(N426="nulová",J426,0)</f>
        <v>0</v>
      </c>
      <c r="BJ426" s="16" t="s">
        <v>77</v>
      </c>
      <c r="BK426" s="185">
        <f>ROUND(I426*H426,2)</f>
        <v>0</v>
      </c>
      <c r="BL426" s="16" t="s">
        <v>280</v>
      </c>
      <c r="BM426" s="16" t="s">
        <v>722</v>
      </c>
    </row>
    <row r="427" spans="2:65" s="1" customFormat="1" ht="11.25">
      <c r="B427" s="33"/>
      <c r="C427" s="34"/>
      <c r="D427" s="186" t="s">
        <v>125</v>
      </c>
      <c r="E427" s="34"/>
      <c r="F427" s="187" t="s">
        <v>723</v>
      </c>
      <c r="G427" s="34"/>
      <c r="H427" s="34"/>
      <c r="I427" s="102"/>
      <c r="J427" s="34"/>
      <c r="K427" s="34"/>
      <c r="L427" s="37"/>
      <c r="M427" s="188"/>
      <c r="N427" s="59"/>
      <c r="O427" s="59"/>
      <c r="P427" s="59"/>
      <c r="Q427" s="59"/>
      <c r="R427" s="59"/>
      <c r="S427" s="59"/>
      <c r="T427" s="60"/>
      <c r="AT427" s="16" t="s">
        <v>125</v>
      </c>
      <c r="AU427" s="16" t="s">
        <v>79</v>
      </c>
    </row>
    <row r="428" spans="2:65" s="11" customFormat="1" ht="11.25">
      <c r="B428" s="192"/>
      <c r="C428" s="193"/>
      <c r="D428" s="186" t="s">
        <v>172</v>
      </c>
      <c r="E428" s="194" t="s">
        <v>1</v>
      </c>
      <c r="F428" s="195" t="s">
        <v>724</v>
      </c>
      <c r="G428" s="193"/>
      <c r="H428" s="196">
        <v>18.34</v>
      </c>
      <c r="I428" s="197"/>
      <c r="J428" s="193"/>
      <c r="K428" s="193"/>
      <c r="L428" s="198"/>
      <c r="M428" s="199"/>
      <c r="N428" s="200"/>
      <c r="O428" s="200"/>
      <c r="P428" s="200"/>
      <c r="Q428" s="200"/>
      <c r="R428" s="200"/>
      <c r="S428" s="200"/>
      <c r="T428" s="201"/>
      <c r="AT428" s="202" t="s">
        <v>172</v>
      </c>
      <c r="AU428" s="202" t="s">
        <v>79</v>
      </c>
      <c r="AV428" s="11" t="s">
        <v>79</v>
      </c>
      <c r="AW428" s="11" t="s">
        <v>32</v>
      </c>
      <c r="AX428" s="11" t="s">
        <v>77</v>
      </c>
      <c r="AY428" s="202" t="s">
        <v>115</v>
      </c>
    </row>
    <row r="429" spans="2:65" s="1" customFormat="1" ht="16.5" customHeight="1">
      <c r="B429" s="33"/>
      <c r="C429" s="174" t="s">
        <v>725</v>
      </c>
      <c r="D429" s="174" t="s">
        <v>118</v>
      </c>
      <c r="E429" s="175" t="s">
        <v>726</v>
      </c>
      <c r="F429" s="176" t="s">
        <v>727</v>
      </c>
      <c r="G429" s="177" t="s">
        <v>169</v>
      </c>
      <c r="H429" s="178">
        <v>18.34</v>
      </c>
      <c r="I429" s="179"/>
      <c r="J429" s="180">
        <f>ROUND(I429*H429,2)</f>
        <v>0</v>
      </c>
      <c r="K429" s="176" t="s">
        <v>122</v>
      </c>
      <c r="L429" s="37"/>
      <c r="M429" s="181" t="s">
        <v>1</v>
      </c>
      <c r="N429" s="182" t="s">
        <v>41</v>
      </c>
      <c r="O429" s="59"/>
      <c r="P429" s="183">
        <f>O429*H429</f>
        <v>0</v>
      </c>
      <c r="Q429" s="183">
        <v>6.0499999999999998E-3</v>
      </c>
      <c r="R429" s="183">
        <f>Q429*H429</f>
        <v>0.110957</v>
      </c>
      <c r="S429" s="183">
        <v>0</v>
      </c>
      <c r="T429" s="184">
        <f>S429*H429</f>
        <v>0</v>
      </c>
      <c r="AR429" s="16" t="s">
        <v>280</v>
      </c>
      <c r="AT429" s="16" t="s">
        <v>118</v>
      </c>
      <c r="AU429" s="16" t="s">
        <v>79</v>
      </c>
      <c r="AY429" s="16" t="s">
        <v>115</v>
      </c>
      <c r="BE429" s="185">
        <f>IF(N429="základní",J429,0)</f>
        <v>0</v>
      </c>
      <c r="BF429" s="185">
        <f>IF(N429="snížená",J429,0)</f>
        <v>0</v>
      </c>
      <c r="BG429" s="185">
        <f>IF(N429="zákl. přenesená",J429,0)</f>
        <v>0</v>
      </c>
      <c r="BH429" s="185">
        <f>IF(N429="sníž. přenesená",J429,0)</f>
        <v>0</v>
      </c>
      <c r="BI429" s="185">
        <f>IF(N429="nulová",J429,0)</f>
        <v>0</v>
      </c>
      <c r="BJ429" s="16" t="s">
        <v>77</v>
      </c>
      <c r="BK429" s="185">
        <f>ROUND(I429*H429,2)</f>
        <v>0</v>
      </c>
      <c r="BL429" s="16" t="s">
        <v>280</v>
      </c>
      <c r="BM429" s="16" t="s">
        <v>728</v>
      </c>
    </row>
    <row r="430" spans="2:65" s="1" customFormat="1" ht="11.25">
      <c r="B430" s="33"/>
      <c r="C430" s="34"/>
      <c r="D430" s="186" t="s">
        <v>125</v>
      </c>
      <c r="E430" s="34"/>
      <c r="F430" s="187" t="s">
        <v>729</v>
      </c>
      <c r="G430" s="34"/>
      <c r="H430" s="34"/>
      <c r="I430" s="102"/>
      <c r="J430" s="34"/>
      <c r="K430" s="34"/>
      <c r="L430" s="37"/>
      <c r="M430" s="188"/>
      <c r="N430" s="59"/>
      <c r="O430" s="59"/>
      <c r="P430" s="59"/>
      <c r="Q430" s="59"/>
      <c r="R430" s="59"/>
      <c r="S430" s="59"/>
      <c r="T430" s="60"/>
      <c r="AT430" s="16" t="s">
        <v>125</v>
      </c>
      <c r="AU430" s="16" t="s">
        <v>79</v>
      </c>
    </row>
    <row r="431" spans="2:65" s="1" customFormat="1" ht="16.5" customHeight="1">
      <c r="B431" s="33"/>
      <c r="C431" s="235" t="s">
        <v>730</v>
      </c>
      <c r="D431" s="235" t="s">
        <v>317</v>
      </c>
      <c r="E431" s="236" t="s">
        <v>731</v>
      </c>
      <c r="F431" s="237" t="s">
        <v>732</v>
      </c>
      <c r="G431" s="238" t="s">
        <v>169</v>
      </c>
      <c r="H431" s="239">
        <v>20.173999999999999</v>
      </c>
      <c r="I431" s="240"/>
      <c r="J431" s="241">
        <f>ROUND(I431*H431,2)</f>
        <v>0</v>
      </c>
      <c r="K431" s="237" t="s">
        <v>122</v>
      </c>
      <c r="L431" s="242"/>
      <c r="M431" s="243" t="s">
        <v>1</v>
      </c>
      <c r="N431" s="244" t="s">
        <v>41</v>
      </c>
      <c r="O431" s="59"/>
      <c r="P431" s="183">
        <f>O431*H431</f>
        <v>0</v>
      </c>
      <c r="Q431" s="183">
        <v>1.29E-2</v>
      </c>
      <c r="R431" s="183">
        <f>Q431*H431</f>
        <v>0.26024459999999999</v>
      </c>
      <c r="S431" s="183">
        <v>0</v>
      </c>
      <c r="T431" s="184">
        <f>S431*H431</f>
        <v>0</v>
      </c>
      <c r="AR431" s="16" t="s">
        <v>386</v>
      </c>
      <c r="AT431" s="16" t="s">
        <v>317</v>
      </c>
      <c r="AU431" s="16" t="s">
        <v>79</v>
      </c>
      <c r="AY431" s="16" t="s">
        <v>115</v>
      </c>
      <c r="BE431" s="185">
        <f>IF(N431="základní",J431,0)</f>
        <v>0</v>
      </c>
      <c r="BF431" s="185">
        <f>IF(N431="snížená",J431,0)</f>
        <v>0</v>
      </c>
      <c r="BG431" s="185">
        <f>IF(N431="zákl. přenesená",J431,0)</f>
        <v>0</v>
      </c>
      <c r="BH431" s="185">
        <f>IF(N431="sníž. přenesená",J431,0)</f>
        <v>0</v>
      </c>
      <c r="BI431" s="185">
        <f>IF(N431="nulová",J431,0)</f>
        <v>0</v>
      </c>
      <c r="BJ431" s="16" t="s">
        <v>77</v>
      </c>
      <c r="BK431" s="185">
        <f>ROUND(I431*H431,2)</f>
        <v>0</v>
      </c>
      <c r="BL431" s="16" t="s">
        <v>280</v>
      </c>
      <c r="BM431" s="16" t="s">
        <v>733</v>
      </c>
    </row>
    <row r="432" spans="2:65" s="1" customFormat="1" ht="11.25">
      <c r="B432" s="33"/>
      <c r="C432" s="34"/>
      <c r="D432" s="186" t="s">
        <v>125</v>
      </c>
      <c r="E432" s="34"/>
      <c r="F432" s="187" t="s">
        <v>734</v>
      </c>
      <c r="G432" s="34"/>
      <c r="H432" s="34"/>
      <c r="I432" s="102"/>
      <c r="J432" s="34"/>
      <c r="K432" s="34"/>
      <c r="L432" s="37"/>
      <c r="M432" s="188"/>
      <c r="N432" s="59"/>
      <c r="O432" s="59"/>
      <c r="P432" s="59"/>
      <c r="Q432" s="59"/>
      <c r="R432" s="59"/>
      <c r="S432" s="59"/>
      <c r="T432" s="60"/>
      <c r="AT432" s="16" t="s">
        <v>125</v>
      </c>
      <c r="AU432" s="16" t="s">
        <v>79</v>
      </c>
    </row>
    <row r="433" spans="2:65" s="11" customFormat="1" ht="11.25">
      <c r="B433" s="192"/>
      <c r="C433" s="193"/>
      <c r="D433" s="186" t="s">
        <v>172</v>
      </c>
      <c r="E433" s="193"/>
      <c r="F433" s="195" t="s">
        <v>735</v>
      </c>
      <c r="G433" s="193"/>
      <c r="H433" s="196">
        <v>20.173999999999999</v>
      </c>
      <c r="I433" s="197"/>
      <c r="J433" s="193"/>
      <c r="K433" s="193"/>
      <c r="L433" s="198"/>
      <c r="M433" s="199"/>
      <c r="N433" s="200"/>
      <c r="O433" s="200"/>
      <c r="P433" s="200"/>
      <c r="Q433" s="200"/>
      <c r="R433" s="200"/>
      <c r="S433" s="200"/>
      <c r="T433" s="201"/>
      <c r="AT433" s="202" t="s">
        <v>172</v>
      </c>
      <c r="AU433" s="202" t="s">
        <v>79</v>
      </c>
      <c r="AV433" s="11" t="s">
        <v>79</v>
      </c>
      <c r="AW433" s="11" t="s">
        <v>4</v>
      </c>
      <c r="AX433" s="11" t="s">
        <v>77</v>
      </c>
      <c r="AY433" s="202" t="s">
        <v>115</v>
      </c>
    </row>
    <row r="434" spans="2:65" s="1" customFormat="1" ht="16.5" customHeight="1">
      <c r="B434" s="33"/>
      <c r="C434" s="174" t="s">
        <v>736</v>
      </c>
      <c r="D434" s="174" t="s">
        <v>118</v>
      </c>
      <c r="E434" s="175" t="s">
        <v>737</v>
      </c>
      <c r="F434" s="176" t="s">
        <v>738</v>
      </c>
      <c r="G434" s="177" t="s">
        <v>295</v>
      </c>
      <c r="H434" s="178">
        <v>13.2</v>
      </c>
      <c r="I434" s="179"/>
      <c r="J434" s="180">
        <f>ROUND(I434*H434,2)</f>
        <v>0</v>
      </c>
      <c r="K434" s="176" t="s">
        <v>122</v>
      </c>
      <c r="L434" s="37"/>
      <c r="M434" s="181" t="s">
        <v>1</v>
      </c>
      <c r="N434" s="182" t="s">
        <v>41</v>
      </c>
      <c r="O434" s="59"/>
      <c r="P434" s="183">
        <f>O434*H434</f>
        <v>0</v>
      </c>
      <c r="Q434" s="183">
        <v>3.1E-4</v>
      </c>
      <c r="R434" s="183">
        <f>Q434*H434</f>
        <v>4.0920000000000002E-3</v>
      </c>
      <c r="S434" s="183">
        <v>0</v>
      </c>
      <c r="T434" s="184">
        <f>S434*H434</f>
        <v>0</v>
      </c>
      <c r="AR434" s="16" t="s">
        <v>280</v>
      </c>
      <c r="AT434" s="16" t="s">
        <v>118</v>
      </c>
      <c r="AU434" s="16" t="s">
        <v>79</v>
      </c>
      <c r="AY434" s="16" t="s">
        <v>115</v>
      </c>
      <c r="BE434" s="185">
        <f>IF(N434="základní",J434,0)</f>
        <v>0</v>
      </c>
      <c r="BF434" s="185">
        <f>IF(N434="snížená",J434,0)</f>
        <v>0</v>
      </c>
      <c r="BG434" s="185">
        <f>IF(N434="zákl. přenesená",J434,0)</f>
        <v>0</v>
      </c>
      <c r="BH434" s="185">
        <f>IF(N434="sníž. přenesená",J434,0)</f>
        <v>0</v>
      </c>
      <c r="BI434" s="185">
        <f>IF(N434="nulová",J434,0)</f>
        <v>0</v>
      </c>
      <c r="BJ434" s="16" t="s">
        <v>77</v>
      </c>
      <c r="BK434" s="185">
        <f>ROUND(I434*H434,2)</f>
        <v>0</v>
      </c>
      <c r="BL434" s="16" t="s">
        <v>280</v>
      </c>
      <c r="BM434" s="16" t="s">
        <v>739</v>
      </c>
    </row>
    <row r="435" spans="2:65" s="1" customFormat="1" ht="11.25">
      <c r="B435" s="33"/>
      <c r="C435" s="34"/>
      <c r="D435" s="186" t="s">
        <v>125</v>
      </c>
      <c r="E435" s="34"/>
      <c r="F435" s="187" t="s">
        <v>740</v>
      </c>
      <c r="G435" s="34"/>
      <c r="H435" s="34"/>
      <c r="I435" s="102"/>
      <c r="J435" s="34"/>
      <c r="K435" s="34"/>
      <c r="L435" s="37"/>
      <c r="M435" s="188"/>
      <c r="N435" s="59"/>
      <c r="O435" s="59"/>
      <c r="P435" s="59"/>
      <c r="Q435" s="59"/>
      <c r="R435" s="59"/>
      <c r="S435" s="59"/>
      <c r="T435" s="60"/>
      <c r="AT435" s="16" t="s">
        <v>125</v>
      </c>
      <c r="AU435" s="16" t="s">
        <v>79</v>
      </c>
    </row>
    <row r="436" spans="2:65" s="11" customFormat="1" ht="11.25">
      <c r="B436" s="192"/>
      <c r="C436" s="193"/>
      <c r="D436" s="186" t="s">
        <v>172</v>
      </c>
      <c r="E436" s="194" t="s">
        <v>1</v>
      </c>
      <c r="F436" s="195" t="s">
        <v>741</v>
      </c>
      <c r="G436" s="193"/>
      <c r="H436" s="196">
        <v>13.2</v>
      </c>
      <c r="I436" s="197"/>
      <c r="J436" s="193"/>
      <c r="K436" s="193"/>
      <c r="L436" s="198"/>
      <c r="M436" s="199"/>
      <c r="N436" s="200"/>
      <c r="O436" s="200"/>
      <c r="P436" s="200"/>
      <c r="Q436" s="200"/>
      <c r="R436" s="200"/>
      <c r="S436" s="200"/>
      <c r="T436" s="201"/>
      <c r="AT436" s="202" t="s">
        <v>172</v>
      </c>
      <c r="AU436" s="202" t="s">
        <v>79</v>
      </c>
      <c r="AV436" s="11" t="s">
        <v>79</v>
      </c>
      <c r="AW436" s="11" t="s">
        <v>32</v>
      </c>
      <c r="AX436" s="11" t="s">
        <v>77</v>
      </c>
      <c r="AY436" s="202" t="s">
        <v>115</v>
      </c>
    </row>
    <row r="437" spans="2:65" s="1" customFormat="1" ht="16.5" customHeight="1">
      <c r="B437" s="33"/>
      <c r="C437" s="174" t="s">
        <v>742</v>
      </c>
      <c r="D437" s="174" t="s">
        <v>118</v>
      </c>
      <c r="E437" s="175" t="s">
        <v>743</v>
      </c>
      <c r="F437" s="176" t="s">
        <v>744</v>
      </c>
      <c r="G437" s="177" t="s">
        <v>295</v>
      </c>
      <c r="H437" s="178">
        <v>20.72</v>
      </c>
      <c r="I437" s="179"/>
      <c r="J437" s="180">
        <f>ROUND(I437*H437,2)</f>
        <v>0</v>
      </c>
      <c r="K437" s="176" t="s">
        <v>122</v>
      </c>
      <c r="L437" s="37"/>
      <c r="M437" s="181" t="s">
        <v>1</v>
      </c>
      <c r="N437" s="182" t="s">
        <v>41</v>
      </c>
      <c r="O437" s="59"/>
      <c r="P437" s="183">
        <f>O437*H437</f>
        <v>0</v>
      </c>
      <c r="Q437" s="183">
        <v>2.5999999999999998E-4</v>
      </c>
      <c r="R437" s="183">
        <f>Q437*H437</f>
        <v>5.3871999999999991E-3</v>
      </c>
      <c r="S437" s="183">
        <v>0</v>
      </c>
      <c r="T437" s="184">
        <f>S437*H437</f>
        <v>0</v>
      </c>
      <c r="AR437" s="16" t="s">
        <v>280</v>
      </c>
      <c r="AT437" s="16" t="s">
        <v>118</v>
      </c>
      <c r="AU437" s="16" t="s">
        <v>79</v>
      </c>
      <c r="AY437" s="16" t="s">
        <v>115</v>
      </c>
      <c r="BE437" s="185">
        <f>IF(N437="základní",J437,0)</f>
        <v>0</v>
      </c>
      <c r="BF437" s="185">
        <f>IF(N437="snížená",J437,0)</f>
        <v>0</v>
      </c>
      <c r="BG437" s="185">
        <f>IF(N437="zákl. přenesená",J437,0)</f>
        <v>0</v>
      </c>
      <c r="BH437" s="185">
        <f>IF(N437="sníž. přenesená",J437,0)</f>
        <v>0</v>
      </c>
      <c r="BI437" s="185">
        <f>IF(N437="nulová",J437,0)</f>
        <v>0</v>
      </c>
      <c r="BJ437" s="16" t="s">
        <v>77</v>
      </c>
      <c r="BK437" s="185">
        <f>ROUND(I437*H437,2)</f>
        <v>0</v>
      </c>
      <c r="BL437" s="16" t="s">
        <v>280</v>
      </c>
      <c r="BM437" s="16" t="s">
        <v>745</v>
      </c>
    </row>
    <row r="438" spans="2:65" s="1" customFormat="1" ht="11.25">
      <c r="B438" s="33"/>
      <c r="C438" s="34"/>
      <c r="D438" s="186" t="s">
        <v>125</v>
      </c>
      <c r="E438" s="34"/>
      <c r="F438" s="187" t="s">
        <v>746</v>
      </c>
      <c r="G438" s="34"/>
      <c r="H438" s="34"/>
      <c r="I438" s="102"/>
      <c r="J438" s="34"/>
      <c r="K438" s="34"/>
      <c r="L438" s="37"/>
      <c r="M438" s="188"/>
      <c r="N438" s="59"/>
      <c r="O438" s="59"/>
      <c r="P438" s="59"/>
      <c r="Q438" s="59"/>
      <c r="R438" s="59"/>
      <c r="S438" s="59"/>
      <c r="T438" s="60"/>
      <c r="AT438" s="16" t="s">
        <v>125</v>
      </c>
      <c r="AU438" s="16" t="s">
        <v>79</v>
      </c>
    </row>
    <row r="439" spans="2:65" s="11" customFormat="1" ht="11.25">
      <c r="B439" s="192"/>
      <c r="C439" s="193"/>
      <c r="D439" s="186" t="s">
        <v>172</v>
      </c>
      <c r="E439" s="194" t="s">
        <v>1</v>
      </c>
      <c r="F439" s="195" t="s">
        <v>747</v>
      </c>
      <c r="G439" s="193"/>
      <c r="H439" s="196">
        <v>20.72</v>
      </c>
      <c r="I439" s="197"/>
      <c r="J439" s="193"/>
      <c r="K439" s="193"/>
      <c r="L439" s="198"/>
      <c r="M439" s="199"/>
      <c r="N439" s="200"/>
      <c r="O439" s="200"/>
      <c r="P439" s="200"/>
      <c r="Q439" s="200"/>
      <c r="R439" s="200"/>
      <c r="S439" s="200"/>
      <c r="T439" s="201"/>
      <c r="AT439" s="202" t="s">
        <v>172</v>
      </c>
      <c r="AU439" s="202" t="s">
        <v>79</v>
      </c>
      <c r="AV439" s="11" t="s">
        <v>79</v>
      </c>
      <c r="AW439" s="11" t="s">
        <v>32</v>
      </c>
      <c r="AX439" s="11" t="s">
        <v>77</v>
      </c>
      <c r="AY439" s="202" t="s">
        <v>115</v>
      </c>
    </row>
    <row r="440" spans="2:65" s="1" customFormat="1" ht="16.5" customHeight="1">
      <c r="B440" s="33"/>
      <c r="C440" s="174" t="s">
        <v>748</v>
      </c>
      <c r="D440" s="174" t="s">
        <v>118</v>
      </c>
      <c r="E440" s="175" t="s">
        <v>749</v>
      </c>
      <c r="F440" s="176" t="s">
        <v>750</v>
      </c>
      <c r="G440" s="177" t="s">
        <v>295</v>
      </c>
      <c r="H440" s="178">
        <v>19.8</v>
      </c>
      <c r="I440" s="179"/>
      <c r="J440" s="180">
        <f>ROUND(I440*H440,2)</f>
        <v>0</v>
      </c>
      <c r="K440" s="176" t="s">
        <v>122</v>
      </c>
      <c r="L440" s="37"/>
      <c r="M440" s="181" t="s">
        <v>1</v>
      </c>
      <c r="N440" s="182" t="s">
        <v>41</v>
      </c>
      <c r="O440" s="59"/>
      <c r="P440" s="183">
        <f>O440*H440</f>
        <v>0</v>
      </c>
      <c r="Q440" s="183">
        <v>3.0000000000000001E-5</v>
      </c>
      <c r="R440" s="183">
        <f>Q440*H440</f>
        <v>5.9400000000000002E-4</v>
      </c>
      <c r="S440" s="183">
        <v>0</v>
      </c>
      <c r="T440" s="184">
        <f>S440*H440</f>
        <v>0</v>
      </c>
      <c r="AR440" s="16" t="s">
        <v>280</v>
      </c>
      <c r="AT440" s="16" t="s">
        <v>118</v>
      </c>
      <c r="AU440" s="16" t="s">
        <v>79</v>
      </c>
      <c r="AY440" s="16" t="s">
        <v>115</v>
      </c>
      <c r="BE440" s="185">
        <f>IF(N440="základní",J440,0)</f>
        <v>0</v>
      </c>
      <c r="BF440" s="185">
        <f>IF(N440="snížená",J440,0)</f>
        <v>0</v>
      </c>
      <c r="BG440" s="185">
        <f>IF(N440="zákl. přenesená",J440,0)</f>
        <v>0</v>
      </c>
      <c r="BH440" s="185">
        <f>IF(N440="sníž. přenesená",J440,0)</f>
        <v>0</v>
      </c>
      <c r="BI440" s="185">
        <f>IF(N440="nulová",J440,0)</f>
        <v>0</v>
      </c>
      <c r="BJ440" s="16" t="s">
        <v>77</v>
      </c>
      <c r="BK440" s="185">
        <f>ROUND(I440*H440,2)</f>
        <v>0</v>
      </c>
      <c r="BL440" s="16" t="s">
        <v>280</v>
      </c>
      <c r="BM440" s="16" t="s">
        <v>751</v>
      </c>
    </row>
    <row r="441" spans="2:65" s="1" customFormat="1" ht="11.25">
      <c r="B441" s="33"/>
      <c r="C441" s="34"/>
      <c r="D441" s="186" t="s">
        <v>125</v>
      </c>
      <c r="E441" s="34"/>
      <c r="F441" s="187" t="s">
        <v>752</v>
      </c>
      <c r="G441" s="34"/>
      <c r="H441" s="34"/>
      <c r="I441" s="102"/>
      <c r="J441" s="34"/>
      <c r="K441" s="34"/>
      <c r="L441" s="37"/>
      <c r="M441" s="188"/>
      <c r="N441" s="59"/>
      <c r="O441" s="59"/>
      <c r="P441" s="59"/>
      <c r="Q441" s="59"/>
      <c r="R441" s="59"/>
      <c r="S441" s="59"/>
      <c r="T441" s="60"/>
      <c r="AT441" s="16" t="s">
        <v>125</v>
      </c>
      <c r="AU441" s="16" t="s">
        <v>79</v>
      </c>
    </row>
    <row r="442" spans="2:65" s="11" customFormat="1" ht="11.25">
      <c r="B442" s="192"/>
      <c r="C442" s="193"/>
      <c r="D442" s="186" t="s">
        <v>172</v>
      </c>
      <c r="E442" s="194" t="s">
        <v>1</v>
      </c>
      <c r="F442" s="195" t="s">
        <v>753</v>
      </c>
      <c r="G442" s="193"/>
      <c r="H442" s="196">
        <v>19.8</v>
      </c>
      <c r="I442" s="197"/>
      <c r="J442" s="193"/>
      <c r="K442" s="193"/>
      <c r="L442" s="198"/>
      <c r="M442" s="199"/>
      <c r="N442" s="200"/>
      <c r="O442" s="200"/>
      <c r="P442" s="200"/>
      <c r="Q442" s="200"/>
      <c r="R442" s="200"/>
      <c r="S442" s="200"/>
      <c r="T442" s="201"/>
      <c r="AT442" s="202" t="s">
        <v>172</v>
      </c>
      <c r="AU442" s="202" t="s">
        <v>79</v>
      </c>
      <c r="AV442" s="11" t="s">
        <v>79</v>
      </c>
      <c r="AW442" s="11" t="s">
        <v>32</v>
      </c>
      <c r="AX442" s="11" t="s">
        <v>77</v>
      </c>
      <c r="AY442" s="202" t="s">
        <v>115</v>
      </c>
    </row>
    <row r="443" spans="2:65" s="1" customFormat="1" ht="16.5" customHeight="1">
      <c r="B443" s="33"/>
      <c r="C443" s="174" t="s">
        <v>754</v>
      </c>
      <c r="D443" s="174" t="s">
        <v>118</v>
      </c>
      <c r="E443" s="175" t="s">
        <v>755</v>
      </c>
      <c r="F443" s="176" t="s">
        <v>756</v>
      </c>
      <c r="G443" s="177" t="s">
        <v>478</v>
      </c>
      <c r="H443" s="245"/>
      <c r="I443" s="179"/>
      <c r="J443" s="180">
        <f>ROUND(I443*H443,2)</f>
        <v>0</v>
      </c>
      <c r="K443" s="176" t="s">
        <v>122</v>
      </c>
      <c r="L443" s="37"/>
      <c r="M443" s="181" t="s">
        <v>1</v>
      </c>
      <c r="N443" s="182" t="s">
        <v>41</v>
      </c>
      <c r="O443" s="59"/>
      <c r="P443" s="183">
        <f>O443*H443</f>
        <v>0</v>
      </c>
      <c r="Q443" s="183">
        <v>0</v>
      </c>
      <c r="R443" s="183">
        <f>Q443*H443</f>
        <v>0</v>
      </c>
      <c r="S443" s="183">
        <v>0</v>
      </c>
      <c r="T443" s="184">
        <f>S443*H443</f>
        <v>0</v>
      </c>
      <c r="AR443" s="16" t="s">
        <v>280</v>
      </c>
      <c r="AT443" s="16" t="s">
        <v>118</v>
      </c>
      <c r="AU443" s="16" t="s">
        <v>79</v>
      </c>
      <c r="AY443" s="16" t="s">
        <v>115</v>
      </c>
      <c r="BE443" s="185">
        <f>IF(N443="základní",J443,0)</f>
        <v>0</v>
      </c>
      <c r="BF443" s="185">
        <f>IF(N443="snížená",J443,0)</f>
        <v>0</v>
      </c>
      <c r="BG443" s="185">
        <f>IF(N443="zákl. přenesená",J443,0)</f>
        <v>0</v>
      </c>
      <c r="BH443" s="185">
        <f>IF(N443="sníž. přenesená",J443,0)</f>
        <v>0</v>
      </c>
      <c r="BI443" s="185">
        <f>IF(N443="nulová",J443,0)</f>
        <v>0</v>
      </c>
      <c r="BJ443" s="16" t="s">
        <v>77</v>
      </c>
      <c r="BK443" s="185">
        <f>ROUND(I443*H443,2)</f>
        <v>0</v>
      </c>
      <c r="BL443" s="16" t="s">
        <v>280</v>
      </c>
      <c r="BM443" s="16" t="s">
        <v>757</v>
      </c>
    </row>
    <row r="444" spans="2:65" s="1" customFormat="1" ht="19.5">
      <c r="B444" s="33"/>
      <c r="C444" s="34"/>
      <c r="D444" s="186" t="s">
        <v>125</v>
      </c>
      <c r="E444" s="34"/>
      <c r="F444" s="187" t="s">
        <v>758</v>
      </c>
      <c r="G444" s="34"/>
      <c r="H444" s="34"/>
      <c r="I444" s="102"/>
      <c r="J444" s="34"/>
      <c r="K444" s="34"/>
      <c r="L444" s="37"/>
      <c r="M444" s="188"/>
      <c r="N444" s="59"/>
      <c r="O444" s="59"/>
      <c r="P444" s="59"/>
      <c r="Q444" s="59"/>
      <c r="R444" s="59"/>
      <c r="S444" s="59"/>
      <c r="T444" s="60"/>
      <c r="AT444" s="16" t="s">
        <v>125</v>
      </c>
      <c r="AU444" s="16" t="s">
        <v>79</v>
      </c>
    </row>
    <row r="445" spans="2:65" s="10" customFormat="1" ht="22.9" customHeight="1">
      <c r="B445" s="158"/>
      <c r="C445" s="159"/>
      <c r="D445" s="160" t="s">
        <v>69</v>
      </c>
      <c r="E445" s="172" t="s">
        <v>759</v>
      </c>
      <c r="F445" s="172" t="s">
        <v>760</v>
      </c>
      <c r="G445" s="159"/>
      <c r="H445" s="159"/>
      <c r="I445" s="162"/>
      <c r="J445" s="173">
        <f>BK445</f>
        <v>0</v>
      </c>
      <c r="K445" s="159"/>
      <c r="L445" s="164"/>
      <c r="M445" s="165"/>
      <c r="N445" s="166"/>
      <c r="O445" s="166"/>
      <c r="P445" s="167">
        <f>SUM(P446:P473)</f>
        <v>0</v>
      </c>
      <c r="Q445" s="166"/>
      <c r="R445" s="167">
        <f>SUM(R446:R473)</f>
        <v>1.310207E-2</v>
      </c>
      <c r="S445" s="166"/>
      <c r="T445" s="168">
        <f>SUM(T446:T473)</f>
        <v>0</v>
      </c>
      <c r="AR445" s="169" t="s">
        <v>79</v>
      </c>
      <c r="AT445" s="170" t="s">
        <v>69</v>
      </c>
      <c r="AU445" s="170" t="s">
        <v>77</v>
      </c>
      <c r="AY445" s="169" t="s">
        <v>115</v>
      </c>
      <c r="BK445" s="171">
        <f>SUM(BK446:BK473)</f>
        <v>0</v>
      </c>
    </row>
    <row r="446" spans="2:65" s="1" customFormat="1" ht="16.5" customHeight="1">
      <c r="B446" s="33"/>
      <c r="C446" s="174" t="s">
        <v>761</v>
      </c>
      <c r="D446" s="174" t="s">
        <v>118</v>
      </c>
      <c r="E446" s="175" t="s">
        <v>762</v>
      </c>
      <c r="F446" s="176" t="s">
        <v>763</v>
      </c>
      <c r="G446" s="177" t="s">
        <v>169</v>
      </c>
      <c r="H446" s="178">
        <v>3.625</v>
      </c>
      <c r="I446" s="179"/>
      <c r="J446" s="180">
        <f>ROUND(I446*H446,2)</f>
        <v>0</v>
      </c>
      <c r="K446" s="176" t="s">
        <v>122</v>
      </c>
      <c r="L446" s="37"/>
      <c r="M446" s="181" t="s">
        <v>1</v>
      </c>
      <c r="N446" s="182" t="s">
        <v>41</v>
      </c>
      <c r="O446" s="59"/>
      <c r="P446" s="183">
        <f>O446*H446</f>
        <v>0</v>
      </c>
      <c r="Q446" s="183">
        <v>6.0000000000000002E-5</v>
      </c>
      <c r="R446" s="183">
        <f>Q446*H446</f>
        <v>2.175E-4</v>
      </c>
      <c r="S446" s="183">
        <v>0</v>
      </c>
      <c r="T446" s="184">
        <f>S446*H446</f>
        <v>0</v>
      </c>
      <c r="AR446" s="16" t="s">
        <v>280</v>
      </c>
      <c r="AT446" s="16" t="s">
        <v>118</v>
      </c>
      <c r="AU446" s="16" t="s">
        <v>79</v>
      </c>
      <c r="AY446" s="16" t="s">
        <v>115</v>
      </c>
      <c r="BE446" s="185">
        <f>IF(N446="základní",J446,0)</f>
        <v>0</v>
      </c>
      <c r="BF446" s="185">
        <f>IF(N446="snížená",J446,0)</f>
        <v>0</v>
      </c>
      <c r="BG446" s="185">
        <f>IF(N446="zákl. přenesená",J446,0)</f>
        <v>0</v>
      </c>
      <c r="BH446" s="185">
        <f>IF(N446="sníž. přenesená",J446,0)</f>
        <v>0</v>
      </c>
      <c r="BI446" s="185">
        <f>IF(N446="nulová",J446,0)</f>
        <v>0</v>
      </c>
      <c r="BJ446" s="16" t="s">
        <v>77</v>
      </c>
      <c r="BK446" s="185">
        <f>ROUND(I446*H446,2)</f>
        <v>0</v>
      </c>
      <c r="BL446" s="16" t="s">
        <v>280</v>
      </c>
      <c r="BM446" s="16" t="s">
        <v>764</v>
      </c>
    </row>
    <row r="447" spans="2:65" s="1" customFormat="1" ht="11.25">
      <c r="B447" s="33"/>
      <c r="C447" s="34"/>
      <c r="D447" s="186" t="s">
        <v>125</v>
      </c>
      <c r="E447" s="34"/>
      <c r="F447" s="187" t="s">
        <v>765</v>
      </c>
      <c r="G447" s="34"/>
      <c r="H447" s="34"/>
      <c r="I447" s="102"/>
      <c r="J447" s="34"/>
      <c r="K447" s="34"/>
      <c r="L447" s="37"/>
      <c r="M447" s="188"/>
      <c r="N447" s="59"/>
      <c r="O447" s="59"/>
      <c r="P447" s="59"/>
      <c r="Q447" s="59"/>
      <c r="R447" s="59"/>
      <c r="S447" s="59"/>
      <c r="T447" s="60"/>
      <c r="AT447" s="16" t="s">
        <v>125</v>
      </c>
      <c r="AU447" s="16" t="s">
        <v>79</v>
      </c>
    </row>
    <row r="448" spans="2:65" s="12" customFormat="1" ht="11.25">
      <c r="B448" s="203"/>
      <c r="C448" s="204"/>
      <c r="D448" s="186" t="s">
        <v>172</v>
      </c>
      <c r="E448" s="205" t="s">
        <v>1</v>
      </c>
      <c r="F448" s="206" t="s">
        <v>766</v>
      </c>
      <c r="G448" s="204"/>
      <c r="H448" s="205" t="s">
        <v>1</v>
      </c>
      <c r="I448" s="207"/>
      <c r="J448" s="204"/>
      <c r="K448" s="204"/>
      <c r="L448" s="208"/>
      <c r="M448" s="209"/>
      <c r="N448" s="210"/>
      <c r="O448" s="210"/>
      <c r="P448" s="210"/>
      <c r="Q448" s="210"/>
      <c r="R448" s="210"/>
      <c r="S448" s="210"/>
      <c r="T448" s="211"/>
      <c r="AT448" s="212" t="s">
        <v>172</v>
      </c>
      <c r="AU448" s="212" t="s">
        <v>79</v>
      </c>
      <c r="AV448" s="12" t="s">
        <v>77</v>
      </c>
      <c r="AW448" s="12" t="s">
        <v>32</v>
      </c>
      <c r="AX448" s="12" t="s">
        <v>70</v>
      </c>
      <c r="AY448" s="212" t="s">
        <v>115</v>
      </c>
    </row>
    <row r="449" spans="2:65" s="11" customFormat="1" ht="11.25">
      <c r="B449" s="192"/>
      <c r="C449" s="193"/>
      <c r="D449" s="186" t="s">
        <v>172</v>
      </c>
      <c r="E449" s="194" t="s">
        <v>1</v>
      </c>
      <c r="F449" s="195" t="s">
        <v>767</v>
      </c>
      <c r="G449" s="193"/>
      <c r="H449" s="196">
        <v>3.625</v>
      </c>
      <c r="I449" s="197"/>
      <c r="J449" s="193"/>
      <c r="K449" s="193"/>
      <c r="L449" s="198"/>
      <c r="M449" s="199"/>
      <c r="N449" s="200"/>
      <c r="O449" s="200"/>
      <c r="P449" s="200"/>
      <c r="Q449" s="200"/>
      <c r="R449" s="200"/>
      <c r="S449" s="200"/>
      <c r="T449" s="201"/>
      <c r="AT449" s="202" t="s">
        <v>172</v>
      </c>
      <c r="AU449" s="202" t="s">
        <v>79</v>
      </c>
      <c r="AV449" s="11" t="s">
        <v>79</v>
      </c>
      <c r="AW449" s="11" t="s">
        <v>32</v>
      </c>
      <c r="AX449" s="11" t="s">
        <v>77</v>
      </c>
      <c r="AY449" s="202" t="s">
        <v>115</v>
      </c>
    </row>
    <row r="450" spans="2:65" s="1" customFormat="1" ht="16.5" customHeight="1">
      <c r="B450" s="33"/>
      <c r="C450" s="174" t="s">
        <v>768</v>
      </c>
      <c r="D450" s="174" t="s">
        <v>118</v>
      </c>
      <c r="E450" s="175" t="s">
        <v>769</v>
      </c>
      <c r="F450" s="176" t="s">
        <v>770</v>
      </c>
      <c r="G450" s="177" t="s">
        <v>169</v>
      </c>
      <c r="H450" s="178">
        <v>32.234999999999999</v>
      </c>
      <c r="I450" s="179"/>
      <c r="J450" s="180">
        <f>ROUND(I450*H450,2)</f>
        <v>0</v>
      </c>
      <c r="K450" s="176" t="s">
        <v>122</v>
      </c>
      <c r="L450" s="37"/>
      <c r="M450" s="181" t="s">
        <v>1</v>
      </c>
      <c r="N450" s="182" t="s">
        <v>41</v>
      </c>
      <c r="O450" s="59"/>
      <c r="P450" s="183">
        <f>O450*H450</f>
        <v>0</v>
      </c>
      <c r="Q450" s="183">
        <v>0</v>
      </c>
      <c r="R450" s="183">
        <f>Q450*H450</f>
        <v>0</v>
      </c>
      <c r="S450" s="183">
        <v>0</v>
      </c>
      <c r="T450" s="184">
        <f>S450*H450</f>
        <v>0</v>
      </c>
      <c r="AR450" s="16" t="s">
        <v>280</v>
      </c>
      <c r="AT450" s="16" t="s">
        <v>118</v>
      </c>
      <c r="AU450" s="16" t="s">
        <v>79</v>
      </c>
      <c r="AY450" s="16" t="s">
        <v>115</v>
      </c>
      <c r="BE450" s="185">
        <f>IF(N450="základní",J450,0)</f>
        <v>0</v>
      </c>
      <c r="BF450" s="185">
        <f>IF(N450="snížená",J450,0)</f>
        <v>0</v>
      </c>
      <c r="BG450" s="185">
        <f>IF(N450="zákl. přenesená",J450,0)</f>
        <v>0</v>
      </c>
      <c r="BH450" s="185">
        <f>IF(N450="sníž. přenesená",J450,0)</f>
        <v>0</v>
      </c>
      <c r="BI450" s="185">
        <f>IF(N450="nulová",J450,0)</f>
        <v>0</v>
      </c>
      <c r="BJ450" s="16" t="s">
        <v>77</v>
      </c>
      <c r="BK450" s="185">
        <f>ROUND(I450*H450,2)</f>
        <v>0</v>
      </c>
      <c r="BL450" s="16" t="s">
        <v>280</v>
      </c>
      <c r="BM450" s="16" t="s">
        <v>771</v>
      </c>
    </row>
    <row r="451" spans="2:65" s="1" customFormat="1" ht="11.25">
      <c r="B451" s="33"/>
      <c r="C451" s="34"/>
      <c r="D451" s="186" t="s">
        <v>125</v>
      </c>
      <c r="E451" s="34"/>
      <c r="F451" s="187" t="s">
        <v>772</v>
      </c>
      <c r="G451" s="34"/>
      <c r="H451" s="34"/>
      <c r="I451" s="102"/>
      <c r="J451" s="34"/>
      <c r="K451" s="34"/>
      <c r="L451" s="37"/>
      <c r="M451" s="188"/>
      <c r="N451" s="59"/>
      <c r="O451" s="59"/>
      <c r="P451" s="59"/>
      <c r="Q451" s="59"/>
      <c r="R451" s="59"/>
      <c r="S451" s="59"/>
      <c r="T451" s="60"/>
      <c r="AT451" s="16" t="s">
        <v>125</v>
      </c>
      <c r="AU451" s="16" t="s">
        <v>79</v>
      </c>
    </row>
    <row r="452" spans="2:65" s="11" customFormat="1" ht="11.25">
      <c r="B452" s="192"/>
      <c r="C452" s="193"/>
      <c r="D452" s="186" t="s">
        <v>172</v>
      </c>
      <c r="E452" s="194" t="s">
        <v>1</v>
      </c>
      <c r="F452" s="195" t="s">
        <v>773</v>
      </c>
      <c r="G452" s="193"/>
      <c r="H452" s="196">
        <v>32.234999999999999</v>
      </c>
      <c r="I452" s="197"/>
      <c r="J452" s="193"/>
      <c r="K452" s="193"/>
      <c r="L452" s="198"/>
      <c r="M452" s="199"/>
      <c r="N452" s="200"/>
      <c r="O452" s="200"/>
      <c r="P452" s="200"/>
      <c r="Q452" s="200"/>
      <c r="R452" s="200"/>
      <c r="S452" s="200"/>
      <c r="T452" s="201"/>
      <c r="AT452" s="202" t="s">
        <v>172</v>
      </c>
      <c r="AU452" s="202" t="s">
        <v>79</v>
      </c>
      <c r="AV452" s="11" t="s">
        <v>79</v>
      </c>
      <c r="AW452" s="11" t="s">
        <v>32</v>
      </c>
      <c r="AX452" s="11" t="s">
        <v>77</v>
      </c>
      <c r="AY452" s="202" t="s">
        <v>115</v>
      </c>
    </row>
    <row r="453" spans="2:65" s="1" customFormat="1" ht="16.5" customHeight="1">
      <c r="B453" s="33"/>
      <c r="C453" s="174" t="s">
        <v>774</v>
      </c>
      <c r="D453" s="174" t="s">
        <v>118</v>
      </c>
      <c r="E453" s="175" t="s">
        <v>775</v>
      </c>
      <c r="F453" s="176" t="s">
        <v>776</v>
      </c>
      <c r="G453" s="177" t="s">
        <v>169</v>
      </c>
      <c r="H453" s="178">
        <v>13.276</v>
      </c>
      <c r="I453" s="179"/>
      <c r="J453" s="180">
        <f>ROUND(I453*H453,2)</f>
        <v>0</v>
      </c>
      <c r="K453" s="176" t="s">
        <v>122</v>
      </c>
      <c r="L453" s="37"/>
      <c r="M453" s="181" t="s">
        <v>1</v>
      </c>
      <c r="N453" s="182" t="s">
        <v>41</v>
      </c>
      <c r="O453" s="59"/>
      <c r="P453" s="183">
        <f>O453*H453</f>
        <v>0</v>
      </c>
      <c r="Q453" s="183">
        <v>2.9E-4</v>
      </c>
      <c r="R453" s="183">
        <f>Q453*H453</f>
        <v>3.8500399999999999E-3</v>
      </c>
      <c r="S453" s="183">
        <v>0</v>
      </c>
      <c r="T453" s="184">
        <f>S453*H453</f>
        <v>0</v>
      </c>
      <c r="AR453" s="16" t="s">
        <v>280</v>
      </c>
      <c r="AT453" s="16" t="s">
        <v>118</v>
      </c>
      <c r="AU453" s="16" t="s">
        <v>79</v>
      </c>
      <c r="AY453" s="16" t="s">
        <v>115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16" t="s">
        <v>77</v>
      </c>
      <c r="BK453" s="185">
        <f>ROUND(I453*H453,2)</f>
        <v>0</v>
      </c>
      <c r="BL453" s="16" t="s">
        <v>280</v>
      </c>
      <c r="BM453" s="16" t="s">
        <v>777</v>
      </c>
    </row>
    <row r="454" spans="2:65" s="1" customFormat="1" ht="11.25">
      <c r="B454" s="33"/>
      <c r="C454" s="34"/>
      <c r="D454" s="186" t="s">
        <v>125</v>
      </c>
      <c r="E454" s="34"/>
      <c r="F454" s="187" t="s">
        <v>778</v>
      </c>
      <c r="G454" s="34"/>
      <c r="H454" s="34"/>
      <c r="I454" s="102"/>
      <c r="J454" s="34"/>
      <c r="K454" s="34"/>
      <c r="L454" s="37"/>
      <c r="M454" s="188"/>
      <c r="N454" s="59"/>
      <c r="O454" s="59"/>
      <c r="P454" s="59"/>
      <c r="Q454" s="59"/>
      <c r="R454" s="59"/>
      <c r="S454" s="59"/>
      <c r="T454" s="60"/>
      <c r="AT454" s="16" t="s">
        <v>125</v>
      </c>
      <c r="AU454" s="16" t="s">
        <v>79</v>
      </c>
    </row>
    <row r="455" spans="2:65" s="12" customFormat="1" ht="11.25">
      <c r="B455" s="203"/>
      <c r="C455" s="204"/>
      <c r="D455" s="186" t="s">
        <v>172</v>
      </c>
      <c r="E455" s="205" t="s">
        <v>1</v>
      </c>
      <c r="F455" s="206" t="s">
        <v>779</v>
      </c>
      <c r="G455" s="204"/>
      <c r="H455" s="205" t="s">
        <v>1</v>
      </c>
      <c r="I455" s="207"/>
      <c r="J455" s="204"/>
      <c r="K455" s="204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172</v>
      </c>
      <c r="AU455" s="212" t="s">
        <v>79</v>
      </c>
      <c r="AV455" s="12" t="s">
        <v>77</v>
      </c>
      <c r="AW455" s="12" t="s">
        <v>32</v>
      </c>
      <c r="AX455" s="12" t="s">
        <v>70</v>
      </c>
      <c r="AY455" s="212" t="s">
        <v>115</v>
      </c>
    </row>
    <row r="456" spans="2:65" s="11" customFormat="1" ht="11.25">
      <c r="B456" s="192"/>
      <c r="C456" s="193"/>
      <c r="D456" s="186" t="s">
        <v>172</v>
      </c>
      <c r="E456" s="194" t="s">
        <v>1</v>
      </c>
      <c r="F456" s="195" t="s">
        <v>780</v>
      </c>
      <c r="G456" s="193"/>
      <c r="H456" s="196">
        <v>13.276</v>
      </c>
      <c r="I456" s="197"/>
      <c r="J456" s="193"/>
      <c r="K456" s="193"/>
      <c r="L456" s="198"/>
      <c r="M456" s="199"/>
      <c r="N456" s="200"/>
      <c r="O456" s="200"/>
      <c r="P456" s="200"/>
      <c r="Q456" s="200"/>
      <c r="R456" s="200"/>
      <c r="S456" s="200"/>
      <c r="T456" s="201"/>
      <c r="AT456" s="202" t="s">
        <v>172</v>
      </c>
      <c r="AU456" s="202" t="s">
        <v>79</v>
      </c>
      <c r="AV456" s="11" t="s">
        <v>79</v>
      </c>
      <c r="AW456" s="11" t="s">
        <v>32</v>
      </c>
      <c r="AX456" s="11" t="s">
        <v>77</v>
      </c>
      <c r="AY456" s="202" t="s">
        <v>115</v>
      </c>
    </row>
    <row r="457" spans="2:65" s="1" customFormat="1" ht="16.5" customHeight="1">
      <c r="B457" s="33"/>
      <c r="C457" s="174" t="s">
        <v>781</v>
      </c>
      <c r="D457" s="174" t="s">
        <v>118</v>
      </c>
      <c r="E457" s="175" t="s">
        <v>782</v>
      </c>
      <c r="F457" s="176" t="s">
        <v>783</v>
      </c>
      <c r="G457" s="177" t="s">
        <v>169</v>
      </c>
      <c r="H457" s="178">
        <v>4.8250000000000002</v>
      </c>
      <c r="I457" s="179"/>
      <c r="J457" s="180">
        <f>ROUND(I457*H457,2)</f>
        <v>0</v>
      </c>
      <c r="K457" s="176" t="s">
        <v>122</v>
      </c>
      <c r="L457" s="37"/>
      <c r="M457" s="181" t="s">
        <v>1</v>
      </c>
      <c r="N457" s="182" t="s">
        <v>41</v>
      </c>
      <c r="O457" s="59"/>
      <c r="P457" s="183">
        <f>O457*H457</f>
        <v>0</v>
      </c>
      <c r="Q457" s="183">
        <v>1.7000000000000001E-4</v>
      </c>
      <c r="R457" s="183">
        <f>Q457*H457</f>
        <v>8.2025000000000012E-4</v>
      </c>
      <c r="S457" s="183">
        <v>0</v>
      </c>
      <c r="T457" s="184">
        <f>S457*H457</f>
        <v>0</v>
      </c>
      <c r="AR457" s="16" t="s">
        <v>280</v>
      </c>
      <c r="AT457" s="16" t="s">
        <v>118</v>
      </c>
      <c r="AU457" s="16" t="s">
        <v>79</v>
      </c>
      <c r="AY457" s="16" t="s">
        <v>115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16" t="s">
        <v>77</v>
      </c>
      <c r="BK457" s="185">
        <f>ROUND(I457*H457,2)</f>
        <v>0</v>
      </c>
      <c r="BL457" s="16" t="s">
        <v>280</v>
      </c>
      <c r="BM457" s="16" t="s">
        <v>784</v>
      </c>
    </row>
    <row r="458" spans="2:65" s="1" customFormat="1" ht="11.25">
      <c r="B458" s="33"/>
      <c r="C458" s="34"/>
      <c r="D458" s="186" t="s">
        <v>125</v>
      </c>
      <c r="E458" s="34"/>
      <c r="F458" s="187" t="s">
        <v>785</v>
      </c>
      <c r="G458" s="34"/>
      <c r="H458" s="34"/>
      <c r="I458" s="102"/>
      <c r="J458" s="34"/>
      <c r="K458" s="34"/>
      <c r="L458" s="37"/>
      <c r="M458" s="188"/>
      <c r="N458" s="59"/>
      <c r="O458" s="59"/>
      <c r="P458" s="59"/>
      <c r="Q458" s="59"/>
      <c r="R458" s="59"/>
      <c r="S458" s="59"/>
      <c r="T458" s="60"/>
      <c r="AT458" s="16" t="s">
        <v>125</v>
      </c>
      <c r="AU458" s="16" t="s">
        <v>79</v>
      </c>
    </row>
    <row r="459" spans="2:65" s="12" customFormat="1" ht="11.25">
      <c r="B459" s="203"/>
      <c r="C459" s="204"/>
      <c r="D459" s="186" t="s">
        <v>172</v>
      </c>
      <c r="E459" s="205" t="s">
        <v>1</v>
      </c>
      <c r="F459" s="206" t="s">
        <v>786</v>
      </c>
      <c r="G459" s="204"/>
      <c r="H459" s="205" t="s">
        <v>1</v>
      </c>
      <c r="I459" s="207"/>
      <c r="J459" s="204"/>
      <c r="K459" s="204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172</v>
      </c>
      <c r="AU459" s="212" t="s">
        <v>79</v>
      </c>
      <c r="AV459" s="12" t="s">
        <v>77</v>
      </c>
      <c r="AW459" s="12" t="s">
        <v>32</v>
      </c>
      <c r="AX459" s="12" t="s">
        <v>70</v>
      </c>
      <c r="AY459" s="212" t="s">
        <v>115</v>
      </c>
    </row>
    <row r="460" spans="2:65" s="11" customFormat="1" ht="11.25">
      <c r="B460" s="192"/>
      <c r="C460" s="193"/>
      <c r="D460" s="186" t="s">
        <v>172</v>
      </c>
      <c r="E460" s="194" t="s">
        <v>1</v>
      </c>
      <c r="F460" s="195" t="s">
        <v>787</v>
      </c>
      <c r="G460" s="193"/>
      <c r="H460" s="196">
        <v>4.8250000000000002</v>
      </c>
      <c r="I460" s="197"/>
      <c r="J460" s="193"/>
      <c r="K460" s="193"/>
      <c r="L460" s="198"/>
      <c r="M460" s="199"/>
      <c r="N460" s="200"/>
      <c r="O460" s="200"/>
      <c r="P460" s="200"/>
      <c r="Q460" s="200"/>
      <c r="R460" s="200"/>
      <c r="S460" s="200"/>
      <c r="T460" s="201"/>
      <c r="AT460" s="202" t="s">
        <v>172</v>
      </c>
      <c r="AU460" s="202" t="s">
        <v>79</v>
      </c>
      <c r="AV460" s="11" t="s">
        <v>79</v>
      </c>
      <c r="AW460" s="11" t="s">
        <v>32</v>
      </c>
      <c r="AX460" s="11" t="s">
        <v>77</v>
      </c>
      <c r="AY460" s="202" t="s">
        <v>115</v>
      </c>
    </row>
    <row r="461" spans="2:65" s="1" customFormat="1" ht="16.5" customHeight="1">
      <c r="B461" s="33"/>
      <c r="C461" s="174" t="s">
        <v>788</v>
      </c>
      <c r="D461" s="174" t="s">
        <v>118</v>
      </c>
      <c r="E461" s="175" t="s">
        <v>789</v>
      </c>
      <c r="F461" s="176" t="s">
        <v>790</v>
      </c>
      <c r="G461" s="177" t="s">
        <v>169</v>
      </c>
      <c r="H461" s="178">
        <v>4.8250000000000002</v>
      </c>
      <c r="I461" s="179"/>
      <c r="J461" s="180">
        <f>ROUND(I461*H461,2)</f>
        <v>0</v>
      </c>
      <c r="K461" s="176" t="s">
        <v>122</v>
      </c>
      <c r="L461" s="37"/>
      <c r="M461" s="181" t="s">
        <v>1</v>
      </c>
      <c r="N461" s="182" t="s">
        <v>41</v>
      </c>
      <c r="O461" s="59"/>
      <c r="P461" s="183">
        <f>O461*H461</f>
        <v>0</v>
      </c>
      <c r="Q461" s="183">
        <v>1.2E-4</v>
      </c>
      <c r="R461" s="183">
        <f>Q461*H461</f>
        <v>5.7900000000000009E-4</v>
      </c>
      <c r="S461" s="183">
        <v>0</v>
      </c>
      <c r="T461" s="184">
        <f>S461*H461</f>
        <v>0</v>
      </c>
      <c r="AR461" s="16" t="s">
        <v>280</v>
      </c>
      <c r="AT461" s="16" t="s">
        <v>118</v>
      </c>
      <c r="AU461" s="16" t="s">
        <v>79</v>
      </c>
      <c r="AY461" s="16" t="s">
        <v>115</v>
      </c>
      <c r="BE461" s="185">
        <f>IF(N461="základní",J461,0)</f>
        <v>0</v>
      </c>
      <c r="BF461" s="185">
        <f>IF(N461="snížená",J461,0)</f>
        <v>0</v>
      </c>
      <c r="BG461" s="185">
        <f>IF(N461="zákl. přenesená",J461,0)</f>
        <v>0</v>
      </c>
      <c r="BH461" s="185">
        <f>IF(N461="sníž. přenesená",J461,0)</f>
        <v>0</v>
      </c>
      <c r="BI461" s="185">
        <f>IF(N461="nulová",J461,0)</f>
        <v>0</v>
      </c>
      <c r="BJ461" s="16" t="s">
        <v>77</v>
      </c>
      <c r="BK461" s="185">
        <f>ROUND(I461*H461,2)</f>
        <v>0</v>
      </c>
      <c r="BL461" s="16" t="s">
        <v>280</v>
      </c>
      <c r="BM461" s="16" t="s">
        <v>791</v>
      </c>
    </row>
    <row r="462" spans="2:65" s="1" customFormat="1" ht="11.25">
      <c r="B462" s="33"/>
      <c r="C462" s="34"/>
      <c r="D462" s="186" t="s">
        <v>125</v>
      </c>
      <c r="E462" s="34"/>
      <c r="F462" s="187" t="s">
        <v>792</v>
      </c>
      <c r="G462" s="34"/>
      <c r="H462" s="34"/>
      <c r="I462" s="102"/>
      <c r="J462" s="34"/>
      <c r="K462" s="34"/>
      <c r="L462" s="37"/>
      <c r="M462" s="188"/>
      <c r="N462" s="59"/>
      <c r="O462" s="59"/>
      <c r="P462" s="59"/>
      <c r="Q462" s="59"/>
      <c r="R462" s="59"/>
      <c r="S462" s="59"/>
      <c r="T462" s="60"/>
      <c r="AT462" s="16" t="s">
        <v>125</v>
      </c>
      <c r="AU462" s="16" t="s">
        <v>79</v>
      </c>
    </row>
    <row r="463" spans="2:65" s="1" customFormat="1" ht="16.5" customHeight="1">
      <c r="B463" s="33"/>
      <c r="C463" s="174" t="s">
        <v>793</v>
      </c>
      <c r="D463" s="174" t="s">
        <v>118</v>
      </c>
      <c r="E463" s="175" t="s">
        <v>794</v>
      </c>
      <c r="F463" s="176" t="s">
        <v>795</v>
      </c>
      <c r="G463" s="177" t="s">
        <v>169</v>
      </c>
      <c r="H463" s="178">
        <v>4.8250000000000002</v>
      </c>
      <c r="I463" s="179"/>
      <c r="J463" s="180">
        <f>ROUND(I463*H463,2)</f>
        <v>0</v>
      </c>
      <c r="K463" s="176" t="s">
        <v>122</v>
      </c>
      <c r="L463" s="37"/>
      <c r="M463" s="181" t="s">
        <v>1</v>
      </c>
      <c r="N463" s="182" t="s">
        <v>41</v>
      </c>
      <c r="O463" s="59"/>
      <c r="P463" s="183">
        <f>O463*H463</f>
        <v>0</v>
      </c>
      <c r="Q463" s="183">
        <v>1.2E-4</v>
      </c>
      <c r="R463" s="183">
        <f>Q463*H463</f>
        <v>5.7900000000000009E-4</v>
      </c>
      <c r="S463" s="183">
        <v>0</v>
      </c>
      <c r="T463" s="184">
        <f>S463*H463</f>
        <v>0</v>
      </c>
      <c r="AR463" s="16" t="s">
        <v>280</v>
      </c>
      <c r="AT463" s="16" t="s">
        <v>118</v>
      </c>
      <c r="AU463" s="16" t="s">
        <v>79</v>
      </c>
      <c r="AY463" s="16" t="s">
        <v>115</v>
      </c>
      <c r="BE463" s="185">
        <f>IF(N463="základní",J463,0)</f>
        <v>0</v>
      </c>
      <c r="BF463" s="185">
        <f>IF(N463="snížená",J463,0)</f>
        <v>0</v>
      </c>
      <c r="BG463" s="185">
        <f>IF(N463="zákl. přenesená",J463,0)</f>
        <v>0</v>
      </c>
      <c r="BH463" s="185">
        <f>IF(N463="sníž. přenesená",J463,0)</f>
        <v>0</v>
      </c>
      <c r="BI463" s="185">
        <f>IF(N463="nulová",J463,0)</f>
        <v>0</v>
      </c>
      <c r="BJ463" s="16" t="s">
        <v>77</v>
      </c>
      <c r="BK463" s="185">
        <f>ROUND(I463*H463,2)</f>
        <v>0</v>
      </c>
      <c r="BL463" s="16" t="s">
        <v>280</v>
      </c>
      <c r="BM463" s="16" t="s">
        <v>796</v>
      </c>
    </row>
    <row r="464" spans="2:65" s="1" customFormat="1" ht="11.25">
      <c r="B464" s="33"/>
      <c r="C464" s="34"/>
      <c r="D464" s="186" t="s">
        <v>125</v>
      </c>
      <c r="E464" s="34"/>
      <c r="F464" s="187" t="s">
        <v>797</v>
      </c>
      <c r="G464" s="34"/>
      <c r="H464" s="34"/>
      <c r="I464" s="102"/>
      <c r="J464" s="34"/>
      <c r="K464" s="34"/>
      <c r="L464" s="37"/>
      <c r="M464" s="188"/>
      <c r="N464" s="59"/>
      <c r="O464" s="59"/>
      <c r="P464" s="59"/>
      <c r="Q464" s="59"/>
      <c r="R464" s="59"/>
      <c r="S464" s="59"/>
      <c r="T464" s="60"/>
      <c r="AT464" s="16" t="s">
        <v>125</v>
      </c>
      <c r="AU464" s="16" t="s">
        <v>79</v>
      </c>
    </row>
    <row r="465" spans="2:65" s="1" customFormat="1" ht="16.5" customHeight="1">
      <c r="B465" s="33"/>
      <c r="C465" s="174" t="s">
        <v>798</v>
      </c>
      <c r="D465" s="174" t="s">
        <v>118</v>
      </c>
      <c r="E465" s="175" t="s">
        <v>799</v>
      </c>
      <c r="F465" s="176" t="s">
        <v>800</v>
      </c>
      <c r="G465" s="177" t="s">
        <v>169</v>
      </c>
      <c r="H465" s="178">
        <v>8.9320000000000004</v>
      </c>
      <c r="I465" s="179"/>
      <c r="J465" s="180">
        <f>ROUND(I465*H465,2)</f>
        <v>0</v>
      </c>
      <c r="K465" s="176" t="s">
        <v>122</v>
      </c>
      <c r="L465" s="37"/>
      <c r="M465" s="181" t="s">
        <v>1</v>
      </c>
      <c r="N465" s="182" t="s">
        <v>41</v>
      </c>
      <c r="O465" s="59"/>
      <c r="P465" s="183">
        <f>O465*H465</f>
        <v>0</v>
      </c>
      <c r="Q465" s="183">
        <v>2.9E-4</v>
      </c>
      <c r="R465" s="183">
        <f>Q465*H465</f>
        <v>2.5902799999999999E-3</v>
      </c>
      <c r="S465" s="183">
        <v>0</v>
      </c>
      <c r="T465" s="184">
        <f>S465*H465</f>
        <v>0</v>
      </c>
      <c r="AR465" s="16" t="s">
        <v>280</v>
      </c>
      <c r="AT465" s="16" t="s">
        <v>118</v>
      </c>
      <c r="AU465" s="16" t="s">
        <v>79</v>
      </c>
      <c r="AY465" s="16" t="s">
        <v>115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16" t="s">
        <v>77</v>
      </c>
      <c r="BK465" s="185">
        <f>ROUND(I465*H465,2)</f>
        <v>0</v>
      </c>
      <c r="BL465" s="16" t="s">
        <v>280</v>
      </c>
      <c r="BM465" s="16" t="s">
        <v>801</v>
      </c>
    </row>
    <row r="466" spans="2:65" s="1" customFormat="1" ht="11.25">
      <c r="B466" s="33"/>
      <c r="C466" s="34"/>
      <c r="D466" s="186" t="s">
        <v>125</v>
      </c>
      <c r="E466" s="34"/>
      <c r="F466" s="187" t="s">
        <v>802</v>
      </c>
      <c r="G466" s="34"/>
      <c r="H466" s="34"/>
      <c r="I466" s="102"/>
      <c r="J466" s="34"/>
      <c r="K466" s="34"/>
      <c r="L466" s="37"/>
      <c r="M466" s="188"/>
      <c r="N466" s="59"/>
      <c r="O466" s="59"/>
      <c r="P466" s="59"/>
      <c r="Q466" s="59"/>
      <c r="R466" s="59"/>
      <c r="S466" s="59"/>
      <c r="T466" s="60"/>
      <c r="AT466" s="16" t="s">
        <v>125</v>
      </c>
      <c r="AU466" s="16" t="s">
        <v>79</v>
      </c>
    </row>
    <row r="467" spans="2:65" s="12" customFormat="1" ht="11.25">
      <c r="B467" s="203"/>
      <c r="C467" s="204"/>
      <c r="D467" s="186" t="s">
        <v>172</v>
      </c>
      <c r="E467" s="205" t="s">
        <v>1</v>
      </c>
      <c r="F467" s="206" t="s">
        <v>803</v>
      </c>
      <c r="G467" s="204"/>
      <c r="H467" s="205" t="s">
        <v>1</v>
      </c>
      <c r="I467" s="207"/>
      <c r="J467" s="204"/>
      <c r="K467" s="204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172</v>
      </c>
      <c r="AU467" s="212" t="s">
        <v>79</v>
      </c>
      <c r="AV467" s="12" t="s">
        <v>77</v>
      </c>
      <c r="AW467" s="12" t="s">
        <v>32</v>
      </c>
      <c r="AX467" s="12" t="s">
        <v>70</v>
      </c>
      <c r="AY467" s="212" t="s">
        <v>115</v>
      </c>
    </row>
    <row r="468" spans="2:65" s="11" customFormat="1" ht="11.25">
      <c r="B468" s="192"/>
      <c r="C468" s="193"/>
      <c r="D468" s="186" t="s">
        <v>172</v>
      </c>
      <c r="E468" s="194" t="s">
        <v>1</v>
      </c>
      <c r="F468" s="195" t="s">
        <v>804</v>
      </c>
      <c r="G468" s="193"/>
      <c r="H468" s="196">
        <v>8.9320000000000004</v>
      </c>
      <c r="I468" s="197"/>
      <c r="J468" s="193"/>
      <c r="K468" s="193"/>
      <c r="L468" s="198"/>
      <c r="M468" s="199"/>
      <c r="N468" s="200"/>
      <c r="O468" s="200"/>
      <c r="P468" s="200"/>
      <c r="Q468" s="200"/>
      <c r="R468" s="200"/>
      <c r="S468" s="200"/>
      <c r="T468" s="201"/>
      <c r="AT468" s="202" t="s">
        <v>172</v>
      </c>
      <c r="AU468" s="202" t="s">
        <v>79</v>
      </c>
      <c r="AV468" s="11" t="s">
        <v>79</v>
      </c>
      <c r="AW468" s="11" t="s">
        <v>32</v>
      </c>
      <c r="AX468" s="11" t="s">
        <v>77</v>
      </c>
      <c r="AY468" s="202" t="s">
        <v>115</v>
      </c>
    </row>
    <row r="469" spans="2:65" s="1" customFormat="1" ht="16.5" customHeight="1">
      <c r="B469" s="33"/>
      <c r="C469" s="174" t="s">
        <v>805</v>
      </c>
      <c r="D469" s="174" t="s">
        <v>118</v>
      </c>
      <c r="E469" s="175" t="s">
        <v>806</v>
      </c>
      <c r="F469" s="176" t="s">
        <v>807</v>
      </c>
      <c r="G469" s="177" t="s">
        <v>169</v>
      </c>
      <c r="H469" s="178">
        <v>8.9320000000000004</v>
      </c>
      <c r="I469" s="179"/>
      <c r="J469" s="180">
        <f>ROUND(I469*H469,2)</f>
        <v>0</v>
      </c>
      <c r="K469" s="176" t="s">
        <v>122</v>
      </c>
      <c r="L469" s="37"/>
      <c r="M469" s="181" t="s">
        <v>1</v>
      </c>
      <c r="N469" s="182" t="s">
        <v>41</v>
      </c>
      <c r="O469" s="59"/>
      <c r="P469" s="183">
        <f>O469*H469</f>
        <v>0</v>
      </c>
      <c r="Q469" s="183">
        <v>5.0000000000000001E-4</v>
      </c>
      <c r="R469" s="183">
        <f>Q469*H469</f>
        <v>4.4660000000000004E-3</v>
      </c>
      <c r="S469" s="183">
        <v>0</v>
      </c>
      <c r="T469" s="184">
        <f>S469*H469</f>
        <v>0</v>
      </c>
      <c r="AR469" s="16" t="s">
        <v>280</v>
      </c>
      <c r="AT469" s="16" t="s">
        <v>118</v>
      </c>
      <c r="AU469" s="16" t="s">
        <v>79</v>
      </c>
      <c r="AY469" s="16" t="s">
        <v>115</v>
      </c>
      <c r="BE469" s="185">
        <f>IF(N469="základní",J469,0)</f>
        <v>0</v>
      </c>
      <c r="BF469" s="185">
        <f>IF(N469="snížená",J469,0)</f>
        <v>0</v>
      </c>
      <c r="BG469" s="185">
        <f>IF(N469="zákl. přenesená",J469,0)</f>
        <v>0</v>
      </c>
      <c r="BH469" s="185">
        <f>IF(N469="sníž. přenesená",J469,0)</f>
        <v>0</v>
      </c>
      <c r="BI469" s="185">
        <f>IF(N469="nulová",J469,0)</f>
        <v>0</v>
      </c>
      <c r="BJ469" s="16" t="s">
        <v>77</v>
      </c>
      <c r="BK469" s="185">
        <f>ROUND(I469*H469,2)</f>
        <v>0</v>
      </c>
      <c r="BL469" s="16" t="s">
        <v>280</v>
      </c>
      <c r="BM469" s="16" t="s">
        <v>808</v>
      </c>
    </row>
    <row r="470" spans="2:65" s="1" customFormat="1" ht="11.25">
      <c r="B470" s="33"/>
      <c r="C470" s="34"/>
      <c r="D470" s="186" t="s">
        <v>125</v>
      </c>
      <c r="E470" s="34"/>
      <c r="F470" s="187" t="s">
        <v>809</v>
      </c>
      <c r="G470" s="34"/>
      <c r="H470" s="34"/>
      <c r="I470" s="102"/>
      <c r="J470" s="34"/>
      <c r="K470" s="34"/>
      <c r="L470" s="37"/>
      <c r="M470" s="188"/>
      <c r="N470" s="59"/>
      <c r="O470" s="59"/>
      <c r="P470" s="59"/>
      <c r="Q470" s="59"/>
      <c r="R470" s="59"/>
      <c r="S470" s="59"/>
      <c r="T470" s="60"/>
      <c r="AT470" s="16" t="s">
        <v>125</v>
      </c>
      <c r="AU470" s="16" t="s">
        <v>79</v>
      </c>
    </row>
    <row r="471" spans="2:65" s="1" customFormat="1" ht="16.5" customHeight="1">
      <c r="B471" s="33"/>
      <c r="C471" s="174" t="s">
        <v>810</v>
      </c>
      <c r="D471" s="174" t="s">
        <v>118</v>
      </c>
      <c r="E471" s="175" t="s">
        <v>811</v>
      </c>
      <c r="F471" s="176" t="s">
        <v>812</v>
      </c>
      <c r="G471" s="177" t="s">
        <v>169</v>
      </c>
      <c r="H471" s="178">
        <v>58.8</v>
      </c>
      <c r="I471" s="179"/>
      <c r="J471" s="180">
        <f>ROUND(I471*H471,2)</f>
        <v>0</v>
      </c>
      <c r="K471" s="176" t="s">
        <v>1</v>
      </c>
      <c r="L471" s="37"/>
      <c r="M471" s="181" t="s">
        <v>1</v>
      </c>
      <c r="N471" s="182" t="s">
        <v>41</v>
      </c>
      <c r="O471" s="59"/>
      <c r="P471" s="183">
        <f>O471*H471</f>
        <v>0</v>
      </c>
      <c r="Q471" s="183">
        <v>0</v>
      </c>
      <c r="R471" s="183">
        <f>Q471*H471</f>
        <v>0</v>
      </c>
      <c r="S471" s="183">
        <v>0</v>
      </c>
      <c r="T471" s="184">
        <f>S471*H471</f>
        <v>0</v>
      </c>
      <c r="AR471" s="16" t="s">
        <v>280</v>
      </c>
      <c r="AT471" s="16" t="s">
        <v>118</v>
      </c>
      <c r="AU471" s="16" t="s">
        <v>79</v>
      </c>
      <c r="AY471" s="16" t="s">
        <v>115</v>
      </c>
      <c r="BE471" s="185">
        <f>IF(N471="základní",J471,0)</f>
        <v>0</v>
      </c>
      <c r="BF471" s="185">
        <f>IF(N471="snížená",J471,0)</f>
        <v>0</v>
      </c>
      <c r="BG471" s="185">
        <f>IF(N471="zákl. přenesená",J471,0)</f>
        <v>0</v>
      </c>
      <c r="BH471" s="185">
        <f>IF(N471="sníž. přenesená",J471,0)</f>
        <v>0</v>
      </c>
      <c r="BI471" s="185">
        <f>IF(N471="nulová",J471,0)</f>
        <v>0</v>
      </c>
      <c r="BJ471" s="16" t="s">
        <v>77</v>
      </c>
      <c r="BK471" s="185">
        <f>ROUND(I471*H471,2)</f>
        <v>0</v>
      </c>
      <c r="BL471" s="16" t="s">
        <v>280</v>
      </c>
      <c r="BM471" s="16" t="s">
        <v>813</v>
      </c>
    </row>
    <row r="472" spans="2:65" s="1" customFormat="1" ht="11.25">
      <c r="B472" s="33"/>
      <c r="C472" s="34"/>
      <c r="D472" s="186" t="s">
        <v>125</v>
      </c>
      <c r="E472" s="34"/>
      <c r="F472" s="187" t="s">
        <v>812</v>
      </c>
      <c r="G472" s="34"/>
      <c r="H472" s="34"/>
      <c r="I472" s="102"/>
      <c r="J472" s="34"/>
      <c r="K472" s="34"/>
      <c r="L472" s="37"/>
      <c r="M472" s="188"/>
      <c r="N472" s="59"/>
      <c r="O472" s="59"/>
      <c r="P472" s="59"/>
      <c r="Q472" s="59"/>
      <c r="R472" s="59"/>
      <c r="S472" s="59"/>
      <c r="T472" s="60"/>
      <c r="AT472" s="16" t="s">
        <v>125</v>
      </c>
      <c r="AU472" s="16" t="s">
        <v>79</v>
      </c>
    </row>
    <row r="473" spans="2:65" s="11" customFormat="1" ht="11.25">
      <c r="B473" s="192"/>
      <c r="C473" s="193"/>
      <c r="D473" s="186" t="s">
        <v>172</v>
      </c>
      <c r="E473" s="194" t="s">
        <v>1</v>
      </c>
      <c r="F473" s="195" t="s">
        <v>814</v>
      </c>
      <c r="G473" s="193"/>
      <c r="H473" s="196">
        <v>58.8</v>
      </c>
      <c r="I473" s="197"/>
      <c r="J473" s="193"/>
      <c r="K473" s="193"/>
      <c r="L473" s="198"/>
      <c r="M473" s="199"/>
      <c r="N473" s="200"/>
      <c r="O473" s="200"/>
      <c r="P473" s="200"/>
      <c r="Q473" s="200"/>
      <c r="R473" s="200"/>
      <c r="S473" s="200"/>
      <c r="T473" s="201"/>
      <c r="AT473" s="202" t="s">
        <v>172</v>
      </c>
      <c r="AU473" s="202" t="s">
        <v>79</v>
      </c>
      <c r="AV473" s="11" t="s">
        <v>79</v>
      </c>
      <c r="AW473" s="11" t="s">
        <v>32</v>
      </c>
      <c r="AX473" s="11" t="s">
        <v>77</v>
      </c>
      <c r="AY473" s="202" t="s">
        <v>115</v>
      </c>
    </row>
    <row r="474" spans="2:65" s="10" customFormat="1" ht="22.9" customHeight="1">
      <c r="B474" s="158"/>
      <c r="C474" s="159"/>
      <c r="D474" s="160" t="s">
        <v>69</v>
      </c>
      <c r="E474" s="172" t="s">
        <v>815</v>
      </c>
      <c r="F474" s="172" t="s">
        <v>816</v>
      </c>
      <c r="G474" s="159"/>
      <c r="H474" s="159"/>
      <c r="I474" s="162"/>
      <c r="J474" s="173">
        <f>BK474</f>
        <v>0</v>
      </c>
      <c r="K474" s="159"/>
      <c r="L474" s="164"/>
      <c r="M474" s="165"/>
      <c r="N474" s="166"/>
      <c r="O474" s="166"/>
      <c r="P474" s="167">
        <f>SUM(P475:P525)</f>
        <v>0</v>
      </c>
      <c r="Q474" s="166"/>
      <c r="R474" s="167">
        <f>SUM(R475:R525)</f>
        <v>0.43753135999999998</v>
      </c>
      <c r="S474" s="166"/>
      <c r="T474" s="168">
        <f>SUM(T475:T525)</f>
        <v>9.711618000000001E-2</v>
      </c>
      <c r="AR474" s="169" t="s">
        <v>79</v>
      </c>
      <c r="AT474" s="170" t="s">
        <v>69</v>
      </c>
      <c r="AU474" s="170" t="s">
        <v>77</v>
      </c>
      <c r="AY474" s="169" t="s">
        <v>115</v>
      </c>
      <c r="BK474" s="171">
        <f>SUM(BK475:BK525)</f>
        <v>0</v>
      </c>
    </row>
    <row r="475" spans="2:65" s="1" customFormat="1" ht="16.5" customHeight="1">
      <c r="B475" s="33"/>
      <c r="C475" s="174" t="s">
        <v>817</v>
      </c>
      <c r="D475" s="174" t="s">
        <v>118</v>
      </c>
      <c r="E475" s="175" t="s">
        <v>818</v>
      </c>
      <c r="F475" s="176" t="s">
        <v>819</v>
      </c>
      <c r="G475" s="177" t="s">
        <v>169</v>
      </c>
      <c r="H475" s="178">
        <v>313.27800000000002</v>
      </c>
      <c r="I475" s="179"/>
      <c r="J475" s="180">
        <f>ROUND(I475*H475,2)</f>
        <v>0</v>
      </c>
      <c r="K475" s="176" t="s">
        <v>122</v>
      </c>
      <c r="L475" s="37"/>
      <c r="M475" s="181" t="s">
        <v>1</v>
      </c>
      <c r="N475" s="182" t="s">
        <v>41</v>
      </c>
      <c r="O475" s="59"/>
      <c r="P475" s="183">
        <f>O475*H475</f>
        <v>0</v>
      </c>
      <c r="Q475" s="183">
        <v>1E-3</v>
      </c>
      <c r="R475" s="183">
        <f>Q475*H475</f>
        <v>0.313278</v>
      </c>
      <c r="S475" s="183">
        <v>3.1E-4</v>
      </c>
      <c r="T475" s="184">
        <f>S475*H475</f>
        <v>9.711618000000001E-2</v>
      </c>
      <c r="AR475" s="16" t="s">
        <v>280</v>
      </c>
      <c r="AT475" s="16" t="s">
        <v>118</v>
      </c>
      <c r="AU475" s="16" t="s">
        <v>79</v>
      </c>
      <c r="AY475" s="16" t="s">
        <v>115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16" t="s">
        <v>77</v>
      </c>
      <c r="BK475" s="185">
        <f>ROUND(I475*H475,2)</f>
        <v>0</v>
      </c>
      <c r="BL475" s="16" t="s">
        <v>280</v>
      </c>
      <c r="BM475" s="16" t="s">
        <v>820</v>
      </c>
    </row>
    <row r="476" spans="2:65" s="1" customFormat="1" ht="11.25">
      <c r="B476" s="33"/>
      <c r="C476" s="34"/>
      <c r="D476" s="186" t="s">
        <v>125</v>
      </c>
      <c r="E476" s="34"/>
      <c r="F476" s="187" t="s">
        <v>821</v>
      </c>
      <c r="G476" s="34"/>
      <c r="H476" s="34"/>
      <c r="I476" s="102"/>
      <c r="J476" s="34"/>
      <c r="K476" s="34"/>
      <c r="L476" s="37"/>
      <c r="M476" s="188"/>
      <c r="N476" s="59"/>
      <c r="O476" s="59"/>
      <c r="P476" s="59"/>
      <c r="Q476" s="59"/>
      <c r="R476" s="59"/>
      <c r="S476" s="59"/>
      <c r="T476" s="60"/>
      <c r="AT476" s="16" t="s">
        <v>125</v>
      </c>
      <c r="AU476" s="16" t="s">
        <v>79</v>
      </c>
    </row>
    <row r="477" spans="2:65" s="12" customFormat="1" ht="11.25">
      <c r="B477" s="203"/>
      <c r="C477" s="204"/>
      <c r="D477" s="186" t="s">
        <v>172</v>
      </c>
      <c r="E477" s="205" t="s">
        <v>1</v>
      </c>
      <c r="F477" s="206" t="s">
        <v>822</v>
      </c>
      <c r="G477" s="204"/>
      <c r="H477" s="205" t="s">
        <v>1</v>
      </c>
      <c r="I477" s="207"/>
      <c r="J477" s="204"/>
      <c r="K477" s="204"/>
      <c r="L477" s="208"/>
      <c r="M477" s="209"/>
      <c r="N477" s="210"/>
      <c r="O477" s="210"/>
      <c r="P477" s="210"/>
      <c r="Q477" s="210"/>
      <c r="R477" s="210"/>
      <c r="S477" s="210"/>
      <c r="T477" s="211"/>
      <c r="AT477" s="212" t="s">
        <v>172</v>
      </c>
      <c r="AU477" s="212" t="s">
        <v>79</v>
      </c>
      <c r="AV477" s="12" t="s">
        <v>77</v>
      </c>
      <c r="AW477" s="12" t="s">
        <v>32</v>
      </c>
      <c r="AX477" s="12" t="s">
        <v>70</v>
      </c>
      <c r="AY477" s="212" t="s">
        <v>115</v>
      </c>
    </row>
    <row r="478" spans="2:65" s="11" customFormat="1" ht="11.25">
      <c r="B478" s="192"/>
      <c r="C478" s="193"/>
      <c r="D478" s="186" t="s">
        <v>172</v>
      </c>
      <c r="E478" s="194" t="s">
        <v>1</v>
      </c>
      <c r="F478" s="195" t="s">
        <v>460</v>
      </c>
      <c r="G478" s="193"/>
      <c r="H478" s="196">
        <v>84.825000000000003</v>
      </c>
      <c r="I478" s="197"/>
      <c r="J478" s="193"/>
      <c r="K478" s="193"/>
      <c r="L478" s="198"/>
      <c r="M478" s="199"/>
      <c r="N478" s="200"/>
      <c r="O478" s="200"/>
      <c r="P478" s="200"/>
      <c r="Q478" s="200"/>
      <c r="R478" s="200"/>
      <c r="S478" s="200"/>
      <c r="T478" s="201"/>
      <c r="AT478" s="202" t="s">
        <v>172</v>
      </c>
      <c r="AU478" s="202" t="s">
        <v>79</v>
      </c>
      <c r="AV478" s="11" t="s">
        <v>79</v>
      </c>
      <c r="AW478" s="11" t="s">
        <v>32</v>
      </c>
      <c r="AX478" s="11" t="s">
        <v>70</v>
      </c>
      <c r="AY478" s="202" t="s">
        <v>115</v>
      </c>
    </row>
    <row r="479" spans="2:65" s="11" customFormat="1" ht="11.25">
      <c r="B479" s="192"/>
      <c r="C479" s="193"/>
      <c r="D479" s="186" t="s">
        <v>172</v>
      </c>
      <c r="E479" s="194" t="s">
        <v>1</v>
      </c>
      <c r="F479" s="195" t="s">
        <v>338</v>
      </c>
      <c r="G479" s="193"/>
      <c r="H479" s="196">
        <v>-0.2</v>
      </c>
      <c r="I479" s="197"/>
      <c r="J479" s="193"/>
      <c r="K479" s="193"/>
      <c r="L479" s="198"/>
      <c r="M479" s="199"/>
      <c r="N479" s="200"/>
      <c r="O479" s="200"/>
      <c r="P479" s="200"/>
      <c r="Q479" s="200"/>
      <c r="R479" s="200"/>
      <c r="S479" s="200"/>
      <c r="T479" s="201"/>
      <c r="AT479" s="202" t="s">
        <v>172</v>
      </c>
      <c r="AU479" s="202" t="s">
        <v>79</v>
      </c>
      <c r="AV479" s="11" t="s">
        <v>79</v>
      </c>
      <c r="AW479" s="11" t="s">
        <v>32</v>
      </c>
      <c r="AX479" s="11" t="s">
        <v>70</v>
      </c>
      <c r="AY479" s="202" t="s">
        <v>115</v>
      </c>
    </row>
    <row r="480" spans="2:65" s="11" customFormat="1" ht="11.25">
      <c r="B480" s="192"/>
      <c r="C480" s="193"/>
      <c r="D480" s="186" t="s">
        <v>172</v>
      </c>
      <c r="E480" s="194" t="s">
        <v>1</v>
      </c>
      <c r="F480" s="195" t="s">
        <v>339</v>
      </c>
      <c r="G480" s="193"/>
      <c r="H480" s="196">
        <v>-0.15</v>
      </c>
      <c r="I480" s="197"/>
      <c r="J480" s="193"/>
      <c r="K480" s="193"/>
      <c r="L480" s="198"/>
      <c r="M480" s="199"/>
      <c r="N480" s="200"/>
      <c r="O480" s="200"/>
      <c r="P480" s="200"/>
      <c r="Q480" s="200"/>
      <c r="R480" s="200"/>
      <c r="S480" s="200"/>
      <c r="T480" s="201"/>
      <c r="AT480" s="202" t="s">
        <v>172</v>
      </c>
      <c r="AU480" s="202" t="s">
        <v>79</v>
      </c>
      <c r="AV480" s="11" t="s">
        <v>79</v>
      </c>
      <c r="AW480" s="11" t="s">
        <v>32</v>
      </c>
      <c r="AX480" s="11" t="s">
        <v>70</v>
      </c>
      <c r="AY480" s="202" t="s">
        <v>115</v>
      </c>
    </row>
    <row r="481" spans="2:51" s="11" customFormat="1" ht="11.25">
      <c r="B481" s="192"/>
      <c r="C481" s="193"/>
      <c r="D481" s="186" t="s">
        <v>172</v>
      </c>
      <c r="E481" s="194" t="s">
        <v>1</v>
      </c>
      <c r="F481" s="195" t="s">
        <v>340</v>
      </c>
      <c r="G481" s="193"/>
      <c r="H481" s="196">
        <v>-0.42</v>
      </c>
      <c r="I481" s="197"/>
      <c r="J481" s="193"/>
      <c r="K481" s="193"/>
      <c r="L481" s="198"/>
      <c r="M481" s="199"/>
      <c r="N481" s="200"/>
      <c r="O481" s="200"/>
      <c r="P481" s="200"/>
      <c r="Q481" s="200"/>
      <c r="R481" s="200"/>
      <c r="S481" s="200"/>
      <c r="T481" s="201"/>
      <c r="AT481" s="202" t="s">
        <v>172</v>
      </c>
      <c r="AU481" s="202" t="s">
        <v>79</v>
      </c>
      <c r="AV481" s="11" t="s">
        <v>79</v>
      </c>
      <c r="AW481" s="11" t="s">
        <v>32</v>
      </c>
      <c r="AX481" s="11" t="s">
        <v>70</v>
      </c>
      <c r="AY481" s="202" t="s">
        <v>115</v>
      </c>
    </row>
    <row r="482" spans="2:51" s="11" customFormat="1" ht="11.25">
      <c r="B482" s="192"/>
      <c r="C482" s="193"/>
      <c r="D482" s="186" t="s">
        <v>172</v>
      </c>
      <c r="E482" s="194" t="s">
        <v>1</v>
      </c>
      <c r="F482" s="195" t="s">
        <v>337</v>
      </c>
      <c r="G482" s="193"/>
      <c r="H482" s="196">
        <v>-0.36</v>
      </c>
      <c r="I482" s="197"/>
      <c r="J482" s="193"/>
      <c r="K482" s="193"/>
      <c r="L482" s="198"/>
      <c r="M482" s="199"/>
      <c r="N482" s="200"/>
      <c r="O482" s="200"/>
      <c r="P482" s="200"/>
      <c r="Q482" s="200"/>
      <c r="R482" s="200"/>
      <c r="S482" s="200"/>
      <c r="T482" s="201"/>
      <c r="AT482" s="202" t="s">
        <v>172</v>
      </c>
      <c r="AU482" s="202" t="s">
        <v>79</v>
      </c>
      <c r="AV482" s="11" t="s">
        <v>79</v>
      </c>
      <c r="AW482" s="11" t="s">
        <v>32</v>
      </c>
      <c r="AX482" s="11" t="s">
        <v>70</v>
      </c>
      <c r="AY482" s="202" t="s">
        <v>115</v>
      </c>
    </row>
    <row r="483" spans="2:51" s="11" customFormat="1" ht="11.25">
      <c r="B483" s="192"/>
      <c r="C483" s="193"/>
      <c r="D483" s="186" t="s">
        <v>172</v>
      </c>
      <c r="E483" s="194" t="s">
        <v>1</v>
      </c>
      <c r="F483" s="195" t="s">
        <v>660</v>
      </c>
      <c r="G483" s="193"/>
      <c r="H483" s="196">
        <v>21.475000000000001</v>
      </c>
      <c r="I483" s="197"/>
      <c r="J483" s="193"/>
      <c r="K483" s="193"/>
      <c r="L483" s="198"/>
      <c r="M483" s="199"/>
      <c r="N483" s="200"/>
      <c r="O483" s="200"/>
      <c r="P483" s="200"/>
      <c r="Q483" s="200"/>
      <c r="R483" s="200"/>
      <c r="S483" s="200"/>
      <c r="T483" s="201"/>
      <c r="AT483" s="202" t="s">
        <v>172</v>
      </c>
      <c r="AU483" s="202" t="s">
        <v>79</v>
      </c>
      <c r="AV483" s="11" t="s">
        <v>79</v>
      </c>
      <c r="AW483" s="11" t="s">
        <v>32</v>
      </c>
      <c r="AX483" s="11" t="s">
        <v>70</v>
      </c>
      <c r="AY483" s="202" t="s">
        <v>115</v>
      </c>
    </row>
    <row r="484" spans="2:51" s="11" customFormat="1" ht="11.25">
      <c r="B484" s="192"/>
      <c r="C484" s="193"/>
      <c r="D484" s="186" t="s">
        <v>172</v>
      </c>
      <c r="E484" s="194" t="s">
        <v>1</v>
      </c>
      <c r="F484" s="195" t="s">
        <v>661</v>
      </c>
      <c r="G484" s="193"/>
      <c r="H484" s="196">
        <v>-0.36399999999999999</v>
      </c>
      <c r="I484" s="197"/>
      <c r="J484" s="193"/>
      <c r="K484" s="193"/>
      <c r="L484" s="198"/>
      <c r="M484" s="199"/>
      <c r="N484" s="200"/>
      <c r="O484" s="200"/>
      <c r="P484" s="200"/>
      <c r="Q484" s="200"/>
      <c r="R484" s="200"/>
      <c r="S484" s="200"/>
      <c r="T484" s="201"/>
      <c r="AT484" s="202" t="s">
        <v>172</v>
      </c>
      <c r="AU484" s="202" t="s">
        <v>79</v>
      </c>
      <c r="AV484" s="11" t="s">
        <v>79</v>
      </c>
      <c r="AW484" s="11" t="s">
        <v>32</v>
      </c>
      <c r="AX484" s="11" t="s">
        <v>70</v>
      </c>
      <c r="AY484" s="202" t="s">
        <v>115</v>
      </c>
    </row>
    <row r="485" spans="2:51" s="11" customFormat="1" ht="11.25">
      <c r="B485" s="192"/>
      <c r="C485" s="193"/>
      <c r="D485" s="186" t="s">
        <v>172</v>
      </c>
      <c r="E485" s="194" t="s">
        <v>1</v>
      </c>
      <c r="F485" s="195" t="s">
        <v>351</v>
      </c>
      <c r="G485" s="193"/>
      <c r="H485" s="196">
        <v>-0.35799999999999998</v>
      </c>
      <c r="I485" s="197"/>
      <c r="J485" s="193"/>
      <c r="K485" s="193"/>
      <c r="L485" s="198"/>
      <c r="M485" s="199"/>
      <c r="N485" s="200"/>
      <c r="O485" s="200"/>
      <c r="P485" s="200"/>
      <c r="Q485" s="200"/>
      <c r="R485" s="200"/>
      <c r="S485" s="200"/>
      <c r="T485" s="201"/>
      <c r="AT485" s="202" t="s">
        <v>172</v>
      </c>
      <c r="AU485" s="202" t="s">
        <v>79</v>
      </c>
      <c r="AV485" s="11" t="s">
        <v>79</v>
      </c>
      <c r="AW485" s="11" t="s">
        <v>32</v>
      </c>
      <c r="AX485" s="11" t="s">
        <v>70</v>
      </c>
      <c r="AY485" s="202" t="s">
        <v>115</v>
      </c>
    </row>
    <row r="486" spans="2:51" s="11" customFormat="1" ht="11.25">
      <c r="B486" s="192"/>
      <c r="C486" s="193"/>
      <c r="D486" s="186" t="s">
        <v>172</v>
      </c>
      <c r="E486" s="194" t="s">
        <v>1</v>
      </c>
      <c r="F486" s="195" t="s">
        <v>662</v>
      </c>
      <c r="G486" s="193"/>
      <c r="H486" s="196">
        <v>-2.1999999999999999E-2</v>
      </c>
      <c r="I486" s="197"/>
      <c r="J486" s="193"/>
      <c r="K486" s="193"/>
      <c r="L486" s="198"/>
      <c r="M486" s="199"/>
      <c r="N486" s="200"/>
      <c r="O486" s="200"/>
      <c r="P486" s="200"/>
      <c r="Q486" s="200"/>
      <c r="R486" s="200"/>
      <c r="S486" s="200"/>
      <c r="T486" s="201"/>
      <c r="AT486" s="202" t="s">
        <v>172</v>
      </c>
      <c r="AU486" s="202" t="s">
        <v>79</v>
      </c>
      <c r="AV486" s="11" t="s">
        <v>79</v>
      </c>
      <c r="AW486" s="11" t="s">
        <v>32</v>
      </c>
      <c r="AX486" s="11" t="s">
        <v>70</v>
      </c>
      <c r="AY486" s="202" t="s">
        <v>115</v>
      </c>
    </row>
    <row r="487" spans="2:51" s="11" customFormat="1" ht="11.25">
      <c r="B487" s="192"/>
      <c r="C487" s="193"/>
      <c r="D487" s="186" t="s">
        <v>172</v>
      </c>
      <c r="E487" s="194" t="s">
        <v>1</v>
      </c>
      <c r="F487" s="195" t="s">
        <v>663</v>
      </c>
      <c r="G487" s="193"/>
      <c r="H487" s="196">
        <v>20.082999999999998</v>
      </c>
      <c r="I487" s="197"/>
      <c r="J487" s="193"/>
      <c r="K487" s="193"/>
      <c r="L487" s="198"/>
      <c r="M487" s="199"/>
      <c r="N487" s="200"/>
      <c r="O487" s="200"/>
      <c r="P487" s="200"/>
      <c r="Q487" s="200"/>
      <c r="R487" s="200"/>
      <c r="S487" s="200"/>
      <c r="T487" s="201"/>
      <c r="AT487" s="202" t="s">
        <v>172</v>
      </c>
      <c r="AU487" s="202" t="s">
        <v>79</v>
      </c>
      <c r="AV487" s="11" t="s">
        <v>79</v>
      </c>
      <c r="AW487" s="11" t="s">
        <v>32</v>
      </c>
      <c r="AX487" s="11" t="s">
        <v>70</v>
      </c>
      <c r="AY487" s="202" t="s">
        <v>115</v>
      </c>
    </row>
    <row r="488" spans="2:51" s="11" customFormat="1" ht="11.25">
      <c r="B488" s="192"/>
      <c r="C488" s="193"/>
      <c r="D488" s="186" t="s">
        <v>172</v>
      </c>
      <c r="E488" s="194" t="s">
        <v>1</v>
      </c>
      <c r="F488" s="195" t="s">
        <v>664</v>
      </c>
      <c r="G488" s="193"/>
      <c r="H488" s="196">
        <v>-3.4000000000000002E-2</v>
      </c>
      <c r="I488" s="197"/>
      <c r="J488" s="193"/>
      <c r="K488" s="193"/>
      <c r="L488" s="198"/>
      <c r="M488" s="199"/>
      <c r="N488" s="200"/>
      <c r="O488" s="200"/>
      <c r="P488" s="200"/>
      <c r="Q488" s="200"/>
      <c r="R488" s="200"/>
      <c r="S488" s="200"/>
      <c r="T488" s="201"/>
      <c r="AT488" s="202" t="s">
        <v>172</v>
      </c>
      <c r="AU488" s="202" t="s">
        <v>79</v>
      </c>
      <c r="AV488" s="11" t="s">
        <v>79</v>
      </c>
      <c r="AW488" s="11" t="s">
        <v>32</v>
      </c>
      <c r="AX488" s="11" t="s">
        <v>70</v>
      </c>
      <c r="AY488" s="202" t="s">
        <v>115</v>
      </c>
    </row>
    <row r="489" spans="2:51" s="11" customFormat="1" ht="11.25">
      <c r="B489" s="192"/>
      <c r="C489" s="193"/>
      <c r="D489" s="186" t="s">
        <v>172</v>
      </c>
      <c r="E489" s="194" t="s">
        <v>1</v>
      </c>
      <c r="F489" s="195" t="s">
        <v>338</v>
      </c>
      <c r="G489" s="193"/>
      <c r="H489" s="196">
        <v>-0.2</v>
      </c>
      <c r="I489" s="197"/>
      <c r="J489" s="193"/>
      <c r="K489" s="193"/>
      <c r="L489" s="198"/>
      <c r="M489" s="199"/>
      <c r="N489" s="200"/>
      <c r="O489" s="200"/>
      <c r="P489" s="200"/>
      <c r="Q489" s="200"/>
      <c r="R489" s="200"/>
      <c r="S489" s="200"/>
      <c r="T489" s="201"/>
      <c r="AT489" s="202" t="s">
        <v>172</v>
      </c>
      <c r="AU489" s="202" t="s">
        <v>79</v>
      </c>
      <c r="AV489" s="11" t="s">
        <v>79</v>
      </c>
      <c r="AW489" s="11" t="s">
        <v>32</v>
      </c>
      <c r="AX489" s="11" t="s">
        <v>70</v>
      </c>
      <c r="AY489" s="202" t="s">
        <v>115</v>
      </c>
    </row>
    <row r="490" spans="2:51" s="11" customFormat="1" ht="11.25">
      <c r="B490" s="192"/>
      <c r="C490" s="193"/>
      <c r="D490" s="186" t="s">
        <v>172</v>
      </c>
      <c r="E490" s="194" t="s">
        <v>1</v>
      </c>
      <c r="F490" s="195" t="s">
        <v>665</v>
      </c>
      <c r="G490" s="193"/>
      <c r="H490" s="196">
        <v>-3.5999999999999997E-2</v>
      </c>
      <c r="I490" s="197"/>
      <c r="J490" s="193"/>
      <c r="K490" s="193"/>
      <c r="L490" s="198"/>
      <c r="M490" s="199"/>
      <c r="N490" s="200"/>
      <c r="O490" s="200"/>
      <c r="P490" s="200"/>
      <c r="Q490" s="200"/>
      <c r="R490" s="200"/>
      <c r="S490" s="200"/>
      <c r="T490" s="201"/>
      <c r="AT490" s="202" t="s">
        <v>172</v>
      </c>
      <c r="AU490" s="202" t="s">
        <v>79</v>
      </c>
      <c r="AV490" s="11" t="s">
        <v>79</v>
      </c>
      <c r="AW490" s="11" t="s">
        <v>32</v>
      </c>
      <c r="AX490" s="11" t="s">
        <v>70</v>
      </c>
      <c r="AY490" s="202" t="s">
        <v>115</v>
      </c>
    </row>
    <row r="491" spans="2:51" s="11" customFormat="1" ht="11.25">
      <c r="B491" s="192"/>
      <c r="C491" s="193"/>
      <c r="D491" s="186" t="s">
        <v>172</v>
      </c>
      <c r="E491" s="194" t="s">
        <v>1</v>
      </c>
      <c r="F491" s="195" t="s">
        <v>823</v>
      </c>
      <c r="G491" s="193"/>
      <c r="H491" s="196">
        <v>9.6300000000000008</v>
      </c>
      <c r="I491" s="197"/>
      <c r="J491" s="193"/>
      <c r="K491" s="193"/>
      <c r="L491" s="198"/>
      <c r="M491" s="199"/>
      <c r="N491" s="200"/>
      <c r="O491" s="200"/>
      <c r="P491" s="200"/>
      <c r="Q491" s="200"/>
      <c r="R491" s="200"/>
      <c r="S491" s="200"/>
      <c r="T491" s="201"/>
      <c r="AT491" s="202" t="s">
        <v>172</v>
      </c>
      <c r="AU491" s="202" t="s">
        <v>79</v>
      </c>
      <c r="AV491" s="11" t="s">
        <v>79</v>
      </c>
      <c r="AW491" s="11" t="s">
        <v>32</v>
      </c>
      <c r="AX491" s="11" t="s">
        <v>70</v>
      </c>
      <c r="AY491" s="202" t="s">
        <v>115</v>
      </c>
    </row>
    <row r="492" spans="2:51" s="11" customFormat="1" ht="11.25">
      <c r="B492" s="192"/>
      <c r="C492" s="193"/>
      <c r="D492" s="186" t="s">
        <v>172</v>
      </c>
      <c r="E492" s="194" t="s">
        <v>1</v>
      </c>
      <c r="F492" s="195" t="s">
        <v>824</v>
      </c>
      <c r="G492" s="193"/>
      <c r="H492" s="196">
        <v>3.206</v>
      </c>
      <c r="I492" s="197"/>
      <c r="J492" s="193"/>
      <c r="K492" s="193"/>
      <c r="L492" s="198"/>
      <c r="M492" s="199"/>
      <c r="N492" s="200"/>
      <c r="O492" s="200"/>
      <c r="P492" s="200"/>
      <c r="Q492" s="200"/>
      <c r="R492" s="200"/>
      <c r="S492" s="200"/>
      <c r="T492" s="201"/>
      <c r="AT492" s="202" t="s">
        <v>172</v>
      </c>
      <c r="AU492" s="202" t="s">
        <v>79</v>
      </c>
      <c r="AV492" s="11" t="s">
        <v>79</v>
      </c>
      <c r="AW492" s="11" t="s">
        <v>32</v>
      </c>
      <c r="AX492" s="11" t="s">
        <v>70</v>
      </c>
      <c r="AY492" s="202" t="s">
        <v>115</v>
      </c>
    </row>
    <row r="493" spans="2:51" s="11" customFormat="1" ht="11.25">
      <c r="B493" s="192"/>
      <c r="C493" s="193"/>
      <c r="D493" s="186" t="s">
        <v>172</v>
      </c>
      <c r="E493" s="194" t="s">
        <v>1</v>
      </c>
      <c r="F493" s="195" t="s">
        <v>825</v>
      </c>
      <c r="G493" s="193"/>
      <c r="H493" s="196">
        <v>1.17</v>
      </c>
      <c r="I493" s="197"/>
      <c r="J493" s="193"/>
      <c r="K493" s="193"/>
      <c r="L493" s="198"/>
      <c r="M493" s="199"/>
      <c r="N493" s="200"/>
      <c r="O493" s="200"/>
      <c r="P493" s="200"/>
      <c r="Q493" s="200"/>
      <c r="R493" s="200"/>
      <c r="S493" s="200"/>
      <c r="T493" s="201"/>
      <c r="AT493" s="202" t="s">
        <v>172</v>
      </c>
      <c r="AU493" s="202" t="s">
        <v>79</v>
      </c>
      <c r="AV493" s="11" t="s">
        <v>79</v>
      </c>
      <c r="AW493" s="11" t="s">
        <v>32</v>
      </c>
      <c r="AX493" s="11" t="s">
        <v>70</v>
      </c>
      <c r="AY493" s="202" t="s">
        <v>115</v>
      </c>
    </row>
    <row r="494" spans="2:51" s="11" customFormat="1" ht="11.25">
      <c r="B494" s="192"/>
      <c r="C494" s="193"/>
      <c r="D494" s="186" t="s">
        <v>172</v>
      </c>
      <c r="E494" s="194" t="s">
        <v>1</v>
      </c>
      <c r="F494" s="195" t="s">
        <v>826</v>
      </c>
      <c r="G494" s="193"/>
      <c r="H494" s="196">
        <v>0.40500000000000003</v>
      </c>
      <c r="I494" s="197"/>
      <c r="J494" s="193"/>
      <c r="K494" s="193"/>
      <c r="L494" s="198"/>
      <c r="M494" s="199"/>
      <c r="N494" s="200"/>
      <c r="O494" s="200"/>
      <c r="P494" s="200"/>
      <c r="Q494" s="200"/>
      <c r="R494" s="200"/>
      <c r="S494" s="200"/>
      <c r="T494" s="201"/>
      <c r="AT494" s="202" t="s">
        <v>172</v>
      </c>
      <c r="AU494" s="202" t="s">
        <v>79</v>
      </c>
      <c r="AV494" s="11" t="s">
        <v>79</v>
      </c>
      <c r="AW494" s="11" t="s">
        <v>32</v>
      </c>
      <c r="AX494" s="11" t="s">
        <v>70</v>
      </c>
      <c r="AY494" s="202" t="s">
        <v>115</v>
      </c>
    </row>
    <row r="495" spans="2:51" s="11" customFormat="1" ht="11.25">
      <c r="B495" s="192"/>
      <c r="C495" s="193"/>
      <c r="D495" s="186" t="s">
        <v>172</v>
      </c>
      <c r="E495" s="194" t="s">
        <v>1</v>
      </c>
      <c r="F495" s="195" t="s">
        <v>827</v>
      </c>
      <c r="G495" s="193"/>
      <c r="H495" s="196">
        <v>1.631</v>
      </c>
      <c r="I495" s="197"/>
      <c r="J495" s="193"/>
      <c r="K495" s="193"/>
      <c r="L495" s="198"/>
      <c r="M495" s="199"/>
      <c r="N495" s="200"/>
      <c r="O495" s="200"/>
      <c r="P495" s="200"/>
      <c r="Q495" s="200"/>
      <c r="R495" s="200"/>
      <c r="S495" s="200"/>
      <c r="T495" s="201"/>
      <c r="AT495" s="202" t="s">
        <v>172</v>
      </c>
      <c r="AU495" s="202" t="s">
        <v>79</v>
      </c>
      <c r="AV495" s="11" t="s">
        <v>79</v>
      </c>
      <c r="AW495" s="11" t="s">
        <v>32</v>
      </c>
      <c r="AX495" s="11" t="s">
        <v>70</v>
      </c>
      <c r="AY495" s="202" t="s">
        <v>115</v>
      </c>
    </row>
    <row r="496" spans="2:51" s="11" customFormat="1" ht="11.25">
      <c r="B496" s="192"/>
      <c r="C496" s="193"/>
      <c r="D496" s="186" t="s">
        <v>172</v>
      </c>
      <c r="E496" s="194" t="s">
        <v>1</v>
      </c>
      <c r="F496" s="195" t="s">
        <v>827</v>
      </c>
      <c r="G496" s="193"/>
      <c r="H496" s="196">
        <v>1.631</v>
      </c>
      <c r="I496" s="197"/>
      <c r="J496" s="193"/>
      <c r="K496" s="193"/>
      <c r="L496" s="198"/>
      <c r="M496" s="199"/>
      <c r="N496" s="200"/>
      <c r="O496" s="200"/>
      <c r="P496" s="200"/>
      <c r="Q496" s="200"/>
      <c r="R496" s="200"/>
      <c r="S496" s="200"/>
      <c r="T496" s="201"/>
      <c r="AT496" s="202" t="s">
        <v>172</v>
      </c>
      <c r="AU496" s="202" t="s">
        <v>79</v>
      </c>
      <c r="AV496" s="11" t="s">
        <v>79</v>
      </c>
      <c r="AW496" s="11" t="s">
        <v>32</v>
      </c>
      <c r="AX496" s="11" t="s">
        <v>70</v>
      </c>
      <c r="AY496" s="202" t="s">
        <v>115</v>
      </c>
    </row>
    <row r="497" spans="2:51" s="14" customFormat="1" ht="11.25">
      <c r="B497" s="224"/>
      <c r="C497" s="225"/>
      <c r="D497" s="186" t="s">
        <v>172</v>
      </c>
      <c r="E497" s="226" t="s">
        <v>1</v>
      </c>
      <c r="F497" s="227" t="s">
        <v>230</v>
      </c>
      <c r="G497" s="225"/>
      <c r="H497" s="228">
        <v>141.91200000000001</v>
      </c>
      <c r="I497" s="229"/>
      <c r="J497" s="225"/>
      <c r="K497" s="225"/>
      <c r="L497" s="230"/>
      <c r="M497" s="231"/>
      <c r="N497" s="232"/>
      <c r="O497" s="232"/>
      <c r="P497" s="232"/>
      <c r="Q497" s="232"/>
      <c r="R497" s="232"/>
      <c r="S497" s="232"/>
      <c r="T497" s="233"/>
      <c r="AT497" s="234" t="s">
        <v>172</v>
      </c>
      <c r="AU497" s="234" t="s">
        <v>79</v>
      </c>
      <c r="AV497" s="14" t="s">
        <v>132</v>
      </c>
      <c r="AW497" s="14" t="s">
        <v>32</v>
      </c>
      <c r="AX497" s="14" t="s">
        <v>70</v>
      </c>
      <c r="AY497" s="234" t="s">
        <v>115</v>
      </c>
    </row>
    <row r="498" spans="2:51" s="12" customFormat="1" ht="11.25">
      <c r="B498" s="203"/>
      <c r="C498" s="204"/>
      <c r="D498" s="186" t="s">
        <v>172</v>
      </c>
      <c r="E498" s="205" t="s">
        <v>1</v>
      </c>
      <c r="F498" s="206" t="s">
        <v>828</v>
      </c>
      <c r="G498" s="204"/>
      <c r="H498" s="205" t="s">
        <v>1</v>
      </c>
      <c r="I498" s="207"/>
      <c r="J498" s="204"/>
      <c r="K498" s="204"/>
      <c r="L498" s="208"/>
      <c r="M498" s="209"/>
      <c r="N498" s="210"/>
      <c r="O498" s="210"/>
      <c r="P498" s="210"/>
      <c r="Q498" s="210"/>
      <c r="R498" s="210"/>
      <c r="S498" s="210"/>
      <c r="T498" s="211"/>
      <c r="AT498" s="212" t="s">
        <v>172</v>
      </c>
      <c r="AU498" s="212" t="s">
        <v>79</v>
      </c>
      <c r="AV498" s="12" t="s">
        <v>77</v>
      </c>
      <c r="AW498" s="12" t="s">
        <v>32</v>
      </c>
      <c r="AX498" s="12" t="s">
        <v>70</v>
      </c>
      <c r="AY498" s="212" t="s">
        <v>115</v>
      </c>
    </row>
    <row r="499" spans="2:51" s="11" customFormat="1" ht="11.25">
      <c r="B499" s="192"/>
      <c r="C499" s="193"/>
      <c r="D499" s="186" t="s">
        <v>172</v>
      </c>
      <c r="E499" s="194" t="s">
        <v>1</v>
      </c>
      <c r="F499" s="195" t="s">
        <v>829</v>
      </c>
      <c r="G499" s="193"/>
      <c r="H499" s="196">
        <v>32.22</v>
      </c>
      <c r="I499" s="197"/>
      <c r="J499" s="193"/>
      <c r="K499" s="193"/>
      <c r="L499" s="198"/>
      <c r="M499" s="199"/>
      <c r="N499" s="200"/>
      <c r="O499" s="200"/>
      <c r="P499" s="200"/>
      <c r="Q499" s="200"/>
      <c r="R499" s="200"/>
      <c r="S499" s="200"/>
      <c r="T499" s="201"/>
      <c r="AT499" s="202" t="s">
        <v>172</v>
      </c>
      <c r="AU499" s="202" t="s">
        <v>79</v>
      </c>
      <c r="AV499" s="11" t="s">
        <v>79</v>
      </c>
      <c r="AW499" s="11" t="s">
        <v>32</v>
      </c>
      <c r="AX499" s="11" t="s">
        <v>70</v>
      </c>
      <c r="AY499" s="202" t="s">
        <v>115</v>
      </c>
    </row>
    <row r="500" spans="2:51" s="11" customFormat="1" ht="11.25">
      <c r="B500" s="192"/>
      <c r="C500" s="193"/>
      <c r="D500" s="186" t="s">
        <v>172</v>
      </c>
      <c r="E500" s="194" t="s">
        <v>1</v>
      </c>
      <c r="F500" s="195" t="s">
        <v>830</v>
      </c>
      <c r="G500" s="193"/>
      <c r="H500" s="196">
        <v>-0.45</v>
      </c>
      <c r="I500" s="197"/>
      <c r="J500" s="193"/>
      <c r="K500" s="193"/>
      <c r="L500" s="198"/>
      <c r="M500" s="199"/>
      <c r="N500" s="200"/>
      <c r="O500" s="200"/>
      <c r="P500" s="200"/>
      <c r="Q500" s="200"/>
      <c r="R500" s="200"/>
      <c r="S500" s="200"/>
      <c r="T500" s="201"/>
      <c r="AT500" s="202" t="s">
        <v>172</v>
      </c>
      <c r="AU500" s="202" t="s">
        <v>79</v>
      </c>
      <c r="AV500" s="11" t="s">
        <v>79</v>
      </c>
      <c r="AW500" s="11" t="s">
        <v>32</v>
      </c>
      <c r="AX500" s="11" t="s">
        <v>70</v>
      </c>
      <c r="AY500" s="202" t="s">
        <v>115</v>
      </c>
    </row>
    <row r="501" spans="2:51" s="11" customFormat="1" ht="11.25">
      <c r="B501" s="192"/>
      <c r="C501" s="193"/>
      <c r="D501" s="186" t="s">
        <v>172</v>
      </c>
      <c r="E501" s="194" t="s">
        <v>1</v>
      </c>
      <c r="F501" s="195" t="s">
        <v>830</v>
      </c>
      <c r="G501" s="193"/>
      <c r="H501" s="196">
        <v>-0.45</v>
      </c>
      <c r="I501" s="197"/>
      <c r="J501" s="193"/>
      <c r="K501" s="193"/>
      <c r="L501" s="198"/>
      <c r="M501" s="199"/>
      <c r="N501" s="200"/>
      <c r="O501" s="200"/>
      <c r="P501" s="200"/>
      <c r="Q501" s="200"/>
      <c r="R501" s="200"/>
      <c r="S501" s="200"/>
      <c r="T501" s="201"/>
      <c r="AT501" s="202" t="s">
        <v>172</v>
      </c>
      <c r="AU501" s="202" t="s">
        <v>79</v>
      </c>
      <c r="AV501" s="11" t="s">
        <v>79</v>
      </c>
      <c r="AW501" s="11" t="s">
        <v>32</v>
      </c>
      <c r="AX501" s="11" t="s">
        <v>70</v>
      </c>
      <c r="AY501" s="202" t="s">
        <v>115</v>
      </c>
    </row>
    <row r="502" spans="2:51" s="11" customFormat="1" ht="11.25">
      <c r="B502" s="192"/>
      <c r="C502" s="193"/>
      <c r="D502" s="186" t="s">
        <v>172</v>
      </c>
      <c r="E502" s="194" t="s">
        <v>1</v>
      </c>
      <c r="F502" s="195" t="s">
        <v>831</v>
      </c>
      <c r="G502" s="193"/>
      <c r="H502" s="196">
        <v>46.53</v>
      </c>
      <c r="I502" s="197"/>
      <c r="J502" s="193"/>
      <c r="K502" s="193"/>
      <c r="L502" s="198"/>
      <c r="M502" s="199"/>
      <c r="N502" s="200"/>
      <c r="O502" s="200"/>
      <c r="P502" s="200"/>
      <c r="Q502" s="200"/>
      <c r="R502" s="200"/>
      <c r="S502" s="200"/>
      <c r="T502" s="201"/>
      <c r="AT502" s="202" t="s">
        <v>172</v>
      </c>
      <c r="AU502" s="202" t="s">
        <v>79</v>
      </c>
      <c r="AV502" s="11" t="s">
        <v>79</v>
      </c>
      <c r="AW502" s="11" t="s">
        <v>32</v>
      </c>
      <c r="AX502" s="11" t="s">
        <v>70</v>
      </c>
      <c r="AY502" s="202" t="s">
        <v>115</v>
      </c>
    </row>
    <row r="503" spans="2:51" s="11" customFormat="1" ht="11.25">
      <c r="B503" s="192"/>
      <c r="C503" s="193"/>
      <c r="D503" s="186" t="s">
        <v>172</v>
      </c>
      <c r="E503" s="194" t="s">
        <v>1</v>
      </c>
      <c r="F503" s="195" t="s">
        <v>832</v>
      </c>
      <c r="G503" s="193"/>
      <c r="H503" s="196">
        <v>-22.372</v>
      </c>
      <c r="I503" s="197"/>
      <c r="J503" s="193"/>
      <c r="K503" s="193"/>
      <c r="L503" s="198"/>
      <c r="M503" s="199"/>
      <c r="N503" s="200"/>
      <c r="O503" s="200"/>
      <c r="P503" s="200"/>
      <c r="Q503" s="200"/>
      <c r="R503" s="200"/>
      <c r="S503" s="200"/>
      <c r="T503" s="201"/>
      <c r="AT503" s="202" t="s">
        <v>172</v>
      </c>
      <c r="AU503" s="202" t="s">
        <v>79</v>
      </c>
      <c r="AV503" s="11" t="s">
        <v>79</v>
      </c>
      <c r="AW503" s="11" t="s">
        <v>32</v>
      </c>
      <c r="AX503" s="11" t="s">
        <v>70</v>
      </c>
      <c r="AY503" s="202" t="s">
        <v>115</v>
      </c>
    </row>
    <row r="504" spans="2:51" s="11" customFormat="1" ht="11.25">
      <c r="B504" s="192"/>
      <c r="C504" s="193"/>
      <c r="D504" s="186" t="s">
        <v>172</v>
      </c>
      <c r="E504" s="194" t="s">
        <v>1</v>
      </c>
      <c r="F504" s="195" t="s">
        <v>833</v>
      </c>
      <c r="G504" s="193"/>
      <c r="H504" s="196">
        <v>1.4159999999999999</v>
      </c>
      <c r="I504" s="197"/>
      <c r="J504" s="193"/>
      <c r="K504" s="193"/>
      <c r="L504" s="198"/>
      <c r="M504" s="199"/>
      <c r="N504" s="200"/>
      <c r="O504" s="200"/>
      <c r="P504" s="200"/>
      <c r="Q504" s="200"/>
      <c r="R504" s="200"/>
      <c r="S504" s="200"/>
      <c r="T504" s="201"/>
      <c r="AT504" s="202" t="s">
        <v>172</v>
      </c>
      <c r="AU504" s="202" t="s">
        <v>79</v>
      </c>
      <c r="AV504" s="11" t="s">
        <v>79</v>
      </c>
      <c r="AW504" s="11" t="s">
        <v>32</v>
      </c>
      <c r="AX504" s="11" t="s">
        <v>70</v>
      </c>
      <c r="AY504" s="202" t="s">
        <v>115</v>
      </c>
    </row>
    <row r="505" spans="2:51" s="11" customFormat="1" ht="11.25">
      <c r="B505" s="192"/>
      <c r="C505" s="193"/>
      <c r="D505" s="186" t="s">
        <v>172</v>
      </c>
      <c r="E505" s="194" t="s">
        <v>1</v>
      </c>
      <c r="F505" s="195" t="s">
        <v>834</v>
      </c>
      <c r="G505" s="193"/>
      <c r="H505" s="196">
        <v>-0.67500000000000004</v>
      </c>
      <c r="I505" s="197"/>
      <c r="J505" s="193"/>
      <c r="K505" s="193"/>
      <c r="L505" s="198"/>
      <c r="M505" s="199"/>
      <c r="N505" s="200"/>
      <c r="O505" s="200"/>
      <c r="P505" s="200"/>
      <c r="Q505" s="200"/>
      <c r="R505" s="200"/>
      <c r="S505" s="200"/>
      <c r="T505" s="201"/>
      <c r="AT505" s="202" t="s">
        <v>172</v>
      </c>
      <c r="AU505" s="202" t="s">
        <v>79</v>
      </c>
      <c r="AV505" s="11" t="s">
        <v>79</v>
      </c>
      <c r="AW505" s="11" t="s">
        <v>32</v>
      </c>
      <c r="AX505" s="11" t="s">
        <v>70</v>
      </c>
      <c r="AY505" s="202" t="s">
        <v>115</v>
      </c>
    </row>
    <row r="506" spans="2:51" s="11" customFormat="1" ht="11.25">
      <c r="B506" s="192"/>
      <c r="C506" s="193"/>
      <c r="D506" s="186" t="s">
        <v>172</v>
      </c>
      <c r="E506" s="194" t="s">
        <v>1</v>
      </c>
      <c r="F506" s="195" t="s">
        <v>835</v>
      </c>
      <c r="G506" s="193"/>
      <c r="H506" s="196">
        <v>-0.13100000000000001</v>
      </c>
      <c r="I506" s="197"/>
      <c r="J506" s="193"/>
      <c r="K506" s="193"/>
      <c r="L506" s="198"/>
      <c r="M506" s="199"/>
      <c r="N506" s="200"/>
      <c r="O506" s="200"/>
      <c r="P506" s="200"/>
      <c r="Q506" s="200"/>
      <c r="R506" s="200"/>
      <c r="S506" s="200"/>
      <c r="T506" s="201"/>
      <c r="AT506" s="202" t="s">
        <v>172</v>
      </c>
      <c r="AU506" s="202" t="s">
        <v>79</v>
      </c>
      <c r="AV506" s="11" t="s">
        <v>79</v>
      </c>
      <c r="AW506" s="11" t="s">
        <v>32</v>
      </c>
      <c r="AX506" s="11" t="s">
        <v>70</v>
      </c>
      <c r="AY506" s="202" t="s">
        <v>115</v>
      </c>
    </row>
    <row r="507" spans="2:51" s="11" customFormat="1" ht="11.25">
      <c r="B507" s="192"/>
      <c r="C507" s="193"/>
      <c r="D507" s="186" t="s">
        <v>172</v>
      </c>
      <c r="E507" s="194" t="s">
        <v>1</v>
      </c>
      <c r="F507" s="195" t="s">
        <v>836</v>
      </c>
      <c r="G507" s="193"/>
      <c r="H507" s="196">
        <v>-0.13500000000000001</v>
      </c>
      <c r="I507" s="197"/>
      <c r="J507" s="193"/>
      <c r="K507" s="193"/>
      <c r="L507" s="198"/>
      <c r="M507" s="199"/>
      <c r="N507" s="200"/>
      <c r="O507" s="200"/>
      <c r="P507" s="200"/>
      <c r="Q507" s="200"/>
      <c r="R507" s="200"/>
      <c r="S507" s="200"/>
      <c r="T507" s="201"/>
      <c r="AT507" s="202" t="s">
        <v>172</v>
      </c>
      <c r="AU507" s="202" t="s">
        <v>79</v>
      </c>
      <c r="AV507" s="11" t="s">
        <v>79</v>
      </c>
      <c r="AW507" s="11" t="s">
        <v>32</v>
      </c>
      <c r="AX507" s="11" t="s">
        <v>70</v>
      </c>
      <c r="AY507" s="202" t="s">
        <v>115</v>
      </c>
    </row>
    <row r="508" spans="2:51" s="11" customFormat="1" ht="11.25">
      <c r="B508" s="192"/>
      <c r="C508" s="193"/>
      <c r="D508" s="186" t="s">
        <v>172</v>
      </c>
      <c r="E508" s="194" t="s">
        <v>1</v>
      </c>
      <c r="F508" s="195" t="s">
        <v>837</v>
      </c>
      <c r="G508" s="193"/>
      <c r="H508" s="196">
        <v>133.53100000000001</v>
      </c>
      <c r="I508" s="197"/>
      <c r="J508" s="193"/>
      <c r="K508" s="193"/>
      <c r="L508" s="198"/>
      <c r="M508" s="199"/>
      <c r="N508" s="200"/>
      <c r="O508" s="200"/>
      <c r="P508" s="200"/>
      <c r="Q508" s="200"/>
      <c r="R508" s="200"/>
      <c r="S508" s="200"/>
      <c r="T508" s="201"/>
      <c r="AT508" s="202" t="s">
        <v>172</v>
      </c>
      <c r="AU508" s="202" t="s">
        <v>79</v>
      </c>
      <c r="AV508" s="11" t="s">
        <v>79</v>
      </c>
      <c r="AW508" s="11" t="s">
        <v>32</v>
      </c>
      <c r="AX508" s="11" t="s">
        <v>70</v>
      </c>
      <c r="AY508" s="202" t="s">
        <v>115</v>
      </c>
    </row>
    <row r="509" spans="2:51" s="11" customFormat="1" ht="11.25">
      <c r="B509" s="192"/>
      <c r="C509" s="193"/>
      <c r="D509" s="186" t="s">
        <v>172</v>
      </c>
      <c r="E509" s="194" t="s">
        <v>1</v>
      </c>
      <c r="F509" s="195" t="s">
        <v>838</v>
      </c>
      <c r="G509" s="193"/>
      <c r="H509" s="196">
        <v>-9.4559999999999995</v>
      </c>
      <c r="I509" s="197"/>
      <c r="J509" s="193"/>
      <c r="K509" s="193"/>
      <c r="L509" s="198"/>
      <c r="M509" s="199"/>
      <c r="N509" s="200"/>
      <c r="O509" s="200"/>
      <c r="P509" s="200"/>
      <c r="Q509" s="200"/>
      <c r="R509" s="200"/>
      <c r="S509" s="200"/>
      <c r="T509" s="201"/>
      <c r="AT509" s="202" t="s">
        <v>172</v>
      </c>
      <c r="AU509" s="202" t="s">
        <v>79</v>
      </c>
      <c r="AV509" s="11" t="s">
        <v>79</v>
      </c>
      <c r="AW509" s="11" t="s">
        <v>32</v>
      </c>
      <c r="AX509" s="11" t="s">
        <v>70</v>
      </c>
      <c r="AY509" s="202" t="s">
        <v>115</v>
      </c>
    </row>
    <row r="510" spans="2:51" s="11" customFormat="1" ht="11.25">
      <c r="B510" s="192"/>
      <c r="C510" s="193"/>
      <c r="D510" s="186" t="s">
        <v>172</v>
      </c>
      <c r="E510" s="194" t="s">
        <v>1</v>
      </c>
      <c r="F510" s="195" t="s">
        <v>839</v>
      </c>
      <c r="G510" s="193"/>
      <c r="H510" s="196">
        <v>-1.17</v>
      </c>
      <c r="I510" s="197"/>
      <c r="J510" s="193"/>
      <c r="K510" s="193"/>
      <c r="L510" s="198"/>
      <c r="M510" s="199"/>
      <c r="N510" s="200"/>
      <c r="O510" s="200"/>
      <c r="P510" s="200"/>
      <c r="Q510" s="200"/>
      <c r="R510" s="200"/>
      <c r="S510" s="200"/>
      <c r="T510" s="201"/>
      <c r="AT510" s="202" t="s">
        <v>172</v>
      </c>
      <c r="AU510" s="202" t="s">
        <v>79</v>
      </c>
      <c r="AV510" s="11" t="s">
        <v>79</v>
      </c>
      <c r="AW510" s="11" t="s">
        <v>32</v>
      </c>
      <c r="AX510" s="11" t="s">
        <v>70</v>
      </c>
      <c r="AY510" s="202" t="s">
        <v>115</v>
      </c>
    </row>
    <row r="511" spans="2:51" s="11" customFormat="1" ht="11.25">
      <c r="B511" s="192"/>
      <c r="C511" s="193"/>
      <c r="D511" s="186" t="s">
        <v>172</v>
      </c>
      <c r="E511" s="194" t="s">
        <v>1</v>
      </c>
      <c r="F511" s="195" t="s">
        <v>840</v>
      </c>
      <c r="G511" s="193"/>
      <c r="H511" s="196">
        <v>-0.40500000000000003</v>
      </c>
      <c r="I511" s="197"/>
      <c r="J511" s="193"/>
      <c r="K511" s="193"/>
      <c r="L511" s="198"/>
      <c r="M511" s="199"/>
      <c r="N511" s="200"/>
      <c r="O511" s="200"/>
      <c r="P511" s="200"/>
      <c r="Q511" s="200"/>
      <c r="R511" s="200"/>
      <c r="S511" s="200"/>
      <c r="T511" s="201"/>
      <c r="AT511" s="202" t="s">
        <v>172</v>
      </c>
      <c r="AU511" s="202" t="s">
        <v>79</v>
      </c>
      <c r="AV511" s="11" t="s">
        <v>79</v>
      </c>
      <c r="AW511" s="11" t="s">
        <v>32</v>
      </c>
      <c r="AX511" s="11" t="s">
        <v>70</v>
      </c>
      <c r="AY511" s="202" t="s">
        <v>115</v>
      </c>
    </row>
    <row r="512" spans="2:51" s="11" customFormat="1" ht="11.25">
      <c r="B512" s="192"/>
      <c r="C512" s="193"/>
      <c r="D512" s="186" t="s">
        <v>172</v>
      </c>
      <c r="E512" s="194" t="s">
        <v>1</v>
      </c>
      <c r="F512" s="195" t="s">
        <v>841</v>
      </c>
      <c r="G512" s="193"/>
      <c r="H512" s="196">
        <v>-1.631</v>
      </c>
      <c r="I512" s="197"/>
      <c r="J512" s="193"/>
      <c r="K512" s="193"/>
      <c r="L512" s="198"/>
      <c r="M512" s="199"/>
      <c r="N512" s="200"/>
      <c r="O512" s="200"/>
      <c r="P512" s="200"/>
      <c r="Q512" s="200"/>
      <c r="R512" s="200"/>
      <c r="S512" s="200"/>
      <c r="T512" s="201"/>
      <c r="AT512" s="202" t="s">
        <v>172</v>
      </c>
      <c r="AU512" s="202" t="s">
        <v>79</v>
      </c>
      <c r="AV512" s="11" t="s">
        <v>79</v>
      </c>
      <c r="AW512" s="11" t="s">
        <v>32</v>
      </c>
      <c r="AX512" s="11" t="s">
        <v>70</v>
      </c>
      <c r="AY512" s="202" t="s">
        <v>115</v>
      </c>
    </row>
    <row r="513" spans="2:65" s="11" customFormat="1" ht="11.25">
      <c r="B513" s="192"/>
      <c r="C513" s="193"/>
      <c r="D513" s="186" t="s">
        <v>172</v>
      </c>
      <c r="E513" s="194" t="s">
        <v>1</v>
      </c>
      <c r="F513" s="195" t="s">
        <v>841</v>
      </c>
      <c r="G513" s="193"/>
      <c r="H513" s="196">
        <v>-1.631</v>
      </c>
      <c r="I513" s="197"/>
      <c r="J513" s="193"/>
      <c r="K513" s="193"/>
      <c r="L513" s="198"/>
      <c r="M513" s="199"/>
      <c r="N513" s="200"/>
      <c r="O513" s="200"/>
      <c r="P513" s="200"/>
      <c r="Q513" s="200"/>
      <c r="R513" s="200"/>
      <c r="S513" s="200"/>
      <c r="T513" s="201"/>
      <c r="AT513" s="202" t="s">
        <v>172</v>
      </c>
      <c r="AU513" s="202" t="s">
        <v>79</v>
      </c>
      <c r="AV513" s="11" t="s">
        <v>79</v>
      </c>
      <c r="AW513" s="11" t="s">
        <v>32</v>
      </c>
      <c r="AX513" s="11" t="s">
        <v>70</v>
      </c>
      <c r="AY513" s="202" t="s">
        <v>115</v>
      </c>
    </row>
    <row r="514" spans="2:65" s="11" customFormat="1" ht="11.25">
      <c r="B514" s="192"/>
      <c r="C514" s="193"/>
      <c r="D514" s="186" t="s">
        <v>172</v>
      </c>
      <c r="E514" s="194" t="s">
        <v>1</v>
      </c>
      <c r="F514" s="195" t="s">
        <v>842</v>
      </c>
      <c r="G514" s="193"/>
      <c r="H514" s="196">
        <v>-3.8250000000000002</v>
      </c>
      <c r="I514" s="197"/>
      <c r="J514" s="193"/>
      <c r="K514" s="193"/>
      <c r="L514" s="198"/>
      <c r="M514" s="199"/>
      <c r="N514" s="200"/>
      <c r="O514" s="200"/>
      <c r="P514" s="200"/>
      <c r="Q514" s="200"/>
      <c r="R514" s="200"/>
      <c r="S514" s="200"/>
      <c r="T514" s="201"/>
      <c r="AT514" s="202" t="s">
        <v>172</v>
      </c>
      <c r="AU514" s="202" t="s">
        <v>79</v>
      </c>
      <c r="AV514" s="11" t="s">
        <v>79</v>
      </c>
      <c r="AW514" s="11" t="s">
        <v>32</v>
      </c>
      <c r="AX514" s="11" t="s">
        <v>70</v>
      </c>
      <c r="AY514" s="202" t="s">
        <v>115</v>
      </c>
    </row>
    <row r="515" spans="2:65" s="14" customFormat="1" ht="11.25">
      <c r="B515" s="224"/>
      <c r="C515" s="225"/>
      <c r="D515" s="186" t="s">
        <v>172</v>
      </c>
      <c r="E515" s="226" t="s">
        <v>1</v>
      </c>
      <c r="F515" s="227" t="s">
        <v>230</v>
      </c>
      <c r="G515" s="225"/>
      <c r="H515" s="228">
        <v>171.36600000000001</v>
      </c>
      <c r="I515" s="229"/>
      <c r="J515" s="225"/>
      <c r="K515" s="225"/>
      <c r="L515" s="230"/>
      <c r="M515" s="231"/>
      <c r="N515" s="232"/>
      <c r="O515" s="232"/>
      <c r="P515" s="232"/>
      <c r="Q515" s="232"/>
      <c r="R515" s="232"/>
      <c r="S515" s="232"/>
      <c r="T515" s="233"/>
      <c r="AT515" s="234" t="s">
        <v>172</v>
      </c>
      <c r="AU515" s="234" t="s">
        <v>79</v>
      </c>
      <c r="AV515" s="14" t="s">
        <v>132</v>
      </c>
      <c r="AW515" s="14" t="s">
        <v>32</v>
      </c>
      <c r="AX515" s="14" t="s">
        <v>70</v>
      </c>
      <c r="AY515" s="234" t="s">
        <v>115</v>
      </c>
    </row>
    <row r="516" spans="2:65" s="13" customFormat="1" ht="11.25">
      <c r="B516" s="213"/>
      <c r="C516" s="214"/>
      <c r="D516" s="186" t="s">
        <v>172</v>
      </c>
      <c r="E516" s="215" t="s">
        <v>1</v>
      </c>
      <c r="F516" s="216" t="s">
        <v>204</v>
      </c>
      <c r="G516" s="214"/>
      <c r="H516" s="217">
        <v>313.27800000000002</v>
      </c>
      <c r="I516" s="218"/>
      <c r="J516" s="214"/>
      <c r="K516" s="214"/>
      <c r="L516" s="219"/>
      <c r="M516" s="220"/>
      <c r="N516" s="221"/>
      <c r="O516" s="221"/>
      <c r="P516" s="221"/>
      <c r="Q516" s="221"/>
      <c r="R516" s="221"/>
      <c r="S516" s="221"/>
      <c r="T516" s="222"/>
      <c r="AT516" s="223" t="s">
        <v>172</v>
      </c>
      <c r="AU516" s="223" t="s">
        <v>79</v>
      </c>
      <c r="AV516" s="13" t="s">
        <v>137</v>
      </c>
      <c r="AW516" s="13" t="s">
        <v>32</v>
      </c>
      <c r="AX516" s="13" t="s">
        <v>77</v>
      </c>
      <c r="AY516" s="223" t="s">
        <v>115</v>
      </c>
    </row>
    <row r="517" spans="2:65" s="1" customFormat="1" ht="16.5" customHeight="1">
      <c r="B517" s="33"/>
      <c r="C517" s="174" t="s">
        <v>843</v>
      </c>
      <c r="D517" s="174" t="s">
        <v>118</v>
      </c>
      <c r="E517" s="175" t="s">
        <v>844</v>
      </c>
      <c r="F517" s="176" t="s">
        <v>845</v>
      </c>
      <c r="G517" s="177" t="s">
        <v>169</v>
      </c>
      <c r="H517" s="178">
        <v>32.234999999999999</v>
      </c>
      <c r="I517" s="179"/>
      <c r="J517" s="180">
        <f>ROUND(I517*H517,2)</f>
        <v>0</v>
      </c>
      <c r="K517" s="176" t="s">
        <v>122</v>
      </c>
      <c r="L517" s="37"/>
      <c r="M517" s="181" t="s">
        <v>1</v>
      </c>
      <c r="N517" s="182" t="s">
        <v>41</v>
      </c>
      <c r="O517" s="59"/>
      <c r="P517" s="183">
        <f>O517*H517</f>
        <v>0</v>
      </c>
      <c r="Q517" s="183">
        <v>0</v>
      </c>
      <c r="R517" s="183">
        <f>Q517*H517</f>
        <v>0</v>
      </c>
      <c r="S517" s="183">
        <v>0</v>
      </c>
      <c r="T517" s="184">
        <f>S517*H517</f>
        <v>0</v>
      </c>
      <c r="AR517" s="16" t="s">
        <v>280</v>
      </c>
      <c r="AT517" s="16" t="s">
        <v>118</v>
      </c>
      <c r="AU517" s="16" t="s">
        <v>79</v>
      </c>
      <c r="AY517" s="16" t="s">
        <v>115</v>
      </c>
      <c r="BE517" s="185">
        <f>IF(N517="základní",J517,0)</f>
        <v>0</v>
      </c>
      <c r="BF517" s="185">
        <f>IF(N517="snížená",J517,0)</f>
        <v>0</v>
      </c>
      <c r="BG517" s="185">
        <f>IF(N517="zákl. přenesená",J517,0)</f>
        <v>0</v>
      </c>
      <c r="BH517" s="185">
        <f>IF(N517="sníž. přenesená",J517,0)</f>
        <v>0</v>
      </c>
      <c r="BI517" s="185">
        <f>IF(N517="nulová",J517,0)</f>
        <v>0</v>
      </c>
      <c r="BJ517" s="16" t="s">
        <v>77</v>
      </c>
      <c r="BK517" s="185">
        <f>ROUND(I517*H517,2)</f>
        <v>0</v>
      </c>
      <c r="BL517" s="16" t="s">
        <v>280</v>
      </c>
      <c r="BM517" s="16" t="s">
        <v>846</v>
      </c>
    </row>
    <row r="518" spans="2:65" s="1" customFormat="1" ht="11.25">
      <c r="B518" s="33"/>
      <c r="C518" s="34"/>
      <c r="D518" s="186" t="s">
        <v>125</v>
      </c>
      <c r="E518" s="34"/>
      <c r="F518" s="187" t="s">
        <v>845</v>
      </c>
      <c r="G518" s="34"/>
      <c r="H518" s="34"/>
      <c r="I518" s="102"/>
      <c r="J518" s="34"/>
      <c r="K518" s="34"/>
      <c r="L518" s="37"/>
      <c r="M518" s="188"/>
      <c r="N518" s="59"/>
      <c r="O518" s="59"/>
      <c r="P518" s="59"/>
      <c r="Q518" s="59"/>
      <c r="R518" s="59"/>
      <c r="S518" s="59"/>
      <c r="T518" s="60"/>
      <c r="AT518" s="16" t="s">
        <v>125</v>
      </c>
      <c r="AU518" s="16" t="s">
        <v>79</v>
      </c>
    </row>
    <row r="519" spans="2:65" s="1" customFormat="1" ht="16.5" customHeight="1">
      <c r="B519" s="33"/>
      <c r="C519" s="174" t="s">
        <v>847</v>
      </c>
      <c r="D519" s="174" t="s">
        <v>118</v>
      </c>
      <c r="E519" s="175" t="s">
        <v>848</v>
      </c>
      <c r="F519" s="176" t="s">
        <v>849</v>
      </c>
      <c r="G519" s="177" t="s">
        <v>169</v>
      </c>
      <c r="H519" s="178">
        <v>270.11599999999999</v>
      </c>
      <c r="I519" s="179"/>
      <c r="J519" s="180">
        <f>ROUND(I519*H519,2)</f>
        <v>0</v>
      </c>
      <c r="K519" s="176" t="s">
        <v>122</v>
      </c>
      <c r="L519" s="37"/>
      <c r="M519" s="181" t="s">
        <v>1</v>
      </c>
      <c r="N519" s="182" t="s">
        <v>41</v>
      </c>
      <c r="O519" s="59"/>
      <c r="P519" s="183">
        <f>O519*H519</f>
        <v>0</v>
      </c>
      <c r="Q519" s="183">
        <v>2.0000000000000001E-4</v>
      </c>
      <c r="R519" s="183">
        <f>Q519*H519</f>
        <v>5.40232E-2</v>
      </c>
      <c r="S519" s="183">
        <v>0</v>
      </c>
      <c r="T519" s="184">
        <f>S519*H519</f>
        <v>0</v>
      </c>
      <c r="AR519" s="16" t="s">
        <v>280</v>
      </c>
      <c r="AT519" s="16" t="s">
        <v>118</v>
      </c>
      <c r="AU519" s="16" t="s">
        <v>79</v>
      </c>
      <c r="AY519" s="16" t="s">
        <v>115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16" t="s">
        <v>77</v>
      </c>
      <c r="BK519" s="185">
        <f>ROUND(I519*H519,2)</f>
        <v>0</v>
      </c>
      <c r="BL519" s="16" t="s">
        <v>280</v>
      </c>
      <c r="BM519" s="16" t="s">
        <v>850</v>
      </c>
    </row>
    <row r="520" spans="2:65" s="1" customFormat="1" ht="11.25">
      <c r="B520" s="33"/>
      <c r="C520" s="34"/>
      <c r="D520" s="186" t="s">
        <v>125</v>
      </c>
      <c r="E520" s="34"/>
      <c r="F520" s="187" t="s">
        <v>851</v>
      </c>
      <c r="G520" s="34"/>
      <c r="H520" s="34"/>
      <c r="I520" s="102"/>
      <c r="J520" s="34"/>
      <c r="K520" s="34"/>
      <c r="L520" s="37"/>
      <c r="M520" s="188"/>
      <c r="N520" s="59"/>
      <c r="O520" s="59"/>
      <c r="P520" s="59"/>
      <c r="Q520" s="59"/>
      <c r="R520" s="59"/>
      <c r="S520" s="59"/>
      <c r="T520" s="60"/>
      <c r="AT520" s="16" t="s">
        <v>125</v>
      </c>
      <c r="AU520" s="16" t="s">
        <v>79</v>
      </c>
    </row>
    <row r="521" spans="2:65" s="11" customFormat="1" ht="11.25">
      <c r="B521" s="192"/>
      <c r="C521" s="193"/>
      <c r="D521" s="186" t="s">
        <v>172</v>
      </c>
      <c r="E521" s="194" t="s">
        <v>1</v>
      </c>
      <c r="F521" s="195" t="s">
        <v>852</v>
      </c>
      <c r="G521" s="193"/>
      <c r="H521" s="196">
        <v>328.916</v>
      </c>
      <c r="I521" s="197"/>
      <c r="J521" s="193"/>
      <c r="K521" s="193"/>
      <c r="L521" s="198"/>
      <c r="M521" s="199"/>
      <c r="N521" s="200"/>
      <c r="O521" s="200"/>
      <c r="P521" s="200"/>
      <c r="Q521" s="200"/>
      <c r="R521" s="200"/>
      <c r="S521" s="200"/>
      <c r="T521" s="201"/>
      <c r="AT521" s="202" t="s">
        <v>172</v>
      </c>
      <c r="AU521" s="202" t="s">
        <v>79</v>
      </c>
      <c r="AV521" s="11" t="s">
        <v>79</v>
      </c>
      <c r="AW521" s="11" t="s">
        <v>32</v>
      </c>
      <c r="AX521" s="11" t="s">
        <v>70</v>
      </c>
      <c r="AY521" s="202" t="s">
        <v>115</v>
      </c>
    </row>
    <row r="522" spans="2:65" s="11" customFormat="1" ht="11.25">
      <c r="B522" s="192"/>
      <c r="C522" s="193"/>
      <c r="D522" s="186" t="s">
        <v>172</v>
      </c>
      <c r="E522" s="194" t="s">
        <v>1</v>
      </c>
      <c r="F522" s="195" t="s">
        <v>853</v>
      </c>
      <c r="G522" s="193"/>
      <c r="H522" s="196">
        <v>-58.8</v>
      </c>
      <c r="I522" s="197"/>
      <c r="J522" s="193"/>
      <c r="K522" s="193"/>
      <c r="L522" s="198"/>
      <c r="M522" s="199"/>
      <c r="N522" s="200"/>
      <c r="O522" s="200"/>
      <c r="P522" s="200"/>
      <c r="Q522" s="200"/>
      <c r="R522" s="200"/>
      <c r="S522" s="200"/>
      <c r="T522" s="201"/>
      <c r="AT522" s="202" t="s">
        <v>172</v>
      </c>
      <c r="AU522" s="202" t="s">
        <v>79</v>
      </c>
      <c r="AV522" s="11" t="s">
        <v>79</v>
      </c>
      <c r="AW522" s="11" t="s">
        <v>32</v>
      </c>
      <c r="AX522" s="11" t="s">
        <v>70</v>
      </c>
      <c r="AY522" s="202" t="s">
        <v>115</v>
      </c>
    </row>
    <row r="523" spans="2:65" s="13" customFormat="1" ht="11.25">
      <c r="B523" s="213"/>
      <c r="C523" s="214"/>
      <c r="D523" s="186" t="s">
        <v>172</v>
      </c>
      <c r="E523" s="215" t="s">
        <v>1</v>
      </c>
      <c r="F523" s="216" t="s">
        <v>204</v>
      </c>
      <c r="G523" s="214"/>
      <c r="H523" s="217">
        <v>270.11599999999999</v>
      </c>
      <c r="I523" s="218"/>
      <c r="J523" s="214"/>
      <c r="K523" s="214"/>
      <c r="L523" s="219"/>
      <c r="M523" s="220"/>
      <c r="N523" s="221"/>
      <c r="O523" s="221"/>
      <c r="P523" s="221"/>
      <c r="Q523" s="221"/>
      <c r="R523" s="221"/>
      <c r="S523" s="221"/>
      <c r="T523" s="222"/>
      <c r="AT523" s="223" t="s">
        <v>172</v>
      </c>
      <c r="AU523" s="223" t="s">
        <v>79</v>
      </c>
      <c r="AV523" s="13" t="s">
        <v>137</v>
      </c>
      <c r="AW523" s="13" t="s">
        <v>32</v>
      </c>
      <c r="AX523" s="13" t="s">
        <v>77</v>
      </c>
      <c r="AY523" s="223" t="s">
        <v>115</v>
      </c>
    </row>
    <row r="524" spans="2:65" s="1" customFormat="1" ht="16.5" customHeight="1">
      <c r="B524" s="33"/>
      <c r="C524" s="174" t="s">
        <v>854</v>
      </c>
      <c r="D524" s="174" t="s">
        <v>118</v>
      </c>
      <c r="E524" s="175" t="s">
        <v>855</v>
      </c>
      <c r="F524" s="176" t="s">
        <v>856</v>
      </c>
      <c r="G524" s="177" t="s">
        <v>169</v>
      </c>
      <c r="H524" s="178">
        <v>270.11599999999999</v>
      </c>
      <c r="I524" s="179"/>
      <c r="J524" s="180">
        <f>ROUND(I524*H524,2)</f>
        <v>0</v>
      </c>
      <c r="K524" s="176" t="s">
        <v>122</v>
      </c>
      <c r="L524" s="37"/>
      <c r="M524" s="181" t="s">
        <v>1</v>
      </c>
      <c r="N524" s="182" t="s">
        <v>41</v>
      </c>
      <c r="O524" s="59"/>
      <c r="P524" s="183">
        <f>O524*H524</f>
        <v>0</v>
      </c>
      <c r="Q524" s="183">
        <v>2.5999999999999998E-4</v>
      </c>
      <c r="R524" s="183">
        <f>Q524*H524</f>
        <v>7.0230159999999986E-2</v>
      </c>
      <c r="S524" s="183">
        <v>0</v>
      </c>
      <c r="T524" s="184">
        <f>S524*H524</f>
        <v>0</v>
      </c>
      <c r="AR524" s="16" t="s">
        <v>280</v>
      </c>
      <c r="AT524" s="16" t="s">
        <v>118</v>
      </c>
      <c r="AU524" s="16" t="s">
        <v>79</v>
      </c>
      <c r="AY524" s="16" t="s">
        <v>115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16" t="s">
        <v>77</v>
      </c>
      <c r="BK524" s="185">
        <f>ROUND(I524*H524,2)</f>
        <v>0</v>
      </c>
      <c r="BL524" s="16" t="s">
        <v>280</v>
      </c>
      <c r="BM524" s="16" t="s">
        <v>857</v>
      </c>
    </row>
    <row r="525" spans="2:65" s="1" customFormat="1" ht="11.25">
      <c r="B525" s="33"/>
      <c r="C525" s="34"/>
      <c r="D525" s="186" t="s">
        <v>125</v>
      </c>
      <c r="E525" s="34"/>
      <c r="F525" s="187" t="s">
        <v>858</v>
      </c>
      <c r="G525" s="34"/>
      <c r="H525" s="34"/>
      <c r="I525" s="102"/>
      <c r="J525" s="34"/>
      <c r="K525" s="34"/>
      <c r="L525" s="37"/>
      <c r="M525" s="189"/>
      <c r="N525" s="190"/>
      <c r="O525" s="190"/>
      <c r="P525" s="190"/>
      <c r="Q525" s="190"/>
      <c r="R525" s="190"/>
      <c r="S525" s="190"/>
      <c r="T525" s="191"/>
      <c r="AT525" s="16" t="s">
        <v>125</v>
      </c>
      <c r="AU525" s="16" t="s">
        <v>79</v>
      </c>
    </row>
    <row r="526" spans="2:65" s="1" customFormat="1" ht="6.95" customHeight="1">
      <c r="B526" s="45"/>
      <c r="C526" s="46"/>
      <c r="D526" s="46"/>
      <c r="E526" s="46"/>
      <c r="F526" s="46"/>
      <c r="G526" s="46"/>
      <c r="H526" s="46"/>
      <c r="I526" s="124"/>
      <c r="J526" s="46"/>
      <c r="K526" s="46"/>
      <c r="L526" s="37"/>
    </row>
  </sheetData>
  <sheetProtection algorithmName="SHA-512" hashValue="bgK+pZVyRQgivWytpN292wtRu0FBQwfGB5LacNyt1j91X+JwE+02O7crk+pO8u2ZKldH7TwbkFFpfwkNXzHY1g==" saltValue="vk70ERMWPXpNg/FfA9evCI61IajyNwKca3bQgoybVCE3YQQyxYEd3VCoayE9zzLFJOWbeuneGDzxnNE7xW+N7w==" spinCount="100000" sheet="1" objects="1" scenarios="1" formatColumns="0" formatRows="0" autoFilter="0"/>
  <autoFilter ref="C95:K525"/>
  <mergeCells count="9">
    <mergeCell ref="E50:H50"/>
    <mergeCell ref="E86:H86"/>
    <mergeCell ref="E88:H8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93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6"/>
      <c r="M2" s="256"/>
      <c r="N2" s="256"/>
      <c r="O2" s="256"/>
      <c r="P2" s="256"/>
      <c r="Q2" s="256"/>
      <c r="R2" s="256"/>
      <c r="S2" s="256"/>
      <c r="T2" s="256"/>
      <c r="U2" s="256"/>
      <c r="V2" s="256"/>
      <c r="AT2" s="16" t="s">
        <v>85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79</v>
      </c>
    </row>
    <row r="4" spans="2:46" ht="24.95" customHeight="1">
      <c r="B4" s="19"/>
      <c r="D4" s="100" t="s">
        <v>86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6" t="str">
        <f>'Rekapitulace stavby'!K6</f>
        <v>ZŠ Švabinského, Sokolov - stavební úpravy učebny chemie, fyzika</v>
      </c>
      <c r="F7" s="287"/>
      <c r="G7" s="287"/>
      <c r="H7" s="287"/>
      <c r="L7" s="19"/>
    </row>
    <row r="8" spans="2:46" s="1" customFormat="1" ht="12" customHeight="1">
      <c r="B8" s="37"/>
      <c r="D8" s="101" t="s">
        <v>87</v>
      </c>
      <c r="I8" s="102"/>
      <c r="L8" s="37"/>
    </row>
    <row r="9" spans="2:46" s="1" customFormat="1" ht="36.950000000000003" customHeight="1">
      <c r="B9" s="37"/>
      <c r="E9" s="288" t="s">
        <v>859</v>
      </c>
      <c r="F9" s="289"/>
      <c r="G9" s="289"/>
      <c r="H9" s="289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18</v>
      </c>
      <c r="F11" s="16" t="s">
        <v>1</v>
      </c>
      <c r="I11" s="103" t="s">
        <v>19</v>
      </c>
      <c r="J11" s="16" t="s">
        <v>1</v>
      </c>
      <c r="L11" s="37"/>
    </row>
    <row r="12" spans="2:46" s="1" customFormat="1" ht="12" customHeight="1">
      <c r="B12" s="37"/>
      <c r="D12" s="101" t="s">
        <v>20</v>
      </c>
      <c r="F12" s="16" t="s">
        <v>21</v>
      </c>
      <c r="I12" s="103" t="s">
        <v>22</v>
      </c>
      <c r="J12" s="104" t="str">
        <f>'Rekapitulace stavby'!AN8</f>
        <v>18. 3. 2019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24</v>
      </c>
      <c r="I14" s="103" t="s">
        <v>25</v>
      </c>
      <c r="J14" s="16" t="s">
        <v>1</v>
      </c>
      <c r="L14" s="37"/>
    </row>
    <row r="15" spans="2:46" s="1" customFormat="1" ht="18" customHeight="1">
      <c r="B15" s="37"/>
      <c r="E15" s="16" t="s">
        <v>26</v>
      </c>
      <c r="I15" s="103" t="s">
        <v>27</v>
      </c>
      <c r="J15" s="16" t="s">
        <v>1</v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28</v>
      </c>
      <c r="I17" s="103" t="s">
        <v>25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0" t="str">
        <f>'Rekapitulace stavby'!E14</f>
        <v>Vyplň údaj</v>
      </c>
      <c r="F18" s="291"/>
      <c r="G18" s="291"/>
      <c r="H18" s="291"/>
      <c r="I18" s="103" t="s">
        <v>27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30</v>
      </c>
      <c r="I20" s="103" t="s">
        <v>25</v>
      </c>
      <c r="J20" s="16" t="s">
        <v>1</v>
      </c>
      <c r="L20" s="37"/>
    </row>
    <row r="21" spans="2:12" s="1" customFormat="1" ht="18" customHeight="1">
      <c r="B21" s="37"/>
      <c r="E21" s="16" t="s">
        <v>31</v>
      </c>
      <c r="I21" s="103" t="s">
        <v>27</v>
      </c>
      <c r="J21" s="16" t="s">
        <v>1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33</v>
      </c>
      <c r="I23" s="103" t="s">
        <v>25</v>
      </c>
      <c r="J23" s="16" t="s">
        <v>1</v>
      </c>
      <c r="L23" s="37"/>
    </row>
    <row r="24" spans="2:12" s="1" customFormat="1" ht="18" customHeight="1">
      <c r="B24" s="37"/>
      <c r="E24" s="16" t="s">
        <v>34</v>
      </c>
      <c r="I24" s="103" t="s">
        <v>27</v>
      </c>
      <c r="J24" s="16" t="s">
        <v>1</v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35</v>
      </c>
      <c r="I26" s="102"/>
      <c r="L26" s="37"/>
    </row>
    <row r="27" spans="2:12" s="6" customFormat="1" ht="16.5" customHeight="1">
      <c r="B27" s="105"/>
      <c r="E27" s="292" t="s">
        <v>1</v>
      </c>
      <c r="F27" s="292"/>
      <c r="G27" s="292"/>
      <c r="H27" s="292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36</v>
      </c>
      <c r="I30" s="102"/>
      <c r="J30" s="109">
        <f>ROUND(J86,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38</v>
      </c>
      <c r="I32" s="111" t="s">
        <v>37</v>
      </c>
      <c r="J32" s="110" t="s">
        <v>39</v>
      </c>
      <c r="L32" s="37"/>
    </row>
    <row r="33" spans="2:12" s="1" customFormat="1" ht="14.45" customHeight="1">
      <c r="B33" s="37"/>
      <c r="D33" s="101" t="s">
        <v>40</v>
      </c>
      <c r="E33" s="101" t="s">
        <v>41</v>
      </c>
      <c r="F33" s="112">
        <f>ROUND((SUM(BE86:BE192)),  2)</f>
        <v>0</v>
      </c>
      <c r="I33" s="113">
        <v>0.21</v>
      </c>
      <c r="J33" s="112">
        <f>ROUND(((SUM(BE86:BE192))*I33),  2)</f>
        <v>0</v>
      </c>
      <c r="L33" s="37"/>
    </row>
    <row r="34" spans="2:12" s="1" customFormat="1" ht="14.45" customHeight="1">
      <c r="B34" s="37"/>
      <c r="E34" s="101" t="s">
        <v>42</v>
      </c>
      <c r="F34" s="112">
        <f>ROUND((SUM(BF86:BF192)),  2)</f>
        <v>0</v>
      </c>
      <c r="I34" s="113">
        <v>0.15</v>
      </c>
      <c r="J34" s="112">
        <f>ROUND(((SUM(BF86:BF192))*I34),  2)</f>
        <v>0</v>
      </c>
      <c r="L34" s="37"/>
    </row>
    <row r="35" spans="2:12" s="1" customFormat="1" ht="14.45" hidden="1" customHeight="1">
      <c r="B35" s="37"/>
      <c r="E35" s="101" t="s">
        <v>43</v>
      </c>
      <c r="F35" s="112">
        <f>ROUND((SUM(BG86:BG192)),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44</v>
      </c>
      <c r="F36" s="112">
        <f>ROUND((SUM(BH86:BH192)),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45</v>
      </c>
      <c r="F37" s="112">
        <f>ROUND((SUM(BI86:BI192)),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46</v>
      </c>
      <c r="E39" s="116"/>
      <c r="F39" s="116"/>
      <c r="G39" s="117" t="s">
        <v>47</v>
      </c>
      <c r="H39" s="118" t="s">
        <v>48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89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3" t="str">
        <f>E7</f>
        <v>ZŠ Švabinského, Sokolov - stavební úpravy učebny chemie, fyzika</v>
      </c>
      <c r="F48" s="294"/>
      <c r="G48" s="294"/>
      <c r="H48" s="294"/>
      <c r="I48" s="102"/>
      <c r="J48" s="34"/>
      <c r="K48" s="34"/>
      <c r="L48" s="37"/>
    </row>
    <row r="49" spans="2:47" s="1" customFormat="1" ht="12" customHeight="1">
      <c r="B49" s="33"/>
      <c r="C49" s="28" t="s">
        <v>87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5" t="str">
        <f>E9</f>
        <v>02 - ZTI + VZT</v>
      </c>
      <c r="F50" s="264"/>
      <c r="G50" s="264"/>
      <c r="H50" s="264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20</v>
      </c>
      <c r="D52" s="34"/>
      <c r="E52" s="34"/>
      <c r="F52" s="26" t="str">
        <f>F12</f>
        <v>Sokolov, Švabinského 1702</v>
      </c>
      <c r="G52" s="34"/>
      <c r="H52" s="34"/>
      <c r="I52" s="103" t="s">
        <v>22</v>
      </c>
      <c r="J52" s="54" t="str">
        <f>IF(J12="","",J12)</f>
        <v>18. 3. 2019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13.7" customHeight="1">
      <c r="B54" s="33"/>
      <c r="C54" s="28" t="s">
        <v>24</v>
      </c>
      <c r="D54" s="34"/>
      <c r="E54" s="34"/>
      <c r="F54" s="26" t="str">
        <f>E15</f>
        <v>Město Sokolov</v>
      </c>
      <c r="G54" s="34"/>
      <c r="H54" s="34"/>
      <c r="I54" s="103" t="s">
        <v>30</v>
      </c>
      <c r="J54" s="31" t="str">
        <f>E21</f>
        <v>Ing. Jiří Preisler, DiS.</v>
      </c>
      <c r="K54" s="34"/>
      <c r="L54" s="37"/>
    </row>
    <row r="55" spans="2:47" s="1" customFormat="1" ht="13.7" customHeight="1">
      <c r="B55" s="33"/>
      <c r="C55" s="28" t="s">
        <v>28</v>
      </c>
      <c r="D55" s="34"/>
      <c r="E55" s="34"/>
      <c r="F55" s="26" t="str">
        <f>IF(E18="","",E18)</f>
        <v>Vyplň údaj</v>
      </c>
      <c r="G55" s="34"/>
      <c r="H55" s="34"/>
      <c r="I55" s="103" t="s">
        <v>33</v>
      </c>
      <c r="J55" s="31" t="str">
        <f>E24</f>
        <v>Michal Kubelka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90</v>
      </c>
      <c r="D57" s="129"/>
      <c r="E57" s="129"/>
      <c r="F57" s="129"/>
      <c r="G57" s="129"/>
      <c r="H57" s="129"/>
      <c r="I57" s="130"/>
      <c r="J57" s="131" t="s">
        <v>91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92</v>
      </c>
      <c r="D59" s="34"/>
      <c r="E59" s="34"/>
      <c r="F59" s="34"/>
      <c r="G59" s="34"/>
      <c r="H59" s="34"/>
      <c r="I59" s="102"/>
      <c r="J59" s="72">
        <f>J86</f>
        <v>0</v>
      </c>
      <c r="K59" s="34"/>
      <c r="L59" s="37"/>
      <c r="AU59" s="16" t="s">
        <v>93</v>
      </c>
    </row>
    <row r="60" spans="2:47" s="7" customFormat="1" ht="24.95" customHeight="1">
      <c r="B60" s="133"/>
      <c r="C60" s="134"/>
      <c r="D60" s="135" t="s">
        <v>147</v>
      </c>
      <c r="E60" s="136"/>
      <c r="F60" s="136"/>
      <c r="G60" s="136"/>
      <c r="H60" s="136"/>
      <c r="I60" s="137"/>
      <c r="J60" s="138">
        <f>J87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151</v>
      </c>
      <c r="E61" s="143"/>
      <c r="F61" s="143"/>
      <c r="G61" s="143"/>
      <c r="H61" s="143"/>
      <c r="I61" s="144"/>
      <c r="J61" s="145">
        <f>J88</f>
        <v>0</v>
      </c>
      <c r="K61" s="141"/>
      <c r="L61" s="146"/>
    </row>
    <row r="62" spans="2:47" s="7" customFormat="1" ht="24.95" customHeight="1">
      <c r="B62" s="133"/>
      <c r="C62" s="134"/>
      <c r="D62" s="135" t="s">
        <v>153</v>
      </c>
      <c r="E62" s="136"/>
      <c r="F62" s="136"/>
      <c r="G62" s="136"/>
      <c r="H62" s="136"/>
      <c r="I62" s="137"/>
      <c r="J62" s="138">
        <f>J100</f>
        <v>0</v>
      </c>
      <c r="K62" s="134"/>
      <c r="L62" s="139"/>
    </row>
    <row r="63" spans="2:47" s="8" customFormat="1" ht="19.899999999999999" customHeight="1">
      <c r="B63" s="140"/>
      <c r="C63" s="141"/>
      <c r="D63" s="142" t="s">
        <v>860</v>
      </c>
      <c r="E63" s="143"/>
      <c r="F63" s="143"/>
      <c r="G63" s="143"/>
      <c r="H63" s="143"/>
      <c r="I63" s="144"/>
      <c r="J63" s="145">
        <f>J101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861</v>
      </c>
      <c r="E64" s="143"/>
      <c r="F64" s="143"/>
      <c r="G64" s="143"/>
      <c r="H64" s="143"/>
      <c r="I64" s="144"/>
      <c r="J64" s="145">
        <f>J122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862</v>
      </c>
      <c r="E65" s="143"/>
      <c r="F65" s="143"/>
      <c r="G65" s="143"/>
      <c r="H65" s="143"/>
      <c r="I65" s="144"/>
      <c r="J65" s="145">
        <f>J145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863</v>
      </c>
      <c r="E66" s="143"/>
      <c r="F66" s="143"/>
      <c r="G66" s="143"/>
      <c r="H66" s="143"/>
      <c r="I66" s="144"/>
      <c r="J66" s="145">
        <f>J168</f>
        <v>0</v>
      </c>
      <c r="K66" s="141"/>
      <c r="L66" s="146"/>
    </row>
    <row r="67" spans="2:12" s="1" customFormat="1" ht="21.75" customHeight="1">
      <c r="B67" s="33"/>
      <c r="C67" s="34"/>
      <c r="D67" s="34"/>
      <c r="E67" s="34"/>
      <c r="F67" s="34"/>
      <c r="G67" s="34"/>
      <c r="H67" s="34"/>
      <c r="I67" s="102"/>
      <c r="J67" s="34"/>
      <c r="K67" s="34"/>
      <c r="L67" s="37"/>
    </row>
    <row r="68" spans="2:12" s="1" customFormat="1" ht="6.95" customHeight="1">
      <c r="B68" s="45"/>
      <c r="C68" s="46"/>
      <c r="D68" s="46"/>
      <c r="E68" s="46"/>
      <c r="F68" s="46"/>
      <c r="G68" s="46"/>
      <c r="H68" s="46"/>
      <c r="I68" s="124"/>
      <c r="J68" s="46"/>
      <c r="K68" s="46"/>
      <c r="L68" s="37"/>
    </row>
    <row r="72" spans="2:12" s="1" customFormat="1" ht="6.95" customHeight="1">
      <c r="B72" s="47"/>
      <c r="C72" s="48"/>
      <c r="D72" s="48"/>
      <c r="E72" s="48"/>
      <c r="F72" s="48"/>
      <c r="G72" s="48"/>
      <c r="H72" s="48"/>
      <c r="I72" s="127"/>
      <c r="J72" s="48"/>
      <c r="K72" s="48"/>
      <c r="L72" s="37"/>
    </row>
    <row r="73" spans="2:12" s="1" customFormat="1" ht="24.95" customHeight="1">
      <c r="B73" s="33"/>
      <c r="C73" s="22" t="s">
        <v>100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2" customHeight="1">
      <c r="B75" s="33"/>
      <c r="C75" s="28" t="s">
        <v>16</v>
      </c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6.5" customHeight="1">
      <c r="B76" s="33"/>
      <c r="C76" s="34"/>
      <c r="D76" s="34"/>
      <c r="E76" s="293" t="str">
        <f>E7</f>
        <v>ZŠ Švabinského, Sokolov - stavební úpravy učebny chemie, fyzika</v>
      </c>
      <c r="F76" s="294"/>
      <c r="G76" s="294"/>
      <c r="H76" s="294"/>
      <c r="I76" s="102"/>
      <c r="J76" s="34"/>
      <c r="K76" s="34"/>
      <c r="L76" s="37"/>
    </row>
    <row r="77" spans="2:12" s="1" customFormat="1" ht="12" customHeight="1">
      <c r="B77" s="33"/>
      <c r="C77" s="28" t="s">
        <v>87</v>
      </c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16.5" customHeight="1">
      <c r="B78" s="33"/>
      <c r="C78" s="34"/>
      <c r="D78" s="34"/>
      <c r="E78" s="265" t="str">
        <f>E9</f>
        <v>02 - ZTI + VZT</v>
      </c>
      <c r="F78" s="264"/>
      <c r="G78" s="264"/>
      <c r="H78" s="264"/>
      <c r="I78" s="102"/>
      <c r="J78" s="34"/>
      <c r="K78" s="34"/>
      <c r="L78" s="37"/>
    </row>
    <row r="79" spans="2:12" s="1" customFormat="1" ht="6.9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12" s="1" customFormat="1" ht="12" customHeight="1">
      <c r="B80" s="33"/>
      <c r="C80" s="28" t="s">
        <v>20</v>
      </c>
      <c r="D80" s="34"/>
      <c r="E80" s="34"/>
      <c r="F80" s="26" t="str">
        <f>F12</f>
        <v>Sokolov, Švabinského 1702</v>
      </c>
      <c r="G80" s="34"/>
      <c r="H80" s="34"/>
      <c r="I80" s="103" t="s">
        <v>22</v>
      </c>
      <c r="J80" s="54" t="str">
        <f>IF(J12="","",J12)</f>
        <v>18. 3. 2019</v>
      </c>
      <c r="K80" s="34"/>
      <c r="L80" s="37"/>
    </row>
    <row r="81" spans="2:65" s="1" customFormat="1" ht="6.95" customHeight="1">
      <c r="B81" s="33"/>
      <c r="C81" s="34"/>
      <c r="D81" s="34"/>
      <c r="E81" s="34"/>
      <c r="F81" s="34"/>
      <c r="G81" s="34"/>
      <c r="H81" s="34"/>
      <c r="I81" s="102"/>
      <c r="J81" s="34"/>
      <c r="K81" s="34"/>
      <c r="L81" s="37"/>
    </row>
    <row r="82" spans="2:65" s="1" customFormat="1" ht="13.7" customHeight="1">
      <c r="B82" s="33"/>
      <c r="C82" s="28" t="s">
        <v>24</v>
      </c>
      <c r="D82" s="34"/>
      <c r="E82" s="34"/>
      <c r="F82" s="26" t="str">
        <f>E15</f>
        <v>Město Sokolov</v>
      </c>
      <c r="G82" s="34"/>
      <c r="H82" s="34"/>
      <c r="I82" s="103" t="s">
        <v>30</v>
      </c>
      <c r="J82" s="31" t="str">
        <f>E21</f>
        <v>Ing. Jiří Preisler, DiS.</v>
      </c>
      <c r="K82" s="34"/>
      <c r="L82" s="37"/>
    </row>
    <row r="83" spans="2:65" s="1" customFormat="1" ht="13.7" customHeight="1">
      <c r="B83" s="33"/>
      <c r="C83" s="28" t="s">
        <v>28</v>
      </c>
      <c r="D83" s="34"/>
      <c r="E83" s="34"/>
      <c r="F83" s="26" t="str">
        <f>IF(E18="","",E18)</f>
        <v>Vyplň údaj</v>
      </c>
      <c r="G83" s="34"/>
      <c r="H83" s="34"/>
      <c r="I83" s="103" t="s">
        <v>33</v>
      </c>
      <c r="J83" s="31" t="str">
        <f>E24</f>
        <v>Michal Kubelka</v>
      </c>
      <c r="K83" s="34"/>
      <c r="L83" s="37"/>
    </row>
    <row r="84" spans="2:65" s="1" customFormat="1" ht="10.35" customHeight="1">
      <c r="B84" s="33"/>
      <c r="C84" s="34"/>
      <c r="D84" s="34"/>
      <c r="E84" s="34"/>
      <c r="F84" s="34"/>
      <c r="G84" s="34"/>
      <c r="H84" s="34"/>
      <c r="I84" s="102"/>
      <c r="J84" s="34"/>
      <c r="K84" s="34"/>
      <c r="L84" s="37"/>
    </row>
    <row r="85" spans="2:65" s="9" customFormat="1" ht="29.25" customHeight="1">
      <c r="B85" s="147"/>
      <c r="C85" s="148" t="s">
        <v>101</v>
      </c>
      <c r="D85" s="149" t="s">
        <v>55</v>
      </c>
      <c r="E85" s="149" t="s">
        <v>51</v>
      </c>
      <c r="F85" s="149" t="s">
        <v>52</v>
      </c>
      <c r="G85" s="149" t="s">
        <v>102</v>
      </c>
      <c r="H85" s="149" t="s">
        <v>103</v>
      </c>
      <c r="I85" s="150" t="s">
        <v>104</v>
      </c>
      <c r="J85" s="151" t="s">
        <v>91</v>
      </c>
      <c r="K85" s="152" t="s">
        <v>105</v>
      </c>
      <c r="L85" s="153"/>
      <c r="M85" s="63" t="s">
        <v>1</v>
      </c>
      <c r="N85" s="64" t="s">
        <v>40</v>
      </c>
      <c r="O85" s="64" t="s">
        <v>106</v>
      </c>
      <c r="P85" s="64" t="s">
        <v>107</v>
      </c>
      <c r="Q85" s="64" t="s">
        <v>108</v>
      </c>
      <c r="R85" s="64" t="s">
        <v>109</v>
      </c>
      <c r="S85" s="64" t="s">
        <v>110</v>
      </c>
      <c r="T85" s="65" t="s">
        <v>111</v>
      </c>
    </row>
    <row r="86" spans="2:65" s="1" customFormat="1" ht="22.9" customHeight="1">
      <c r="B86" s="33"/>
      <c r="C86" s="70" t="s">
        <v>112</v>
      </c>
      <c r="D86" s="34"/>
      <c r="E86" s="34"/>
      <c r="F86" s="34"/>
      <c r="G86" s="34"/>
      <c r="H86" s="34"/>
      <c r="I86" s="102"/>
      <c r="J86" s="154">
        <f>BK86</f>
        <v>0</v>
      </c>
      <c r="K86" s="34"/>
      <c r="L86" s="37"/>
      <c r="M86" s="66"/>
      <c r="N86" s="67"/>
      <c r="O86" s="67"/>
      <c r="P86" s="155">
        <f>P87+P100</f>
        <v>0</v>
      </c>
      <c r="Q86" s="67"/>
      <c r="R86" s="155">
        <f>R87+R100</f>
        <v>0.260932</v>
      </c>
      <c r="S86" s="67"/>
      <c r="T86" s="156">
        <f>T87+T100</f>
        <v>8.4680000000000005E-2</v>
      </c>
      <c r="AT86" s="16" t="s">
        <v>69</v>
      </c>
      <c r="AU86" s="16" t="s">
        <v>93</v>
      </c>
      <c r="BK86" s="157">
        <f>BK87+BK100</f>
        <v>0</v>
      </c>
    </row>
    <row r="87" spans="2:65" s="10" customFormat="1" ht="25.9" customHeight="1">
      <c r="B87" s="158"/>
      <c r="C87" s="159"/>
      <c r="D87" s="160" t="s">
        <v>69</v>
      </c>
      <c r="E87" s="161" t="s">
        <v>164</v>
      </c>
      <c r="F87" s="161" t="s">
        <v>165</v>
      </c>
      <c r="G87" s="159"/>
      <c r="H87" s="159"/>
      <c r="I87" s="162"/>
      <c r="J87" s="163">
        <f>BK87</f>
        <v>0</v>
      </c>
      <c r="K87" s="159"/>
      <c r="L87" s="164"/>
      <c r="M87" s="165"/>
      <c r="N87" s="166"/>
      <c r="O87" s="166"/>
      <c r="P87" s="167">
        <f>P88</f>
        <v>0</v>
      </c>
      <c r="Q87" s="166"/>
      <c r="R87" s="167">
        <f>R88</f>
        <v>0</v>
      </c>
      <c r="S87" s="166"/>
      <c r="T87" s="168">
        <f>T88</f>
        <v>0</v>
      </c>
      <c r="AR87" s="169" t="s">
        <v>77</v>
      </c>
      <c r="AT87" s="170" t="s">
        <v>69</v>
      </c>
      <c r="AU87" s="170" t="s">
        <v>70</v>
      </c>
      <c r="AY87" s="169" t="s">
        <v>115</v>
      </c>
      <c r="BK87" s="171">
        <f>BK88</f>
        <v>0</v>
      </c>
    </row>
    <row r="88" spans="2:65" s="10" customFormat="1" ht="22.9" customHeight="1">
      <c r="B88" s="158"/>
      <c r="C88" s="159"/>
      <c r="D88" s="160" t="s">
        <v>69</v>
      </c>
      <c r="E88" s="172" t="s">
        <v>415</v>
      </c>
      <c r="F88" s="172" t="s">
        <v>416</v>
      </c>
      <c r="G88" s="159"/>
      <c r="H88" s="159"/>
      <c r="I88" s="162"/>
      <c r="J88" s="173">
        <f>BK88</f>
        <v>0</v>
      </c>
      <c r="K88" s="159"/>
      <c r="L88" s="164"/>
      <c r="M88" s="165"/>
      <c r="N88" s="166"/>
      <c r="O88" s="166"/>
      <c r="P88" s="167">
        <f>SUM(P89:P99)</f>
        <v>0</v>
      </c>
      <c r="Q88" s="166"/>
      <c r="R88" s="167">
        <f>SUM(R89:R99)</f>
        <v>0</v>
      </c>
      <c r="S88" s="166"/>
      <c r="T88" s="168">
        <f>SUM(T89:T99)</f>
        <v>0</v>
      </c>
      <c r="AR88" s="169" t="s">
        <v>77</v>
      </c>
      <c r="AT88" s="170" t="s">
        <v>69</v>
      </c>
      <c r="AU88" s="170" t="s">
        <v>77</v>
      </c>
      <c r="AY88" s="169" t="s">
        <v>115</v>
      </c>
      <c r="BK88" s="171">
        <f>SUM(BK89:BK99)</f>
        <v>0</v>
      </c>
    </row>
    <row r="89" spans="2:65" s="1" customFormat="1" ht="16.5" customHeight="1">
      <c r="B89" s="33"/>
      <c r="C89" s="174" t="s">
        <v>77</v>
      </c>
      <c r="D89" s="174" t="s">
        <v>118</v>
      </c>
      <c r="E89" s="175" t="s">
        <v>418</v>
      </c>
      <c r="F89" s="176" t="s">
        <v>419</v>
      </c>
      <c r="G89" s="177" t="s">
        <v>401</v>
      </c>
      <c r="H89" s="178">
        <v>8.5000000000000006E-2</v>
      </c>
      <c r="I89" s="179"/>
      <c r="J89" s="180">
        <f>ROUND(I89*H89,2)</f>
        <v>0</v>
      </c>
      <c r="K89" s="176" t="s">
        <v>122</v>
      </c>
      <c r="L89" s="37"/>
      <c r="M89" s="181" t="s">
        <v>1</v>
      </c>
      <c r="N89" s="182" t="s">
        <v>41</v>
      </c>
      <c r="O89" s="59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16" t="s">
        <v>137</v>
      </c>
      <c r="AT89" s="16" t="s">
        <v>118</v>
      </c>
      <c r="AU89" s="16" t="s">
        <v>79</v>
      </c>
      <c r="AY89" s="16" t="s">
        <v>115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16" t="s">
        <v>77</v>
      </c>
      <c r="BK89" s="185">
        <f>ROUND(I89*H89,2)</f>
        <v>0</v>
      </c>
      <c r="BL89" s="16" t="s">
        <v>137</v>
      </c>
      <c r="BM89" s="16" t="s">
        <v>864</v>
      </c>
    </row>
    <row r="90" spans="2:65" s="1" customFormat="1" ht="19.5">
      <c r="B90" s="33"/>
      <c r="C90" s="34"/>
      <c r="D90" s="186" t="s">
        <v>125</v>
      </c>
      <c r="E90" s="34"/>
      <c r="F90" s="187" t="s">
        <v>421</v>
      </c>
      <c r="G90" s="34"/>
      <c r="H90" s="34"/>
      <c r="I90" s="102"/>
      <c r="J90" s="34"/>
      <c r="K90" s="34"/>
      <c r="L90" s="37"/>
      <c r="M90" s="188"/>
      <c r="N90" s="59"/>
      <c r="O90" s="59"/>
      <c r="P90" s="59"/>
      <c r="Q90" s="59"/>
      <c r="R90" s="59"/>
      <c r="S90" s="59"/>
      <c r="T90" s="60"/>
      <c r="AT90" s="16" t="s">
        <v>125</v>
      </c>
      <c r="AU90" s="16" t="s">
        <v>79</v>
      </c>
    </row>
    <row r="91" spans="2:65" s="1" customFormat="1" ht="16.5" customHeight="1">
      <c r="B91" s="33"/>
      <c r="C91" s="174" t="s">
        <v>79</v>
      </c>
      <c r="D91" s="174" t="s">
        <v>118</v>
      </c>
      <c r="E91" s="175" t="s">
        <v>423</v>
      </c>
      <c r="F91" s="176" t="s">
        <v>424</v>
      </c>
      <c r="G91" s="177" t="s">
        <v>401</v>
      </c>
      <c r="H91" s="178">
        <v>8.5000000000000006E-2</v>
      </c>
      <c r="I91" s="179"/>
      <c r="J91" s="180">
        <f>ROUND(I91*H91,2)</f>
        <v>0</v>
      </c>
      <c r="K91" s="176" t="s">
        <v>122</v>
      </c>
      <c r="L91" s="37"/>
      <c r="M91" s="181" t="s">
        <v>1</v>
      </c>
      <c r="N91" s="182" t="s">
        <v>41</v>
      </c>
      <c r="O91" s="59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16" t="s">
        <v>137</v>
      </c>
      <c r="AT91" s="16" t="s">
        <v>118</v>
      </c>
      <c r="AU91" s="16" t="s">
        <v>79</v>
      </c>
      <c r="AY91" s="16" t="s">
        <v>115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16" t="s">
        <v>77</v>
      </c>
      <c r="BK91" s="185">
        <f>ROUND(I91*H91,2)</f>
        <v>0</v>
      </c>
      <c r="BL91" s="16" t="s">
        <v>137</v>
      </c>
      <c r="BM91" s="16" t="s">
        <v>865</v>
      </c>
    </row>
    <row r="92" spans="2:65" s="1" customFormat="1" ht="11.25">
      <c r="B92" s="33"/>
      <c r="C92" s="34"/>
      <c r="D92" s="186" t="s">
        <v>125</v>
      </c>
      <c r="E92" s="34"/>
      <c r="F92" s="187" t="s">
        <v>426</v>
      </c>
      <c r="G92" s="34"/>
      <c r="H92" s="34"/>
      <c r="I92" s="102"/>
      <c r="J92" s="34"/>
      <c r="K92" s="34"/>
      <c r="L92" s="37"/>
      <c r="M92" s="188"/>
      <c r="N92" s="59"/>
      <c r="O92" s="59"/>
      <c r="P92" s="59"/>
      <c r="Q92" s="59"/>
      <c r="R92" s="59"/>
      <c r="S92" s="59"/>
      <c r="T92" s="60"/>
      <c r="AT92" s="16" t="s">
        <v>125</v>
      </c>
      <c r="AU92" s="16" t="s">
        <v>79</v>
      </c>
    </row>
    <row r="93" spans="2:65" s="1" customFormat="1" ht="16.5" customHeight="1">
      <c r="B93" s="33"/>
      <c r="C93" s="174" t="s">
        <v>132</v>
      </c>
      <c r="D93" s="174" t="s">
        <v>118</v>
      </c>
      <c r="E93" s="175" t="s">
        <v>428</v>
      </c>
      <c r="F93" s="176" t="s">
        <v>429</v>
      </c>
      <c r="G93" s="177" t="s">
        <v>401</v>
      </c>
      <c r="H93" s="178">
        <v>8.5000000000000006E-2</v>
      </c>
      <c r="I93" s="179"/>
      <c r="J93" s="180">
        <f>ROUND(I93*H93,2)</f>
        <v>0</v>
      </c>
      <c r="K93" s="176" t="s">
        <v>122</v>
      </c>
      <c r="L93" s="37"/>
      <c r="M93" s="181" t="s">
        <v>1</v>
      </c>
      <c r="N93" s="182" t="s">
        <v>41</v>
      </c>
      <c r="O93" s="59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16" t="s">
        <v>137</v>
      </c>
      <c r="AT93" s="16" t="s">
        <v>118</v>
      </c>
      <c r="AU93" s="16" t="s">
        <v>79</v>
      </c>
      <c r="AY93" s="16" t="s">
        <v>115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16" t="s">
        <v>77</v>
      </c>
      <c r="BK93" s="185">
        <f>ROUND(I93*H93,2)</f>
        <v>0</v>
      </c>
      <c r="BL93" s="16" t="s">
        <v>137</v>
      </c>
      <c r="BM93" s="16" t="s">
        <v>866</v>
      </c>
    </row>
    <row r="94" spans="2:65" s="1" customFormat="1" ht="11.25">
      <c r="B94" s="33"/>
      <c r="C94" s="34"/>
      <c r="D94" s="186" t="s">
        <v>125</v>
      </c>
      <c r="E94" s="34"/>
      <c r="F94" s="187" t="s">
        <v>431</v>
      </c>
      <c r="G94" s="34"/>
      <c r="H94" s="34"/>
      <c r="I94" s="102"/>
      <c r="J94" s="34"/>
      <c r="K94" s="34"/>
      <c r="L94" s="37"/>
      <c r="M94" s="188"/>
      <c r="N94" s="59"/>
      <c r="O94" s="59"/>
      <c r="P94" s="59"/>
      <c r="Q94" s="59"/>
      <c r="R94" s="59"/>
      <c r="S94" s="59"/>
      <c r="T94" s="60"/>
      <c r="AT94" s="16" t="s">
        <v>125</v>
      </c>
      <c r="AU94" s="16" t="s">
        <v>79</v>
      </c>
    </row>
    <row r="95" spans="2:65" s="1" customFormat="1" ht="16.5" customHeight="1">
      <c r="B95" s="33"/>
      <c r="C95" s="174" t="s">
        <v>137</v>
      </c>
      <c r="D95" s="174" t="s">
        <v>118</v>
      </c>
      <c r="E95" s="175" t="s">
        <v>433</v>
      </c>
      <c r="F95" s="176" t="s">
        <v>434</v>
      </c>
      <c r="G95" s="177" t="s">
        <v>401</v>
      </c>
      <c r="H95" s="178">
        <v>0.76500000000000001</v>
      </c>
      <c r="I95" s="179"/>
      <c r="J95" s="180">
        <f>ROUND(I95*H95,2)</f>
        <v>0</v>
      </c>
      <c r="K95" s="176" t="s">
        <v>122</v>
      </c>
      <c r="L95" s="37"/>
      <c r="M95" s="181" t="s">
        <v>1</v>
      </c>
      <c r="N95" s="182" t="s">
        <v>41</v>
      </c>
      <c r="O95" s="59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16" t="s">
        <v>137</v>
      </c>
      <c r="AT95" s="16" t="s">
        <v>118</v>
      </c>
      <c r="AU95" s="16" t="s">
        <v>79</v>
      </c>
      <c r="AY95" s="16" t="s">
        <v>115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16" t="s">
        <v>77</v>
      </c>
      <c r="BK95" s="185">
        <f>ROUND(I95*H95,2)</f>
        <v>0</v>
      </c>
      <c r="BL95" s="16" t="s">
        <v>137</v>
      </c>
      <c r="BM95" s="16" t="s">
        <v>867</v>
      </c>
    </row>
    <row r="96" spans="2:65" s="1" customFormat="1" ht="19.5">
      <c r="B96" s="33"/>
      <c r="C96" s="34"/>
      <c r="D96" s="186" t="s">
        <v>125</v>
      </c>
      <c r="E96" s="34"/>
      <c r="F96" s="187" t="s">
        <v>436</v>
      </c>
      <c r="G96" s="34"/>
      <c r="H96" s="34"/>
      <c r="I96" s="102"/>
      <c r="J96" s="34"/>
      <c r="K96" s="34"/>
      <c r="L96" s="37"/>
      <c r="M96" s="188"/>
      <c r="N96" s="59"/>
      <c r="O96" s="59"/>
      <c r="P96" s="59"/>
      <c r="Q96" s="59"/>
      <c r="R96" s="59"/>
      <c r="S96" s="59"/>
      <c r="T96" s="60"/>
      <c r="AT96" s="16" t="s">
        <v>125</v>
      </c>
      <c r="AU96" s="16" t="s">
        <v>79</v>
      </c>
    </row>
    <row r="97" spans="2:65" s="11" customFormat="1" ht="11.25">
      <c r="B97" s="192"/>
      <c r="C97" s="193"/>
      <c r="D97" s="186" t="s">
        <v>172</v>
      </c>
      <c r="E97" s="194" t="s">
        <v>1</v>
      </c>
      <c r="F97" s="195" t="s">
        <v>868</v>
      </c>
      <c r="G97" s="193"/>
      <c r="H97" s="196">
        <v>0.76500000000000001</v>
      </c>
      <c r="I97" s="197"/>
      <c r="J97" s="193"/>
      <c r="K97" s="193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172</v>
      </c>
      <c r="AU97" s="202" t="s">
        <v>79</v>
      </c>
      <c r="AV97" s="11" t="s">
        <v>79</v>
      </c>
      <c r="AW97" s="11" t="s">
        <v>32</v>
      </c>
      <c r="AX97" s="11" t="s">
        <v>77</v>
      </c>
      <c r="AY97" s="202" t="s">
        <v>115</v>
      </c>
    </row>
    <row r="98" spans="2:65" s="1" customFormat="1" ht="16.5" customHeight="1">
      <c r="B98" s="33"/>
      <c r="C98" s="174" t="s">
        <v>114</v>
      </c>
      <c r="D98" s="174" t="s">
        <v>118</v>
      </c>
      <c r="E98" s="175" t="s">
        <v>439</v>
      </c>
      <c r="F98" s="176" t="s">
        <v>440</v>
      </c>
      <c r="G98" s="177" t="s">
        <v>401</v>
      </c>
      <c r="H98" s="178">
        <v>8.5000000000000006E-2</v>
      </c>
      <c r="I98" s="179"/>
      <c r="J98" s="180">
        <f>ROUND(I98*H98,2)</f>
        <v>0</v>
      </c>
      <c r="K98" s="176" t="s">
        <v>122</v>
      </c>
      <c r="L98" s="37"/>
      <c r="M98" s="181" t="s">
        <v>1</v>
      </c>
      <c r="N98" s="182" t="s">
        <v>41</v>
      </c>
      <c r="O98" s="59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16" t="s">
        <v>137</v>
      </c>
      <c r="AT98" s="16" t="s">
        <v>118</v>
      </c>
      <c r="AU98" s="16" t="s">
        <v>79</v>
      </c>
      <c r="AY98" s="16" t="s">
        <v>115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16" t="s">
        <v>77</v>
      </c>
      <c r="BK98" s="185">
        <f>ROUND(I98*H98,2)</f>
        <v>0</v>
      </c>
      <c r="BL98" s="16" t="s">
        <v>137</v>
      </c>
      <c r="BM98" s="16" t="s">
        <v>869</v>
      </c>
    </row>
    <row r="99" spans="2:65" s="1" customFormat="1" ht="19.5">
      <c r="B99" s="33"/>
      <c r="C99" s="34"/>
      <c r="D99" s="186" t="s">
        <v>125</v>
      </c>
      <c r="E99" s="34"/>
      <c r="F99" s="187" t="s">
        <v>442</v>
      </c>
      <c r="G99" s="34"/>
      <c r="H99" s="34"/>
      <c r="I99" s="102"/>
      <c r="J99" s="34"/>
      <c r="K99" s="34"/>
      <c r="L99" s="37"/>
      <c r="M99" s="188"/>
      <c r="N99" s="59"/>
      <c r="O99" s="59"/>
      <c r="P99" s="59"/>
      <c r="Q99" s="59"/>
      <c r="R99" s="59"/>
      <c r="S99" s="59"/>
      <c r="T99" s="60"/>
      <c r="AT99" s="16" t="s">
        <v>125</v>
      </c>
      <c r="AU99" s="16" t="s">
        <v>79</v>
      </c>
    </row>
    <row r="100" spans="2:65" s="10" customFormat="1" ht="25.9" customHeight="1">
      <c r="B100" s="158"/>
      <c r="C100" s="159"/>
      <c r="D100" s="160" t="s">
        <v>69</v>
      </c>
      <c r="E100" s="161" t="s">
        <v>450</v>
      </c>
      <c r="F100" s="161" t="s">
        <v>451</v>
      </c>
      <c r="G100" s="159"/>
      <c r="H100" s="159"/>
      <c r="I100" s="162"/>
      <c r="J100" s="163">
        <f>BK100</f>
        <v>0</v>
      </c>
      <c r="K100" s="159"/>
      <c r="L100" s="164"/>
      <c r="M100" s="165"/>
      <c r="N100" s="166"/>
      <c r="O100" s="166"/>
      <c r="P100" s="167">
        <f>P101+P122+P145+P168</f>
        <v>0</v>
      </c>
      <c r="Q100" s="166"/>
      <c r="R100" s="167">
        <f>R101+R122+R145+R168</f>
        <v>0.260932</v>
      </c>
      <c r="S100" s="166"/>
      <c r="T100" s="168">
        <f>T101+T122+T145+T168</f>
        <v>8.4680000000000005E-2</v>
      </c>
      <c r="AR100" s="169" t="s">
        <v>79</v>
      </c>
      <c r="AT100" s="170" t="s">
        <v>69</v>
      </c>
      <c r="AU100" s="170" t="s">
        <v>70</v>
      </c>
      <c r="AY100" s="169" t="s">
        <v>115</v>
      </c>
      <c r="BK100" s="171">
        <f>BK101+BK122+BK145+BK168</f>
        <v>0</v>
      </c>
    </row>
    <row r="101" spans="2:65" s="10" customFormat="1" ht="22.9" customHeight="1">
      <c r="B101" s="158"/>
      <c r="C101" s="159"/>
      <c r="D101" s="160" t="s">
        <v>69</v>
      </c>
      <c r="E101" s="172" t="s">
        <v>870</v>
      </c>
      <c r="F101" s="172" t="s">
        <v>871</v>
      </c>
      <c r="G101" s="159"/>
      <c r="H101" s="159"/>
      <c r="I101" s="162"/>
      <c r="J101" s="173">
        <f>BK101</f>
        <v>0</v>
      </c>
      <c r="K101" s="159"/>
      <c r="L101" s="164"/>
      <c r="M101" s="165"/>
      <c r="N101" s="166"/>
      <c r="O101" s="166"/>
      <c r="P101" s="167">
        <f>SUM(P102:P121)</f>
        <v>0</v>
      </c>
      <c r="Q101" s="166"/>
      <c r="R101" s="167">
        <f>SUM(R102:R121)</f>
        <v>1.9432000000000001E-2</v>
      </c>
      <c r="S101" s="166"/>
      <c r="T101" s="168">
        <f>SUM(T102:T121)</f>
        <v>0</v>
      </c>
      <c r="AR101" s="169" t="s">
        <v>79</v>
      </c>
      <c r="AT101" s="170" t="s">
        <v>69</v>
      </c>
      <c r="AU101" s="170" t="s">
        <v>77</v>
      </c>
      <c r="AY101" s="169" t="s">
        <v>115</v>
      </c>
      <c r="BK101" s="171">
        <f>SUM(BK102:BK121)</f>
        <v>0</v>
      </c>
    </row>
    <row r="102" spans="2:65" s="1" customFormat="1" ht="16.5" customHeight="1">
      <c r="B102" s="33"/>
      <c r="C102" s="174" t="s">
        <v>180</v>
      </c>
      <c r="D102" s="174" t="s">
        <v>118</v>
      </c>
      <c r="E102" s="175" t="s">
        <v>872</v>
      </c>
      <c r="F102" s="176" t="s">
        <v>873</v>
      </c>
      <c r="G102" s="177" t="s">
        <v>121</v>
      </c>
      <c r="H102" s="178">
        <v>1</v>
      </c>
      <c r="I102" s="179"/>
      <c r="J102" s="180">
        <f>ROUND(I102*H102,2)</f>
        <v>0</v>
      </c>
      <c r="K102" s="176" t="s">
        <v>1</v>
      </c>
      <c r="L102" s="37"/>
      <c r="M102" s="181" t="s">
        <v>1</v>
      </c>
      <c r="N102" s="182" t="s">
        <v>41</v>
      </c>
      <c r="O102" s="59"/>
      <c r="P102" s="183">
        <f>O102*H102</f>
        <v>0</v>
      </c>
      <c r="Q102" s="183">
        <v>0</v>
      </c>
      <c r="R102" s="183">
        <f>Q102*H102</f>
        <v>0</v>
      </c>
      <c r="S102" s="183">
        <v>0</v>
      </c>
      <c r="T102" s="184">
        <f>S102*H102</f>
        <v>0</v>
      </c>
      <c r="AR102" s="16" t="s">
        <v>280</v>
      </c>
      <c r="AT102" s="16" t="s">
        <v>118</v>
      </c>
      <c r="AU102" s="16" t="s">
        <v>79</v>
      </c>
      <c r="AY102" s="16" t="s">
        <v>115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16" t="s">
        <v>77</v>
      </c>
      <c r="BK102" s="185">
        <f>ROUND(I102*H102,2)</f>
        <v>0</v>
      </c>
      <c r="BL102" s="16" t="s">
        <v>280</v>
      </c>
      <c r="BM102" s="16" t="s">
        <v>874</v>
      </c>
    </row>
    <row r="103" spans="2:65" s="1" customFormat="1" ht="11.25">
      <c r="B103" s="33"/>
      <c r="C103" s="34"/>
      <c r="D103" s="186" t="s">
        <v>125</v>
      </c>
      <c r="E103" s="34"/>
      <c r="F103" s="187" t="s">
        <v>873</v>
      </c>
      <c r="G103" s="34"/>
      <c r="H103" s="34"/>
      <c r="I103" s="102"/>
      <c r="J103" s="34"/>
      <c r="K103" s="34"/>
      <c r="L103" s="37"/>
      <c r="M103" s="188"/>
      <c r="N103" s="59"/>
      <c r="O103" s="59"/>
      <c r="P103" s="59"/>
      <c r="Q103" s="59"/>
      <c r="R103" s="59"/>
      <c r="S103" s="59"/>
      <c r="T103" s="60"/>
      <c r="AT103" s="16" t="s">
        <v>125</v>
      </c>
      <c r="AU103" s="16" t="s">
        <v>79</v>
      </c>
    </row>
    <row r="104" spans="2:65" s="1" customFormat="1" ht="16.5" customHeight="1">
      <c r="B104" s="33"/>
      <c r="C104" s="174" t="s">
        <v>215</v>
      </c>
      <c r="D104" s="174" t="s">
        <v>118</v>
      </c>
      <c r="E104" s="175" t="s">
        <v>875</v>
      </c>
      <c r="F104" s="176" t="s">
        <v>876</v>
      </c>
      <c r="G104" s="177" t="s">
        <v>121</v>
      </c>
      <c r="H104" s="178">
        <v>3</v>
      </c>
      <c r="I104" s="179"/>
      <c r="J104" s="180">
        <f>ROUND(I104*H104,2)</f>
        <v>0</v>
      </c>
      <c r="K104" s="176" t="s">
        <v>1</v>
      </c>
      <c r="L104" s="37"/>
      <c r="M104" s="181" t="s">
        <v>1</v>
      </c>
      <c r="N104" s="182" t="s">
        <v>41</v>
      </c>
      <c r="O104" s="59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16" t="s">
        <v>280</v>
      </c>
      <c r="AT104" s="16" t="s">
        <v>118</v>
      </c>
      <c r="AU104" s="16" t="s">
        <v>79</v>
      </c>
      <c r="AY104" s="16" t="s">
        <v>115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16" t="s">
        <v>77</v>
      </c>
      <c r="BK104" s="185">
        <f>ROUND(I104*H104,2)</f>
        <v>0</v>
      </c>
      <c r="BL104" s="16" t="s">
        <v>280</v>
      </c>
      <c r="BM104" s="16" t="s">
        <v>877</v>
      </c>
    </row>
    <row r="105" spans="2:65" s="1" customFormat="1" ht="11.25">
      <c r="B105" s="33"/>
      <c r="C105" s="34"/>
      <c r="D105" s="186" t="s">
        <v>125</v>
      </c>
      <c r="E105" s="34"/>
      <c r="F105" s="187" t="s">
        <v>876</v>
      </c>
      <c r="G105" s="34"/>
      <c r="H105" s="34"/>
      <c r="I105" s="102"/>
      <c r="J105" s="34"/>
      <c r="K105" s="34"/>
      <c r="L105" s="37"/>
      <c r="M105" s="188"/>
      <c r="N105" s="59"/>
      <c r="O105" s="59"/>
      <c r="P105" s="59"/>
      <c r="Q105" s="59"/>
      <c r="R105" s="59"/>
      <c r="S105" s="59"/>
      <c r="T105" s="60"/>
      <c r="AT105" s="16" t="s">
        <v>125</v>
      </c>
      <c r="AU105" s="16" t="s">
        <v>79</v>
      </c>
    </row>
    <row r="106" spans="2:65" s="1" customFormat="1" ht="16.5" customHeight="1">
      <c r="B106" s="33"/>
      <c r="C106" s="174" t="s">
        <v>222</v>
      </c>
      <c r="D106" s="174" t="s">
        <v>118</v>
      </c>
      <c r="E106" s="175" t="s">
        <v>878</v>
      </c>
      <c r="F106" s="176" t="s">
        <v>879</v>
      </c>
      <c r="G106" s="177" t="s">
        <v>295</v>
      </c>
      <c r="H106" s="178">
        <v>9</v>
      </c>
      <c r="I106" s="179"/>
      <c r="J106" s="180">
        <f>ROUND(I106*H106,2)</f>
        <v>0</v>
      </c>
      <c r="K106" s="176" t="s">
        <v>122</v>
      </c>
      <c r="L106" s="37"/>
      <c r="M106" s="181" t="s">
        <v>1</v>
      </c>
      <c r="N106" s="182" t="s">
        <v>41</v>
      </c>
      <c r="O106" s="59"/>
      <c r="P106" s="183">
        <f>O106*H106</f>
        <v>0</v>
      </c>
      <c r="Q106" s="183">
        <v>5.5999999999999995E-4</v>
      </c>
      <c r="R106" s="183">
        <f>Q106*H106</f>
        <v>5.0399999999999993E-3</v>
      </c>
      <c r="S106" s="183">
        <v>0</v>
      </c>
      <c r="T106" s="184">
        <f>S106*H106</f>
        <v>0</v>
      </c>
      <c r="AR106" s="16" t="s">
        <v>280</v>
      </c>
      <c r="AT106" s="16" t="s">
        <v>118</v>
      </c>
      <c r="AU106" s="16" t="s">
        <v>79</v>
      </c>
      <c r="AY106" s="16" t="s">
        <v>115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16" t="s">
        <v>77</v>
      </c>
      <c r="BK106" s="185">
        <f>ROUND(I106*H106,2)</f>
        <v>0</v>
      </c>
      <c r="BL106" s="16" t="s">
        <v>280</v>
      </c>
      <c r="BM106" s="16" t="s">
        <v>880</v>
      </c>
    </row>
    <row r="107" spans="2:65" s="1" customFormat="1" ht="19.5">
      <c r="B107" s="33"/>
      <c r="C107" s="34"/>
      <c r="D107" s="186" t="s">
        <v>125</v>
      </c>
      <c r="E107" s="34"/>
      <c r="F107" s="187" t="s">
        <v>881</v>
      </c>
      <c r="G107" s="34"/>
      <c r="H107" s="34"/>
      <c r="I107" s="102"/>
      <c r="J107" s="34"/>
      <c r="K107" s="34"/>
      <c r="L107" s="37"/>
      <c r="M107" s="188"/>
      <c r="N107" s="59"/>
      <c r="O107" s="59"/>
      <c r="P107" s="59"/>
      <c r="Q107" s="59"/>
      <c r="R107" s="59"/>
      <c r="S107" s="59"/>
      <c r="T107" s="60"/>
      <c r="AT107" s="16" t="s">
        <v>125</v>
      </c>
      <c r="AU107" s="16" t="s">
        <v>79</v>
      </c>
    </row>
    <row r="108" spans="2:65" s="1" customFormat="1" ht="16.5" customHeight="1">
      <c r="B108" s="33"/>
      <c r="C108" s="174" t="s">
        <v>232</v>
      </c>
      <c r="D108" s="174" t="s">
        <v>118</v>
      </c>
      <c r="E108" s="175" t="s">
        <v>882</v>
      </c>
      <c r="F108" s="176" t="s">
        <v>883</v>
      </c>
      <c r="G108" s="177" t="s">
        <v>295</v>
      </c>
      <c r="H108" s="178">
        <v>14</v>
      </c>
      <c r="I108" s="179"/>
      <c r="J108" s="180">
        <f>ROUND(I108*H108,2)</f>
        <v>0</v>
      </c>
      <c r="K108" s="176" t="s">
        <v>122</v>
      </c>
      <c r="L108" s="37"/>
      <c r="M108" s="181" t="s">
        <v>1</v>
      </c>
      <c r="N108" s="182" t="s">
        <v>41</v>
      </c>
      <c r="O108" s="59"/>
      <c r="P108" s="183">
        <f>O108*H108</f>
        <v>0</v>
      </c>
      <c r="Q108" s="183">
        <v>2.9E-4</v>
      </c>
      <c r="R108" s="183">
        <f>Q108*H108</f>
        <v>4.0600000000000002E-3</v>
      </c>
      <c r="S108" s="183">
        <v>0</v>
      </c>
      <c r="T108" s="184">
        <f>S108*H108</f>
        <v>0</v>
      </c>
      <c r="AR108" s="16" t="s">
        <v>280</v>
      </c>
      <c r="AT108" s="16" t="s">
        <v>118</v>
      </c>
      <c r="AU108" s="16" t="s">
        <v>79</v>
      </c>
      <c r="AY108" s="16" t="s">
        <v>115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16" t="s">
        <v>77</v>
      </c>
      <c r="BK108" s="185">
        <f>ROUND(I108*H108,2)</f>
        <v>0</v>
      </c>
      <c r="BL108" s="16" t="s">
        <v>280</v>
      </c>
      <c r="BM108" s="16" t="s">
        <v>884</v>
      </c>
    </row>
    <row r="109" spans="2:65" s="1" customFormat="1" ht="11.25">
      <c r="B109" s="33"/>
      <c r="C109" s="34"/>
      <c r="D109" s="186" t="s">
        <v>125</v>
      </c>
      <c r="E109" s="34"/>
      <c r="F109" s="187" t="s">
        <v>883</v>
      </c>
      <c r="G109" s="34"/>
      <c r="H109" s="34"/>
      <c r="I109" s="102"/>
      <c r="J109" s="34"/>
      <c r="K109" s="34"/>
      <c r="L109" s="37"/>
      <c r="M109" s="188"/>
      <c r="N109" s="59"/>
      <c r="O109" s="59"/>
      <c r="P109" s="59"/>
      <c r="Q109" s="59"/>
      <c r="R109" s="59"/>
      <c r="S109" s="59"/>
      <c r="T109" s="60"/>
      <c r="AT109" s="16" t="s">
        <v>125</v>
      </c>
      <c r="AU109" s="16" t="s">
        <v>79</v>
      </c>
    </row>
    <row r="110" spans="2:65" s="1" customFormat="1" ht="16.5" customHeight="1">
      <c r="B110" s="33"/>
      <c r="C110" s="174" t="s">
        <v>247</v>
      </c>
      <c r="D110" s="174" t="s">
        <v>118</v>
      </c>
      <c r="E110" s="175" t="s">
        <v>885</v>
      </c>
      <c r="F110" s="176" t="s">
        <v>886</v>
      </c>
      <c r="G110" s="177" t="s">
        <v>295</v>
      </c>
      <c r="H110" s="178">
        <v>4.2</v>
      </c>
      <c r="I110" s="179"/>
      <c r="J110" s="180">
        <f>ROUND(I110*H110,2)</f>
        <v>0</v>
      </c>
      <c r="K110" s="176" t="s">
        <v>122</v>
      </c>
      <c r="L110" s="37"/>
      <c r="M110" s="181" t="s">
        <v>1</v>
      </c>
      <c r="N110" s="182" t="s">
        <v>41</v>
      </c>
      <c r="O110" s="59"/>
      <c r="P110" s="183">
        <f>O110*H110</f>
        <v>0</v>
      </c>
      <c r="Q110" s="183">
        <v>2.4599999999999999E-3</v>
      </c>
      <c r="R110" s="183">
        <f>Q110*H110</f>
        <v>1.0332000000000001E-2</v>
      </c>
      <c r="S110" s="183">
        <v>0</v>
      </c>
      <c r="T110" s="184">
        <f>S110*H110</f>
        <v>0</v>
      </c>
      <c r="AR110" s="16" t="s">
        <v>280</v>
      </c>
      <c r="AT110" s="16" t="s">
        <v>118</v>
      </c>
      <c r="AU110" s="16" t="s">
        <v>79</v>
      </c>
      <c r="AY110" s="16" t="s">
        <v>115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16" t="s">
        <v>77</v>
      </c>
      <c r="BK110" s="185">
        <f>ROUND(I110*H110,2)</f>
        <v>0</v>
      </c>
      <c r="BL110" s="16" t="s">
        <v>280</v>
      </c>
      <c r="BM110" s="16" t="s">
        <v>887</v>
      </c>
    </row>
    <row r="111" spans="2:65" s="1" customFormat="1" ht="19.5">
      <c r="B111" s="33"/>
      <c r="C111" s="34"/>
      <c r="D111" s="186" t="s">
        <v>125</v>
      </c>
      <c r="E111" s="34"/>
      <c r="F111" s="187" t="s">
        <v>888</v>
      </c>
      <c r="G111" s="34"/>
      <c r="H111" s="34"/>
      <c r="I111" s="102"/>
      <c r="J111" s="34"/>
      <c r="K111" s="34"/>
      <c r="L111" s="37"/>
      <c r="M111" s="188"/>
      <c r="N111" s="59"/>
      <c r="O111" s="59"/>
      <c r="P111" s="59"/>
      <c r="Q111" s="59"/>
      <c r="R111" s="59"/>
      <c r="S111" s="59"/>
      <c r="T111" s="60"/>
      <c r="AT111" s="16" t="s">
        <v>125</v>
      </c>
      <c r="AU111" s="16" t="s">
        <v>79</v>
      </c>
    </row>
    <row r="112" spans="2:65" s="1" customFormat="1" ht="16.5" customHeight="1">
      <c r="B112" s="33"/>
      <c r="C112" s="174" t="s">
        <v>252</v>
      </c>
      <c r="D112" s="174" t="s">
        <v>118</v>
      </c>
      <c r="E112" s="175" t="s">
        <v>889</v>
      </c>
      <c r="F112" s="176" t="s">
        <v>890</v>
      </c>
      <c r="G112" s="177" t="s">
        <v>313</v>
      </c>
      <c r="H112" s="178">
        <v>8</v>
      </c>
      <c r="I112" s="179"/>
      <c r="J112" s="180">
        <f>ROUND(I112*H112,2)</f>
        <v>0</v>
      </c>
      <c r="K112" s="176" t="s">
        <v>122</v>
      </c>
      <c r="L112" s="37"/>
      <c r="M112" s="181" t="s">
        <v>1</v>
      </c>
      <c r="N112" s="182" t="s">
        <v>41</v>
      </c>
      <c r="O112" s="59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16" t="s">
        <v>280</v>
      </c>
      <c r="AT112" s="16" t="s">
        <v>118</v>
      </c>
      <c r="AU112" s="16" t="s">
        <v>79</v>
      </c>
      <c r="AY112" s="16" t="s">
        <v>115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16" t="s">
        <v>77</v>
      </c>
      <c r="BK112" s="185">
        <f>ROUND(I112*H112,2)</f>
        <v>0</v>
      </c>
      <c r="BL112" s="16" t="s">
        <v>280</v>
      </c>
      <c r="BM112" s="16" t="s">
        <v>891</v>
      </c>
    </row>
    <row r="113" spans="2:65" s="1" customFormat="1" ht="11.25">
      <c r="B113" s="33"/>
      <c r="C113" s="34"/>
      <c r="D113" s="186" t="s">
        <v>125</v>
      </c>
      <c r="E113" s="34"/>
      <c r="F113" s="187" t="s">
        <v>892</v>
      </c>
      <c r="G113" s="34"/>
      <c r="H113" s="34"/>
      <c r="I113" s="102"/>
      <c r="J113" s="34"/>
      <c r="K113" s="34"/>
      <c r="L113" s="37"/>
      <c r="M113" s="188"/>
      <c r="N113" s="59"/>
      <c r="O113" s="59"/>
      <c r="P113" s="59"/>
      <c r="Q113" s="59"/>
      <c r="R113" s="59"/>
      <c r="S113" s="59"/>
      <c r="T113" s="60"/>
      <c r="AT113" s="16" t="s">
        <v>125</v>
      </c>
      <c r="AU113" s="16" t="s">
        <v>79</v>
      </c>
    </row>
    <row r="114" spans="2:65" s="1" customFormat="1" ht="16.5" customHeight="1">
      <c r="B114" s="33"/>
      <c r="C114" s="174" t="s">
        <v>256</v>
      </c>
      <c r="D114" s="174" t="s">
        <v>118</v>
      </c>
      <c r="E114" s="175" t="s">
        <v>893</v>
      </c>
      <c r="F114" s="176" t="s">
        <v>894</v>
      </c>
      <c r="G114" s="177" t="s">
        <v>295</v>
      </c>
      <c r="H114" s="178">
        <v>27.2</v>
      </c>
      <c r="I114" s="179"/>
      <c r="J114" s="180">
        <f>ROUND(I114*H114,2)</f>
        <v>0</v>
      </c>
      <c r="K114" s="176" t="s">
        <v>122</v>
      </c>
      <c r="L114" s="37"/>
      <c r="M114" s="181" t="s">
        <v>1</v>
      </c>
      <c r="N114" s="182" t="s">
        <v>41</v>
      </c>
      <c r="O114" s="59"/>
      <c r="P114" s="183">
        <f>O114*H114</f>
        <v>0</v>
      </c>
      <c r="Q114" s="183">
        <v>0</v>
      </c>
      <c r="R114" s="183">
        <f>Q114*H114</f>
        <v>0</v>
      </c>
      <c r="S114" s="183">
        <v>0</v>
      </c>
      <c r="T114" s="184">
        <f>S114*H114</f>
        <v>0</v>
      </c>
      <c r="AR114" s="16" t="s">
        <v>280</v>
      </c>
      <c r="AT114" s="16" t="s">
        <v>118</v>
      </c>
      <c r="AU114" s="16" t="s">
        <v>79</v>
      </c>
      <c r="AY114" s="16" t="s">
        <v>115</v>
      </c>
      <c r="BE114" s="185">
        <f>IF(N114="základní",J114,0)</f>
        <v>0</v>
      </c>
      <c r="BF114" s="185">
        <f>IF(N114="snížená",J114,0)</f>
        <v>0</v>
      </c>
      <c r="BG114" s="185">
        <f>IF(N114="zákl. přenesená",J114,0)</f>
        <v>0</v>
      </c>
      <c r="BH114" s="185">
        <f>IF(N114="sníž. přenesená",J114,0)</f>
        <v>0</v>
      </c>
      <c r="BI114" s="185">
        <f>IF(N114="nulová",J114,0)</f>
        <v>0</v>
      </c>
      <c r="BJ114" s="16" t="s">
        <v>77</v>
      </c>
      <c r="BK114" s="185">
        <f>ROUND(I114*H114,2)</f>
        <v>0</v>
      </c>
      <c r="BL114" s="16" t="s">
        <v>280</v>
      </c>
      <c r="BM114" s="16" t="s">
        <v>895</v>
      </c>
    </row>
    <row r="115" spans="2:65" s="1" customFormat="1" ht="11.25">
      <c r="B115" s="33"/>
      <c r="C115" s="34"/>
      <c r="D115" s="186" t="s">
        <v>125</v>
      </c>
      <c r="E115" s="34"/>
      <c r="F115" s="187" t="s">
        <v>896</v>
      </c>
      <c r="G115" s="34"/>
      <c r="H115" s="34"/>
      <c r="I115" s="102"/>
      <c r="J115" s="34"/>
      <c r="K115" s="34"/>
      <c r="L115" s="37"/>
      <c r="M115" s="188"/>
      <c r="N115" s="59"/>
      <c r="O115" s="59"/>
      <c r="P115" s="59"/>
      <c r="Q115" s="59"/>
      <c r="R115" s="59"/>
      <c r="S115" s="59"/>
      <c r="T115" s="60"/>
      <c r="AT115" s="16" t="s">
        <v>125</v>
      </c>
      <c r="AU115" s="16" t="s">
        <v>79</v>
      </c>
    </row>
    <row r="116" spans="2:65" s="11" customFormat="1" ht="11.25">
      <c r="B116" s="192"/>
      <c r="C116" s="193"/>
      <c r="D116" s="186" t="s">
        <v>172</v>
      </c>
      <c r="E116" s="194" t="s">
        <v>1</v>
      </c>
      <c r="F116" s="195" t="s">
        <v>897</v>
      </c>
      <c r="G116" s="193"/>
      <c r="H116" s="196">
        <v>27.2</v>
      </c>
      <c r="I116" s="197"/>
      <c r="J116" s="193"/>
      <c r="K116" s="193"/>
      <c r="L116" s="198"/>
      <c r="M116" s="199"/>
      <c r="N116" s="200"/>
      <c r="O116" s="200"/>
      <c r="P116" s="200"/>
      <c r="Q116" s="200"/>
      <c r="R116" s="200"/>
      <c r="S116" s="200"/>
      <c r="T116" s="201"/>
      <c r="AT116" s="202" t="s">
        <v>172</v>
      </c>
      <c r="AU116" s="202" t="s">
        <v>79</v>
      </c>
      <c r="AV116" s="11" t="s">
        <v>79</v>
      </c>
      <c r="AW116" s="11" t="s">
        <v>32</v>
      </c>
      <c r="AX116" s="11" t="s">
        <v>77</v>
      </c>
      <c r="AY116" s="202" t="s">
        <v>115</v>
      </c>
    </row>
    <row r="117" spans="2:65" s="1" customFormat="1" ht="16.5" customHeight="1">
      <c r="B117" s="33"/>
      <c r="C117" s="174" t="s">
        <v>261</v>
      </c>
      <c r="D117" s="174" t="s">
        <v>118</v>
      </c>
      <c r="E117" s="175" t="s">
        <v>898</v>
      </c>
      <c r="F117" s="176" t="s">
        <v>899</v>
      </c>
      <c r="G117" s="177" t="s">
        <v>121</v>
      </c>
      <c r="H117" s="178">
        <v>1</v>
      </c>
      <c r="I117" s="179"/>
      <c r="J117" s="180">
        <f>ROUND(I117*H117,2)</f>
        <v>0</v>
      </c>
      <c r="K117" s="176" t="s">
        <v>1</v>
      </c>
      <c r="L117" s="37"/>
      <c r="M117" s="181" t="s">
        <v>1</v>
      </c>
      <c r="N117" s="182" t="s">
        <v>41</v>
      </c>
      <c r="O117" s="59"/>
      <c r="P117" s="183">
        <f>O117*H117</f>
        <v>0</v>
      </c>
      <c r="Q117" s="183">
        <v>0</v>
      </c>
      <c r="R117" s="183">
        <f>Q117*H117</f>
        <v>0</v>
      </c>
      <c r="S117" s="183">
        <v>0</v>
      </c>
      <c r="T117" s="184">
        <f>S117*H117</f>
        <v>0</v>
      </c>
      <c r="AR117" s="16" t="s">
        <v>280</v>
      </c>
      <c r="AT117" s="16" t="s">
        <v>118</v>
      </c>
      <c r="AU117" s="16" t="s">
        <v>79</v>
      </c>
      <c r="AY117" s="16" t="s">
        <v>115</v>
      </c>
      <c r="BE117" s="185">
        <f>IF(N117="základní",J117,0)</f>
        <v>0</v>
      </c>
      <c r="BF117" s="185">
        <f>IF(N117="snížená",J117,0)</f>
        <v>0</v>
      </c>
      <c r="BG117" s="185">
        <f>IF(N117="zákl. přenesená",J117,0)</f>
        <v>0</v>
      </c>
      <c r="BH117" s="185">
        <f>IF(N117="sníž. přenesená",J117,0)</f>
        <v>0</v>
      </c>
      <c r="BI117" s="185">
        <f>IF(N117="nulová",J117,0)</f>
        <v>0</v>
      </c>
      <c r="BJ117" s="16" t="s">
        <v>77</v>
      </c>
      <c r="BK117" s="185">
        <f>ROUND(I117*H117,2)</f>
        <v>0</v>
      </c>
      <c r="BL117" s="16" t="s">
        <v>280</v>
      </c>
      <c r="BM117" s="16" t="s">
        <v>900</v>
      </c>
    </row>
    <row r="118" spans="2:65" s="1" customFormat="1" ht="16.5" customHeight="1">
      <c r="B118" s="33"/>
      <c r="C118" s="174" t="s">
        <v>269</v>
      </c>
      <c r="D118" s="174" t="s">
        <v>118</v>
      </c>
      <c r="E118" s="175" t="s">
        <v>901</v>
      </c>
      <c r="F118" s="176" t="s">
        <v>902</v>
      </c>
      <c r="G118" s="177" t="s">
        <v>121</v>
      </c>
      <c r="H118" s="178">
        <v>1</v>
      </c>
      <c r="I118" s="179"/>
      <c r="J118" s="180">
        <f>ROUND(I118*H118,2)</f>
        <v>0</v>
      </c>
      <c r="K118" s="176" t="s">
        <v>1</v>
      </c>
      <c r="L118" s="37"/>
      <c r="M118" s="181" t="s">
        <v>1</v>
      </c>
      <c r="N118" s="182" t="s">
        <v>41</v>
      </c>
      <c r="O118" s="59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16" t="s">
        <v>280</v>
      </c>
      <c r="AT118" s="16" t="s">
        <v>118</v>
      </c>
      <c r="AU118" s="16" t="s">
        <v>79</v>
      </c>
      <c r="AY118" s="16" t="s">
        <v>115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16" t="s">
        <v>77</v>
      </c>
      <c r="BK118" s="185">
        <f>ROUND(I118*H118,2)</f>
        <v>0</v>
      </c>
      <c r="BL118" s="16" t="s">
        <v>280</v>
      </c>
      <c r="BM118" s="16" t="s">
        <v>903</v>
      </c>
    </row>
    <row r="119" spans="2:65" s="1" customFormat="1" ht="11.25">
      <c r="B119" s="33"/>
      <c r="C119" s="34"/>
      <c r="D119" s="186" t="s">
        <v>125</v>
      </c>
      <c r="E119" s="34"/>
      <c r="F119" s="187" t="s">
        <v>902</v>
      </c>
      <c r="G119" s="34"/>
      <c r="H119" s="34"/>
      <c r="I119" s="102"/>
      <c r="J119" s="34"/>
      <c r="K119" s="34"/>
      <c r="L119" s="37"/>
      <c r="M119" s="188"/>
      <c r="N119" s="59"/>
      <c r="O119" s="59"/>
      <c r="P119" s="59"/>
      <c r="Q119" s="59"/>
      <c r="R119" s="59"/>
      <c r="S119" s="59"/>
      <c r="T119" s="60"/>
      <c r="AT119" s="16" t="s">
        <v>125</v>
      </c>
      <c r="AU119" s="16" t="s">
        <v>79</v>
      </c>
    </row>
    <row r="120" spans="2:65" s="1" customFormat="1" ht="16.5" customHeight="1">
      <c r="B120" s="33"/>
      <c r="C120" s="174" t="s">
        <v>8</v>
      </c>
      <c r="D120" s="174" t="s">
        <v>118</v>
      </c>
      <c r="E120" s="175" t="s">
        <v>904</v>
      </c>
      <c r="F120" s="176" t="s">
        <v>905</v>
      </c>
      <c r="G120" s="177" t="s">
        <v>478</v>
      </c>
      <c r="H120" s="245"/>
      <c r="I120" s="179"/>
      <c r="J120" s="180">
        <f>ROUND(I120*H120,2)</f>
        <v>0</v>
      </c>
      <c r="K120" s="176" t="s">
        <v>122</v>
      </c>
      <c r="L120" s="37"/>
      <c r="M120" s="181" t="s">
        <v>1</v>
      </c>
      <c r="N120" s="182" t="s">
        <v>41</v>
      </c>
      <c r="O120" s="59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16" t="s">
        <v>280</v>
      </c>
      <c r="AT120" s="16" t="s">
        <v>118</v>
      </c>
      <c r="AU120" s="16" t="s">
        <v>79</v>
      </c>
      <c r="AY120" s="16" t="s">
        <v>115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16" t="s">
        <v>77</v>
      </c>
      <c r="BK120" s="185">
        <f>ROUND(I120*H120,2)</f>
        <v>0</v>
      </c>
      <c r="BL120" s="16" t="s">
        <v>280</v>
      </c>
      <c r="BM120" s="16" t="s">
        <v>906</v>
      </c>
    </row>
    <row r="121" spans="2:65" s="1" customFormat="1" ht="19.5">
      <c r="B121" s="33"/>
      <c r="C121" s="34"/>
      <c r="D121" s="186" t="s">
        <v>125</v>
      </c>
      <c r="E121" s="34"/>
      <c r="F121" s="187" t="s">
        <v>907</v>
      </c>
      <c r="G121" s="34"/>
      <c r="H121" s="34"/>
      <c r="I121" s="102"/>
      <c r="J121" s="34"/>
      <c r="K121" s="34"/>
      <c r="L121" s="37"/>
      <c r="M121" s="188"/>
      <c r="N121" s="59"/>
      <c r="O121" s="59"/>
      <c r="P121" s="59"/>
      <c r="Q121" s="59"/>
      <c r="R121" s="59"/>
      <c r="S121" s="59"/>
      <c r="T121" s="60"/>
      <c r="AT121" s="16" t="s">
        <v>125</v>
      </c>
      <c r="AU121" s="16" t="s">
        <v>79</v>
      </c>
    </row>
    <row r="122" spans="2:65" s="10" customFormat="1" ht="22.9" customHeight="1">
      <c r="B122" s="158"/>
      <c r="C122" s="159"/>
      <c r="D122" s="160" t="s">
        <v>69</v>
      </c>
      <c r="E122" s="172" t="s">
        <v>908</v>
      </c>
      <c r="F122" s="172" t="s">
        <v>909</v>
      </c>
      <c r="G122" s="159"/>
      <c r="H122" s="159"/>
      <c r="I122" s="162"/>
      <c r="J122" s="173">
        <f>BK122</f>
        <v>0</v>
      </c>
      <c r="K122" s="159"/>
      <c r="L122" s="164"/>
      <c r="M122" s="165"/>
      <c r="N122" s="166"/>
      <c r="O122" s="166"/>
      <c r="P122" s="167">
        <f>SUM(P123:P144)</f>
        <v>0</v>
      </c>
      <c r="Q122" s="166"/>
      <c r="R122" s="167">
        <f>SUM(R123:R144)</f>
        <v>5.5300000000000002E-2</v>
      </c>
      <c r="S122" s="166"/>
      <c r="T122" s="168">
        <f>SUM(T123:T144)</f>
        <v>0</v>
      </c>
      <c r="AR122" s="169" t="s">
        <v>79</v>
      </c>
      <c r="AT122" s="170" t="s">
        <v>69</v>
      </c>
      <c r="AU122" s="170" t="s">
        <v>77</v>
      </c>
      <c r="AY122" s="169" t="s">
        <v>115</v>
      </c>
      <c r="BK122" s="171">
        <f>SUM(BK123:BK144)</f>
        <v>0</v>
      </c>
    </row>
    <row r="123" spans="2:65" s="1" customFormat="1" ht="16.5" customHeight="1">
      <c r="B123" s="33"/>
      <c r="C123" s="174" t="s">
        <v>280</v>
      </c>
      <c r="D123" s="174" t="s">
        <v>118</v>
      </c>
      <c r="E123" s="175" t="s">
        <v>910</v>
      </c>
      <c r="F123" s="176" t="s">
        <v>911</v>
      </c>
      <c r="G123" s="177" t="s">
        <v>121</v>
      </c>
      <c r="H123" s="178">
        <v>1</v>
      </c>
      <c r="I123" s="179"/>
      <c r="J123" s="180">
        <f>ROUND(I123*H123,2)</f>
        <v>0</v>
      </c>
      <c r="K123" s="176" t="s">
        <v>1</v>
      </c>
      <c r="L123" s="37"/>
      <c r="M123" s="181" t="s">
        <v>1</v>
      </c>
      <c r="N123" s="182" t="s">
        <v>41</v>
      </c>
      <c r="O123" s="59"/>
      <c r="P123" s="183">
        <f>O123*H123</f>
        <v>0</v>
      </c>
      <c r="Q123" s="183">
        <v>0</v>
      </c>
      <c r="R123" s="183">
        <f>Q123*H123</f>
        <v>0</v>
      </c>
      <c r="S123" s="183">
        <v>0</v>
      </c>
      <c r="T123" s="184">
        <f>S123*H123</f>
        <v>0</v>
      </c>
      <c r="AR123" s="16" t="s">
        <v>280</v>
      </c>
      <c r="AT123" s="16" t="s">
        <v>118</v>
      </c>
      <c r="AU123" s="16" t="s">
        <v>79</v>
      </c>
      <c r="AY123" s="16" t="s">
        <v>115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6" t="s">
        <v>77</v>
      </c>
      <c r="BK123" s="185">
        <f>ROUND(I123*H123,2)</f>
        <v>0</v>
      </c>
      <c r="BL123" s="16" t="s">
        <v>280</v>
      </c>
      <c r="BM123" s="16" t="s">
        <v>912</v>
      </c>
    </row>
    <row r="124" spans="2:65" s="1" customFormat="1" ht="11.25">
      <c r="B124" s="33"/>
      <c r="C124" s="34"/>
      <c r="D124" s="186" t="s">
        <v>125</v>
      </c>
      <c r="E124" s="34"/>
      <c r="F124" s="187" t="s">
        <v>911</v>
      </c>
      <c r="G124" s="34"/>
      <c r="H124" s="34"/>
      <c r="I124" s="102"/>
      <c r="J124" s="34"/>
      <c r="K124" s="34"/>
      <c r="L124" s="37"/>
      <c r="M124" s="188"/>
      <c r="N124" s="59"/>
      <c r="O124" s="59"/>
      <c r="P124" s="59"/>
      <c r="Q124" s="59"/>
      <c r="R124" s="59"/>
      <c r="S124" s="59"/>
      <c r="T124" s="60"/>
      <c r="AT124" s="16" t="s">
        <v>125</v>
      </c>
      <c r="AU124" s="16" t="s">
        <v>79</v>
      </c>
    </row>
    <row r="125" spans="2:65" s="1" customFormat="1" ht="16.5" customHeight="1">
      <c r="B125" s="33"/>
      <c r="C125" s="174" t="s">
        <v>285</v>
      </c>
      <c r="D125" s="174" t="s">
        <v>118</v>
      </c>
      <c r="E125" s="175" t="s">
        <v>913</v>
      </c>
      <c r="F125" s="176" t="s">
        <v>914</v>
      </c>
      <c r="G125" s="177" t="s">
        <v>313</v>
      </c>
      <c r="H125" s="178">
        <v>4</v>
      </c>
      <c r="I125" s="179"/>
      <c r="J125" s="180">
        <f>ROUND(I125*H125,2)</f>
        <v>0</v>
      </c>
      <c r="K125" s="176" t="s">
        <v>1</v>
      </c>
      <c r="L125" s="37"/>
      <c r="M125" s="181" t="s">
        <v>1</v>
      </c>
      <c r="N125" s="182" t="s">
        <v>41</v>
      </c>
      <c r="O125" s="59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16" t="s">
        <v>280</v>
      </c>
      <c r="AT125" s="16" t="s">
        <v>118</v>
      </c>
      <c r="AU125" s="16" t="s">
        <v>79</v>
      </c>
      <c r="AY125" s="16" t="s">
        <v>115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6" t="s">
        <v>77</v>
      </c>
      <c r="BK125" s="185">
        <f>ROUND(I125*H125,2)</f>
        <v>0</v>
      </c>
      <c r="BL125" s="16" t="s">
        <v>280</v>
      </c>
      <c r="BM125" s="16" t="s">
        <v>915</v>
      </c>
    </row>
    <row r="126" spans="2:65" s="1" customFormat="1" ht="11.25">
      <c r="B126" s="33"/>
      <c r="C126" s="34"/>
      <c r="D126" s="186" t="s">
        <v>125</v>
      </c>
      <c r="E126" s="34"/>
      <c r="F126" s="187" t="s">
        <v>914</v>
      </c>
      <c r="G126" s="34"/>
      <c r="H126" s="34"/>
      <c r="I126" s="102"/>
      <c r="J126" s="34"/>
      <c r="K126" s="34"/>
      <c r="L126" s="37"/>
      <c r="M126" s="188"/>
      <c r="N126" s="59"/>
      <c r="O126" s="59"/>
      <c r="P126" s="59"/>
      <c r="Q126" s="59"/>
      <c r="R126" s="59"/>
      <c r="S126" s="59"/>
      <c r="T126" s="60"/>
      <c r="AT126" s="16" t="s">
        <v>125</v>
      </c>
      <c r="AU126" s="16" t="s">
        <v>79</v>
      </c>
    </row>
    <row r="127" spans="2:65" s="1" customFormat="1" ht="16.5" customHeight="1">
      <c r="B127" s="33"/>
      <c r="C127" s="174" t="s">
        <v>292</v>
      </c>
      <c r="D127" s="174" t="s">
        <v>118</v>
      </c>
      <c r="E127" s="175" t="s">
        <v>916</v>
      </c>
      <c r="F127" s="176" t="s">
        <v>917</v>
      </c>
      <c r="G127" s="177" t="s">
        <v>295</v>
      </c>
      <c r="H127" s="178">
        <v>53</v>
      </c>
      <c r="I127" s="179"/>
      <c r="J127" s="180">
        <f>ROUND(I127*H127,2)</f>
        <v>0</v>
      </c>
      <c r="K127" s="176" t="s">
        <v>122</v>
      </c>
      <c r="L127" s="37"/>
      <c r="M127" s="181" t="s">
        <v>1</v>
      </c>
      <c r="N127" s="182" t="s">
        <v>41</v>
      </c>
      <c r="O127" s="59"/>
      <c r="P127" s="183">
        <f>O127*H127</f>
        <v>0</v>
      </c>
      <c r="Q127" s="183">
        <v>6.6E-4</v>
      </c>
      <c r="R127" s="183">
        <f>Q127*H127</f>
        <v>3.4979999999999997E-2</v>
      </c>
      <c r="S127" s="183">
        <v>0</v>
      </c>
      <c r="T127" s="184">
        <f>S127*H127</f>
        <v>0</v>
      </c>
      <c r="AR127" s="16" t="s">
        <v>280</v>
      </c>
      <c r="AT127" s="16" t="s">
        <v>118</v>
      </c>
      <c r="AU127" s="16" t="s">
        <v>79</v>
      </c>
      <c r="AY127" s="16" t="s">
        <v>115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6" t="s">
        <v>77</v>
      </c>
      <c r="BK127" s="185">
        <f>ROUND(I127*H127,2)</f>
        <v>0</v>
      </c>
      <c r="BL127" s="16" t="s">
        <v>280</v>
      </c>
      <c r="BM127" s="16" t="s">
        <v>918</v>
      </c>
    </row>
    <row r="128" spans="2:65" s="1" customFormat="1" ht="11.25">
      <c r="B128" s="33"/>
      <c r="C128" s="34"/>
      <c r="D128" s="186" t="s">
        <v>125</v>
      </c>
      <c r="E128" s="34"/>
      <c r="F128" s="187" t="s">
        <v>919</v>
      </c>
      <c r="G128" s="34"/>
      <c r="H128" s="34"/>
      <c r="I128" s="102"/>
      <c r="J128" s="34"/>
      <c r="K128" s="34"/>
      <c r="L128" s="37"/>
      <c r="M128" s="188"/>
      <c r="N128" s="59"/>
      <c r="O128" s="59"/>
      <c r="P128" s="59"/>
      <c r="Q128" s="59"/>
      <c r="R128" s="59"/>
      <c r="S128" s="59"/>
      <c r="T128" s="60"/>
      <c r="AT128" s="16" t="s">
        <v>125</v>
      </c>
      <c r="AU128" s="16" t="s">
        <v>79</v>
      </c>
    </row>
    <row r="129" spans="2:65" s="1" customFormat="1" ht="16.5" customHeight="1">
      <c r="B129" s="33"/>
      <c r="C129" s="174" t="s">
        <v>300</v>
      </c>
      <c r="D129" s="174" t="s">
        <v>118</v>
      </c>
      <c r="E129" s="175" t="s">
        <v>920</v>
      </c>
      <c r="F129" s="176" t="s">
        <v>921</v>
      </c>
      <c r="G129" s="177" t="s">
        <v>295</v>
      </c>
      <c r="H129" s="178">
        <v>53</v>
      </c>
      <c r="I129" s="179"/>
      <c r="J129" s="180">
        <f>ROUND(I129*H129,2)</f>
        <v>0</v>
      </c>
      <c r="K129" s="176" t="s">
        <v>122</v>
      </c>
      <c r="L129" s="37"/>
      <c r="M129" s="181" t="s">
        <v>1</v>
      </c>
      <c r="N129" s="182" t="s">
        <v>41</v>
      </c>
      <c r="O129" s="59"/>
      <c r="P129" s="183">
        <f>O129*H129</f>
        <v>0</v>
      </c>
      <c r="Q129" s="183">
        <v>6.9999999999999994E-5</v>
      </c>
      <c r="R129" s="183">
        <f>Q129*H129</f>
        <v>3.7099999999999998E-3</v>
      </c>
      <c r="S129" s="183">
        <v>0</v>
      </c>
      <c r="T129" s="184">
        <f>S129*H129</f>
        <v>0</v>
      </c>
      <c r="AR129" s="16" t="s">
        <v>280</v>
      </c>
      <c r="AT129" s="16" t="s">
        <v>118</v>
      </c>
      <c r="AU129" s="16" t="s">
        <v>79</v>
      </c>
      <c r="AY129" s="16" t="s">
        <v>115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6" t="s">
        <v>77</v>
      </c>
      <c r="BK129" s="185">
        <f>ROUND(I129*H129,2)</f>
        <v>0</v>
      </c>
      <c r="BL129" s="16" t="s">
        <v>280</v>
      </c>
      <c r="BM129" s="16" t="s">
        <v>922</v>
      </c>
    </row>
    <row r="130" spans="2:65" s="1" customFormat="1" ht="19.5">
      <c r="B130" s="33"/>
      <c r="C130" s="34"/>
      <c r="D130" s="186" t="s">
        <v>125</v>
      </c>
      <c r="E130" s="34"/>
      <c r="F130" s="187" t="s">
        <v>923</v>
      </c>
      <c r="G130" s="34"/>
      <c r="H130" s="34"/>
      <c r="I130" s="102"/>
      <c r="J130" s="34"/>
      <c r="K130" s="34"/>
      <c r="L130" s="37"/>
      <c r="M130" s="188"/>
      <c r="N130" s="59"/>
      <c r="O130" s="59"/>
      <c r="P130" s="59"/>
      <c r="Q130" s="59"/>
      <c r="R130" s="59"/>
      <c r="S130" s="59"/>
      <c r="T130" s="60"/>
      <c r="AT130" s="16" t="s">
        <v>125</v>
      </c>
      <c r="AU130" s="16" t="s">
        <v>79</v>
      </c>
    </row>
    <row r="131" spans="2:65" s="1" customFormat="1" ht="16.5" customHeight="1">
      <c r="B131" s="33"/>
      <c r="C131" s="174" t="s">
        <v>306</v>
      </c>
      <c r="D131" s="174" t="s">
        <v>118</v>
      </c>
      <c r="E131" s="175" t="s">
        <v>924</v>
      </c>
      <c r="F131" s="176" t="s">
        <v>925</v>
      </c>
      <c r="G131" s="177" t="s">
        <v>926</v>
      </c>
      <c r="H131" s="178">
        <v>7</v>
      </c>
      <c r="I131" s="179"/>
      <c r="J131" s="180">
        <f>ROUND(I131*H131,2)</f>
        <v>0</v>
      </c>
      <c r="K131" s="176" t="s">
        <v>122</v>
      </c>
      <c r="L131" s="37"/>
      <c r="M131" s="181" t="s">
        <v>1</v>
      </c>
      <c r="N131" s="182" t="s">
        <v>41</v>
      </c>
      <c r="O131" s="59"/>
      <c r="P131" s="183">
        <f>O131*H131</f>
        <v>0</v>
      </c>
      <c r="Q131" s="183">
        <v>4.2999999999999999E-4</v>
      </c>
      <c r="R131" s="183">
        <f>Q131*H131</f>
        <v>3.0100000000000001E-3</v>
      </c>
      <c r="S131" s="183">
        <v>0</v>
      </c>
      <c r="T131" s="184">
        <f>S131*H131</f>
        <v>0</v>
      </c>
      <c r="AR131" s="16" t="s">
        <v>280</v>
      </c>
      <c r="AT131" s="16" t="s">
        <v>118</v>
      </c>
      <c r="AU131" s="16" t="s">
        <v>79</v>
      </c>
      <c r="AY131" s="16" t="s">
        <v>115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6" t="s">
        <v>77</v>
      </c>
      <c r="BK131" s="185">
        <f>ROUND(I131*H131,2)</f>
        <v>0</v>
      </c>
      <c r="BL131" s="16" t="s">
        <v>280</v>
      </c>
      <c r="BM131" s="16" t="s">
        <v>927</v>
      </c>
    </row>
    <row r="132" spans="2:65" s="1" customFormat="1" ht="11.25">
      <c r="B132" s="33"/>
      <c r="C132" s="34"/>
      <c r="D132" s="186" t="s">
        <v>125</v>
      </c>
      <c r="E132" s="34"/>
      <c r="F132" s="187" t="s">
        <v>928</v>
      </c>
      <c r="G132" s="34"/>
      <c r="H132" s="34"/>
      <c r="I132" s="102"/>
      <c r="J132" s="34"/>
      <c r="K132" s="34"/>
      <c r="L132" s="37"/>
      <c r="M132" s="188"/>
      <c r="N132" s="59"/>
      <c r="O132" s="59"/>
      <c r="P132" s="59"/>
      <c r="Q132" s="59"/>
      <c r="R132" s="59"/>
      <c r="S132" s="59"/>
      <c r="T132" s="60"/>
      <c r="AT132" s="16" t="s">
        <v>125</v>
      </c>
      <c r="AU132" s="16" t="s">
        <v>79</v>
      </c>
    </row>
    <row r="133" spans="2:65" s="1" customFormat="1" ht="16.5" customHeight="1">
      <c r="B133" s="33"/>
      <c r="C133" s="174" t="s">
        <v>7</v>
      </c>
      <c r="D133" s="174" t="s">
        <v>118</v>
      </c>
      <c r="E133" s="175" t="s">
        <v>929</v>
      </c>
      <c r="F133" s="176" t="s">
        <v>930</v>
      </c>
      <c r="G133" s="177" t="s">
        <v>313</v>
      </c>
      <c r="H133" s="178">
        <v>4</v>
      </c>
      <c r="I133" s="179"/>
      <c r="J133" s="180">
        <f>ROUND(I133*H133,2)</f>
        <v>0</v>
      </c>
      <c r="K133" s="176" t="s">
        <v>122</v>
      </c>
      <c r="L133" s="37"/>
      <c r="M133" s="181" t="s">
        <v>1</v>
      </c>
      <c r="N133" s="182" t="s">
        <v>41</v>
      </c>
      <c r="O133" s="59"/>
      <c r="P133" s="183">
        <f>O133*H133</f>
        <v>0</v>
      </c>
      <c r="Q133" s="183">
        <v>7.5000000000000002E-4</v>
      </c>
      <c r="R133" s="183">
        <f>Q133*H133</f>
        <v>3.0000000000000001E-3</v>
      </c>
      <c r="S133" s="183">
        <v>0</v>
      </c>
      <c r="T133" s="184">
        <f>S133*H133</f>
        <v>0</v>
      </c>
      <c r="AR133" s="16" t="s">
        <v>280</v>
      </c>
      <c r="AT133" s="16" t="s">
        <v>118</v>
      </c>
      <c r="AU133" s="16" t="s">
        <v>79</v>
      </c>
      <c r="AY133" s="16" t="s">
        <v>115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6" t="s">
        <v>77</v>
      </c>
      <c r="BK133" s="185">
        <f>ROUND(I133*H133,2)</f>
        <v>0</v>
      </c>
      <c r="BL133" s="16" t="s">
        <v>280</v>
      </c>
      <c r="BM133" s="16" t="s">
        <v>931</v>
      </c>
    </row>
    <row r="134" spans="2:65" s="1" customFormat="1" ht="11.25">
      <c r="B134" s="33"/>
      <c r="C134" s="34"/>
      <c r="D134" s="186" t="s">
        <v>125</v>
      </c>
      <c r="E134" s="34"/>
      <c r="F134" s="187" t="s">
        <v>932</v>
      </c>
      <c r="G134" s="34"/>
      <c r="H134" s="34"/>
      <c r="I134" s="102"/>
      <c r="J134" s="34"/>
      <c r="K134" s="34"/>
      <c r="L134" s="37"/>
      <c r="M134" s="188"/>
      <c r="N134" s="59"/>
      <c r="O134" s="59"/>
      <c r="P134" s="59"/>
      <c r="Q134" s="59"/>
      <c r="R134" s="59"/>
      <c r="S134" s="59"/>
      <c r="T134" s="60"/>
      <c r="AT134" s="16" t="s">
        <v>125</v>
      </c>
      <c r="AU134" s="16" t="s">
        <v>79</v>
      </c>
    </row>
    <row r="135" spans="2:65" s="1" customFormat="1" ht="16.5" customHeight="1">
      <c r="B135" s="33"/>
      <c r="C135" s="174" t="s">
        <v>316</v>
      </c>
      <c r="D135" s="174" t="s">
        <v>118</v>
      </c>
      <c r="E135" s="175" t="s">
        <v>933</v>
      </c>
      <c r="F135" s="176" t="s">
        <v>934</v>
      </c>
      <c r="G135" s="177" t="s">
        <v>295</v>
      </c>
      <c r="H135" s="178">
        <v>53</v>
      </c>
      <c r="I135" s="179"/>
      <c r="J135" s="180">
        <f>ROUND(I135*H135,2)</f>
        <v>0</v>
      </c>
      <c r="K135" s="176" t="s">
        <v>122</v>
      </c>
      <c r="L135" s="37"/>
      <c r="M135" s="181" t="s">
        <v>1</v>
      </c>
      <c r="N135" s="182" t="s">
        <v>41</v>
      </c>
      <c r="O135" s="59"/>
      <c r="P135" s="183">
        <f>O135*H135</f>
        <v>0</v>
      </c>
      <c r="Q135" s="183">
        <v>1.9000000000000001E-4</v>
      </c>
      <c r="R135" s="183">
        <f>Q135*H135</f>
        <v>1.0070000000000001E-2</v>
      </c>
      <c r="S135" s="183">
        <v>0</v>
      </c>
      <c r="T135" s="184">
        <f>S135*H135</f>
        <v>0</v>
      </c>
      <c r="AR135" s="16" t="s">
        <v>280</v>
      </c>
      <c r="AT135" s="16" t="s">
        <v>118</v>
      </c>
      <c r="AU135" s="16" t="s">
        <v>79</v>
      </c>
      <c r="AY135" s="16" t="s">
        <v>115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6" t="s">
        <v>77</v>
      </c>
      <c r="BK135" s="185">
        <f>ROUND(I135*H135,2)</f>
        <v>0</v>
      </c>
      <c r="BL135" s="16" t="s">
        <v>280</v>
      </c>
      <c r="BM135" s="16" t="s">
        <v>935</v>
      </c>
    </row>
    <row r="136" spans="2:65" s="1" customFormat="1" ht="11.25">
      <c r="B136" s="33"/>
      <c r="C136" s="34"/>
      <c r="D136" s="186" t="s">
        <v>125</v>
      </c>
      <c r="E136" s="34"/>
      <c r="F136" s="187" t="s">
        <v>936</v>
      </c>
      <c r="G136" s="34"/>
      <c r="H136" s="34"/>
      <c r="I136" s="102"/>
      <c r="J136" s="34"/>
      <c r="K136" s="34"/>
      <c r="L136" s="37"/>
      <c r="M136" s="188"/>
      <c r="N136" s="59"/>
      <c r="O136" s="59"/>
      <c r="P136" s="59"/>
      <c r="Q136" s="59"/>
      <c r="R136" s="59"/>
      <c r="S136" s="59"/>
      <c r="T136" s="60"/>
      <c r="AT136" s="16" t="s">
        <v>125</v>
      </c>
      <c r="AU136" s="16" t="s">
        <v>79</v>
      </c>
    </row>
    <row r="137" spans="2:65" s="1" customFormat="1" ht="16.5" customHeight="1">
      <c r="B137" s="33"/>
      <c r="C137" s="174" t="s">
        <v>322</v>
      </c>
      <c r="D137" s="174" t="s">
        <v>118</v>
      </c>
      <c r="E137" s="175" t="s">
        <v>937</v>
      </c>
      <c r="F137" s="176" t="s">
        <v>938</v>
      </c>
      <c r="G137" s="177" t="s">
        <v>295</v>
      </c>
      <c r="H137" s="178">
        <v>53</v>
      </c>
      <c r="I137" s="179"/>
      <c r="J137" s="180">
        <f>ROUND(I137*H137,2)</f>
        <v>0</v>
      </c>
      <c r="K137" s="176" t="s">
        <v>122</v>
      </c>
      <c r="L137" s="37"/>
      <c r="M137" s="181" t="s">
        <v>1</v>
      </c>
      <c r="N137" s="182" t="s">
        <v>41</v>
      </c>
      <c r="O137" s="59"/>
      <c r="P137" s="183">
        <f>O137*H137</f>
        <v>0</v>
      </c>
      <c r="Q137" s="183">
        <v>1.0000000000000001E-5</v>
      </c>
      <c r="R137" s="183">
        <f>Q137*H137</f>
        <v>5.3000000000000009E-4</v>
      </c>
      <c r="S137" s="183">
        <v>0</v>
      </c>
      <c r="T137" s="184">
        <f>S137*H137</f>
        <v>0</v>
      </c>
      <c r="AR137" s="16" t="s">
        <v>280</v>
      </c>
      <c r="AT137" s="16" t="s">
        <v>118</v>
      </c>
      <c r="AU137" s="16" t="s">
        <v>79</v>
      </c>
      <c r="AY137" s="16" t="s">
        <v>115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6" t="s">
        <v>77</v>
      </c>
      <c r="BK137" s="185">
        <f>ROUND(I137*H137,2)</f>
        <v>0</v>
      </c>
      <c r="BL137" s="16" t="s">
        <v>280</v>
      </c>
      <c r="BM137" s="16" t="s">
        <v>939</v>
      </c>
    </row>
    <row r="138" spans="2:65" s="1" customFormat="1" ht="11.25">
      <c r="B138" s="33"/>
      <c r="C138" s="34"/>
      <c r="D138" s="186" t="s">
        <v>125</v>
      </c>
      <c r="E138" s="34"/>
      <c r="F138" s="187" t="s">
        <v>940</v>
      </c>
      <c r="G138" s="34"/>
      <c r="H138" s="34"/>
      <c r="I138" s="102"/>
      <c r="J138" s="34"/>
      <c r="K138" s="34"/>
      <c r="L138" s="37"/>
      <c r="M138" s="188"/>
      <c r="N138" s="59"/>
      <c r="O138" s="59"/>
      <c r="P138" s="59"/>
      <c r="Q138" s="59"/>
      <c r="R138" s="59"/>
      <c r="S138" s="59"/>
      <c r="T138" s="60"/>
      <c r="AT138" s="16" t="s">
        <v>125</v>
      </c>
      <c r="AU138" s="16" t="s">
        <v>79</v>
      </c>
    </row>
    <row r="139" spans="2:65" s="1" customFormat="1" ht="16.5" customHeight="1">
      <c r="B139" s="33"/>
      <c r="C139" s="174" t="s">
        <v>326</v>
      </c>
      <c r="D139" s="174" t="s">
        <v>118</v>
      </c>
      <c r="E139" s="175" t="s">
        <v>941</v>
      </c>
      <c r="F139" s="176" t="s">
        <v>899</v>
      </c>
      <c r="G139" s="177" t="s">
        <v>121</v>
      </c>
      <c r="H139" s="178">
        <v>1</v>
      </c>
      <c r="I139" s="179"/>
      <c r="J139" s="180">
        <f>ROUND(I139*H139,2)</f>
        <v>0</v>
      </c>
      <c r="K139" s="176" t="s">
        <v>1</v>
      </c>
      <c r="L139" s="37"/>
      <c r="M139" s="181" t="s">
        <v>1</v>
      </c>
      <c r="N139" s="182" t="s">
        <v>41</v>
      </c>
      <c r="O139" s="59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16" t="s">
        <v>280</v>
      </c>
      <c r="AT139" s="16" t="s">
        <v>118</v>
      </c>
      <c r="AU139" s="16" t="s">
        <v>79</v>
      </c>
      <c r="AY139" s="16" t="s">
        <v>115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16" t="s">
        <v>77</v>
      </c>
      <c r="BK139" s="185">
        <f>ROUND(I139*H139,2)</f>
        <v>0</v>
      </c>
      <c r="BL139" s="16" t="s">
        <v>280</v>
      </c>
      <c r="BM139" s="16" t="s">
        <v>942</v>
      </c>
    </row>
    <row r="140" spans="2:65" s="1" customFormat="1" ht="11.25">
      <c r="B140" s="33"/>
      <c r="C140" s="34"/>
      <c r="D140" s="186" t="s">
        <v>125</v>
      </c>
      <c r="E140" s="34"/>
      <c r="F140" s="187" t="s">
        <v>899</v>
      </c>
      <c r="G140" s="34"/>
      <c r="H140" s="34"/>
      <c r="I140" s="102"/>
      <c r="J140" s="34"/>
      <c r="K140" s="34"/>
      <c r="L140" s="37"/>
      <c r="M140" s="188"/>
      <c r="N140" s="59"/>
      <c r="O140" s="59"/>
      <c r="P140" s="59"/>
      <c r="Q140" s="59"/>
      <c r="R140" s="59"/>
      <c r="S140" s="59"/>
      <c r="T140" s="60"/>
      <c r="AT140" s="16" t="s">
        <v>125</v>
      </c>
      <c r="AU140" s="16" t="s">
        <v>79</v>
      </c>
    </row>
    <row r="141" spans="2:65" s="1" customFormat="1" ht="16.5" customHeight="1">
      <c r="B141" s="33"/>
      <c r="C141" s="174" t="s">
        <v>331</v>
      </c>
      <c r="D141" s="174" t="s">
        <v>118</v>
      </c>
      <c r="E141" s="175" t="s">
        <v>943</v>
      </c>
      <c r="F141" s="176" t="s">
        <v>902</v>
      </c>
      <c r="G141" s="177" t="s">
        <v>121</v>
      </c>
      <c r="H141" s="178">
        <v>1</v>
      </c>
      <c r="I141" s="179"/>
      <c r="J141" s="180">
        <f>ROUND(I141*H141,2)</f>
        <v>0</v>
      </c>
      <c r="K141" s="176" t="s">
        <v>1</v>
      </c>
      <c r="L141" s="37"/>
      <c r="M141" s="181" t="s">
        <v>1</v>
      </c>
      <c r="N141" s="182" t="s">
        <v>41</v>
      </c>
      <c r="O141" s="59"/>
      <c r="P141" s="183">
        <f>O141*H141</f>
        <v>0</v>
      </c>
      <c r="Q141" s="183">
        <v>0</v>
      </c>
      <c r="R141" s="183">
        <f>Q141*H141</f>
        <v>0</v>
      </c>
      <c r="S141" s="183">
        <v>0</v>
      </c>
      <c r="T141" s="184">
        <f>S141*H141</f>
        <v>0</v>
      </c>
      <c r="AR141" s="16" t="s">
        <v>280</v>
      </c>
      <c r="AT141" s="16" t="s">
        <v>118</v>
      </c>
      <c r="AU141" s="16" t="s">
        <v>79</v>
      </c>
      <c r="AY141" s="16" t="s">
        <v>115</v>
      </c>
      <c r="BE141" s="185">
        <f>IF(N141="základní",J141,0)</f>
        <v>0</v>
      </c>
      <c r="BF141" s="185">
        <f>IF(N141="snížená",J141,0)</f>
        <v>0</v>
      </c>
      <c r="BG141" s="185">
        <f>IF(N141="zákl. přenesená",J141,0)</f>
        <v>0</v>
      </c>
      <c r="BH141" s="185">
        <f>IF(N141="sníž. přenesená",J141,0)</f>
        <v>0</v>
      </c>
      <c r="BI141" s="185">
        <f>IF(N141="nulová",J141,0)</f>
        <v>0</v>
      </c>
      <c r="BJ141" s="16" t="s">
        <v>77</v>
      </c>
      <c r="BK141" s="185">
        <f>ROUND(I141*H141,2)</f>
        <v>0</v>
      </c>
      <c r="BL141" s="16" t="s">
        <v>280</v>
      </c>
      <c r="BM141" s="16" t="s">
        <v>944</v>
      </c>
    </row>
    <row r="142" spans="2:65" s="1" customFormat="1" ht="11.25">
      <c r="B142" s="33"/>
      <c r="C142" s="34"/>
      <c r="D142" s="186" t="s">
        <v>125</v>
      </c>
      <c r="E142" s="34"/>
      <c r="F142" s="187" t="s">
        <v>902</v>
      </c>
      <c r="G142" s="34"/>
      <c r="H142" s="34"/>
      <c r="I142" s="102"/>
      <c r="J142" s="34"/>
      <c r="K142" s="34"/>
      <c r="L142" s="37"/>
      <c r="M142" s="188"/>
      <c r="N142" s="59"/>
      <c r="O142" s="59"/>
      <c r="P142" s="59"/>
      <c r="Q142" s="59"/>
      <c r="R142" s="59"/>
      <c r="S142" s="59"/>
      <c r="T142" s="60"/>
      <c r="AT142" s="16" t="s">
        <v>125</v>
      </c>
      <c r="AU142" s="16" t="s">
        <v>79</v>
      </c>
    </row>
    <row r="143" spans="2:65" s="1" customFormat="1" ht="16.5" customHeight="1">
      <c r="B143" s="33"/>
      <c r="C143" s="174" t="s">
        <v>341</v>
      </c>
      <c r="D143" s="174" t="s">
        <v>118</v>
      </c>
      <c r="E143" s="175" t="s">
        <v>945</v>
      </c>
      <c r="F143" s="176" t="s">
        <v>946</v>
      </c>
      <c r="G143" s="177" t="s">
        <v>478</v>
      </c>
      <c r="H143" s="245"/>
      <c r="I143" s="179"/>
      <c r="J143" s="180">
        <f>ROUND(I143*H143,2)</f>
        <v>0</v>
      </c>
      <c r="K143" s="176" t="s">
        <v>122</v>
      </c>
      <c r="L143" s="37"/>
      <c r="M143" s="181" t="s">
        <v>1</v>
      </c>
      <c r="N143" s="182" t="s">
        <v>41</v>
      </c>
      <c r="O143" s="59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16" t="s">
        <v>280</v>
      </c>
      <c r="AT143" s="16" t="s">
        <v>118</v>
      </c>
      <c r="AU143" s="16" t="s">
        <v>79</v>
      </c>
      <c r="AY143" s="16" t="s">
        <v>115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16" t="s">
        <v>77</v>
      </c>
      <c r="BK143" s="185">
        <f>ROUND(I143*H143,2)</f>
        <v>0</v>
      </c>
      <c r="BL143" s="16" t="s">
        <v>280</v>
      </c>
      <c r="BM143" s="16" t="s">
        <v>947</v>
      </c>
    </row>
    <row r="144" spans="2:65" s="1" customFormat="1" ht="19.5">
      <c r="B144" s="33"/>
      <c r="C144" s="34"/>
      <c r="D144" s="186" t="s">
        <v>125</v>
      </c>
      <c r="E144" s="34"/>
      <c r="F144" s="187" t="s">
        <v>948</v>
      </c>
      <c r="G144" s="34"/>
      <c r="H144" s="34"/>
      <c r="I144" s="102"/>
      <c r="J144" s="34"/>
      <c r="K144" s="34"/>
      <c r="L144" s="37"/>
      <c r="M144" s="188"/>
      <c r="N144" s="59"/>
      <c r="O144" s="59"/>
      <c r="P144" s="59"/>
      <c r="Q144" s="59"/>
      <c r="R144" s="59"/>
      <c r="S144" s="59"/>
      <c r="T144" s="60"/>
      <c r="AT144" s="16" t="s">
        <v>125</v>
      </c>
      <c r="AU144" s="16" t="s">
        <v>79</v>
      </c>
    </row>
    <row r="145" spans="2:65" s="10" customFormat="1" ht="22.9" customHeight="1">
      <c r="B145" s="158"/>
      <c r="C145" s="159"/>
      <c r="D145" s="160" t="s">
        <v>69</v>
      </c>
      <c r="E145" s="172" t="s">
        <v>949</v>
      </c>
      <c r="F145" s="172" t="s">
        <v>950</v>
      </c>
      <c r="G145" s="159"/>
      <c r="H145" s="159"/>
      <c r="I145" s="162"/>
      <c r="J145" s="173">
        <f>BK145</f>
        <v>0</v>
      </c>
      <c r="K145" s="159"/>
      <c r="L145" s="164"/>
      <c r="M145" s="165"/>
      <c r="N145" s="166"/>
      <c r="O145" s="166"/>
      <c r="P145" s="167">
        <f>SUM(P146:P167)</f>
        <v>0</v>
      </c>
      <c r="Q145" s="166"/>
      <c r="R145" s="167">
        <f>SUM(R146:R167)</f>
        <v>7.1899999999999993E-3</v>
      </c>
      <c r="S145" s="166"/>
      <c r="T145" s="168">
        <f>SUM(T146:T167)</f>
        <v>0</v>
      </c>
      <c r="AR145" s="169" t="s">
        <v>79</v>
      </c>
      <c r="AT145" s="170" t="s">
        <v>69</v>
      </c>
      <c r="AU145" s="170" t="s">
        <v>77</v>
      </c>
      <c r="AY145" s="169" t="s">
        <v>115</v>
      </c>
      <c r="BK145" s="171">
        <f>SUM(BK146:BK167)</f>
        <v>0</v>
      </c>
    </row>
    <row r="146" spans="2:65" s="1" customFormat="1" ht="16.5" customHeight="1">
      <c r="B146" s="33"/>
      <c r="C146" s="174" t="s">
        <v>345</v>
      </c>
      <c r="D146" s="174" t="s">
        <v>118</v>
      </c>
      <c r="E146" s="175" t="s">
        <v>951</v>
      </c>
      <c r="F146" s="176" t="s">
        <v>952</v>
      </c>
      <c r="G146" s="177" t="s">
        <v>121</v>
      </c>
      <c r="H146" s="178">
        <v>1</v>
      </c>
      <c r="I146" s="179"/>
      <c r="J146" s="180">
        <f>ROUND(I146*H146,2)</f>
        <v>0</v>
      </c>
      <c r="K146" s="176" t="s">
        <v>1</v>
      </c>
      <c r="L146" s="37"/>
      <c r="M146" s="181" t="s">
        <v>1</v>
      </c>
      <c r="N146" s="182" t="s">
        <v>41</v>
      </c>
      <c r="O146" s="59"/>
      <c r="P146" s="183">
        <f>O146*H146</f>
        <v>0</v>
      </c>
      <c r="Q146" s="183">
        <v>0</v>
      </c>
      <c r="R146" s="183">
        <f>Q146*H146</f>
        <v>0</v>
      </c>
      <c r="S146" s="183">
        <v>0</v>
      </c>
      <c r="T146" s="184">
        <f>S146*H146</f>
        <v>0</v>
      </c>
      <c r="AR146" s="16" t="s">
        <v>280</v>
      </c>
      <c r="AT146" s="16" t="s">
        <v>118</v>
      </c>
      <c r="AU146" s="16" t="s">
        <v>79</v>
      </c>
      <c r="AY146" s="16" t="s">
        <v>115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6" t="s">
        <v>77</v>
      </c>
      <c r="BK146" s="185">
        <f>ROUND(I146*H146,2)</f>
        <v>0</v>
      </c>
      <c r="BL146" s="16" t="s">
        <v>280</v>
      </c>
      <c r="BM146" s="16" t="s">
        <v>953</v>
      </c>
    </row>
    <row r="147" spans="2:65" s="1" customFormat="1" ht="11.25">
      <c r="B147" s="33"/>
      <c r="C147" s="34"/>
      <c r="D147" s="186" t="s">
        <v>125</v>
      </c>
      <c r="E147" s="34"/>
      <c r="F147" s="187" t="s">
        <v>952</v>
      </c>
      <c r="G147" s="34"/>
      <c r="H147" s="34"/>
      <c r="I147" s="102"/>
      <c r="J147" s="34"/>
      <c r="K147" s="34"/>
      <c r="L147" s="37"/>
      <c r="M147" s="188"/>
      <c r="N147" s="59"/>
      <c r="O147" s="59"/>
      <c r="P147" s="59"/>
      <c r="Q147" s="59"/>
      <c r="R147" s="59"/>
      <c r="S147" s="59"/>
      <c r="T147" s="60"/>
      <c r="AT147" s="16" t="s">
        <v>125</v>
      </c>
      <c r="AU147" s="16" t="s">
        <v>79</v>
      </c>
    </row>
    <row r="148" spans="2:65" s="1" customFormat="1" ht="16.5" customHeight="1">
      <c r="B148" s="33"/>
      <c r="C148" s="174" t="s">
        <v>361</v>
      </c>
      <c r="D148" s="174" t="s">
        <v>118</v>
      </c>
      <c r="E148" s="175" t="s">
        <v>954</v>
      </c>
      <c r="F148" s="176" t="s">
        <v>955</v>
      </c>
      <c r="G148" s="177" t="s">
        <v>121</v>
      </c>
      <c r="H148" s="178">
        <v>1</v>
      </c>
      <c r="I148" s="179"/>
      <c r="J148" s="180">
        <f>ROUND(I148*H148,2)</f>
        <v>0</v>
      </c>
      <c r="K148" s="176" t="s">
        <v>1</v>
      </c>
      <c r="L148" s="37"/>
      <c r="M148" s="181" t="s">
        <v>1</v>
      </c>
      <c r="N148" s="182" t="s">
        <v>41</v>
      </c>
      <c r="O148" s="59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16" t="s">
        <v>280</v>
      </c>
      <c r="AT148" s="16" t="s">
        <v>118</v>
      </c>
      <c r="AU148" s="16" t="s">
        <v>79</v>
      </c>
      <c r="AY148" s="16" t="s">
        <v>115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6" t="s">
        <v>77</v>
      </c>
      <c r="BK148" s="185">
        <f>ROUND(I148*H148,2)</f>
        <v>0</v>
      </c>
      <c r="BL148" s="16" t="s">
        <v>280</v>
      </c>
      <c r="BM148" s="16" t="s">
        <v>956</v>
      </c>
    </row>
    <row r="149" spans="2:65" s="1" customFormat="1" ht="11.25">
      <c r="B149" s="33"/>
      <c r="C149" s="34"/>
      <c r="D149" s="186" t="s">
        <v>125</v>
      </c>
      <c r="E149" s="34"/>
      <c r="F149" s="187" t="s">
        <v>955</v>
      </c>
      <c r="G149" s="34"/>
      <c r="H149" s="34"/>
      <c r="I149" s="102"/>
      <c r="J149" s="34"/>
      <c r="K149" s="34"/>
      <c r="L149" s="37"/>
      <c r="M149" s="188"/>
      <c r="N149" s="59"/>
      <c r="O149" s="59"/>
      <c r="P149" s="59"/>
      <c r="Q149" s="59"/>
      <c r="R149" s="59"/>
      <c r="S149" s="59"/>
      <c r="T149" s="60"/>
      <c r="AT149" s="16" t="s">
        <v>125</v>
      </c>
      <c r="AU149" s="16" t="s">
        <v>79</v>
      </c>
    </row>
    <row r="150" spans="2:65" s="1" customFormat="1" ht="16.5" customHeight="1">
      <c r="B150" s="33"/>
      <c r="C150" s="174" t="s">
        <v>367</v>
      </c>
      <c r="D150" s="174" t="s">
        <v>118</v>
      </c>
      <c r="E150" s="175" t="s">
        <v>957</v>
      </c>
      <c r="F150" s="176" t="s">
        <v>958</v>
      </c>
      <c r="G150" s="177" t="s">
        <v>295</v>
      </c>
      <c r="H150" s="178">
        <v>11.5</v>
      </c>
      <c r="I150" s="179"/>
      <c r="J150" s="180">
        <f>ROUND(I150*H150,2)</f>
        <v>0</v>
      </c>
      <c r="K150" s="176" t="s">
        <v>122</v>
      </c>
      <c r="L150" s="37"/>
      <c r="M150" s="181" t="s">
        <v>1</v>
      </c>
      <c r="N150" s="182" t="s">
        <v>41</v>
      </c>
      <c r="O150" s="59"/>
      <c r="P150" s="183">
        <f>O150*H150</f>
        <v>0</v>
      </c>
      <c r="Q150" s="183">
        <v>2.7999999999999998E-4</v>
      </c>
      <c r="R150" s="183">
        <f>Q150*H150</f>
        <v>3.2199999999999998E-3</v>
      </c>
      <c r="S150" s="183">
        <v>0</v>
      </c>
      <c r="T150" s="184">
        <f>S150*H150</f>
        <v>0</v>
      </c>
      <c r="AR150" s="16" t="s">
        <v>280</v>
      </c>
      <c r="AT150" s="16" t="s">
        <v>118</v>
      </c>
      <c r="AU150" s="16" t="s">
        <v>79</v>
      </c>
      <c r="AY150" s="16" t="s">
        <v>115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6" t="s">
        <v>77</v>
      </c>
      <c r="BK150" s="185">
        <f>ROUND(I150*H150,2)</f>
        <v>0</v>
      </c>
      <c r="BL150" s="16" t="s">
        <v>280</v>
      </c>
      <c r="BM150" s="16" t="s">
        <v>959</v>
      </c>
    </row>
    <row r="151" spans="2:65" s="1" customFormat="1" ht="11.25">
      <c r="B151" s="33"/>
      <c r="C151" s="34"/>
      <c r="D151" s="186" t="s">
        <v>125</v>
      </c>
      <c r="E151" s="34"/>
      <c r="F151" s="187" t="s">
        <v>958</v>
      </c>
      <c r="G151" s="34"/>
      <c r="H151" s="34"/>
      <c r="I151" s="102"/>
      <c r="J151" s="34"/>
      <c r="K151" s="34"/>
      <c r="L151" s="37"/>
      <c r="M151" s="188"/>
      <c r="N151" s="59"/>
      <c r="O151" s="59"/>
      <c r="P151" s="59"/>
      <c r="Q151" s="59"/>
      <c r="R151" s="59"/>
      <c r="S151" s="59"/>
      <c r="T151" s="60"/>
      <c r="AT151" s="16" t="s">
        <v>125</v>
      </c>
      <c r="AU151" s="16" t="s">
        <v>79</v>
      </c>
    </row>
    <row r="152" spans="2:65" s="1" customFormat="1" ht="16.5" customHeight="1">
      <c r="B152" s="33"/>
      <c r="C152" s="174" t="s">
        <v>373</v>
      </c>
      <c r="D152" s="174" t="s">
        <v>118</v>
      </c>
      <c r="E152" s="175" t="s">
        <v>960</v>
      </c>
      <c r="F152" s="176" t="s">
        <v>961</v>
      </c>
      <c r="G152" s="177" t="s">
        <v>295</v>
      </c>
      <c r="H152" s="178">
        <v>11.5</v>
      </c>
      <c r="I152" s="179"/>
      <c r="J152" s="180">
        <f>ROUND(I152*H152,2)</f>
        <v>0</v>
      </c>
      <c r="K152" s="176" t="s">
        <v>122</v>
      </c>
      <c r="L152" s="37"/>
      <c r="M152" s="181" t="s">
        <v>1</v>
      </c>
      <c r="N152" s="182" t="s">
        <v>41</v>
      </c>
      <c r="O152" s="59"/>
      <c r="P152" s="183">
        <f>O152*H152</f>
        <v>0</v>
      </c>
      <c r="Q152" s="183">
        <v>1.8000000000000001E-4</v>
      </c>
      <c r="R152" s="183">
        <f>Q152*H152</f>
        <v>2.0700000000000002E-3</v>
      </c>
      <c r="S152" s="183">
        <v>0</v>
      </c>
      <c r="T152" s="184">
        <f>S152*H152</f>
        <v>0</v>
      </c>
      <c r="AR152" s="16" t="s">
        <v>280</v>
      </c>
      <c r="AT152" s="16" t="s">
        <v>118</v>
      </c>
      <c r="AU152" s="16" t="s">
        <v>79</v>
      </c>
      <c r="AY152" s="16" t="s">
        <v>115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6" t="s">
        <v>77</v>
      </c>
      <c r="BK152" s="185">
        <f>ROUND(I152*H152,2)</f>
        <v>0</v>
      </c>
      <c r="BL152" s="16" t="s">
        <v>280</v>
      </c>
      <c r="BM152" s="16" t="s">
        <v>962</v>
      </c>
    </row>
    <row r="153" spans="2:65" s="1" customFormat="1" ht="11.25">
      <c r="B153" s="33"/>
      <c r="C153" s="34"/>
      <c r="D153" s="186" t="s">
        <v>125</v>
      </c>
      <c r="E153" s="34"/>
      <c r="F153" s="187" t="s">
        <v>961</v>
      </c>
      <c r="G153" s="34"/>
      <c r="H153" s="34"/>
      <c r="I153" s="102"/>
      <c r="J153" s="34"/>
      <c r="K153" s="34"/>
      <c r="L153" s="37"/>
      <c r="M153" s="188"/>
      <c r="N153" s="59"/>
      <c r="O153" s="59"/>
      <c r="P153" s="59"/>
      <c r="Q153" s="59"/>
      <c r="R153" s="59"/>
      <c r="S153" s="59"/>
      <c r="T153" s="60"/>
      <c r="AT153" s="16" t="s">
        <v>125</v>
      </c>
      <c r="AU153" s="16" t="s">
        <v>79</v>
      </c>
    </row>
    <row r="154" spans="2:65" s="1" customFormat="1" ht="16.5" customHeight="1">
      <c r="B154" s="33"/>
      <c r="C154" s="174" t="s">
        <v>380</v>
      </c>
      <c r="D154" s="174" t="s">
        <v>118</v>
      </c>
      <c r="E154" s="175" t="s">
        <v>963</v>
      </c>
      <c r="F154" s="176" t="s">
        <v>964</v>
      </c>
      <c r="G154" s="177" t="s">
        <v>121</v>
      </c>
      <c r="H154" s="178">
        <v>2</v>
      </c>
      <c r="I154" s="179"/>
      <c r="J154" s="180">
        <f>ROUND(I154*H154,2)</f>
        <v>0</v>
      </c>
      <c r="K154" s="176" t="s">
        <v>122</v>
      </c>
      <c r="L154" s="37"/>
      <c r="M154" s="181" t="s">
        <v>1</v>
      </c>
      <c r="N154" s="182" t="s">
        <v>41</v>
      </c>
      <c r="O154" s="59"/>
      <c r="P154" s="183">
        <f>O154*H154</f>
        <v>0</v>
      </c>
      <c r="Q154" s="183">
        <v>5.9999999999999995E-4</v>
      </c>
      <c r="R154" s="183">
        <f>Q154*H154</f>
        <v>1.1999999999999999E-3</v>
      </c>
      <c r="S154" s="183">
        <v>0</v>
      </c>
      <c r="T154" s="184">
        <f>S154*H154</f>
        <v>0</v>
      </c>
      <c r="AR154" s="16" t="s">
        <v>280</v>
      </c>
      <c r="AT154" s="16" t="s">
        <v>118</v>
      </c>
      <c r="AU154" s="16" t="s">
        <v>79</v>
      </c>
      <c r="AY154" s="16" t="s">
        <v>115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16" t="s">
        <v>77</v>
      </c>
      <c r="BK154" s="185">
        <f>ROUND(I154*H154,2)</f>
        <v>0</v>
      </c>
      <c r="BL154" s="16" t="s">
        <v>280</v>
      </c>
      <c r="BM154" s="16" t="s">
        <v>965</v>
      </c>
    </row>
    <row r="155" spans="2:65" s="1" customFormat="1" ht="11.25">
      <c r="B155" s="33"/>
      <c r="C155" s="34"/>
      <c r="D155" s="186" t="s">
        <v>125</v>
      </c>
      <c r="E155" s="34"/>
      <c r="F155" s="187" t="s">
        <v>966</v>
      </c>
      <c r="G155" s="34"/>
      <c r="H155" s="34"/>
      <c r="I155" s="102"/>
      <c r="J155" s="34"/>
      <c r="K155" s="34"/>
      <c r="L155" s="37"/>
      <c r="M155" s="188"/>
      <c r="N155" s="59"/>
      <c r="O155" s="59"/>
      <c r="P155" s="59"/>
      <c r="Q155" s="59"/>
      <c r="R155" s="59"/>
      <c r="S155" s="59"/>
      <c r="T155" s="60"/>
      <c r="AT155" s="16" t="s">
        <v>125</v>
      </c>
      <c r="AU155" s="16" t="s">
        <v>79</v>
      </c>
    </row>
    <row r="156" spans="2:65" s="1" customFormat="1" ht="16.5" customHeight="1">
      <c r="B156" s="33"/>
      <c r="C156" s="174" t="s">
        <v>386</v>
      </c>
      <c r="D156" s="174" t="s">
        <v>118</v>
      </c>
      <c r="E156" s="175" t="s">
        <v>967</v>
      </c>
      <c r="F156" s="176" t="s">
        <v>968</v>
      </c>
      <c r="G156" s="177" t="s">
        <v>313</v>
      </c>
      <c r="H156" s="178">
        <v>2</v>
      </c>
      <c r="I156" s="179"/>
      <c r="J156" s="180">
        <f>ROUND(I156*H156,2)</f>
        <v>0</v>
      </c>
      <c r="K156" s="176" t="s">
        <v>122</v>
      </c>
      <c r="L156" s="37"/>
      <c r="M156" s="181" t="s">
        <v>1</v>
      </c>
      <c r="N156" s="182" t="s">
        <v>41</v>
      </c>
      <c r="O156" s="59"/>
      <c r="P156" s="183">
        <f>O156*H156</f>
        <v>0</v>
      </c>
      <c r="Q156" s="183">
        <v>3.5E-4</v>
      </c>
      <c r="R156" s="183">
        <f>Q156*H156</f>
        <v>6.9999999999999999E-4</v>
      </c>
      <c r="S156" s="183">
        <v>0</v>
      </c>
      <c r="T156" s="184">
        <f>S156*H156</f>
        <v>0</v>
      </c>
      <c r="AR156" s="16" t="s">
        <v>280</v>
      </c>
      <c r="AT156" s="16" t="s">
        <v>118</v>
      </c>
      <c r="AU156" s="16" t="s">
        <v>79</v>
      </c>
      <c r="AY156" s="16" t="s">
        <v>115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6" t="s">
        <v>77</v>
      </c>
      <c r="BK156" s="185">
        <f>ROUND(I156*H156,2)</f>
        <v>0</v>
      </c>
      <c r="BL156" s="16" t="s">
        <v>280</v>
      </c>
      <c r="BM156" s="16" t="s">
        <v>969</v>
      </c>
    </row>
    <row r="157" spans="2:65" s="1" customFormat="1" ht="19.5">
      <c r="B157" s="33"/>
      <c r="C157" s="34"/>
      <c r="D157" s="186" t="s">
        <v>125</v>
      </c>
      <c r="E157" s="34"/>
      <c r="F157" s="187" t="s">
        <v>970</v>
      </c>
      <c r="G157" s="34"/>
      <c r="H157" s="34"/>
      <c r="I157" s="102"/>
      <c r="J157" s="34"/>
      <c r="K157" s="34"/>
      <c r="L157" s="37"/>
      <c r="M157" s="188"/>
      <c r="N157" s="59"/>
      <c r="O157" s="59"/>
      <c r="P157" s="59"/>
      <c r="Q157" s="59"/>
      <c r="R157" s="59"/>
      <c r="S157" s="59"/>
      <c r="T157" s="60"/>
      <c r="AT157" s="16" t="s">
        <v>125</v>
      </c>
      <c r="AU157" s="16" t="s">
        <v>79</v>
      </c>
    </row>
    <row r="158" spans="2:65" s="1" customFormat="1" ht="16.5" customHeight="1">
      <c r="B158" s="33"/>
      <c r="C158" s="174" t="s">
        <v>392</v>
      </c>
      <c r="D158" s="174" t="s">
        <v>118</v>
      </c>
      <c r="E158" s="175" t="s">
        <v>971</v>
      </c>
      <c r="F158" s="176" t="s">
        <v>972</v>
      </c>
      <c r="G158" s="177" t="s">
        <v>313</v>
      </c>
      <c r="H158" s="178">
        <v>1</v>
      </c>
      <c r="I158" s="179"/>
      <c r="J158" s="180">
        <f>ROUND(I158*H158,2)</f>
        <v>0</v>
      </c>
      <c r="K158" s="176" t="s">
        <v>122</v>
      </c>
      <c r="L158" s="37"/>
      <c r="M158" s="181" t="s">
        <v>1</v>
      </c>
      <c r="N158" s="182" t="s">
        <v>41</v>
      </c>
      <c r="O158" s="59"/>
      <c r="P158" s="183">
        <f>O158*H158</f>
        <v>0</v>
      </c>
      <c r="Q158" s="183">
        <v>0</v>
      </c>
      <c r="R158" s="183">
        <f>Q158*H158</f>
        <v>0</v>
      </c>
      <c r="S158" s="183">
        <v>0</v>
      </c>
      <c r="T158" s="184">
        <f>S158*H158</f>
        <v>0</v>
      </c>
      <c r="AR158" s="16" t="s">
        <v>280</v>
      </c>
      <c r="AT158" s="16" t="s">
        <v>118</v>
      </c>
      <c r="AU158" s="16" t="s">
        <v>79</v>
      </c>
      <c r="AY158" s="16" t="s">
        <v>115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6" t="s">
        <v>77</v>
      </c>
      <c r="BK158" s="185">
        <f>ROUND(I158*H158,2)</f>
        <v>0</v>
      </c>
      <c r="BL158" s="16" t="s">
        <v>280</v>
      </c>
      <c r="BM158" s="16" t="s">
        <v>973</v>
      </c>
    </row>
    <row r="159" spans="2:65" s="1" customFormat="1" ht="11.25">
      <c r="B159" s="33"/>
      <c r="C159" s="34"/>
      <c r="D159" s="186" t="s">
        <v>125</v>
      </c>
      <c r="E159" s="34"/>
      <c r="F159" s="187" t="s">
        <v>974</v>
      </c>
      <c r="G159" s="34"/>
      <c r="H159" s="34"/>
      <c r="I159" s="102"/>
      <c r="J159" s="34"/>
      <c r="K159" s="34"/>
      <c r="L159" s="37"/>
      <c r="M159" s="188"/>
      <c r="N159" s="59"/>
      <c r="O159" s="59"/>
      <c r="P159" s="59"/>
      <c r="Q159" s="59"/>
      <c r="R159" s="59"/>
      <c r="S159" s="59"/>
      <c r="T159" s="60"/>
      <c r="AT159" s="16" t="s">
        <v>125</v>
      </c>
      <c r="AU159" s="16" t="s">
        <v>79</v>
      </c>
    </row>
    <row r="160" spans="2:65" s="1" customFormat="1" ht="16.5" customHeight="1">
      <c r="B160" s="33"/>
      <c r="C160" s="174" t="s">
        <v>398</v>
      </c>
      <c r="D160" s="174" t="s">
        <v>118</v>
      </c>
      <c r="E160" s="175" t="s">
        <v>975</v>
      </c>
      <c r="F160" s="176" t="s">
        <v>899</v>
      </c>
      <c r="G160" s="177" t="s">
        <v>121</v>
      </c>
      <c r="H160" s="178">
        <v>1</v>
      </c>
      <c r="I160" s="179"/>
      <c r="J160" s="180">
        <f>ROUND(I160*H160,2)</f>
        <v>0</v>
      </c>
      <c r="K160" s="176" t="s">
        <v>1</v>
      </c>
      <c r="L160" s="37"/>
      <c r="M160" s="181" t="s">
        <v>1</v>
      </c>
      <c r="N160" s="182" t="s">
        <v>41</v>
      </c>
      <c r="O160" s="59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16" t="s">
        <v>280</v>
      </c>
      <c r="AT160" s="16" t="s">
        <v>118</v>
      </c>
      <c r="AU160" s="16" t="s">
        <v>79</v>
      </c>
      <c r="AY160" s="16" t="s">
        <v>115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6" t="s">
        <v>77</v>
      </c>
      <c r="BK160" s="185">
        <f>ROUND(I160*H160,2)</f>
        <v>0</v>
      </c>
      <c r="BL160" s="16" t="s">
        <v>280</v>
      </c>
      <c r="BM160" s="16" t="s">
        <v>976</v>
      </c>
    </row>
    <row r="161" spans="2:65" s="1" customFormat="1" ht="11.25">
      <c r="B161" s="33"/>
      <c r="C161" s="34"/>
      <c r="D161" s="186" t="s">
        <v>125</v>
      </c>
      <c r="E161" s="34"/>
      <c r="F161" s="187" t="s">
        <v>899</v>
      </c>
      <c r="G161" s="34"/>
      <c r="H161" s="34"/>
      <c r="I161" s="102"/>
      <c r="J161" s="34"/>
      <c r="K161" s="34"/>
      <c r="L161" s="37"/>
      <c r="M161" s="188"/>
      <c r="N161" s="59"/>
      <c r="O161" s="59"/>
      <c r="P161" s="59"/>
      <c r="Q161" s="59"/>
      <c r="R161" s="59"/>
      <c r="S161" s="59"/>
      <c r="T161" s="60"/>
      <c r="AT161" s="16" t="s">
        <v>125</v>
      </c>
      <c r="AU161" s="16" t="s">
        <v>79</v>
      </c>
    </row>
    <row r="162" spans="2:65" s="1" customFormat="1" ht="16.5" customHeight="1">
      <c r="B162" s="33"/>
      <c r="C162" s="174" t="s">
        <v>405</v>
      </c>
      <c r="D162" s="174" t="s">
        <v>118</v>
      </c>
      <c r="E162" s="175" t="s">
        <v>977</v>
      </c>
      <c r="F162" s="176" t="s">
        <v>902</v>
      </c>
      <c r="G162" s="177" t="s">
        <v>121</v>
      </c>
      <c r="H162" s="178">
        <v>1</v>
      </c>
      <c r="I162" s="179"/>
      <c r="J162" s="180">
        <f>ROUND(I162*H162,2)</f>
        <v>0</v>
      </c>
      <c r="K162" s="176" t="s">
        <v>1</v>
      </c>
      <c r="L162" s="37"/>
      <c r="M162" s="181" t="s">
        <v>1</v>
      </c>
      <c r="N162" s="182" t="s">
        <v>41</v>
      </c>
      <c r="O162" s="59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16" t="s">
        <v>280</v>
      </c>
      <c r="AT162" s="16" t="s">
        <v>118</v>
      </c>
      <c r="AU162" s="16" t="s">
        <v>79</v>
      </c>
      <c r="AY162" s="16" t="s">
        <v>115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6" t="s">
        <v>77</v>
      </c>
      <c r="BK162" s="185">
        <f>ROUND(I162*H162,2)</f>
        <v>0</v>
      </c>
      <c r="BL162" s="16" t="s">
        <v>280</v>
      </c>
      <c r="BM162" s="16" t="s">
        <v>978</v>
      </c>
    </row>
    <row r="163" spans="2:65" s="1" customFormat="1" ht="11.25">
      <c r="B163" s="33"/>
      <c r="C163" s="34"/>
      <c r="D163" s="186" t="s">
        <v>125</v>
      </c>
      <c r="E163" s="34"/>
      <c r="F163" s="187" t="s">
        <v>902</v>
      </c>
      <c r="G163" s="34"/>
      <c r="H163" s="34"/>
      <c r="I163" s="102"/>
      <c r="J163" s="34"/>
      <c r="K163" s="34"/>
      <c r="L163" s="37"/>
      <c r="M163" s="188"/>
      <c r="N163" s="59"/>
      <c r="O163" s="59"/>
      <c r="P163" s="59"/>
      <c r="Q163" s="59"/>
      <c r="R163" s="59"/>
      <c r="S163" s="59"/>
      <c r="T163" s="60"/>
      <c r="AT163" s="16" t="s">
        <v>125</v>
      </c>
      <c r="AU163" s="16" t="s">
        <v>79</v>
      </c>
    </row>
    <row r="164" spans="2:65" s="1" customFormat="1" ht="16.5" customHeight="1">
      <c r="B164" s="33"/>
      <c r="C164" s="174" t="s">
        <v>410</v>
      </c>
      <c r="D164" s="174" t="s">
        <v>118</v>
      </c>
      <c r="E164" s="175" t="s">
        <v>979</v>
      </c>
      <c r="F164" s="176" t="s">
        <v>980</v>
      </c>
      <c r="G164" s="177" t="s">
        <v>121</v>
      </c>
      <c r="H164" s="178">
        <v>1</v>
      </c>
      <c r="I164" s="179"/>
      <c r="J164" s="180">
        <f>ROUND(I164*H164,2)</f>
        <v>0</v>
      </c>
      <c r="K164" s="176" t="s">
        <v>1</v>
      </c>
      <c r="L164" s="37"/>
      <c r="M164" s="181" t="s">
        <v>1</v>
      </c>
      <c r="N164" s="182" t="s">
        <v>41</v>
      </c>
      <c r="O164" s="59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16" t="s">
        <v>280</v>
      </c>
      <c r="AT164" s="16" t="s">
        <v>118</v>
      </c>
      <c r="AU164" s="16" t="s">
        <v>79</v>
      </c>
      <c r="AY164" s="16" t="s">
        <v>115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6" t="s">
        <v>77</v>
      </c>
      <c r="BK164" s="185">
        <f>ROUND(I164*H164,2)</f>
        <v>0</v>
      </c>
      <c r="BL164" s="16" t="s">
        <v>280</v>
      </c>
      <c r="BM164" s="16" t="s">
        <v>981</v>
      </c>
    </row>
    <row r="165" spans="2:65" s="1" customFormat="1" ht="11.25">
      <c r="B165" s="33"/>
      <c r="C165" s="34"/>
      <c r="D165" s="186" t="s">
        <v>125</v>
      </c>
      <c r="E165" s="34"/>
      <c r="F165" s="187" t="s">
        <v>980</v>
      </c>
      <c r="G165" s="34"/>
      <c r="H165" s="34"/>
      <c r="I165" s="102"/>
      <c r="J165" s="34"/>
      <c r="K165" s="34"/>
      <c r="L165" s="37"/>
      <c r="M165" s="188"/>
      <c r="N165" s="59"/>
      <c r="O165" s="59"/>
      <c r="P165" s="59"/>
      <c r="Q165" s="59"/>
      <c r="R165" s="59"/>
      <c r="S165" s="59"/>
      <c r="T165" s="60"/>
      <c r="AT165" s="16" t="s">
        <v>125</v>
      </c>
      <c r="AU165" s="16" t="s">
        <v>79</v>
      </c>
    </row>
    <row r="166" spans="2:65" s="1" customFormat="1" ht="16.5" customHeight="1">
      <c r="B166" s="33"/>
      <c r="C166" s="174" t="s">
        <v>417</v>
      </c>
      <c r="D166" s="174" t="s">
        <v>118</v>
      </c>
      <c r="E166" s="175" t="s">
        <v>982</v>
      </c>
      <c r="F166" s="176" t="s">
        <v>983</v>
      </c>
      <c r="G166" s="177" t="s">
        <v>478</v>
      </c>
      <c r="H166" s="245"/>
      <c r="I166" s="179"/>
      <c r="J166" s="180">
        <f>ROUND(I166*H166,2)</f>
        <v>0</v>
      </c>
      <c r="K166" s="176" t="s">
        <v>122</v>
      </c>
      <c r="L166" s="37"/>
      <c r="M166" s="181" t="s">
        <v>1</v>
      </c>
      <c r="N166" s="182" t="s">
        <v>41</v>
      </c>
      <c r="O166" s="59"/>
      <c r="P166" s="183">
        <f>O166*H166</f>
        <v>0</v>
      </c>
      <c r="Q166" s="183">
        <v>0</v>
      </c>
      <c r="R166" s="183">
        <f>Q166*H166</f>
        <v>0</v>
      </c>
      <c r="S166" s="183">
        <v>0</v>
      </c>
      <c r="T166" s="184">
        <f>S166*H166</f>
        <v>0</v>
      </c>
      <c r="AR166" s="16" t="s">
        <v>280</v>
      </c>
      <c r="AT166" s="16" t="s">
        <v>118</v>
      </c>
      <c r="AU166" s="16" t="s">
        <v>79</v>
      </c>
      <c r="AY166" s="16" t="s">
        <v>115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6" t="s">
        <v>77</v>
      </c>
      <c r="BK166" s="185">
        <f>ROUND(I166*H166,2)</f>
        <v>0</v>
      </c>
      <c r="BL166" s="16" t="s">
        <v>280</v>
      </c>
      <c r="BM166" s="16" t="s">
        <v>984</v>
      </c>
    </row>
    <row r="167" spans="2:65" s="1" customFormat="1" ht="19.5">
      <c r="B167" s="33"/>
      <c r="C167" s="34"/>
      <c r="D167" s="186" t="s">
        <v>125</v>
      </c>
      <c r="E167" s="34"/>
      <c r="F167" s="187" t="s">
        <v>985</v>
      </c>
      <c r="G167" s="34"/>
      <c r="H167" s="34"/>
      <c r="I167" s="102"/>
      <c r="J167" s="34"/>
      <c r="K167" s="34"/>
      <c r="L167" s="37"/>
      <c r="M167" s="188"/>
      <c r="N167" s="59"/>
      <c r="O167" s="59"/>
      <c r="P167" s="59"/>
      <c r="Q167" s="59"/>
      <c r="R167" s="59"/>
      <c r="S167" s="59"/>
      <c r="T167" s="60"/>
      <c r="AT167" s="16" t="s">
        <v>125</v>
      </c>
      <c r="AU167" s="16" t="s">
        <v>79</v>
      </c>
    </row>
    <row r="168" spans="2:65" s="10" customFormat="1" ht="22.9" customHeight="1">
      <c r="B168" s="158"/>
      <c r="C168" s="159"/>
      <c r="D168" s="160" t="s">
        <v>69</v>
      </c>
      <c r="E168" s="172" t="s">
        <v>986</v>
      </c>
      <c r="F168" s="172" t="s">
        <v>987</v>
      </c>
      <c r="G168" s="159"/>
      <c r="H168" s="159"/>
      <c r="I168" s="162"/>
      <c r="J168" s="173">
        <f>BK168</f>
        <v>0</v>
      </c>
      <c r="K168" s="159"/>
      <c r="L168" s="164"/>
      <c r="M168" s="165"/>
      <c r="N168" s="166"/>
      <c r="O168" s="166"/>
      <c r="P168" s="167">
        <f>SUM(P169:P192)</f>
        <v>0</v>
      </c>
      <c r="Q168" s="166"/>
      <c r="R168" s="167">
        <f>SUM(R169:R192)</f>
        <v>0.17901</v>
      </c>
      <c r="S168" s="166"/>
      <c r="T168" s="168">
        <f>SUM(T169:T192)</f>
        <v>8.4680000000000005E-2</v>
      </c>
      <c r="AR168" s="169" t="s">
        <v>79</v>
      </c>
      <c r="AT168" s="170" t="s">
        <v>69</v>
      </c>
      <c r="AU168" s="170" t="s">
        <v>77</v>
      </c>
      <c r="AY168" s="169" t="s">
        <v>115</v>
      </c>
      <c r="BK168" s="171">
        <f>SUM(BK169:BK192)</f>
        <v>0</v>
      </c>
    </row>
    <row r="169" spans="2:65" s="1" customFormat="1" ht="16.5" customHeight="1">
      <c r="B169" s="33"/>
      <c r="C169" s="174" t="s">
        <v>422</v>
      </c>
      <c r="D169" s="174" t="s">
        <v>118</v>
      </c>
      <c r="E169" s="175" t="s">
        <v>988</v>
      </c>
      <c r="F169" s="176" t="s">
        <v>989</v>
      </c>
      <c r="G169" s="177" t="s">
        <v>121</v>
      </c>
      <c r="H169" s="178">
        <v>4</v>
      </c>
      <c r="I169" s="179"/>
      <c r="J169" s="180">
        <f>ROUND(I169*H169,2)</f>
        <v>0</v>
      </c>
      <c r="K169" s="176" t="s">
        <v>122</v>
      </c>
      <c r="L169" s="37"/>
      <c r="M169" s="181" t="s">
        <v>1</v>
      </c>
      <c r="N169" s="182" t="s">
        <v>41</v>
      </c>
      <c r="O169" s="59"/>
      <c r="P169" s="183">
        <f>O169*H169</f>
        <v>0</v>
      </c>
      <c r="Q169" s="183">
        <v>0</v>
      </c>
      <c r="R169" s="183">
        <f>Q169*H169</f>
        <v>0</v>
      </c>
      <c r="S169" s="183">
        <v>1.9460000000000002E-2</v>
      </c>
      <c r="T169" s="184">
        <f>S169*H169</f>
        <v>7.7840000000000006E-2</v>
      </c>
      <c r="AR169" s="16" t="s">
        <v>280</v>
      </c>
      <c r="AT169" s="16" t="s">
        <v>118</v>
      </c>
      <c r="AU169" s="16" t="s">
        <v>79</v>
      </c>
      <c r="AY169" s="16" t="s">
        <v>115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16" t="s">
        <v>77</v>
      </c>
      <c r="BK169" s="185">
        <f>ROUND(I169*H169,2)</f>
        <v>0</v>
      </c>
      <c r="BL169" s="16" t="s">
        <v>280</v>
      </c>
      <c r="BM169" s="16" t="s">
        <v>990</v>
      </c>
    </row>
    <row r="170" spans="2:65" s="1" customFormat="1" ht="11.25">
      <c r="B170" s="33"/>
      <c r="C170" s="34"/>
      <c r="D170" s="186" t="s">
        <v>125</v>
      </c>
      <c r="E170" s="34"/>
      <c r="F170" s="187" t="s">
        <v>991</v>
      </c>
      <c r="G170" s="34"/>
      <c r="H170" s="34"/>
      <c r="I170" s="102"/>
      <c r="J170" s="34"/>
      <c r="K170" s="34"/>
      <c r="L170" s="37"/>
      <c r="M170" s="188"/>
      <c r="N170" s="59"/>
      <c r="O170" s="59"/>
      <c r="P170" s="59"/>
      <c r="Q170" s="59"/>
      <c r="R170" s="59"/>
      <c r="S170" s="59"/>
      <c r="T170" s="60"/>
      <c r="AT170" s="16" t="s">
        <v>125</v>
      </c>
      <c r="AU170" s="16" t="s">
        <v>79</v>
      </c>
    </row>
    <row r="171" spans="2:65" s="1" customFormat="1" ht="16.5" customHeight="1">
      <c r="B171" s="33"/>
      <c r="C171" s="174" t="s">
        <v>427</v>
      </c>
      <c r="D171" s="174" t="s">
        <v>118</v>
      </c>
      <c r="E171" s="175" t="s">
        <v>992</v>
      </c>
      <c r="F171" s="176" t="s">
        <v>993</v>
      </c>
      <c r="G171" s="177" t="s">
        <v>121</v>
      </c>
      <c r="H171" s="178">
        <v>4</v>
      </c>
      <c r="I171" s="179"/>
      <c r="J171" s="180">
        <f>ROUND(I171*H171,2)</f>
        <v>0</v>
      </c>
      <c r="K171" s="176" t="s">
        <v>122</v>
      </c>
      <c r="L171" s="37"/>
      <c r="M171" s="181" t="s">
        <v>1</v>
      </c>
      <c r="N171" s="182" t="s">
        <v>41</v>
      </c>
      <c r="O171" s="59"/>
      <c r="P171" s="183">
        <f>O171*H171</f>
        <v>0</v>
      </c>
      <c r="Q171" s="183">
        <v>0</v>
      </c>
      <c r="R171" s="183">
        <f>Q171*H171</f>
        <v>0</v>
      </c>
      <c r="S171" s="183">
        <v>8.5999999999999998E-4</v>
      </c>
      <c r="T171" s="184">
        <f>S171*H171</f>
        <v>3.4399999999999999E-3</v>
      </c>
      <c r="AR171" s="16" t="s">
        <v>280</v>
      </c>
      <c r="AT171" s="16" t="s">
        <v>118</v>
      </c>
      <c r="AU171" s="16" t="s">
        <v>79</v>
      </c>
      <c r="AY171" s="16" t="s">
        <v>115</v>
      </c>
      <c r="BE171" s="185">
        <f>IF(N171="základní",J171,0)</f>
        <v>0</v>
      </c>
      <c r="BF171" s="185">
        <f>IF(N171="snížená",J171,0)</f>
        <v>0</v>
      </c>
      <c r="BG171" s="185">
        <f>IF(N171="zákl. přenesená",J171,0)</f>
        <v>0</v>
      </c>
      <c r="BH171" s="185">
        <f>IF(N171="sníž. přenesená",J171,0)</f>
        <v>0</v>
      </c>
      <c r="BI171" s="185">
        <f>IF(N171="nulová",J171,0)</f>
        <v>0</v>
      </c>
      <c r="BJ171" s="16" t="s">
        <v>77</v>
      </c>
      <c r="BK171" s="185">
        <f>ROUND(I171*H171,2)</f>
        <v>0</v>
      </c>
      <c r="BL171" s="16" t="s">
        <v>280</v>
      </c>
      <c r="BM171" s="16" t="s">
        <v>994</v>
      </c>
    </row>
    <row r="172" spans="2:65" s="1" customFormat="1" ht="11.25">
      <c r="B172" s="33"/>
      <c r="C172" s="34"/>
      <c r="D172" s="186" t="s">
        <v>125</v>
      </c>
      <c r="E172" s="34"/>
      <c r="F172" s="187" t="s">
        <v>995</v>
      </c>
      <c r="G172" s="34"/>
      <c r="H172" s="34"/>
      <c r="I172" s="102"/>
      <c r="J172" s="34"/>
      <c r="K172" s="34"/>
      <c r="L172" s="37"/>
      <c r="M172" s="188"/>
      <c r="N172" s="59"/>
      <c r="O172" s="59"/>
      <c r="P172" s="59"/>
      <c r="Q172" s="59"/>
      <c r="R172" s="59"/>
      <c r="S172" s="59"/>
      <c r="T172" s="60"/>
      <c r="AT172" s="16" t="s">
        <v>125</v>
      </c>
      <c r="AU172" s="16" t="s">
        <v>79</v>
      </c>
    </row>
    <row r="173" spans="2:65" s="1" customFormat="1" ht="16.5" customHeight="1">
      <c r="B173" s="33"/>
      <c r="C173" s="174" t="s">
        <v>432</v>
      </c>
      <c r="D173" s="174" t="s">
        <v>118</v>
      </c>
      <c r="E173" s="175" t="s">
        <v>996</v>
      </c>
      <c r="F173" s="176" t="s">
        <v>997</v>
      </c>
      <c r="G173" s="177" t="s">
        <v>313</v>
      </c>
      <c r="H173" s="178">
        <v>4</v>
      </c>
      <c r="I173" s="179"/>
      <c r="J173" s="180">
        <f>ROUND(I173*H173,2)</f>
        <v>0</v>
      </c>
      <c r="K173" s="176" t="s">
        <v>122</v>
      </c>
      <c r="L173" s="37"/>
      <c r="M173" s="181" t="s">
        <v>1</v>
      </c>
      <c r="N173" s="182" t="s">
        <v>41</v>
      </c>
      <c r="O173" s="59"/>
      <c r="P173" s="183">
        <f>O173*H173</f>
        <v>0</v>
      </c>
      <c r="Q173" s="183">
        <v>0</v>
      </c>
      <c r="R173" s="183">
        <f>Q173*H173</f>
        <v>0</v>
      </c>
      <c r="S173" s="183">
        <v>8.4999999999999995E-4</v>
      </c>
      <c r="T173" s="184">
        <f>S173*H173</f>
        <v>3.3999999999999998E-3</v>
      </c>
      <c r="AR173" s="16" t="s">
        <v>280</v>
      </c>
      <c r="AT173" s="16" t="s">
        <v>118</v>
      </c>
      <c r="AU173" s="16" t="s">
        <v>79</v>
      </c>
      <c r="AY173" s="16" t="s">
        <v>115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16" t="s">
        <v>77</v>
      </c>
      <c r="BK173" s="185">
        <f>ROUND(I173*H173,2)</f>
        <v>0</v>
      </c>
      <c r="BL173" s="16" t="s">
        <v>280</v>
      </c>
      <c r="BM173" s="16" t="s">
        <v>998</v>
      </c>
    </row>
    <row r="174" spans="2:65" s="1" customFormat="1" ht="11.25">
      <c r="B174" s="33"/>
      <c r="C174" s="34"/>
      <c r="D174" s="186" t="s">
        <v>125</v>
      </c>
      <c r="E174" s="34"/>
      <c r="F174" s="187" t="s">
        <v>999</v>
      </c>
      <c r="G174" s="34"/>
      <c r="H174" s="34"/>
      <c r="I174" s="102"/>
      <c r="J174" s="34"/>
      <c r="K174" s="34"/>
      <c r="L174" s="37"/>
      <c r="M174" s="188"/>
      <c r="N174" s="59"/>
      <c r="O174" s="59"/>
      <c r="P174" s="59"/>
      <c r="Q174" s="59"/>
      <c r="R174" s="59"/>
      <c r="S174" s="59"/>
      <c r="T174" s="60"/>
      <c r="AT174" s="16" t="s">
        <v>125</v>
      </c>
      <c r="AU174" s="16" t="s">
        <v>79</v>
      </c>
    </row>
    <row r="175" spans="2:65" s="1" customFormat="1" ht="22.5" customHeight="1">
      <c r="B175" s="33"/>
      <c r="C175" s="174" t="s">
        <v>438</v>
      </c>
      <c r="D175" s="174" t="s">
        <v>118</v>
      </c>
      <c r="E175" s="175" t="s">
        <v>1000</v>
      </c>
      <c r="F175" s="176" t="s">
        <v>1001</v>
      </c>
      <c r="G175" s="177" t="s">
        <v>121</v>
      </c>
      <c r="H175" s="178">
        <v>1</v>
      </c>
      <c r="I175" s="179"/>
      <c r="J175" s="180">
        <f>ROUND(I175*H175,2)</f>
        <v>0</v>
      </c>
      <c r="K175" s="176" t="s">
        <v>122</v>
      </c>
      <c r="L175" s="37"/>
      <c r="M175" s="181" t="s">
        <v>1</v>
      </c>
      <c r="N175" s="182" t="s">
        <v>41</v>
      </c>
      <c r="O175" s="59"/>
      <c r="P175" s="183">
        <f>O175*H175</f>
        <v>0</v>
      </c>
      <c r="Q175" s="183">
        <v>1.6469999999999999E-2</v>
      </c>
      <c r="R175" s="183">
        <f>Q175*H175</f>
        <v>1.6469999999999999E-2</v>
      </c>
      <c r="S175" s="183">
        <v>0</v>
      </c>
      <c r="T175" s="184">
        <f>S175*H175</f>
        <v>0</v>
      </c>
      <c r="AR175" s="16" t="s">
        <v>280</v>
      </c>
      <c r="AT175" s="16" t="s">
        <v>118</v>
      </c>
      <c r="AU175" s="16" t="s">
        <v>79</v>
      </c>
      <c r="AY175" s="16" t="s">
        <v>115</v>
      </c>
      <c r="BE175" s="185">
        <f>IF(N175="základní",J175,0)</f>
        <v>0</v>
      </c>
      <c r="BF175" s="185">
        <f>IF(N175="snížená",J175,0)</f>
        <v>0</v>
      </c>
      <c r="BG175" s="185">
        <f>IF(N175="zákl. přenesená",J175,0)</f>
        <v>0</v>
      </c>
      <c r="BH175" s="185">
        <f>IF(N175="sníž. přenesená",J175,0)</f>
        <v>0</v>
      </c>
      <c r="BI175" s="185">
        <f>IF(N175="nulová",J175,0)</f>
        <v>0</v>
      </c>
      <c r="BJ175" s="16" t="s">
        <v>77</v>
      </c>
      <c r="BK175" s="185">
        <f>ROUND(I175*H175,2)</f>
        <v>0</v>
      </c>
      <c r="BL175" s="16" t="s">
        <v>280</v>
      </c>
      <c r="BM175" s="16" t="s">
        <v>1002</v>
      </c>
    </row>
    <row r="176" spans="2:65" s="1" customFormat="1" ht="11.25">
      <c r="B176" s="33"/>
      <c r="C176" s="34"/>
      <c r="D176" s="186" t="s">
        <v>125</v>
      </c>
      <c r="E176" s="34"/>
      <c r="F176" s="187" t="s">
        <v>1003</v>
      </c>
      <c r="G176" s="34"/>
      <c r="H176" s="34"/>
      <c r="I176" s="102"/>
      <c r="J176" s="34"/>
      <c r="K176" s="34"/>
      <c r="L176" s="37"/>
      <c r="M176" s="188"/>
      <c r="N176" s="59"/>
      <c r="O176" s="59"/>
      <c r="P176" s="59"/>
      <c r="Q176" s="59"/>
      <c r="R176" s="59"/>
      <c r="S176" s="59"/>
      <c r="T176" s="60"/>
      <c r="AT176" s="16" t="s">
        <v>125</v>
      </c>
      <c r="AU176" s="16" t="s">
        <v>79</v>
      </c>
    </row>
    <row r="177" spans="2:65" s="1" customFormat="1" ht="16.5" customHeight="1">
      <c r="B177" s="33"/>
      <c r="C177" s="174" t="s">
        <v>445</v>
      </c>
      <c r="D177" s="174" t="s">
        <v>118</v>
      </c>
      <c r="E177" s="175" t="s">
        <v>1004</v>
      </c>
      <c r="F177" s="176" t="s">
        <v>1005</v>
      </c>
      <c r="G177" s="177" t="s">
        <v>121</v>
      </c>
      <c r="H177" s="178">
        <v>7</v>
      </c>
      <c r="I177" s="179"/>
      <c r="J177" s="180">
        <f>ROUND(I177*H177,2)</f>
        <v>0</v>
      </c>
      <c r="K177" s="176" t="s">
        <v>122</v>
      </c>
      <c r="L177" s="37"/>
      <c r="M177" s="181" t="s">
        <v>1</v>
      </c>
      <c r="N177" s="182" t="s">
        <v>41</v>
      </c>
      <c r="O177" s="59"/>
      <c r="P177" s="183">
        <f>O177*H177</f>
        <v>0</v>
      </c>
      <c r="Q177" s="183">
        <v>2.06E-2</v>
      </c>
      <c r="R177" s="183">
        <f>Q177*H177</f>
        <v>0.14419999999999999</v>
      </c>
      <c r="S177" s="183">
        <v>0</v>
      </c>
      <c r="T177" s="184">
        <f>S177*H177</f>
        <v>0</v>
      </c>
      <c r="AR177" s="16" t="s">
        <v>280</v>
      </c>
      <c r="AT177" s="16" t="s">
        <v>118</v>
      </c>
      <c r="AU177" s="16" t="s">
        <v>79</v>
      </c>
      <c r="AY177" s="16" t="s">
        <v>115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16" t="s">
        <v>77</v>
      </c>
      <c r="BK177" s="185">
        <f>ROUND(I177*H177,2)</f>
        <v>0</v>
      </c>
      <c r="BL177" s="16" t="s">
        <v>280</v>
      </c>
      <c r="BM177" s="16" t="s">
        <v>1006</v>
      </c>
    </row>
    <row r="178" spans="2:65" s="1" customFormat="1" ht="11.25">
      <c r="B178" s="33"/>
      <c r="C178" s="34"/>
      <c r="D178" s="186" t="s">
        <v>125</v>
      </c>
      <c r="E178" s="34"/>
      <c r="F178" s="187" t="s">
        <v>1007</v>
      </c>
      <c r="G178" s="34"/>
      <c r="H178" s="34"/>
      <c r="I178" s="102"/>
      <c r="J178" s="34"/>
      <c r="K178" s="34"/>
      <c r="L178" s="37"/>
      <c r="M178" s="188"/>
      <c r="N178" s="59"/>
      <c r="O178" s="59"/>
      <c r="P178" s="59"/>
      <c r="Q178" s="59"/>
      <c r="R178" s="59"/>
      <c r="S178" s="59"/>
      <c r="T178" s="60"/>
      <c r="AT178" s="16" t="s">
        <v>125</v>
      </c>
      <c r="AU178" s="16" t="s">
        <v>79</v>
      </c>
    </row>
    <row r="179" spans="2:65" s="1" customFormat="1" ht="16.5" customHeight="1">
      <c r="B179" s="33"/>
      <c r="C179" s="174" t="s">
        <v>454</v>
      </c>
      <c r="D179" s="174" t="s">
        <v>118</v>
      </c>
      <c r="E179" s="175" t="s">
        <v>1008</v>
      </c>
      <c r="F179" s="176" t="s">
        <v>1009</v>
      </c>
      <c r="G179" s="177" t="s">
        <v>121</v>
      </c>
      <c r="H179" s="178">
        <v>5</v>
      </c>
      <c r="I179" s="179"/>
      <c r="J179" s="180">
        <f>ROUND(I179*H179,2)</f>
        <v>0</v>
      </c>
      <c r="K179" s="176" t="s">
        <v>122</v>
      </c>
      <c r="L179" s="37"/>
      <c r="M179" s="181" t="s">
        <v>1</v>
      </c>
      <c r="N179" s="182" t="s">
        <v>41</v>
      </c>
      <c r="O179" s="59"/>
      <c r="P179" s="183">
        <f>O179*H179</f>
        <v>0</v>
      </c>
      <c r="Q179" s="183">
        <v>1.8E-3</v>
      </c>
      <c r="R179" s="183">
        <f>Q179*H179</f>
        <v>8.9999999999999993E-3</v>
      </c>
      <c r="S179" s="183">
        <v>0</v>
      </c>
      <c r="T179" s="184">
        <f>S179*H179</f>
        <v>0</v>
      </c>
      <c r="AR179" s="16" t="s">
        <v>280</v>
      </c>
      <c r="AT179" s="16" t="s">
        <v>118</v>
      </c>
      <c r="AU179" s="16" t="s">
        <v>79</v>
      </c>
      <c r="AY179" s="16" t="s">
        <v>115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16" t="s">
        <v>77</v>
      </c>
      <c r="BK179" s="185">
        <f>ROUND(I179*H179,2)</f>
        <v>0</v>
      </c>
      <c r="BL179" s="16" t="s">
        <v>280</v>
      </c>
      <c r="BM179" s="16" t="s">
        <v>1010</v>
      </c>
    </row>
    <row r="180" spans="2:65" s="1" customFormat="1" ht="11.25">
      <c r="B180" s="33"/>
      <c r="C180" s="34"/>
      <c r="D180" s="186" t="s">
        <v>125</v>
      </c>
      <c r="E180" s="34"/>
      <c r="F180" s="187" t="s">
        <v>1011</v>
      </c>
      <c r="G180" s="34"/>
      <c r="H180" s="34"/>
      <c r="I180" s="102"/>
      <c r="J180" s="34"/>
      <c r="K180" s="34"/>
      <c r="L180" s="37"/>
      <c r="M180" s="188"/>
      <c r="N180" s="59"/>
      <c r="O180" s="59"/>
      <c r="P180" s="59"/>
      <c r="Q180" s="59"/>
      <c r="R180" s="59"/>
      <c r="S180" s="59"/>
      <c r="T180" s="60"/>
      <c r="AT180" s="16" t="s">
        <v>125</v>
      </c>
      <c r="AU180" s="16" t="s">
        <v>79</v>
      </c>
    </row>
    <row r="181" spans="2:65" s="1" customFormat="1" ht="16.5" customHeight="1">
      <c r="B181" s="33"/>
      <c r="C181" s="174" t="s">
        <v>464</v>
      </c>
      <c r="D181" s="174" t="s">
        <v>118</v>
      </c>
      <c r="E181" s="175" t="s">
        <v>1012</v>
      </c>
      <c r="F181" s="176" t="s">
        <v>1013</v>
      </c>
      <c r="G181" s="177" t="s">
        <v>121</v>
      </c>
      <c r="H181" s="178">
        <v>2</v>
      </c>
      <c r="I181" s="179"/>
      <c r="J181" s="180">
        <f>ROUND(I181*H181,2)</f>
        <v>0</v>
      </c>
      <c r="K181" s="176" t="s">
        <v>1</v>
      </c>
      <c r="L181" s="37"/>
      <c r="M181" s="181" t="s">
        <v>1</v>
      </c>
      <c r="N181" s="182" t="s">
        <v>41</v>
      </c>
      <c r="O181" s="59"/>
      <c r="P181" s="183">
        <f>O181*H181</f>
        <v>0</v>
      </c>
      <c r="Q181" s="183">
        <v>1.8E-3</v>
      </c>
      <c r="R181" s="183">
        <f>Q181*H181</f>
        <v>3.5999999999999999E-3</v>
      </c>
      <c r="S181" s="183">
        <v>0</v>
      </c>
      <c r="T181" s="184">
        <f>S181*H181</f>
        <v>0</v>
      </c>
      <c r="AR181" s="16" t="s">
        <v>280</v>
      </c>
      <c r="AT181" s="16" t="s">
        <v>118</v>
      </c>
      <c r="AU181" s="16" t="s">
        <v>79</v>
      </c>
      <c r="AY181" s="16" t="s">
        <v>115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6" t="s">
        <v>77</v>
      </c>
      <c r="BK181" s="185">
        <f>ROUND(I181*H181,2)</f>
        <v>0</v>
      </c>
      <c r="BL181" s="16" t="s">
        <v>280</v>
      </c>
      <c r="BM181" s="16" t="s">
        <v>1014</v>
      </c>
    </row>
    <row r="182" spans="2:65" s="1" customFormat="1" ht="11.25">
      <c r="B182" s="33"/>
      <c r="C182" s="34"/>
      <c r="D182" s="186" t="s">
        <v>125</v>
      </c>
      <c r="E182" s="34"/>
      <c r="F182" s="187" t="s">
        <v>1015</v>
      </c>
      <c r="G182" s="34"/>
      <c r="H182" s="34"/>
      <c r="I182" s="102"/>
      <c r="J182" s="34"/>
      <c r="K182" s="34"/>
      <c r="L182" s="37"/>
      <c r="M182" s="188"/>
      <c r="N182" s="59"/>
      <c r="O182" s="59"/>
      <c r="P182" s="59"/>
      <c r="Q182" s="59"/>
      <c r="R182" s="59"/>
      <c r="S182" s="59"/>
      <c r="T182" s="60"/>
      <c r="AT182" s="16" t="s">
        <v>125</v>
      </c>
      <c r="AU182" s="16" t="s">
        <v>79</v>
      </c>
    </row>
    <row r="183" spans="2:65" s="1" customFormat="1" ht="16.5" customHeight="1">
      <c r="B183" s="33"/>
      <c r="C183" s="174" t="s">
        <v>470</v>
      </c>
      <c r="D183" s="174" t="s">
        <v>118</v>
      </c>
      <c r="E183" s="175" t="s">
        <v>1016</v>
      </c>
      <c r="F183" s="176" t="s">
        <v>1017</v>
      </c>
      <c r="G183" s="177" t="s">
        <v>121</v>
      </c>
      <c r="H183" s="178">
        <v>1</v>
      </c>
      <c r="I183" s="179"/>
      <c r="J183" s="180">
        <f>ROUND(I183*H183,2)</f>
        <v>0</v>
      </c>
      <c r="K183" s="176" t="s">
        <v>122</v>
      </c>
      <c r="L183" s="37"/>
      <c r="M183" s="181" t="s">
        <v>1</v>
      </c>
      <c r="N183" s="182" t="s">
        <v>41</v>
      </c>
      <c r="O183" s="59"/>
      <c r="P183" s="183">
        <f>O183*H183</f>
        <v>0</v>
      </c>
      <c r="Q183" s="183">
        <v>1.5399999999999999E-3</v>
      </c>
      <c r="R183" s="183">
        <f>Q183*H183</f>
        <v>1.5399999999999999E-3</v>
      </c>
      <c r="S183" s="183">
        <v>0</v>
      </c>
      <c r="T183" s="184">
        <f>S183*H183</f>
        <v>0</v>
      </c>
      <c r="AR183" s="16" t="s">
        <v>280</v>
      </c>
      <c r="AT183" s="16" t="s">
        <v>118</v>
      </c>
      <c r="AU183" s="16" t="s">
        <v>79</v>
      </c>
      <c r="AY183" s="16" t="s">
        <v>115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6" t="s">
        <v>77</v>
      </c>
      <c r="BK183" s="185">
        <f>ROUND(I183*H183,2)</f>
        <v>0</v>
      </c>
      <c r="BL183" s="16" t="s">
        <v>280</v>
      </c>
      <c r="BM183" s="16" t="s">
        <v>1018</v>
      </c>
    </row>
    <row r="184" spans="2:65" s="1" customFormat="1" ht="11.25">
      <c r="B184" s="33"/>
      <c r="C184" s="34"/>
      <c r="D184" s="186" t="s">
        <v>125</v>
      </c>
      <c r="E184" s="34"/>
      <c r="F184" s="187" t="s">
        <v>1019</v>
      </c>
      <c r="G184" s="34"/>
      <c r="H184" s="34"/>
      <c r="I184" s="102"/>
      <c r="J184" s="34"/>
      <c r="K184" s="34"/>
      <c r="L184" s="37"/>
      <c r="M184" s="188"/>
      <c r="N184" s="59"/>
      <c r="O184" s="59"/>
      <c r="P184" s="59"/>
      <c r="Q184" s="59"/>
      <c r="R184" s="59"/>
      <c r="S184" s="59"/>
      <c r="T184" s="60"/>
      <c r="AT184" s="16" t="s">
        <v>125</v>
      </c>
      <c r="AU184" s="16" t="s">
        <v>79</v>
      </c>
    </row>
    <row r="185" spans="2:65" s="1" customFormat="1" ht="16.5" customHeight="1">
      <c r="B185" s="33"/>
      <c r="C185" s="174" t="s">
        <v>475</v>
      </c>
      <c r="D185" s="174" t="s">
        <v>118</v>
      </c>
      <c r="E185" s="175" t="s">
        <v>1020</v>
      </c>
      <c r="F185" s="176" t="s">
        <v>1021</v>
      </c>
      <c r="G185" s="177" t="s">
        <v>313</v>
      </c>
      <c r="H185" s="178">
        <v>7</v>
      </c>
      <c r="I185" s="179"/>
      <c r="J185" s="180">
        <f>ROUND(I185*H185,2)</f>
        <v>0</v>
      </c>
      <c r="K185" s="176" t="s">
        <v>1</v>
      </c>
      <c r="L185" s="37"/>
      <c r="M185" s="181" t="s">
        <v>1</v>
      </c>
      <c r="N185" s="182" t="s">
        <v>41</v>
      </c>
      <c r="O185" s="59"/>
      <c r="P185" s="183">
        <f>O185*H185</f>
        <v>0</v>
      </c>
      <c r="Q185" s="183">
        <v>0</v>
      </c>
      <c r="R185" s="183">
        <f>Q185*H185</f>
        <v>0</v>
      </c>
      <c r="S185" s="183">
        <v>0</v>
      </c>
      <c r="T185" s="184">
        <f>S185*H185</f>
        <v>0</v>
      </c>
      <c r="AR185" s="16" t="s">
        <v>280</v>
      </c>
      <c r="AT185" s="16" t="s">
        <v>118</v>
      </c>
      <c r="AU185" s="16" t="s">
        <v>79</v>
      </c>
      <c r="AY185" s="16" t="s">
        <v>115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6" t="s">
        <v>77</v>
      </c>
      <c r="BK185" s="185">
        <f>ROUND(I185*H185,2)</f>
        <v>0</v>
      </c>
      <c r="BL185" s="16" t="s">
        <v>280</v>
      </c>
      <c r="BM185" s="16" t="s">
        <v>1022</v>
      </c>
    </row>
    <row r="186" spans="2:65" s="1" customFormat="1" ht="11.25">
      <c r="B186" s="33"/>
      <c r="C186" s="34"/>
      <c r="D186" s="186" t="s">
        <v>125</v>
      </c>
      <c r="E186" s="34"/>
      <c r="F186" s="187" t="s">
        <v>1021</v>
      </c>
      <c r="G186" s="34"/>
      <c r="H186" s="34"/>
      <c r="I186" s="102"/>
      <c r="J186" s="34"/>
      <c r="K186" s="34"/>
      <c r="L186" s="37"/>
      <c r="M186" s="188"/>
      <c r="N186" s="59"/>
      <c r="O186" s="59"/>
      <c r="P186" s="59"/>
      <c r="Q186" s="59"/>
      <c r="R186" s="59"/>
      <c r="S186" s="59"/>
      <c r="T186" s="60"/>
      <c r="AT186" s="16" t="s">
        <v>125</v>
      </c>
      <c r="AU186" s="16" t="s">
        <v>79</v>
      </c>
    </row>
    <row r="187" spans="2:65" s="1" customFormat="1" ht="16.5" customHeight="1">
      <c r="B187" s="33"/>
      <c r="C187" s="174" t="s">
        <v>483</v>
      </c>
      <c r="D187" s="174" t="s">
        <v>118</v>
      </c>
      <c r="E187" s="175" t="s">
        <v>1023</v>
      </c>
      <c r="F187" s="176" t="s">
        <v>1024</v>
      </c>
      <c r="G187" s="177" t="s">
        <v>313</v>
      </c>
      <c r="H187" s="178">
        <v>2</v>
      </c>
      <c r="I187" s="179"/>
      <c r="J187" s="180">
        <f>ROUND(I187*H187,2)</f>
        <v>0</v>
      </c>
      <c r="K187" s="176" t="s">
        <v>1</v>
      </c>
      <c r="L187" s="37"/>
      <c r="M187" s="181" t="s">
        <v>1</v>
      </c>
      <c r="N187" s="182" t="s">
        <v>41</v>
      </c>
      <c r="O187" s="59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16" t="s">
        <v>280</v>
      </c>
      <c r="AT187" s="16" t="s">
        <v>118</v>
      </c>
      <c r="AU187" s="16" t="s">
        <v>79</v>
      </c>
      <c r="AY187" s="16" t="s">
        <v>115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6" t="s">
        <v>77</v>
      </c>
      <c r="BK187" s="185">
        <f>ROUND(I187*H187,2)</f>
        <v>0</v>
      </c>
      <c r="BL187" s="16" t="s">
        <v>280</v>
      </c>
      <c r="BM187" s="16" t="s">
        <v>1025</v>
      </c>
    </row>
    <row r="188" spans="2:65" s="1" customFormat="1" ht="11.25">
      <c r="B188" s="33"/>
      <c r="C188" s="34"/>
      <c r="D188" s="186" t="s">
        <v>125</v>
      </c>
      <c r="E188" s="34"/>
      <c r="F188" s="187" t="s">
        <v>1024</v>
      </c>
      <c r="G188" s="34"/>
      <c r="H188" s="34"/>
      <c r="I188" s="102"/>
      <c r="J188" s="34"/>
      <c r="K188" s="34"/>
      <c r="L188" s="37"/>
      <c r="M188" s="188"/>
      <c r="N188" s="59"/>
      <c r="O188" s="59"/>
      <c r="P188" s="59"/>
      <c r="Q188" s="59"/>
      <c r="R188" s="59"/>
      <c r="S188" s="59"/>
      <c r="T188" s="60"/>
      <c r="AT188" s="16" t="s">
        <v>125</v>
      </c>
      <c r="AU188" s="16" t="s">
        <v>79</v>
      </c>
    </row>
    <row r="189" spans="2:65" s="1" customFormat="1" ht="16.5" customHeight="1">
      <c r="B189" s="33"/>
      <c r="C189" s="174" t="s">
        <v>487</v>
      </c>
      <c r="D189" s="174" t="s">
        <v>118</v>
      </c>
      <c r="E189" s="175" t="s">
        <v>1026</v>
      </c>
      <c r="F189" s="176" t="s">
        <v>1027</v>
      </c>
      <c r="G189" s="177" t="s">
        <v>121</v>
      </c>
      <c r="H189" s="178">
        <v>14</v>
      </c>
      <c r="I189" s="179"/>
      <c r="J189" s="180">
        <f>ROUND(I189*H189,2)</f>
        <v>0</v>
      </c>
      <c r="K189" s="176" t="s">
        <v>122</v>
      </c>
      <c r="L189" s="37"/>
      <c r="M189" s="181" t="s">
        <v>1</v>
      </c>
      <c r="N189" s="182" t="s">
        <v>41</v>
      </c>
      <c r="O189" s="59"/>
      <c r="P189" s="183">
        <f>O189*H189</f>
        <v>0</v>
      </c>
      <c r="Q189" s="183">
        <v>2.9999999999999997E-4</v>
      </c>
      <c r="R189" s="183">
        <f>Q189*H189</f>
        <v>4.1999999999999997E-3</v>
      </c>
      <c r="S189" s="183">
        <v>0</v>
      </c>
      <c r="T189" s="184">
        <f>S189*H189</f>
        <v>0</v>
      </c>
      <c r="AR189" s="16" t="s">
        <v>280</v>
      </c>
      <c r="AT189" s="16" t="s">
        <v>118</v>
      </c>
      <c r="AU189" s="16" t="s">
        <v>79</v>
      </c>
      <c r="AY189" s="16" t="s">
        <v>115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16" t="s">
        <v>77</v>
      </c>
      <c r="BK189" s="185">
        <f>ROUND(I189*H189,2)</f>
        <v>0</v>
      </c>
      <c r="BL189" s="16" t="s">
        <v>280</v>
      </c>
      <c r="BM189" s="16" t="s">
        <v>1028</v>
      </c>
    </row>
    <row r="190" spans="2:65" s="1" customFormat="1" ht="11.25">
      <c r="B190" s="33"/>
      <c r="C190" s="34"/>
      <c r="D190" s="186" t="s">
        <v>125</v>
      </c>
      <c r="E190" s="34"/>
      <c r="F190" s="187" t="s">
        <v>1029</v>
      </c>
      <c r="G190" s="34"/>
      <c r="H190" s="34"/>
      <c r="I190" s="102"/>
      <c r="J190" s="34"/>
      <c r="K190" s="34"/>
      <c r="L190" s="37"/>
      <c r="M190" s="188"/>
      <c r="N190" s="59"/>
      <c r="O190" s="59"/>
      <c r="P190" s="59"/>
      <c r="Q190" s="59"/>
      <c r="R190" s="59"/>
      <c r="S190" s="59"/>
      <c r="T190" s="60"/>
      <c r="AT190" s="16" t="s">
        <v>125</v>
      </c>
      <c r="AU190" s="16" t="s">
        <v>79</v>
      </c>
    </row>
    <row r="191" spans="2:65" s="1" customFormat="1" ht="16.5" customHeight="1">
      <c r="B191" s="33"/>
      <c r="C191" s="174" t="s">
        <v>493</v>
      </c>
      <c r="D191" s="174" t="s">
        <v>118</v>
      </c>
      <c r="E191" s="175" t="s">
        <v>1030</v>
      </c>
      <c r="F191" s="176" t="s">
        <v>1031</v>
      </c>
      <c r="G191" s="177" t="s">
        <v>478</v>
      </c>
      <c r="H191" s="245"/>
      <c r="I191" s="179"/>
      <c r="J191" s="180">
        <f>ROUND(I191*H191,2)</f>
        <v>0</v>
      </c>
      <c r="K191" s="176" t="s">
        <v>122</v>
      </c>
      <c r="L191" s="37"/>
      <c r="M191" s="181" t="s">
        <v>1</v>
      </c>
      <c r="N191" s="182" t="s">
        <v>41</v>
      </c>
      <c r="O191" s="59"/>
      <c r="P191" s="183">
        <f>O191*H191</f>
        <v>0</v>
      </c>
      <c r="Q191" s="183">
        <v>0</v>
      </c>
      <c r="R191" s="183">
        <f>Q191*H191</f>
        <v>0</v>
      </c>
      <c r="S191" s="183">
        <v>0</v>
      </c>
      <c r="T191" s="184">
        <f>S191*H191</f>
        <v>0</v>
      </c>
      <c r="AR191" s="16" t="s">
        <v>280</v>
      </c>
      <c r="AT191" s="16" t="s">
        <v>118</v>
      </c>
      <c r="AU191" s="16" t="s">
        <v>79</v>
      </c>
      <c r="AY191" s="16" t="s">
        <v>115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6" t="s">
        <v>77</v>
      </c>
      <c r="BK191" s="185">
        <f>ROUND(I191*H191,2)</f>
        <v>0</v>
      </c>
      <c r="BL191" s="16" t="s">
        <v>280</v>
      </c>
      <c r="BM191" s="16" t="s">
        <v>1032</v>
      </c>
    </row>
    <row r="192" spans="2:65" s="1" customFormat="1" ht="19.5">
      <c r="B192" s="33"/>
      <c r="C192" s="34"/>
      <c r="D192" s="186" t="s">
        <v>125</v>
      </c>
      <c r="E192" s="34"/>
      <c r="F192" s="187" t="s">
        <v>1033</v>
      </c>
      <c r="G192" s="34"/>
      <c r="H192" s="34"/>
      <c r="I192" s="102"/>
      <c r="J192" s="34"/>
      <c r="K192" s="34"/>
      <c r="L192" s="37"/>
      <c r="M192" s="189"/>
      <c r="N192" s="190"/>
      <c r="O192" s="190"/>
      <c r="P192" s="190"/>
      <c r="Q192" s="190"/>
      <c r="R192" s="190"/>
      <c r="S192" s="190"/>
      <c r="T192" s="191"/>
      <c r="AT192" s="16" t="s">
        <v>125</v>
      </c>
      <c r="AU192" s="16" t="s">
        <v>79</v>
      </c>
    </row>
    <row r="193" spans="2:12" s="1" customFormat="1" ht="6.95" customHeight="1">
      <c r="B193" s="45"/>
      <c r="C193" s="46"/>
      <c r="D193" s="46"/>
      <c r="E193" s="46"/>
      <c r="F193" s="46"/>
      <c r="G193" s="46"/>
      <c r="H193" s="46"/>
      <c r="I193" s="124"/>
      <c r="J193" s="46"/>
      <c r="K193" s="46"/>
      <c r="L193" s="37"/>
    </row>
  </sheetData>
  <sheetProtection algorithmName="SHA-512" hashValue="ogPhlGpcrRfXn/od2MM175HV/cFcK682jWgQYzBtj5/rTru14KXCsd3JCh2TSvzSydgqkYL2b+VhzrHtzqAlyg==" saltValue="jFFqsl2Gcp7lKP4DHrZTZxI1zNL6aoI6O7zd7ESt4b7k3y5/JZLTEFKlDw8OTaywCJdAM5BqOtHL8BYRD0d7Zg==" spinCount="100000" sheet="1" objects="1" scenarios="1" formatColumns="0" formatRows="0" autoFilter="0"/>
  <autoFilter ref="C85:K19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opLeftCell="A13" workbookViewId="0">
      <selection activeCell="E57" sqref="E57"/>
    </sheetView>
  </sheetViews>
  <sheetFormatPr defaultColWidth="13.5" defaultRowHeight="12.75"/>
  <cols>
    <col min="1" max="1" width="16.1640625" style="295" customWidth="1"/>
    <col min="2" max="2" width="94.5" style="295" customWidth="1"/>
    <col min="3" max="3" width="15" style="295" customWidth="1"/>
    <col min="4" max="4" width="14.5" style="295" customWidth="1"/>
    <col min="5" max="6" width="16.1640625" style="295" customWidth="1"/>
    <col min="7" max="16384" width="13.5" style="295"/>
  </cols>
  <sheetData>
    <row r="1" spans="1:6" ht="15" customHeight="1">
      <c r="A1" s="299" t="s">
        <v>1139</v>
      </c>
      <c r="B1" s="299" t="s">
        <v>52</v>
      </c>
      <c r="C1" s="299" t="s">
        <v>1138</v>
      </c>
      <c r="D1" s="299" t="s">
        <v>1137</v>
      </c>
      <c r="E1" s="299" t="s">
        <v>1136</v>
      </c>
      <c r="F1" s="299" t="s">
        <v>1135</v>
      </c>
    </row>
    <row r="2" spans="1:6" ht="15">
      <c r="A2" s="298" t="s">
        <v>1134</v>
      </c>
      <c r="B2" s="298" t="s">
        <v>1133</v>
      </c>
      <c r="C2" s="298" t="s">
        <v>1050</v>
      </c>
      <c r="D2" s="297">
        <v>0</v>
      </c>
      <c r="E2" s="297">
        <v>1</v>
      </c>
      <c r="F2" s="297">
        <v>0</v>
      </c>
    </row>
    <row r="3" spans="1:6" ht="15">
      <c r="A3" s="298" t="s">
        <v>1132</v>
      </c>
      <c r="B3" s="298" t="s">
        <v>1131</v>
      </c>
      <c r="C3" s="298" t="s">
        <v>1050</v>
      </c>
      <c r="D3" s="297">
        <v>0</v>
      </c>
      <c r="E3" s="297">
        <v>1</v>
      </c>
      <c r="F3" s="297">
        <v>0</v>
      </c>
    </row>
    <row r="4" spans="1:6" ht="15">
      <c r="A4" s="298" t="s">
        <v>1130</v>
      </c>
      <c r="B4" s="298" t="s">
        <v>1129</v>
      </c>
      <c r="C4" s="298" t="s">
        <v>1050</v>
      </c>
      <c r="D4" s="297">
        <v>0</v>
      </c>
      <c r="E4" s="297">
        <v>1</v>
      </c>
      <c r="F4" s="297">
        <v>0</v>
      </c>
    </row>
    <row r="5" spans="1:6" ht="15">
      <c r="A5" s="298" t="s">
        <v>1128</v>
      </c>
      <c r="B5" s="298" t="s">
        <v>1127</v>
      </c>
      <c r="C5" s="298" t="s">
        <v>1050</v>
      </c>
      <c r="D5" s="297">
        <v>0</v>
      </c>
      <c r="E5" s="297">
        <v>1</v>
      </c>
      <c r="F5" s="297">
        <v>0</v>
      </c>
    </row>
    <row r="6" spans="1:6" ht="15">
      <c r="A6" s="298" t="s">
        <v>1126</v>
      </c>
      <c r="B6" s="298" t="s">
        <v>1125</v>
      </c>
      <c r="C6" s="298" t="s">
        <v>1050</v>
      </c>
      <c r="D6" s="297">
        <v>0</v>
      </c>
      <c r="E6" s="297">
        <v>1</v>
      </c>
      <c r="F6" s="297">
        <v>0</v>
      </c>
    </row>
    <row r="7" spans="1:6" ht="15">
      <c r="A7" s="298" t="s">
        <v>1124</v>
      </c>
      <c r="B7" s="298" t="s">
        <v>1123</v>
      </c>
      <c r="C7" s="298" t="s">
        <v>1050</v>
      </c>
      <c r="D7" s="297">
        <v>0</v>
      </c>
      <c r="E7" s="297">
        <v>1</v>
      </c>
      <c r="F7" s="297">
        <v>0</v>
      </c>
    </row>
    <row r="8" spans="1:6" ht="30">
      <c r="A8" s="298" t="s">
        <v>1122</v>
      </c>
      <c r="B8" s="298" t="s">
        <v>1121</v>
      </c>
      <c r="C8" s="298" t="s">
        <v>1050</v>
      </c>
      <c r="D8" s="297">
        <v>0</v>
      </c>
      <c r="E8" s="297">
        <v>1</v>
      </c>
      <c r="F8" s="297">
        <v>0</v>
      </c>
    </row>
    <row r="9" spans="1:6" ht="30">
      <c r="A9" s="298" t="s">
        <v>1120</v>
      </c>
      <c r="B9" s="298" t="s">
        <v>1119</v>
      </c>
      <c r="C9" s="298" t="s">
        <v>1050</v>
      </c>
      <c r="D9" s="297">
        <v>0</v>
      </c>
      <c r="E9" s="297">
        <v>13</v>
      </c>
      <c r="F9" s="297">
        <v>0</v>
      </c>
    </row>
    <row r="10" spans="1:6" ht="30">
      <c r="A10" s="298" t="s">
        <v>1118</v>
      </c>
      <c r="B10" s="298" t="s">
        <v>1117</v>
      </c>
      <c r="C10" s="298" t="s">
        <v>1050</v>
      </c>
      <c r="D10" s="297">
        <v>0</v>
      </c>
      <c r="E10" s="297">
        <v>1</v>
      </c>
      <c r="F10" s="297">
        <v>0</v>
      </c>
    </row>
    <row r="11" spans="1:6" ht="30">
      <c r="A11" s="298" t="s">
        <v>1116</v>
      </c>
      <c r="B11" s="298" t="s">
        <v>1115</v>
      </c>
      <c r="C11" s="298" t="s">
        <v>1050</v>
      </c>
      <c r="D11" s="297">
        <v>0</v>
      </c>
      <c r="E11" s="297">
        <v>3</v>
      </c>
      <c r="F11" s="297">
        <v>0</v>
      </c>
    </row>
    <row r="12" spans="1:6" ht="30">
      <c r="A12" s="298" t="s">
        <v>1114</v>
      </c>
      <c r="B12" s="298" t="s">
        <v>1113</v>
      </c>
      <c r="C12" s="298" t="s">
        <v>1050</v>
      </c>
      <c r="D12" s="297">
        <v>0</v>
      </c>
      <c r="E12" s="297">
        <v>2</v>
      </c>
      <c r="F12" s="297">
        <v>0</v>
      </c>
    </row>
    <row r="13" spans="1:6" ht="15">
      <c r="A13" s="298" t="s">
        <v>1112</v>
      </c>
      <c r="B13" s="298" t="s">
        <v>1111</v>
      </c>
      <c r="C13" s="298" t="s">
        <v>1050</v>
      </c>
      <c r="D13" s="297">
        <v>0</v>
      </c>
      <c r="E13" s="297">
        <v>12</v>
      </c>
      <c r="F13" s="297">
        <v>0</v>
      </c>
    </row>
    <row r="14" spans="1:6" ht="15">
      <c r="A14" s="298" t="s">
        <v>1110</v>
      </c>
      <c r="B14" s="298" t="s">
        <v>1109</v>
      </c>
      <c r="C14" s="298" t="s">
        <v>1050</v>
      </c>
      <c r="D14" s="297">
        <v>0</v>
      </c>
      <c r="E14" s="297">
        <v>45</v>
      </c>
      <c r="F14" s="297">
        <v>0</v>
      </c>
    </row>
    <row r="15" spans="1:6" ht="30">
      <c r="A15" s="298" t="s">
        <v>1108</v>
      </c>
      <c r="B15" s="298" t="s">
        <v>1107</v>
      </c>
      <c r="C15" s="298" t="s">
        <v>1050</v>
      </c>
      <c r="D15" s="297">
        <v>0</v>
      </c>
      <c r="E15" s="297">
        <v>12</v>
      </c>
      <c r="F15" s="297">
        <v>0</v>
      </c>
    </row>
    <row r="16" spans="1:6" ht="30">
      <c r="A16" s="298" t="s">
        <v>1106</v>
      </c>
      <c r="B16" s="298" t="s">
        <v>1105</v>
      </c>
      <c r="C16" s="298" t="s">
        <v>1050</v>
      </c>
      <c r="D16" s="297">
        <v>0</v>
      </c>
      <c r="E16" s="297">
        <v>3</v>
      </c>
      <c r="F16" s="297">
        <v>0</v>
      </c>
    </row>
    <row r="17" spans="1:6" ht="30">
      <c r="A17" s="298" t="s">
        <v>1104</v>
      </c>
      <c r="B17" s="298" t="s">
        <v>1103</v>
      </c>
      <c r="C17" s="298" t="s">
        <v>1050</v>
      </c>
      <c r="D17" s="297">
        <v>0</v>
      </c>
      <c r="E17" s="297">
        <v>2</v>
      </c>
      <c r="F17" s="297">
        <v>0</v>
      </c>
    </row>
    <row r="18" spans="1:6" ht="30">
      <c r="A18" s="298" t="s">
        <v>1102</v>
      </c>
      <c r="B18" s="298" t="s">
        <v>1101</v>
      </c>
      <c r="C18" s="298" t="s">
        <v>1050</v>
      </c>
      <c r="D18" s="297">
        <v>0</v>
      </c>
      <c r="E18" s="297">
        <v>2</v>
      </c>
      <c r="F18" s="297">
        <v>0</v>
      </c>
    </row>
    <row r="19" spans="1:6" ht="30">
      <c r="A19" s="298" t="s">
        <v>1100</v>
      </c>
      <c r="B19" s="298" t="s">
        <v>1099</v>
      </c>
      <c r="C19" s="298" t="s">
        <v>1050</v>
      </c>
      <c r="D19" s="297">
        <v>0</v>
      </c>
      <c r="E19" s="297">
        <v>5</v>
      </c>
      <c r="F19" s="297">
        <v>0</v>
      </c>
    </row>
    <row r="20" spans="1:6" ht="15">
      <c r="A20" s="298" t="s">
        <v>1098</v>
      </c>
      <c r="B20" s="298" t="s">
        <v>1097</v>
      </c>
      <c r="C20" s="298" t="s">
        <v>1050</v>
      </c>
      <c r="D20" s="297">
        <v>0</v>
      </c>
      <c r="E20" s="297">
        <v>5</v>
      </c>
      <c r="F20" s="297">
        <v>0</v>
      </c>
    </row>
    <row r="21" spans="1:6" ht="15">
      <c r="A21" s="298" t="s">
        <v>1096</v>
      </c>
      <c r="B21" s="298" t="s">
        <v>1095</v>
      </c>
      <c r="C21" s="298" t="s">
        <v>1050</v>
      </c>
      <c r="D21" s="297">
        <v>0</v>
      </c>
      <c r="E21" s="297">
        <v>2</v>
      </c>
      <c r="F21" s="297">
        <v>0</v>
      </c>
    </row>
    <row r="22" spans="1:6" ht="15">
      <c r="A22" s="298" t="s">
        <v>1094</v>
      </c>
      <c r="B22" s="298" t="s">
        <v>1093</v>
      </c>
      <c r="C22" s="298" t="s">
        <v>1050</v>
      </c>
      <c r="D22" s="297">
        <v>0</v>
      </c>
      <c r="E22" s="297">
        <v>2</v>
      </c>
      <c r="F22" s="297">
        <v>0</v>
      </c>
    </row>
    <row r="23" spans="1:6" ht="15">
      <c r="A23" s="298" t="s">
        <v>1092</v>
      </c>
      <c r="B23" s="298" t="s">
        <v>1091</v>
      </c>
      <c r="C23" s="298" t="s">
        <v>1050</v>
      </c>
      <c r="D23" s="297">
        <v>0</v>
      </c>
      <c r="E23" s="297">
        <v>2</v>
      </c>
      <c r="F23" s="297">
        <v>0</v>
      </c>
    </row>
    <row r="24" spans="1:6" ht="15">
      <c r="A24" s="298" t="s">
        <v>1090</v>
      </c>
      <c r="B24" s="298" t="s">
        <v>1089</v>
      </c>
      <c r="C24" s="298" t="s">
        <v>1050</v>
      </c>
      <c r="D24" s="297">
        <v>0</v>
      </c>
      <c r="E24" s="297">
        <v>33</v>
      </c>
      <c r="F24" s="297">
        <v>0</v>
      </c>
    </row>
    <row r="25" spans="1:6" ht="30">
      <c r="A25" s="298" t="s">
        <v>1088</v>
      </c>
      <c r="B25" s="298" t="s">
        <v>1087</v>
      </c>
      <c r="C25" s="298" t="s">
        <v>1050</v>
      </c>
      <c r="D25" s="297">
        <v>0</v>
      </c>
      <c r="E25" s="297">
        <v>7</v>
      </c>
      <c r="F25" s="297">
        <v>0</v>
      </c>
    </row>
    <row r="26" spans="1:6" ht="15">
      <c r="A26" s="298" t="s">
        <v>1086</v>
      </c>
      <c r="B26" s="298" t="s">
        <v>1085</v>
      </c>
      <c r="C26" s="298" t="s">
        <v>1050</v>
      </c>
      <c r="D26" s="297">
        <v>0</v>
      </c>
      <c r="E26" s="297">
        <v>19</v>
      </c>
      <c r="F26" s="297">
        <v>0</v>
      </c>
    </row>
    <row r="27" spans="1:6" ht="15">
      <c r="A27" s="298" t="s">
        <v>1084</v>
      </c>
      <c r="B27" s="298" t="s">
        <v>1083</v>
      </c>
      <c r="C27" s="298" t="s">
        <v>1050</v>
      </c>
      <c r="D27" s="297">
        <v>0</v>
      </c>
      <c r="E27" s="297">
        <v>21</v>
      </c>
      <c r="F27" s="297">
        <v>0</v>
      </c>
    </row>
    <row r="28" spans="1:6" ht="15">
      <c r="A28" s="298" t="s">
        <v>1082</v>
      </c>
      <c r="B28" s="298" t="s">
        <v>1081</v>
      </c>
      <c r="C28" s="298" t="s">
        <v>1050</v>
      </c>
      <c r="D28" s="297">
        <v>0</v>
      </c>
      <c r="E28" s="297">
        <v>3</v>
      </c>
      <c r="F28" s="297">
        <v>0</v>
      </c>
    </row>
    <row r="29" spans="1:6" ht="15">
      <c r="A29" s="298" t="s">
        <v>1080</v>
      </c>
      <c r="B29" s="298" t="s">
        <v>1079</v>
      </c>
      <c r="C29" s="298" t="s">
        <v>1050</v>
      </c>
      <c r="D29" s="297">
        <v>0</v>
      </c>
      <c r="E29" s="297">
        <v>1</v>
      </c>
      <c r="F29" s="297">
        <v>0</v>
      </c>
    </row>
    <row r="30" spans="1:6" ht="15">
      <c r="A30" s="298" t="s">
        <v>1078</v>
      </c>
      <c r="B30" s="298" t="s">
        <v>1077</v>
      </c>
      <c r="C30" s="298" t="s">
        <v>1050</v>
      </c>
      <c r="D30" s="297">
        <v>0</v>
      </c>
      <c r="E30" s="297">
        <v>17</v>
      </c>
      <c r="F30" s="297">
        <v>0</v>
      </c>
    </row>
    <row r="31" spans="1:6" ht="15">
      <c r="A31" s="298" t="s">
        <v>1076</v>
      </c>
      <c r="B31" s="298" t="s">
        <v>1075</v>
      </c>
      <c r="C31" s="298" t="s">
        <v>1050</v>
      </c>
      <c r="D31" s="297">
        <v>0</v>
      </c>
      <c r="E31" s="297">
        <v>18</v>
      </c>
      <c r="F31" s="297">
        <v>0</v>
      </c>
    </row>
    <row r="32" spans="1:6" ht="15">
      <c r="A32" s="298" t="s">
        <v>1074</v>
      </c>
      <c r="B32" s="298" t="s">
        <v>1073</v>
      </c>
      <c r="C32" s="298" t="s">
        <v>1050</v>
      </c>
      <c r="D32" s="297">
        <v>0</v>
      </c>
      <c r="E32" s="297">
        <v>27</v>
      </c>
      <c r="F32" s="297">
        <v>0</v>
      </c>
    </row>
    <row r="33" spans="1:6" ht="15">
      <c r="A33" s="298" t="s">
        <v>1072</v>
      </c>
      <c r="B33" s="298" t="s">
        <v>1071</v>
      </c>
      <c r="C33" s="298" t="s">
        <v>1050</v>
      </c>
      <c r="D33" s="297">
        <v>0</v>
      </c>
      <c r="E33" s="297">
        <v>31</v>
      </c>
      <c r="F33" s="297">
        <v>0</v>
      </c>
    </row>
    <row r="34" spans="1:6" ht="15">
      <c r="A34" s="298" t="s">
        <v>1070</v>
      </c>
      <c r="B34" s="298" t="s">
        <v>1069</v>
      </c>
      <c r="C34" s="298" t="s">
        <v>1050</v>
      </c>
      <c r="D34" s="297">
        <v>0</v>
      </c>
      <c r="E34" s="297">
        <v>11</v>
      </c>
      <c r="F34" s="297">
        <v>0</v>
      </c>
    </row>
    <row r="35" spans="1:6" ht="15">
      <c r="A35" s="298" t="s">
        <v>1068</v>
      </c>
      <c r="B35" s="298" t="s">
        <v>1067</v>
      </c>
      <c r="C35" s="298" t="s">
        <v>1050</v>
      </c>
      <c r="D35" s="297">
        <v>0</v>
      </c>
      <c r="E35" s="297">
        <v>1</v>
      </c>
      <c r="F35" s="297">
        <v>0</v>
      </c>
    </row>
    <row r="36" spans="1:6" ht="15">
      <c r="A36" s="298" t="s">
        <v>1066</v>
      </c>
      <c r="B36" s="298" t="s">
        <v>1065</v>
      </c>
      <c r="C36" s="298" t="s">
        <v>295</v>
      </c>
      <c r="D36" s="297">
        <v>0</v>
      </c>
      <c r="E36" s="297">
        <v>18</v>
      </c>
      <c r="F36" s="297">
        <v>0</v>
      </c>
    </row>
    <row r="37" spans="1:6" ht="15">
      <c r="A37" s="298" t="s">
        <v>1064</v>
      </c>
      <c r="B37" s="298" t="s">
        <v>1063</v>
      </c>
      <c r="C37" s="298" t="s">
        <v>295</v>
      </c>
      <c r="D37" s="297">
        <v>0</v>
      </c>
      <c r="E37" s="297">
        <v>48</v>
      </c>
      <c r="F37" s="297">
        <v>0</v>
      </c>
    </row>
    <row r="38" spans="1:6" ht="15">
      <c r="A38" s="298" t="s">
        <v>1062</v>
      </c>
      <c r="B38" s="298" t="s">
        <v>1061</v>
      </c>
      <c r="C38" s="298" t="s">
        <v>295</v>
      </c>
      <c r="D38" s="297">
        <v>0</v>
      </c>
      <c r="E38" s="297">
        <v>15</v>
      </c>
      <c r="F38" s="297">
        <v>0</v>
      </c>
    </row>
    <row r="39" spans="1:6" ht="15">
      <c r="A39" s="298" t="s">
        <v>1060</v>
      </c>
      <c r="B39" s="298" t="s">
        <v>1059</v>
      </c>
      <c r="C39" s="298" t="s">
        <v>1050</v>
      </c>
      <c r="D39" s="297">
        <v>0</v>
      </c>
      <c r="E39" s="297">
        <v>1</v>
      </c>
      <c r="F39" s="297">
        <v>0</v>
      </c>
    </row>
    <row r="40" spans="1:6" ht="15">
      <c r="A40" s="298" t="s">
        <v>1058</v>
      </c>
      <c r="B40" s="298" t="s">
        <v>1057</v>
      </c>
      <c r="C40" s="298" t="s">
        <v>1050</v>
      </c>
      <c r="D40" s="297">
        <v>0</v>
      </c>
      <c r="E40" s="297">
        <v>1</v>
      </c>
      <c r="F40" s="297">
        <v>0</v>
      </c>
    </row>
    <row r="41" spans="1:6" ht="15">
      <c r="A41" s="298" t="s">
        <v>1056</v>
      </c>
      <c r="B41" s="298" t="s">
        <v>1055</v>
      </c>
      <c r="C41" s="298" t="s">
        <v>1050</v>
      </c>
      <c r="D41" s="297">
        <v>0</v>
      </c>
      <c r="E41" s="297">
        <v>2</v>
      </c>
      <c r="F41" s="297">
        <v>0</v>
      </c>
    </row>
    <row r="42" spans="1:6" ht="15">
      <c r="A42" s="298" t="s">
        <v>1054</v>
      </c>
      <c r="B42" s="298" t="s">
        <v>1053</v>
      </c>
      <c r="C42" s="298" t="s">
        <v>1050</v>
      </c>
      <c r="D42" s="297">
        <v>0</v>
      </c>
      <c r="E42" s="297">
        <v>2</v>
      </c>
      <c r="F42" s="297">
        <v>0</v>
      </c>
    </row>
    <row r="43" spans="1:6" ht="15">
      <c r="A43" s="298" t="s">
        <v>1052</v>
      </c>
      <c r="B43" s="298" t="s">
        <v>1051</v>
      </c>
      <c r="C43" s="298" t="s">
        <v>1050</v>
      </c>
      <c r="D43" s="297">
        <v>0</v>
      </c>
      <c r="E43" s="297">
        <v>14</v>
      </c>
      <c r="F43" s="297">
        <v>0</v>
      </c>
    </row>
    <row r="44" spans="1:6" ht="15">
      <c r="A44" s="298" t="s">
        <v>1049</v>
      </c>
      <c r="B44" s="298" t="s">
        <v>1048</v>
      </c>
      <c r="C44" s="298" t="s">
        <v>295</v>
      </c>
      <c r="D44" s="297">
        <v>0</v>
      </c>
      <c r="E44" s="297">
        <v>25</v>
      </c>
      <c r="F44" s="297">
        <v>0</v>
      </c>
    </row>
    <row r="45" spans="1:6" ht="15">
      <c r="A45" s="298" t="s">
        <v>1047</v>
      </c>
      <c r="B45" s="298" t="s">
        <v>1046</v>
      </c>
      <c r="C45" s="298" t="s">
        <v>295</v>
      </c>
      <c r="D45" s="297">
        <v>0</v>
      </c>
      <c r="E45" s="297">
        <v>5</v>
      </c>
      <c r="F45" s="297">
        <v>0</v>
      </c>
    </row>
    <row r="46" spans="1:6" ht="15">
      <c r="A46" s="298" t="s">
        <v>1045</v>
      </c>
      <c r="B46" s="298" t="s">
        <v>1044</v>
      </c>
      <c r="C46" s="298" t="s">
        <v>295</v>
      </c>
      <c r="D46" s="297">
        <v>0</v>
      </c>
      <c r="E46" s="297">
        <v>15</v>
      </c>
      <c r="F46" s="297">
        <v>0</v>
      </c>
    </row>
    <row r="47" spans="1:6" ht="15">
      <c r="A47" s="298" t="s">
        <v>1043</v>
      </c>
      <c r="B47" s="298" t="s">
        <v>1042</v>
      </c>
      <c r="C47" s="298" t="s">
        <v>295</v>
      </c>
      <c r="D47" s="297">
        <v>0</v>
      </c>
      <c r="E47" s="297">
        <v>450</v>
      </c>
      <c r="F47" s="297">
        <v>0</v>
      </c>
    </row>
    <row r="48" spans="1:6" ht="15">
      <c r="A48" s="298" t="s">
        <v>1041</v>
      </c>
      <c r="B48" s="298" t="s">
        <v>1040</v>
      </c>
      <c r="C48" s="298" t="s">
        <v>295</v>
      </c>
      <c r="D48" s="297">
        <v>0</v>
      </c>
      <c r="E48" s="297">
        <v>120</v>
      </c>
      <c r="F48" s="297">
        <v>0</v>
      </c>
    </row>
    <row r="49" spans="1:6" ht="15">
      <c r="A49" s="298" t="s">
        <v>1039</v>
      </c>
      <c r="B49" s="298" t="s">
        <v>1038</v>
      </c>
      <c r="C49" s="298" t="s">
        <v>295</v>
      </c>
      <c r="D49" s="297">
        <v>0</v>
      </c>
      <c r="E49" s="297">
        <v>45</v>
      </c>
      <c r="F49" s="297">
        <v>0</v>
      </c>
    </row>
    <row r="50" spans="1:6" ht="15">
      <c r="A50" s="298" t="s">
        <v>1037</v>
      </c>
      <c r="B50" s="298" t="s">
        <v>1036</v>
      </c>
      <c r="C50" s="298" t="s">
        <v>295</v>
      </c>
      <c r="D50" s="297">
        <v>0</v>
      </c>
      <c r="E50" s="297">
        <v>120</v>
      </c>
      <c r="F50" s="297">
        <v>0</v>
      </c>
    </row>
    <row r="51" spans="1:6" ht="15">
      <c r="A51" s="298" t="s">
        <v>1035</v>
      </c>
      <c r="B51" s="298" t="s">
        <v>1034</v>
      </c>
      <c r="C51" s="298" t="s">
        <v>295</v>
      </c>
      <c r="D51" s="297">
        <v>0</v>
      </c>
      <c r="E51" s="297">
        <v>560</v>
      </c>
      <c r="F51" s="297">
        <v>0</v>
      </c>
    </row>
    <row r="52" spans="1:6" ht="15">
      <c r="F52" s="296">
        <f>SUM(F2:F51)</f>
        <v>0</v>
      </c>
    </row>
  </sheetData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opLeftCell="A13" workbookViewId="0">
      <selection activeCell="C57" sqref="C57"/>
    </sheetView>
  </sheetViews>
  <sheetFormatPr defaultColWidth="13.5" defaultRowHeight="12.75"/>
  <cols>
    <col min="1" max="1" width="28.83203125" style="295" customWidth="1"/>
    <col min="2" max="2" width="16.1640625" style="295" customWidth="1"/>
    <col min="3" max="3" width="123.1640625" style="295" customWidth="1"/>
    <col min="4" max="7" width="16.1640625" style="295" customWidth="1"/>
    <col min="8" max="16384" width="13.5" style="295"/>
  </cols>
  <sheetData>
    <row r="1" spans="1:7" ht="15" customHeight="1">
      <c r="A1" s="299" t="s">
        <v>1145</v>
      </c>
      <c r="B1" s="299" t="s">
        <v>1139</v>
      </c>
      <c r="C1" s="299" t="s">
        <v>52</v>
      </c>
      <c r="D1" s="299" t="s">
        <v>1138</v>
      </c>
      <c r="E1" s="299" t="s">
        <v>1137</v>
      </c>
      <c r="F1" s="299" t="s">
        <v>1136</v>
      </c>
      <c r="G1" s="299" t="s">
        <v>1135</v>
      </c>
    </row>
    <row r="2" spans="1:7" ht="15">
      <c r="A2" s="298" t="s">
        <v>1144</v>
      </c>
      <c r="B2" s="298" t="s">
        <v>1134</v>
      </c>
      <c r="C2" s="298" t="s">
        <v>1133</v>
      </c>
      <c r="D2" s="298" t="s">
        <v>1050</v>
      </c>
      <c r="E2" s="297">
        <v>0</v>
      </c>
      <c r="F2" s="297">
        <v>1</v>
      </c>
      <c r="G2" s="297">
        <v>0</v>
      </c>
    </row>
    <row r="3" spans="1:7" ht="15">
      <c r="A3" s="298" t="s">
        <v>1144</v>
      </c>
      <c r="B3" s="298" t="s">
        <v>1132</v>
      </c>
      <c r="C3" s="298" t="s">
        <v>1131</v>
      </c>
      <c r="D3" s="298" t="s">
        <v>1050</v>
      </c>
      <c r="E3" s="297">
        <v>0</v>
      </c>
      <c r="F3" s="297">
        <v>1</v>
      </c>
      <c r="G3" s="297">
        <v>0</v>
      </c>
    </row>
    <row r="4" spans="1:7" ht="15">
      <c r="A4" s="298" t="s">
        <v>1144</v>
      </c>
      <c r="B4" s="298" t="s">
        <v>1130</v>
      </c>
      <c r="C4" s="298" t="s">
        <v>1129</v>
      </c>
      <c r="D4" s="298" t="s">
        <v>1050</v>
      </c>
      <c r="E4" s="297">
        <v>0</v>
      </c>
      <c r="F4" s="297">
        <v>1</v>
      </c>
      <c r="G4" s="297">
        <v>0</v>
      </c>
    </row>
    <row r="5" spans="1:7" ht="15">
      <c r="A5" s="298" t="s">
        <v>1144</v>
      </c>
      <c r="B5" s="298" t="s">
        <v>1128</v>
      </c>
      <c r="C5" s="298" t="s">
        <v>1127</v>
      </c>
      <c r="D5" s="298" t="s">
        <v>1050</v>
      </c>
      <c r="E5" s="297">
        <v>0</v>
      </c>
      <c r="F5" s="297">
        <v>1</v>
      </c>
      <c r="G5" s="297">
        <v>0</v>
      </c>
    </row>
    <row r="6" spans="1:7" ht="15">
      <c r="A6" s="298" t="s">
        <v>1144</v>
      </c>
      <c r="B6" s="298" t="s">
        <v>1126</v>
      </c>
      <c r="C6" s="298" t="s">
        <v>1125</v>
      </c>
      <c r="D6" s="298" t="s">
        <v>1050</v>
      </c>
      <c r="E6" s="297">
        <v>0</v>
      </c>
      <c r="F6" s="297">
        <v>1</v>
      </c>
      <c r="G6" s="297">
        <v>0</v>
      </c>
    </row>
    <row r="7" spans="1:7" ht="15">
      <c r="A7" s="298" t="s">
        <v>1144</v>
      </c>
      <c r="B7" s="298" t="s">
        <v>1124</v>
      </c>
      <c r="C7" s="298" t="s">
        <v>1123</v>
      </c>
      <c r="D7" s="298" t="s">
        <v>1050</v>
      </c>
      <c r="E7" s="297">
        <v>0</v>
      </c>
      <c r="F7" s="297">
        <v>1</v>
      </c>
      <c r="G7" s="297">
        <v>0</v>
      </c>
    </row>
    <row r="8" spans="1:7" ht="30">
      <c r="A8" s="298" t="s">
        <v>1144</v>
      </c>
      <c r="B8" s="298" t="s">
        <v>1122</v>
      </c>
      <c r="C8" s="298" t="s">
        <v>1121</v>
      </c>
      <c r="D8" s="298" t="s">
        <v>1050</v>
      </c>
      <c r="E8" s="297">
        <v>0</v>
      </c>
      <c r="F8" s="297">
        <v>1</v>
      </c>
      <c r="G8" s="297">
        <v>0</v>
      </c>
    </row>
    <row r="9" spans="1:7" ht="15">
      <c r="A9" s="298" t="s">
        <v>1144</v>
      </c>
      <c r="B9" s="298" t="s">
        <v>1120</v>
      </c>
      <c r="C9" s="298" t="s">
        <v>1119</v>
      </c>
      <c r="D9" s="298" t="s">
        <v>1050</v>
      </c>
      <c r="E9" s="297">
        <v>0</v>
      </c>
      <c r="F9" s="297">
        <v>13</v>
      </c>
      <c r="G9" s="297">
        <v>0</v>
      </c>
    </row>
    <row r="10" spans="1:7" ht="15">
      <c r="A10" s="298" t="s">
        <v>1144</v>
      </c>
      <c r="B10" s="298" t="s">
        <v>1118</v>
      </c>
      <c r="C10" s="298" t="s">
        <v>1117</v>
      </c>
      <c r="D10" s="298" t="s">
        <v>1050</v>
      </c>
      <c r="E10" s="297">
        <v>0</v>
      </c>
      <c r="F10" s="297">
        <v>1</v>
      </c>
      <c r="G10" s="297">
        <v>0</v>
      </c>
    </row>
    <row r="11" spans="1:7" ht="15">
      <c r="A11" s="298" t="s">
        <v>1144</v>
      </c>
      <c r="B11" s="298" t="s">
        <v>1116</v>
      </c>
      <c r="C11" s="298" t="s">
        <v>1115</v>
      </c>
      <c r="D11" s="298" t="s">
        <v>1050</v>
      </c>
      <c r="E11" s="297">
        <v>0</v>
      </c>
      <c r="F11" s="297">
        <v>3</v>
      </c>
      <c r="G11" s="297">
        <v>0</v>
      </c>
    </row>
    <row r="12" spans="1:7" ht="15">
      <c r="A12" s="298" t="s">
        <v>1144</v>
      </c>
      <c r="B12" s="298" t="s">
        <v>1114</v>
      </c>
      <c r="C12" s="298" t="s">
        <v>1113</v>
      </c>
      <c r="D12" s="298" t="s">
        <v>1050</v>
      </c>
      <c r="E12" s="297">
        <v>0</v>
      </c>
      <c r="F12" s="297">
        <v>2</v>
      </c>
      <c r="G12" s="297">
        <v>0</v>
      </c>
    </row>
    <row r="13" spans="1:7" ht="15">
      <c r="A13" s="298" t="s">
        <v>1144</v>
      </c>
      <c r="B13" s="298" t="s">
        <v>1112</v>
      </c>
      <c r="C13" s="298" t="s">
        <v>1111</v>
      </c>
      <c r="D13" s="298" t="s">
        <v>1050</v>
      </c>
      <c r="E13" s="297">
        <v>0</v>
      </c>
      <c r="F13" s="297">
        <v>12</v>
      </c>
      <c r="G13" s="297">
        <v>0</v>
      </c>
    </row>
    <row r="14" spans="1:7" ht="15">
      <c r="A14" s="298" t="s">
        <v>1144</v>
      </c>
      <c r="B14" s="298" t="s">
        <v>1110</v>
      </c>
      <c r="C14" s="298" t="s">
        <v>1109</v>
      </c>
      <c r="D14" s="298" t="s">
        <v>1050</v>
      </c>
      <c r="E14" s="297">
        <v>0</v>
      </c>
      <c r="F14" s="297">
        <v>45</v>
      </c>
      <c r="G14" s="297">
        <v>0</v>
      </c>
    </row>
    <row r="15" spans="1:7" ht="30">
      <c r="A15" s="298" t="s">
        <v>1143</v>
      </c>
      <c r="B15" s="298" t="s">
        <v>1108</v>
      </c>
      <c r="C15" s="298" t="s">
        <v>1107</v>
      </c>
      <c r="D15" s="298" t="s">
        <v>1050</v>
      </c>
      <c r="E15" s="297">
        <v>0</v>
      </c>
      <c r="F15" s="297">
        <v>12</v>
      </c>
      <c r="G15" s="297">
        <v>0</v>
      </c>
    </row>
    <row r="16" spans="1:7" ht="30">
      <c r="A16" s="298" t="s">
        <v>1143</v>
      </c>
      <c r="B16" s="298" t="s">
        <v>1106</v>
      </c>
      <c r="C16" s="298" t="s">
        <v>1105</v>
      </c>
      <c r="D16" s="298" t="s">
        <v>1050</v>
      </c>
      <c r="E16" s="297">
        <v>0</v>
      </c>
      <c r="F16" s="297">
        <v>3</v>
      </c>
      <c r="G16" s="297">
        <v>0</v>
      </c>
    </row>
    <row r="17" spans="1:7" ht="15">
      <c r="A17" s="298" t="s">
        <v>1143</v>
      </c>
      <c r="B17" s="298" t="s">
        <v>1104</v>
      </c>
      <c r="C17" s="298" t="s">
        <v>1103</v>
      </c>
      <c r="D17" s="298" t="s">
        <v>1050</v>
      </c>
      <c r="E17" s="297">
        <v>0</v>
      </c>
      <c r="F17" s="297">
        <v>2</v>
      </c>
      <c r="G17" s="297">
        <v>0</v>
      </c>
    </row>
    <row r="18" spans="1:7" ht="15">
      <c r="A18" s="298" t="s">
        <v>1143</v>
      </c>
      <c r="B18" s="298" t="s">
        <v>1102</v>
      </c>
      <c r="C18" s="298" t="s">
        <v>1101</v>
      </c>
      <c r="D18" s="298" t="s">
        <v>1050</v>
      </c>
      <c r="E18" s="297">
        <v>0</v>
      </c>
      <c r="F18" s="297">
        <v>2</v>
      </c>
      <c r="G18" s="297">
        <v>0</v>
      </c>
    </row>
    <row r="19" spans="1:7" ht="15">
      <c r="A19" s="298" t="s">
        <v>1143</v>
      </c>
      <c r="B19" s="298" t="s">
        <v>1100</v>
      </c>
      <c r="C19" s="298" t="s">
        <v>1099</v>
      </c>
      <c r="D19" s="298" t="s">
        <v>1050</v>
      </c>
      <c r="E19" s="297">
        <v>0</v>
      </c>
      <c r="F19" s="297">
        <v>5</v>
      </c>
      <c r="G19" s="297">
        <v>0</v>
      </c>
    </row>
    <row r="20" spans="1:7" ht="15">
      <c r="A20" s="298" t="s">
        <v>1142</v>
      </c>
      <c r="B20" s="298" t="s">
        <v>1098</v>
      </c>
      <c r="C20" s="298" t="s">
        <v>1097</v>
      </c>
      <c r="D20" s="298" t="s">
        <v>1050</v>
      </c>
      <c r="E20" s="297">
        <v>0</v>
      </c>
      <c r="F20" s="297">
        <v>5</v>
      </c>
      <c r="G20" s="297">
        <v>0</v>
      </c>
    </row>
    <row r="21" spans="1:7" ht="15">
      <c r="A21" s="298" t="s">
        <v>1142</v>
      </c>
      <c r="B21" s="298" t="s">
        <v>1096</v>
      </c>
      <c r="C21" s="298" t="s">
        <v>1095</v>
      </c>
      <c r="D21" s="298" t="s">
        <v>1050</v>
      </c>
      <c r="E21" s="297">
        <v>0</v>
      </c>
      <c r="F21" s="297">
        <v>2</v>
      </c>
      <c r="G21" s="297">
        <v>0</v>
      </c>
    </row>
    <row r="22" spans="1:7" ht="15">
      <c r="A22" s="298" t="s">
        <v>1142</v>
      </c>
      <c r="B22" s="298" t="s">
        <v>1094</v>
      </c>
      <c r="C22" s="298" t="s">
        <v>1093</v>
      </c>
      <c r="D22" s="298" t="s">
        <v>1050</v>
      </c>
      <c r="E22" s="297">
        <v>0</v>
      </c>
      <c r="F22" s="297">
        <v>2</v>
      </c>
      <c r="G22" s="297">
        <v>0</v>
      </c>
    </row>
    <row r="23" spans="1:7" ht="15">
      <c r="A23" s="298" t="s">
        <v>1142</v>
      </c>
      <c r="B23" s="298" t="s">
        <v>1092</v>
      </c>
      <c r="C23" s="298" t="s">
        <v>1091</v>
      </c>
      <c r="D23" s="298" t="s">
        <v>1050</v>
      </c>
      <c r="E23" s="297">
        <v>0</v>
      </c>
      <c r="F23" s="297">
        <v>2</v>
      </c>
      <c r="G23" s="297">
        <v>0</v>
      </c>
    </row>
    <row r="24" spans="1:7" ht="15">
      <c r="A24" s="298" t="s">
        <v>1142</v>
      </c>
      <c r="B24" s="298" t="s">
        <v>1090</v>
      </c>
      <c r="C24" s="298" t="s">
        <v>1089</v>
      </c>
      <c r="D24" s="298" t="s">
        <v>1050</v>
      </c>
      <c r="E24" s="297">
        <v>0</v>
      </c>
      <c r="F24" s="297">
        <v>33</v>
      </c>
      <c r="G24" s="297">
        <v>0</v>
      </c>
    </row>
    <row r="25" spans="1:7" ht="15">
      <c r="A25" s="298" t="s">
        <v>1142</v>
      </c>
      <c r="B25" s="298" t="s">
        <v>1088</v>
      </c>
      <c r="C25" s="298" t="s">
        <v>1087</v>
      </c>
      <c r="D25" s="298" t="s">
        <v>1050</v>
      </c>
      <c r="E25" s="297">
        <v>0</v>
      </c>
      <c r="F25" s="297">
        <v>7</v>
      </c>
      <c r="G25" s="297">
        <v>0</v>
      </c>
    </row>
    <row r="26" spans="1:7" ht="15">
      <c r="A26" s="298" t="s">
        <v>1142</v>
      </c>
      <c r="B26" s="298" t="s">
        <v>1086</v>
      </c>
      <c r="C26" s="298" t="s">
        <v>1085</v>
      </c>
      <c r="D26" s="298" t="s">
        <v>1050</v>
      </c>
      <c r="E26" s="297">
        <v>0</v>
      </c>
      <c r="F26" s="297">
        <v>19</v>
      </c>
      <c r="G26" s="297">
        <v>0</v>
      </c>
    </row>
    <row r="27" spans="1:7" ht="15">
      <c r="A27" s="298" t="s">
        <v>1142</v>
      </c>
      <c r="B27" s="298" t="s">
        <v>1084</v>
      </c>
      <c r="C27" s="298" t="s">
        <v>1083</v>
      </c>
      <c r="D27" s="298" t="s">
        <v>1050</v>
      </c>
      <c r="E27" s="297">
        <v>0</v>
      </c>
      <c r="F27" s="297">
        <v>21</v>
      </c>
      <c r="G27" s="297">
        <v>0</v>
      </c>
    </row>
    <row r="28" spans="1:7" ht="15">
      <c r="A28" s="298" t="s">
        <v>1142</v>
      </c>
      <c r="B28" s="298" t="s">
        <v>1082</v>
      </c>
      <c r="C28" s="298" t="s">
        <v>1081</v>
      </c>
      <c r="D28" s="298" t="s">
        <v>1050</v>
      </c>
      <c r="E28" s="297">
        <v>0</v>
      </c>
      <c r="F28" s="297">
        <v>3</v>
      </c>
      <c r="G28" s="297">
        <v>0</v>
      </c>
    </row>
    <row r="29" spans="1:7" ht="15">
      <c r="A29" s="298" t="s">
        <v>1142</v>
      </c>
      <c r="B29" s="298" t="s">
        <v>1080</v>
      </c>
      <c r="C29" s="298" t="s">
        <v>1079</v>
      </c>
      <c r="D29" s="298" t="s">
        <v>1050</v>
      </c>
      <c r="E29" s="297">
        <v>0</v>
      </c>
      <c r="F29" s="297">
        <v>1</v>
      </c>
      <c r="G29" s="297">
        <v>0</v>
      </c>
    </row>
    <row r="30" spans="1:7" ht="15">
      <c r="A30" s="298" t="s">
        <v>1142</v>
      </c>
      <c r="B30" s="298" t="s">
        <v>1078</v>
      </c>
      <c r="C30" s="298" t="s">
        <v>1077</v>
      </c>
      <c r="D30" s="298" t="s">
        <v>1050</v>
      </c>
      <c r="E30" s="297">
        <v>0</v>
      </c>
      <c r="F30" s="297">
        <v>17</v>
      </c>
      <c r="G30" s="297">
        <v>0</v>
      </c>
    </row>
    <row r="31" spans="1:7" ht="15">
      <c r="A31" s="298" t="s">
        <v>1142</v>
      </c>
      <c r="B31" s="298" t="s">
        <v>1076</v>
      </c>
      <c r="C31" s="298" t="s">
        <v>1075</v>
      </c>
      <c r="D31" s="298" t="s">
        <v>1050</v>
      </c>
      <c r="E31" s="297">
        <v>0</v>
      </c>
      <c r="F31" s="297">
        <v>18</v>
      </c>
      <c r="G31" s="297">
        <v>0</v>
      </c>
    </row>
    <row r="32" spans="1:7" ht="15">
      <c r="A32" s="298" t="s">
        <v>1142</v>
      </c>
      <c r="B32" s="298" t="s">
        <v>1074</v>
      </c>
      <c r="C32" s="298" t="s">
        <v>1073</v>
      </c>
      <c r="D32" s="298" t="s">
        <v>1050</v>
      </c>
      <c r="E32" s="297">
        <v>0</v>
      </c>
      <c r="F32" s="297">
        <v>27</v>
      </c>
      <c r="G32" s="297">
        <v>0</v>
      </c>
    </row>
    <row r="33" spans="1:7" ht="15">
      <c r="A33" s="298" t="s">
        <v>1142</v>
      </c>
      <c r="B33" s="298" t="s">
        <v>1072</v>
      </c>
      <c r="C33" s="298" t="s">
        <v>1071</v>
      </c>
      <c r="D33" s="298" t="s">
        <v>1050</v>
      </c>
      <c r="E33" s="297">
        <v>0</v>
      </c>
      <c r="F33" s="297">
        <v>31</v>
      </c>
      <c r="G33" s="297">
        <v>0</v>
      </c>
    </row>
    <row r="34" spans="1:7" ht="15">
      <c r="A34" s="298" t="s">
        <v>1142</v>
      </c>
      <c r="B34" s="298" t="s">
        <v>1070</v>
      </c>
      <c r="C34" s="298" t="s">
        <v>1069</v>
      </c>
      <c r="D34" s="298" t="s">
        <v>1050</v>
      </c>
      <c r="E34" s="297">
        <v>0</v>
      </c>
      <c r="F34" s="297">
        <v>11</v>
      </c>
      <c r="G34" s="297">
        <v>0</v>
      </c>
    </row>
    <row r="35" spans="1:7" ht="15">
      <c r="A35" s="298" t="s">
        <v>1142</v>
      </c>
      <c r="B35" s="298" t="s">
        <v>1068</v>
      </c>
      <c r="C35" s="298" t="s">
        <v>1067</v>
      </c>
      <c r="D35" s="298" t="s">
        <v>1050</v>
      </c>
      <c r="E35" s="297">
        <v>0</v>
      </c>
      <c r="F35" s="297">
        <v>1</v>
      </c>
      <c r="G35" s="297">
        <v>0</v>
      </c>
    </row>
    <row r="36" spans="1:7" ht="15">
      <c r="A36" s="298" t="s">
        <v>1142</v>
      </c>
      <c r="B36" s="298" t="s">
        <v>1066</v>
      </c>
      <c r="C36" s="298" t="s">
        <v>1065</v>
      </c>
      <c r="D36" s="298" t="s">
        <v>295</v>
      </c>
      <c r="E36" s="297">
        <v>0</v>
      </c>
      <c r="F36" s="297">
        <v>18</v>
      </c>
      <c r="G36" s="297">
        <v>0</v>
      </c>
    </row>
    <row r="37" spans="1:7" ht="15">
      <c r="A37" s="298" t="s">
        <v>1142</v>
      </c>
      <c r="B37" s="298" t="s">
        <v>1064</v>
      </c>
      <c r="C37" s="298" t="s">
        <v>1063</v>
      </c>
      <c r="D37" s="298" t="s">
        <v>295</v>
      </c>
      <c r="E37" s="297">
        <v>0</v>
      </c>
      <c r="F37" s="297">
        <v>48</v>
      </c>
      <c r="G37" s="297">
        <v>0</v>
      </c>
    </row>
    <row r="38" spans="1:7" ht="15">
      <c r="A38" s="298" t="s">
        <v>1142</v>
      </c>
      <c r="B38" s="298" t="s">
        <v>1062</v>
      </c>
      <c r="C38" s="298" t="s">
        <v>1061</v>
      </c>
      <c r="D38" s="298" t="s">
        <v>295</v>
      </c>
      <c r="E38" s="297">
        <v>0</v>
      </c>
      <c r="F38" s="297">
        <v>15</v>
      </c>
      <c r="G38" s="297">
        <v>0</v>
      </c>
    </row>
    <row r="39" spans="1:7" ht="15">
      <c r="A39" s="298" t="s">
        <v>1141</v>
      </c>
      <c r="B39" s="298" t="s">
        <v>1060</v>
      </c>
      <c r="C39" s="298" t="s">
        <v>1059</v>
      </c>
      <c r="D39" s="298" t="s">
        <v>1050</v>
      </c>
      <c r="E39" s="297">
        <v>0</v>
      </c>
      <c r="F39" s="297">
        <v>1</v>
      </c>
      <c r="G39" s="297">
        <v>0</v>
      </c>
    </row>
    <row r="40" spans="1:7" ht="15">
      <c r="A40" s="298" t="s">
        <v>1141</v>
      </c>
      <c r="B40" s="298" t="s">
        <v>1058</v>
      </c>
      <c r="C40" s="298" t="s">
        <v>1057</v>
      </c>
      <c r="D40" s="298" t="s">
        <v>1050</v>
      </c>
      <c r="E40" s="297">
        <v>0</v>
      </c>
      <c r="F40" s="297">
        <v>1</v>
      </c>
      <c r="G40" s="297">
        <v>0</v>
      </c>
    </row>
    <row r="41" spans="1:7" ht="15">
      <c r="A41" s="298" t="s">
        <v>1141</v>
      </c>
      <c r="B41" s="298" t="s">
        <v>1056</v>
      </c>
      <c r="C41" s="298" t="s">
        <v>1055</v>
      </c>
      <c r="D41" s="298" t="s">
        <v>1050</v>
      </c>
      <c r="E41" s="297">
        <v>0</v>
      </c>
      <c r="F41" s="297">
        <v>2</v>
      </c>
      <c r="G41" s="297">
        <v>0</v>
      </c>
    </row>
    <row r="42" spans="1:7" ht="15">
      <c r="A42" s="298" t="s">
        <v>1141</v>
      </c>
      <c r="B42" s="298" t="s">
        <v>1054</v>
      </c>
      <c r="C42" s="298" t="s">
        <v>1053</v>
      </c>
      <c r="D42" s="298" t="s">
        <v>1050</v>
      </c>
      <c r="E42" s="297">
        <v>0</v>
      </c>
      <c r="F42" s="297">
        <v>2</v>
      </c>
      <c r="G42" s="297">
        <v>0</v>
      </c>
    </row>
    <row r="43" spans="1:7" ht="15">
      <c r="A43" s="298" t="s">
        <v>1141</v>
      </c>
      <c r="B43" s="298" t="s">
        <v>1052</v>
      </c>
      <c r="C43" s="298" t="s">
        <v>1051</v>
      </c>
      <c r="D43" s="298" t="s">
        <v>1050</v>
      </c>
      <c r="E43" s="297">
        <v>0</v>
      </c>
      <c r="F43" s="297">
        <v>14</v>
      </c>
      <c r="G43" s="297">
        <v>0</v>
      </c>
    </row>
    <row r="44" spans="1:7" ht="15">
      <c r="A44" s="298" t="s">
        <v>1140</v>
      </c>
      <c r="B44" s="298" t="s">
        <v>1049</v>
      </c>
      <c r="C44" s="298" t="s">
        <v>1048</v>
      </c>
      <c r="D44" s="298" t="s">
        <v>295</v>
      </c>
      <c r="E44" s="297">
        <v>0</v>
      </c>
      <c r="F44" s="297">
        <v>25</v>
      </c>
      <c r="G44" s="297">
        <v>0</v>
      </c>
    </row>
    <row r="45" spans="1:7" ht="15">
      <c r="A45" s="298" t="s">
        <v>1140</v>
      </c>
      <c r="B45" s="298" t="s">
        <v>1047</v>
      </c>
      <c r="C45" s="298" t="s">
        <v>1046</v>
      </c>
      <c r="D45" s="298" t="s">
        <v>295</v>
      </c>
      <c r="E45" s="297">
        <v>0</v>
      </c>
      <c r="F45" s="297">
        <v>5</v>
      </c>
      <c r="G45" s="297">
        <v>0</v>
      </c>
    </row>
    <row r="46" spans="1:7" ht="15">
      <c r="A46" s="298" t="s">
        <v>1140</v>
      </c>
      <c r="B46" s="298" t="s">
        <v>1045</v>
      </c>
      <c r="C46" s="298" t="s">
        <v>1044</v>
      </c>
      <c r="D46" s="298" t="s">
        <v>295</v>
      </c>
      <c r="E46" s="297">
        <v>0</v>
      </c>
      <c r="F46" s="297">
        <v>15</v>
      </c>
      <c r="G46" s="297">
        <v>0</v>
      </c>
    </row>
    <row r="47" spans="1:7" ht="15">
      <c r="A47" s="298" t="s">
        <v>1140</v>
      </c>
      <c r="B47" s="298" t="s">
        <v>1043</v>
      </c>
      <c r="C47" s="298" t="s">
        <v>1042</v>
      </c>
      <c r="D47" s="298" t="s">
        <v>295</v>
      </c>
      <c r="E47" s="297">
        <v>0</v>
      </c>
      <c r="F47" s="297">
        <v>450</v>
      </c>
      <c r="G47" s="297">
        <v>0</v>
      </c>
    </row>
    <row r="48" spans="1:7" ht="15">
      <c r="A48" s="298" t="s">
        <v>1140</v>
      </c>
      <c r="B48" s="298" t="s">
        <v>1041</v>
      </c>
      <c r="C48" s="298" t="s">
        <v>1040</v>
      </c>
      <c r="D48" s="298" t="s">
        <v>295</v>
      </c>
      <c r="E48" s="297">
        <v>0</v>
      </c>
      <c r="F48" s="297">
        <v>120</v>
      </c>
      <c r="G48" s="297">
        <v>0</v>
      </c>
    </row>
    <row r="49" spans="1:7" ht="15">
      <c r="A49" s="298" t="s">
        <v>1140</v>
      </c>
      <c r="B49" s="298" t="s">
        <v>1039</v>
      </c>
      <c r="C49" s="298" t="s">
        <v>1038</v>
      </c>
      <c r="D49" s="298" t="s">
        <v>295</v>
      </c>
      <c r="E49" s="297">
        <v>0</v>
      </c>
      <c r="F49" s="297">
        <v>45</v>
      </c>
      <c r="G49" s="297">
        <v>0</v>
      </c>
    </row>
    <row r="50" spans="1:7" ht="15">
      <c r="A50" s="298" t="s">
        <v>1140</v>
      </c>
      <c r="B50" s="298" t="s">
        <v>1037</v>
      </c>
      <c r="C50" s="298" t="s">
        <v>1036</v>
      </c>
      <c r="D50" s="298" t="s">
        <v>295</v>
      </c>
      <c r="E50" s="297">
        <v>0</v>
      </c>
      <c r="F50" s="297">
        <v>120</v>
      </c>
      <c r="G50" s="297">
        <v>0</v>
      </c>
    </row>
    <row r="51" spans="1:7" ht="15">
      <c r="A51" s="298" t="s">
        <v>1140</v>
      </c>
      <c r="B51" s="298" t="s">
        <v>1035</v>
      </c>
      <c r="C51" s="298" t="s">
        <v>1034</v>
      </c>
      <c r="D51" s="298" t="s">
        <v>295</v>
      </c>
      <c r="E51" s="297">
        <v>0</v>
      </c>
      <c r="F51" s="297">
        <v>560</v>
      </c>
      <c r="G51" s="297">
        <v>0</v>
      </c>
    </row>
    <row r="52" spans="1:7" ht="15">
      <c r="G52" s="296">
        <f>SUM(G2:G51)</f>
        <v>0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E33" sqref="E33"/>
    </sheetView>
  </sheetViews>
  <sheetFormatPr defaultColWidth="13.5" defaultRowHeight="12.75"/>
  <cols>
    <col min="1" max="1" width="16.1640625" style="295" customWidth="1"/>
    <col min="2" max="2" width="68.5" style="295" customWidth="1"/>
    <col min="3" max="6" width="16.1640625" style="295" customWidth="1"/>
    <col min="7" max="16384" width="13.5" style="295"/>
  </cols>
  <sheetData>
    <row r="1" spans="1:6" ht="15" customHeight="1">
      <c r="A1" s="299" t="s">
        <v>1139</v>
      </c>
      <c r="B1" s="299" t="s">
        <v>52</v>
      </c>
      <c r="C1" s="299" t="s">
        <v>1138</v>
      </c>
      <c r="D1" s="299" t="s">
        <v>1137</v>
      </c>
      <c r="E1" s="299" t="s">
        <v>1136</v>
      </c>
      <c r="F1" s="299" t="s">
        <v>1135</v>
      </c>
    </row>
    <row r="2" spans="1:6" ht="15" customHeight="1">
      <c r="A2" s="298" t="s">
        <v>1157</v>
      </c>
      <c r="B2" s="298" t="s">
        <v>1156</v>
      </c>
      <c r="C2" s="298" t="s">
        <v>1155</v>
      </c>
      <c r="D2" s="297">
        <v>0</v>
      </c>
      <c r="E2" s="297">
        <v>9</v>
      </c>
      <c r="F2" s="297">
        <v>0</v>
      </c>
    </row>
    <row r="3" spans="1:6" ht="15" customHeight="1">
      <c r="A3" s="298" t="s">
        <v>1154</v>
      </c>
      <c r="B3" s="298" t="s">
        <v>1153</v>
      </c>
      <c r="C3" s="298" t="s">
        <v>478</v>
      </c>
      <c r="D3" s="297">
        <v>0</v>
      </c>
      <c r="E3" s="297">
        <v>5.9999998658895493E-2</v>
      </c>
      <c r="F3" s="297">
        <v>0</v>
      </c>
    </row>
    <row r="4" spans="1:6" ht="15" customHeight="1">
      <c r="A4" s="298" t="s">
        <v>1152</v>
      </c>
      <c r="B4" s="298" t="s">
        <v>1151</v>
      </c>
      <c r="C4" s="298" t="s">
        <v>478</v>
      </c>
      <c r="D4" s="297">
        <v>0</v>
      </c>
      <c r="E4" s="297">
        <v>3.5999998450279236E-2</v>
      </c>
      <c r="F4" s="297">
        <v>0</v>
      </c>
    </row>
    <row r="5" spans="1:6" ht="15" customHeight="1">
      <c r="A5" s="298" t="s">
        <v>1150</v>
      </c>
      <c r="B5" s="298" t="s">
        <v>1149</v>
      </c>
      <c r="C5" s="298" t="s">
        <v>478</v>
      </c>
      <c r="D5" s="297">
        <v>0</v>
      </c>
      <c r="E5" s="297">
        <v>3.9999999105930328E-2</v>
      </c>
      <c r="F5" s="297">
        <v>0</v>
      </c>
    </row>
    <row r="6" spans="1:6" ht="15" customHeight="1">
      <c r="A6" s="298" t="s">
        <v>1148</v>
      </c>
      <c r="B6" s="298" t="s">
        <v>1147</v>
      </c>
      <c r="C6" s="298" t="s">
        <v>1146</v>
      </c>
      <c r="D6" s="297">
        <v>0</v>
      </c>
      <c r="E6" s="297">
        <v>1</v>
      </c>
      <c r="F6" s="297">
        <v>0</v>
      </c>
    </row>
    <row r="7" spans="1:6" ht="15">
      <c r="F7" s="296">
        <f>SUM(F2:F6)</f>
        <v>0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8</vt:i4>
      </vt:variant>
    </vt:vector>
  </HeadingPairs>
  <TitlesOfParts>
    <vt:vector size="15" baseType="lpstr">
      <vt:lpstr>Rekapitulace stavby</vt:lpstr>
      <vt:lpstr>00 - VRN</vt:lpstr>
      <vt:lpstr>01 - Stavební část</vt:lpstr>
      <vt:lpstr>02 - ZTI + VZT</vt:lpstr>
      <vt:lpstr>EL mat</vt:lpstr>
      <vt:lpstr>EL prá</vt:lpstr>
      <vt:lpstr>EL ost</vt:lpstr>
      <vt:lpstr>'00 - VRN'!Názvy_tisku</vt:lpstr>
      <vt:lpstr>'01 - Stavební část'!Názvy_tisku</vt:lpstr>
      <vt:lpstr>'02 - ZTI + VZT'!Názvy_tisku</vt:lpstr>
      <vt:lpstr>'Rekapitulace stavby'!Názvy_tisku</vt:lpstr>
      <vt:lpstr>'00 - VRN'!Oblast_tisku</vt:lpstr>
      <vt:lpstr>'01 - Stavební část'!Oblast_tisku</vt:lpstr>
      <vt:lpstr>'02 - ZTI + VZT'!Oblast_tisku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LAPTOP-MHUATH8K\Misaaaa</dc:creator>
  <cp:lastModifiedBy>Misaaaa</cp:lastModifiedBy>
  <dcterms:created xsi:type="dcterms:W3CDTF">2019-04-01T05:59:34Z</dcterms:created>
  <dcterms:modified xsi:type="dcterms:W3CDTF">2019-04-01T06:26:28Z</dcterms:modified>
</cp:coreProperties>
</file>