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-01 - Pavilon 2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'SO-01 - Pavilon 2'!$C$97:$K$571</definedName>
    <definedName name="_xlnm.Print_Area" localSheetId="1">'SO-01 - Pavilon 2'!$C$4:$J$39,'SO-01 - Pavilon 2'!$C$45:$J$79,'SO-01 - Pavilon 2'!$C$85:$K$571</definedName>
    <definedName name="_xlnm.Print_Titles" localSheetId="1">'SO-01 - Pavilon 2'!$97:$97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l="1" r="J37"/>
  <c r="J36"/>
  <c i="1" r="AY55"/>
  <c i="2" r="J35"/>
  <c i="1" r="AX55"/>
  <c i="2" r="BI571"/>
  <c r="BH571"/>
  <c r="BG571"/>
  <c r="BF571"/>
  <c r="T571"/>
  <c r="T570"/>
  <c r="R571"/>
  <c r="R570"/>
  <c r="P571"/>
  <c r="P570"/>
  <c r="BI569"/>
  <c r="BH569"/>
  <c r="BG569"/>
  <c r="BF569"/>
  <c r="T569"/>
  <c r="R569"/>
  <c r="P569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60"/>
  <c r="BH560"/>
  <c r="BG560"/>
  <c r="BF560"/>
  <c r="T560"/>
  <c r="R560"/>
  <c r="P560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6"/>
  <c r="BH546"/>
  <c r="BG546"/>
  <c r="BF546"/>
  <c r="T546"/>
  <c r="R546"/>
  <c r="P546"/>
  <c r="BI545"/>
  <c r="BH545"/>
  <c r="BG545"/>
  <c r="BF545"/>
  <c r="T545"/>
  <c r="R545"/>
  <c r="P545"/>
  <c r="BI539"/>
  <c r="BH539"/>
  <c r="BG539"/>
  <c r="BF539"/>
  <c r="T539"/>
  <c r="R539"/>
  <c r="P539"/>
  <c r="BI535"/>
  <c r="BH535"/>
  <c r="BG535"/>
  <c r="BF535"/>
  <c r="T535"/>
  <c r="R535"/>
  <c r="P535"/>
  <c r="BI531"/>
  <c r="BH531"/>
  <c r="BG531"/>
  <c r="BF531"/>
  <c r="T531"/>
  <c r="R531"/>
  <c r="P531"/>
  <c r="BI527"/>
  <c r="BH527"/>
  <c r="BG527"/>
  <c r="BF527"/>
  <c r="T527"/>
  <c r="R527"/>
  <c r="P527"/>
  <c r="BI523"/>
  <c r="BH523"/>
  <c r="BG523"/>
  <c r="BF523"/>
  <c r="T523"/>
  <c r="R523"/>
  <c r="P523"/>
  <c r="BI521"/>
  <c r="BH521"/>
  <c r="BG521"/>
  <c r="BF521"/>
  <c r="T521"/>
  <c r="R521"/>
  <c r="P521"/>
  <c r="BI512"/>
  <c r="BH512"/>
  <c r="BG512"/>
  <c r="BF512"/>
  <c r="T512"/>
  <c r="R512"/>
  <c r="P512"/>
  <c r="BI504"/>
  <c r="BH504"/>
  <c r="BG504"/>
  <c r="BF504"/>
  <c r="T504"/>
  <c r="R504"/>
  <c r="P504"/>
  <c r="BI502"/>
  <c r="BH502"/>
  <c r="BG502"/>
  <c r="BF502"/>
  <c r="T502"/>
  <c r="R502"/>
  <c r="P502"/>
  <c r="BI499"/>
  <c r="BH499"/>
  <c r="BG499"/>
  <c r="BF499"/>
  <c r="T499"/>
  <c r="R499"/>
  <c r="P499"/>
  <c r="BI497"/>
  <c r="BH497"/>
  <c r="BG497"/>
  <c r="BF497"/>
  <c r="T497"/>
  <c r="R497"/>
  <c r="P497"/>
  <c r="BI491"/>
  <c r="BH491"/>
  <c r="BG491"/>
  <c r="BF491"/>
  <c r="T491"/>
  <c r="R491"/>
  <c r="P491"/>
  <c r="BI489"/>
  <c r="BH489"/>
  <c r="BG489"/>
  <c r="BF489"/>
  <c r="T489"/>
  <c r="R489"/>
  <c r="P489"/>
  <c r="BI488"/>
  <c r="BH488"/>
  <c r="BG488"/>
  <c r="BF488"/>
  <c r="T488"/>
  <c r="R488"/>
  <c r="P488"/>
  <c r="BI485"/>
  <c r="BH485"/>
  <c r="BG485"/>
  <c r="BF485"/>
  <c r="T485"/>
  <c r="R485"/>
  <c r="P485"/>
  <c r="BI484"/>
  <c r="BH484"/>
  <c r="BG484"/>
  <c r="BF484"/>
  <c r="T484"/>
  <c r="R484"/>
  <c r="P484"/>
  <c r="BI483"/>
  <c r="BH483"/>
  <c r="BG483"/>
  <c r="BF483"/>
  <c r="T483"/>
  <c r="R483"/>
  <c r="P483"/>
  <c r="BI481"/>
  <c r="BH481"/>
  <c r="BG481"/>
  <c r="BF481"/>
  <c r="T481"/>
  <c r="R481"/>
  <c r="P481"/>
  <c r="BI480"/>
  <c r="BH480"/>
  <c r="BG480"/>
  <c r="BF480"/>
  <c r="T480"/>
  <c r="R480"/>
  <c r="P480"/>
  <c r="BI477"/>
  <c r="BH477"/>
  <c r="BG477"/>
  <c r="BF477"/>
  <c r="T477"/>
  <c r="R477"/>
  <c r="P477"/>
  <c r="BI475"/>
  <c r="BH475"/>
  <c r="BG475"/>
  <c r="BF475"/>
  <c r="T475"/>
  <c r="R475"/>
  <c r="P475"/>
  <c r="BI474"/>
  <c r="BH474"/>
  <c r="BG474"/>
  <c r="BF474"/>
  <c r="T474"/>
  <c r="R474"/>
  <c r="P474"/>
  <c r="BI471"/>
  <c r="BH471"/>
  <c r="BG471"/>
  <c r="BF471"/>
  <c r="T471"/>
  <c r="R471"/>
  <c r="P471"/>
  <c r="BI465"/>
  <c r="BH465"/>
  <c r="BG465"/>
  <c r="BF465"/>
  <c r="T465"/>
  <c r="R465"/>
  <c r="P465"/>
  <c r="BI464"/>
  <c r="BH464"/>
  <c r="BG464"/>
  <c r="BF464"/>
  <c r="T464"/>
  <c r="R464"/>
  <c r="P464"/>
  <c r="BI462"/>
  <c r="BH462"/>
  <c r="BG462"/>
  <c r="BF462"/>
  <c r="T462"/>
  <c r="R462"/>
  <c r="P462"/>
  <c r="BI459"/>
  <c r="BH459"/>
  <c r="BG459"/>
  <c r="BF459"/>
  <c r="T459"/>
  <c r="R459"/>
  <c r="P459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51"/>
  <c r="BH451"/>
  <c r="BG451"/>
  <c r="BF451"/>
  <c r="T451"/>
  <c r="R451"/>
  <c r="P451"/>
  <c r="BI447"/>
  <c r="BH447"/>
  <c r="BG447"/>
  <c r="BF447"/>
  <c r="T447"/>
  <c r="R447"/>
  <c r="P447"/>
  <c r="BI441"/>
  <c r="BH441"/>
  <c r="BG441"/>
  <c r="BF441"/>
  <c r="T441"/>
  <c r="R441"/>
  <c r="P441"/>
  <c r="BI440"/>
  <c r="BH440"/>
  <c r="BG440"/>
  <c r="BF440"/>
  <c r="T440"/>
  <c r="R440"/>
  <c r="P440"/>
  <c r="BI438"/>
  <c r="BH438"/>
  <c r="BG438"/>
  <c r="BF438"/>
  <c r="T438"/>
  <c r="R438"/>
  <c r="P438"/>
  <c r="BI428"/>
  <c r="BH428"/>
  <c r="BG428"/>
  <c r="BF428"/>
  <c r="T428"/>
  <c r="R428"/>
  <c r="P428"/>
  <c r="BI427"/>
  <c r="BH427"/>
  <c r="BG427"/>
  <c r="BF427"/>
  <c r="T427"/>
  <c r="R427"/>
  <c r="P427"/>
  <c r="BI425"/>
  <c r="BH425"/>
  <c r="BG425"/>
  <c r="BF425"/>
  <c r="T425"/>
  <c r="R425"/>
  <c r="P425"/>
  <c r="BI422"/>
  <c r="BH422"/>
  <c r="BG422"/>
  <c r="BF422"/>
  <c r="T422"/>
  <c r="R422"/>
  <c r="P422"/>
  <c r="BI421"/>
  <c r="BH421"/>
  <c r="BG421"/>
  <c r="BF421"/>
  <c r="T421"/>
  <c r="R421"/>
  <c r="P421"/>
  <c r="BI419"/>
  <c r="BH419"/>
  <c r="BG419"/>
  <c r="BF419"/>
  <c r="T419"/>
  <c r="R419"/>
  <c r="P419"/>
  <c r="BI409"/>
  <c r="BH409"/>
  <c r="BG409"/>
  <c r="BF409"/>
  <c r="T409"/>
  <c r="R409"/>
  <c r="P409"/>
  <c r="BI401"/>
  <c r="BH401"/>
  <c r="BG401"/>
  <c r="BF401"/>
  <c r="T401"/>
  <c r="R401"/>
  <c r="P401"/>
  <c r="BI399"/>
  <c r="BH399"/>
  <c r="BG399"/>
  <c r="BF399"/>
  <c r="T399"/>
  <c r="R399"/>
  <c r="P399"/>
  <c r="BI396"/>
  <c r="BH396"/>
  <c r="BG396"/>
  <c r="BF396"/>
  <c r="T396"/>
  <c r="R396"/>
  <c r="P396"/>
  <c r="BI394"/>
  <c r="BH394"/>
  <c r="BG394"/>
  <c r="BF394"/>
  <c r="T394"/>
  <c r="R394"/>
  <c r="P394"/>
  <c r="BI383"/>
  <c r="BH383"/>
  <c r="BG383"/>
  <c r="BF383"/>
  <c r="T383"/>
  <c r="R383"/>
  <c r="P383"/>
  <c r="BI375"/>
  <c r="BH375"/>
  <c r="BG375"/>
  <c r="BF375"/>
  <c r="T375"/>
  <c r="R375"/>
  <c r="P375"/>
  <c r="BI373"/>
  <c r="BH373"/>
  <c r="BG373"/>
  <c r="BF373"/>
  <c r="T373"/>
  <c r="R373"/>
  <c r="P373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6"/>
  <c r="BH366"/>
  <c r="BG366"/>
  <c r="BF366"/>
  <c r="T366"/>
  <c r="R366"/>
  <c r="P366"/>
  <c r="BI364"/>
  <c r="BH364"/>
  <c r="BG364"/>
  <c r="BF364"/>
  <c r="T364"/>
  <c r="R364"/>
  <c r="P364"/>
  <c r="BI351"/>
  <c r="BH351"/>
  <c r="BG351"/>
  <c r="BF351"/>
  <c r="T351"/>
  <c r="R351"/>
  <c r="P351"/>
  <c r="BI349"/>
  <c r="BH349"/>
  <c r="BG349"/>
  <c r="BF349"/>
  <c r="T349"/>
  <c r="R349"/>
  <c r="P349"/>
  <c r="BI336"/>
  <c r="BH336"/>
  <c r="BG336"/>
  <c r="BF336"/>
  <c r="T336"/>
  <c r="R336"/>
  <c r="P336"/>
  <c r="BI334"/>
  <c r="BH334"/>
  <c r="BG334"/>
  <c r="BF334"/>
  <c r="T334"/>
  <c r="R334"/>
  <c r="P334"/>
  <c r="BI321"/>
  <c r="BH321"/>
  <c r="BG321"/>
  <c r="BF321"/>
  <c r="T321"/>
  <c r="R321"/>
  <c r="P321"/>
  <c r="BI319"/>
  <c r="BH319"/>
  <c r="BG319"/>
  <c r="BF319"/>
  <c r="T319"/>
  <c r="R319"/>
  <c r="P319"/>
  <c r="BI316"/>
  <c r="BH316"/>
  <c r="BG316"/>
  <c r="BF316"/>
  <c r="T316"/>
  <c r="R316"/>
  <c r="P316"/>
  <c r="BI298"/>
  <c r="BH298"/>
  <c r="BG298"/>
  <c r="BF298"/>
  <c r="T298"/>
  <c r="R298"/>
  <c r="P298"/>
  <c r="BI281"/>
  <c r="BH281"/>
  <c r="BG281"/>
  <c r="BF281"/>
  <c r="T281"/>
  <c r="R281"/>
  <c r="P281"/>
  <c r="BI279"/>
  <c r="BH279"/>
  <c r="BG279"/>
  <c r="BF279"/>
  <c r="T279"/>
  <c r="R279"/>
  <c r="P279"/>
  <c r="BI271"/>
  <c r="BH271"/>
  <c r="BG271"/>
  <c r="BF271"/>
  <c r="T271"/>
  <c r="R271"/>
  <c r="P271"/>
  <c r="BI269"/>
  <c r="BH269"/>
  <c r="BG269"/>
  <c r="BF269"/>
  <c r="T269"/>
  <c r="R269"/>
  <c r="P269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42"/>
  <c r="BH242"/>
  <c r="BG242"/>
  <c r="BF242"/>
  <c r="T242"/>
  <c r="R242"/>
  <c r="P242"/>
  <c r="BI226"/>
  <c r="BH226"/>
  <c r="BG226"/>
  <c r="BF226"/>
  <c r="T226"/>
  <c r="R226"/>
  <c r="P226"/>
  <c r="BI218"/>
  <c r="BH218"/>
  <c r="BG218"/>
  <c r="BF218"/>
  <c r="T218"/>
  <c r="R218"/>
  <c r="P218"/>
  <c r="BI216"/>
  <c r="BH216"/>
  <c r="BG216"/>
  <c r="BF216"/>
  <c r="T216"/>
  <c r="R216"/>
  <c r="P216"/>
  <c r="BI208"/>
  <c r="BH208"/>
  <c r="BG208"/>
  <c r="BF208"/>
  <c r="T208"/>
  <c r="R208"/>
  <c r="P208"/>
  <c r="BI206"/>
  <c r="BH206"/>
  <c r="BG206"/>
  <c r="BF206"/>
  <c r="T206"/>
  <c r="R206"/>
  <c r="P206"/>
  <c r="BI198"/>
  <c r="BH198"/>
  <c r="BG198"/>
  <c r="BF198"/>
  <c r="T198"/>
  <c r="R198"/>
  <c r="P198"/>
  <c r="BI196"/>
  <c r="BH196"/>
  <c r="BG196"/>
  <c r="BF196"/>
  <c r="T196"/>
  <c r="R196"/>
  <c r="P196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T177"/>
  <c r="R178"/>
  <c r="R177"/>
  <c r="P178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1"/>
  <c r="BH101"/>
  <c r="BG101"/>
  <c r="BF101"/>
  <c r="T101"/>
  <c r="T100"/>
  <c r="R101"/>
  <c r="R100"/>
  <c r="P101"/>
  <c r="P100"/>
  <c r="J95"/>
  <c r="J94"/>
  <c r="F94"/>
  <c r="F92"/>
  <c r="E90"/>
  <c r="J55"/>
  <c r="J54"/>
  <c r="F54"/>
  <c r="F52"/>
  <c r="E50"/>
  <c r="J18"/>
  <c r="E18"/>
  <c r="F55"/>
  <c r="J17"/>
  <c r="J12"/>
  <c r="J92"/>
  <c r="E7"/>
  <c r="E48"/>
  <c i="1" r="L50"/>
  <c r="AM50"/>
  <c r="AM49"/>
  <c r="L49"/>
  <c r="AM47"/>
  <c r="L47"/>
  <c r="L45"/>
  <c r="L44"/>
  <c i="2" r="BK457"/>
  <c r="BK399"/>
  <c r="BK271"/>
  <c r="BK171"/>
  <c i="1" r="AS54"/>
  <c i="2" r="J502"/>
  <c r="BK428"/>
  <c r="BK173"/>
  <c r="BK569"/>
  <c r="BK558"/>
  <c r="J481"/>
  <c r="BK383"/>
  <c r="J321"/>
  <c r="J181"/>
  <c r="J552"/>
  <c r="J531"/>
  <c r="BK483"/>
  <c r="J401"/>
  <c r="BK319"/>
  <c r="BK118"/>
  <c r="J422"/>
  <c r="J269"/>
  <c r="J173"/>
  <c r="BK465"/>
  <c r="BK425"/>
  <c r="BK216"/>
  <c r="BK133"/>
  <c r="J101"/>
  <c r="J485"/>
  <c r="BK441"/>
  <c r="J375"/>
  <c r="BK334"/>
  <c r="J178"/>
  <c r="J114"/>
  <c r="J471"/>
  <c r="J425"/>
  <c r="BK281"/>
  <c r="J133"/>
  <c r="BK459"/>
  <c r="J396"/>
  <c r="BK172"/>
  <c r="J555"/>
  <c r="J499"/>
  <c r="J454"/>
  <c r="J298"/>
  <c r="J120"/>
  <c r="J567"/>
  <c r="J497"/>
  <c r="BK464"/>
  <c r="BK371"/>
  <c r="BK198"/>
  <c r="J105"/>
  <c r="BK499"/>
  <c r="J474"/>
  <c r="BK349"/>
  <c r="BK178"/>
  <c r="BK504"/>
  <c r="J447"/>
  <c r="BK336"/>
  <c r="BK218"/>
  <c r="BK141"/>
  <c r="J452"/>
  <c r="J257"/>
  <c r="J118"/>
  <c r="J546"/>
  <c r="BK462"/>
  <c r="BK422"/>
  <c r="J349"/>
  <c r="J206"/>
  <c r="BK125"/>
  <c r="BK531"/>
  <c r="J464"/>
  <c r="BK298"/>
  <c r="BK161"/>
  <c r="BK475"/>
  <c r="J316"/>
  <c r="J157"/>
  <c r="BK521"/>
  <c r="BK471"/>
  <c r="J216"/>
  <c r="BK123"/>
  <c r="BK567"/>
  <c r="J483"/>
  <c r="J399"/>
  <c r="J366"/>
  <c r="BK176"/>
  <c r="J539"/>
  <c r="J484"/>
  <c r="J421"/>
  <c r="J167"/>
  <c r="J512"/>
  <c r="BK451"/>
  <c r="BK370"/>
  <c r="J208"/>
  <c r="BK105"/>
  <c r="J521"/>
  <c r="BK321"/>
  <c r="J161"/>
  <c r="BK114"/>
  <c r="BK502"/>
  <c r="J457"/>
  <c r="J372"/>
  <c r="J319"/>
  <c r="J164"/>
  <c r="BK560"/>
  <c r="J465"/>
  <c r="BK369"/>
  <c r="BK164"/>
  <c r="J279"/>
  <c r="J123"/>
  <c r="J438"/>
  <c r="BK167"/>
  <c r="J564"/>
  <c r="J441"/>
  <c r="BK257"/>
  <c r="BK157"/>
  <c r="BK489"/>
  <c r="BK373"/>
  <c r="BK552"/>
  <c r="BK372"/>
  <c r="J226"/>
  <c r="J523"/>
  <c r="BK409"/>
  <c r="J156"/>
  <c r="BK481"/>
  <c r="J394"/>
  <c r="J198"/>
  <c r="BK555"/>
  <c r="BK452"/>
  <c r="J160"/>
  <c r="BK546"/>
  <c r="J409"/>
  <c r="J281"/>
  <c r="J176"/>
  <c r="J125"/>
  <c r="J504"/>
  <c r="BK485"/>
  <c r="BK316"/>
  <c r="BK159"/>
  <c r="J569"/>
  <c r="BK545"/>
  <c r="J477"/>
  <c r="BK375"/>
  <c r="BK206"/>
  <c r="J159"/>
  <c r="BK535"/>
  <c r="BK497"/>
  <c r="BK427"/>
  <c r="J334"/>
  <c r="BK156"/>
  <c r="J489"/>
  <c r="BK394"/>
  <c r="J253"/>
  <c r="BK144"/>
  <c r="J535"/>
  <c r="BK440"/>
  <c r="J196"/>
  <c r="J112"/>
  <c r="J488"/>
  <c r="J428"/>
  <c r="BK351"/>
  <c r="BK253"/>
  <c r="J129"/>
  <c r="BK523"/>
  <c r="J451"/>
  <c r="J218"/>
  <c r="BK112"/>
  <c r="BK454"/>
  <c r="BK366"/>
  <c r="BK261"/>
  <c r="J141"/>
  <c r="J491"/>
  <c r="J440"/>
  <c r="J171"/>
  <c r="J571"/>
  <c r="BK564"/>
  <c r="BK491"/>
  <c r="J370"/>
  <c r="BK208"/>
  <c r="J545"/>
  <c r="BK447"/>
  <c r="BK279"/>
  <c r="BK480"/>
  <c r="BK421"/>
  <c r="J369"/>
  <c r="BK242"/>
  <c r="J558"/>
  <c r="J462"/>
  <c r="J261"/>
  <c r="BK137"/>
  <c r="J560"/>
  <c r="BK484"/>
  <c r="BK396"/>
  <c r="J336"/>
  <c r="BK160"/>
  <c r="BK101"/>
  <c r="J459"/>
  <c r="J242"/>
  <c r="BK129"/>
  <c r="BK438"/>
  <c r="BK419"/>
  <c r="J351"/>
  <c r="BK196"/>
  <c r="J144"/>
  <c r="J527"/>
  <c r="BK488"/>
  <c r="BK401"/>
  <c r="J172"/>
  <c r="BK571"/>
  <c r="BK539"/>
  <c r="BK474"/>
  <c r="J373"/>
  <c r="BK226"/>
  <c r="BK109"/>
  <c r="BK527"/>
  <c r="J475"/>
  <c r="J371"/>
  <c r="J188"/>
  <c r="BK561"/>
  <c r="J419"/>
  <c r="BK364"/>
  <c r="BK188"/>
  <c r="J561"/>
  <c r="J427"/>
  <c r="BK269"/>
  <c r="BK120"/>
  <c r="BK512"/>
  <c r="J480"/>
  <c r="J383"/>
  <c r="J271"/>
  <c r="J137"/>
  <c r="BK477"/>
  <c r="J364"/>
  <c r="BK181"/>
  <c r="J109"/>
  <c l="1" r="BK180"/>
  <c r="BK453"/>
  <c r="J453"/>
  <c r="J69"/>
  <c r="R104"/>
  <c r="R155"/>
  <c r="T170"/>
  <c r="P374"/>
  <c r="P453"/>
  <c r="BK476"/>
  <c r="J476"/>
  <c r="J71"/>
  <c r="BK482"/>
  <c r="J482"/>
  <c r="J72"/>
  <c r="P522"/>
  <c r="R559"/>
  <c r="R180"/>
  <c r="R458"/>
  <c r="R482"/>
  <c r="R490"/>
  <c r="P559"/>
  <c r="T180"/>
  <c r="BK458"/>
  <c r="J458"/>
  <c r="J70"/>
  <c r="P476"/>
  <c r="P482"/>
  <c r="BK522"/>
  <c r="J522"/>
  <c r="J74"/>
  <c r="BK566"/>
  <c r="J566"/>
  <c r="J77"/>
  <c r="P104"/>
  <c r="P99"/>
  <c r="P155"/>
  <c r="P170"/>
  <c r="BK374"/>
  <c r="J374"/>
  <c r="J68"/>
  <c r="T458"/>
  <c r="T482"/>
  <c r="P490"/>
  <c r="BK559"/>
  <c r="J559"/>
  <c r="J75"/>
  <c r="T559"/>
  <c r="BK104"/>
  <c r="J104"/>
  <c r="J62"/>
  <c r="BK155"/>
  <c r="J155"/>
  <c r="J63"/>
  <c r="BK170"/>
  <c r="J170"/>
  <c r="J64"/>
  <c r="R374"/>
  <c r="T453"/>
  <c r="T476"/>
  <c r="R522"/>
  <c r="P566"/>
  <c r="P565"/>
  <c r="T104"/>
  <c r="T99"/>
  <c r="T155"/>
  <c r="R170"/>
  <c r="T374"/>
  <c r="R453"/>
  <c r="BK490"/>
  <c r="J490"/>
  <c r="J73"/>
  <c r="T490"/>
  <c r="R566"/>
  <c r="R565"/>
  <c r="P180"/>
  <c r="P179"/>
  <c r="P458"/>
  <c r="R476"/>
  <c r="T522"/>
  <c r="T566"/>
  <c r="T565"/>
  <c r="J52"/>
  <c r="BE144"/>
  <c r="BE198"/>
  <c r="BE208"/>
  <c r="BE253"/>
  <c r="BE421"/>
  <c r="BE447"/>
  <c r="BE475"/>
  <c r="BE480"/>
  <c r="BE484"/>
  <c r="BE488"/>
  <c r="BE497"/>
  <c r="BE502"/>
  <c r="BE521"/>
  <c r="BE560"/>
  <c r="BK100"/>
  <c r="J100"/>
  <c r="J61"/>
  <c r="BE118"/>
  <c r="BE141"/>
  <c r="BE167"/>
  <c r="BE188"/>
  <c r="BE281"/>
  <c r="BE369"/>
  <c r="BE370"/>
  <c r="BE401"/>
  <c r="BE409"/>
  <c r="BE451"/>
  <c r="BE539"/>
  <c r="BE552"/>
  <c r="E88"/>
  <c r="BE123"/>
  <c r="BE157"/>
  <c r="BE159"/>
  <c r="BE171"/>
  <c r="BE173"/>
  <c r="BE178"/>
  <c r="BE181"/>
  <c r="BE226"/>
  <c r="BE242"/>
  <c r="BE279"/>
  <c r="BE298"/>
  <c r="BE349"/>
  <c r="BE351"/>
  <c r="BE364"/>
  <c r="BE366"/>
  <c r="BE499"/>
  <c r="BE512"/>
  <c r="F95"/>
  <c r="BE114"/>
  <c r="BE120"/>
  <c r="BE125"/>
  <c r="BE156"/>
  <c r="BE164"/>
  <c r="BE261"/>
  <c r="BE316"/>
  <c r="BE319"/>
  <c r="BE321"/>
  <c r="BE375"/>
  <c r="BE396"/>
  <c r="BE459"/>
  <c r="BE474"/>
  <c r="BE491"/>
  <c r="BE545"/>
  <c r="BE555"/>
  <c r="BE112"/>
  <c r="BE129"/>
  <c r="BE137"/>
  <c r="BE160"/>
  <c r="BE176"/>
  <c r="BE196"/>
  <c r="BE269"/>
  <c r="BE271"/>
  <c r="BE419"/>
  <c r="BE425"/>
  <c r="BE428"/>
  <c r="BE438"/>
  <c r="BE440"/>
  <c r="BE441"/>
  <c r="BE465"/>
  <c r="BE477"/>
  <c r="BE481"/>
  <c r="BE523"/>
  <c r="BE161"/>
  <c r="BE172"/>
  <c r="BE218"/>
  <c r="BE394"/>
  <c r="BE422"/>
  <c r="BE427"/>
  <c r="BE452"/>
  <c r="BE454"/>
  <c r="BE457"/>
  <c r="BE485"/>
  <c r="BE489"/>
  <c r="BE527"/>
  <c r="BE531"/>
  <c r="BE535"/>
  <c r="BE561"/>
  <c r="BE564"/>
  <c r="BE567"/>
  <c r="BE569"/>
  <c r="BE571"/>
  <c r="BK177"/>
  <c r="J177"/>
  <c r="J65"/>
  <c r="BK570"/>
  <c r="J570"/>
  <c r="J78"/>
  <c r="BE101"/>
  <c r="BE105"/>
  <c r="BE109"/>
  <c r="BE133"/>
  <c r="BE206"/>
  <c r="BE334"/>
  <c r="BE336"/>
  <c r="BE371"/>
  <c r="BE462"/>
  <c r="BE483"/>
  <c r="BE546"/>
  <c r="BE216"/>
  <c r="BE257"/>
  <c r="BE372"/>
  <c r="BE373"/>
  <c r="BE383"/>
  <c r="BE399"/>
  <c r="BE464"/>
  <c r="BE471"/>
  <c r="BE504"/>
  <c r="BE558"/>
  <c r="F35"/>
  <c i="1" r="BB55"/>
  <c r="BB54"/>
  <c r="AX54"/>
  <c i="2" r="J34"/>
  <c i="1" r="AW55"/>
  <c i="2" r="F36"/>
  <c i="1" r="BC55"/>
  <c r="BC54"/>
  <c r="W32"/>
  <c i="2" r="F37"/>
  <c i="1" r="BD55"/>
  <c r="BD54"/>
  <c r="W33"/>
  <c i="2" r="F34"/>
  <c i="1" r="BA55"/>
  <c r="BA54"/>
  <c r="W30"/>
  <c i="2" l="1" r="P98"/>
  <c i="1" r="AU55"/>
  <c i="2" r="R99"/>
  <c r="T179"/>
  <c r="T98"/>
  <c r="R179"/>
  <c r="R98"/>
  <c r="BK179"/>
  <c r="J179"/>
  <c r="J66"/>
  <c r="J180"/>
  <c r="J67"/>
  <c r="BK99"/>
  <c r="BK565"/>
  <c r="J565"/>
  <c r="J76"/>
  <c i="1" r="AU54"/>
  <c r="AW54"/>
  <c r="AK30"/>
  <c r="W31"/>
  <c i="2" r="F33"/>
  <c i="1" r="AZ55"/>
  <c r="AZ54"/>
  <c r="W29"/>
  <c r="AY54"/>
  <c i="2" r="J33"/>
  <c i="1" r="AV55"/>
  <c r="AT55"/>
  <c i="2" l="1" r="BK98"/>
  <c r="J98"/>
  <c r="J59"/>
  <c r="J99"/>
  <c r="J60"/>
  <c i="1" r="AV54"/>
  <c r="AK29"/>
  <c i="2" r="J30"/>
  <c i="1" r="AG55"/>
  <c r="AG54"/>
  <c r="AK26"/>
  <c l="1" r="AN55"/>
  <c i="2" r="J39"/>
  <c i="1"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<sst xmlns="http://schemas.openxmlformats.org/spreadsheetml/2006/main">
  <si>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</si>
  <si>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</si>
  <si>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</si>
  <si>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</si>
  <si>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</si>
  <si>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{cd112f13-c52b-4522-ab24-4750af4b1813}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</si>
  <si>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</si>
  <si>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</si>
  <si>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</si>
  <si>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</si>
  <si>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</si>
  <si>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</si>
  <si>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</si>
  <si>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</si>
  <si>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20200121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</si>
  <si>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</si>
  <si>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</si>
  <si>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střešního pláště pavilonu 2 Základní školy Běžecká 2055, 356 01 Sokolov</t>
  </si>
  <si>
    <t>KSO:</t>
  </si>
  <si>
    <t/>
  </si>
  <si>
    <t>CC-CZ:</t>
  </si>
  <si>
    <t>Místo:</t>
  </si>
  <si>
    <t>Běžecká 2055</t>
  </si>
  <si>
    <t>Datum:</t>
  </si>
  <si>
    <t>21. 1. 2020</t>
  </si>
  <si>
    <t>Zadavatel:</t>
  </si>
  <si>
    <t>IČ:</t>
  </si>
  <si>
    <t>00259586</t>
  </si>
  <si>
    <t>Město Sokolov</t>
  </si>
  <si>
    <t>DIČ:</t>
  </si>
  <si>
    <t>Uchazeč:</t>
  </si>
  <si>
    <t>Vyplň údaj</t>
  </si>
  <si>
    <t>Projektant:</t>
  </si>
  <si>
    <t>27642411</t>
  </si>
  <si>
    <t>DEKPROJEKT s.r.o.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</si>
  <si>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</si>
  <si>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</si>
  <si>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</si>
  <si>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</si>
  <si>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</si>
  <si>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</si>
  <si>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</si>
  <si>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</si>
  <si>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</si>
  <si>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</si>
  <si>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</si>
  <si>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</si>
  <si>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</si>
  <si>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</si>
  <si>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</si>
  <si>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</si>
  <si>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</si>
  <si>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</si>
  <si>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</si>
  <si>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</si>
  <si>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</si>
  <si>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</si>
  <si>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</si>
  <si>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</si>
  <si>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</si>
  <si>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</si>
  <si>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</si>
  <si>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</si>
  <si>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</si>
  <si>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</si>
  <si>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</si>
  <si>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</si>
  <si>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</si>
  <si>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</si>
  <si>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</si>
  <si>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</si>
  <si>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</si>
  <si>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</si>
  <si>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</si>
  <si>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</si>
  <si>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</si>
  <si>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</si>
  <si>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</si>
  <si>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</si>
  <si>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Pavilon 2</t>
  </si>
  <si>
    <t>STA</t>
  </si>
  <si>
    <t>1</t>
  </si>
  <si>
    <t>{5a160f2a-e4b4-4a04-a374-d886e3c03d99}</t>
  </si>
  <si>
    <t>2</t>
  </si>
  <si>
    <t>KRYCÍ LIST SOUPISU PRACÍ</t>
  </si>
  <si>
    <t>Objekt:</t>
  </si>
  <si>
    <t>SO-01 - Pavilon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</si>
  <si>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</si>
  <si>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</si>
  <si>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</si>
  <si>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</si>
  <si>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</si>
  <si>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</si>
  <si>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</si>
  <si>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</si>
  <si>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</si>
  <si>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</si>
  <si>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</si>
  <si>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</si>
  <si>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</si>
  <si>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</si>
  <si>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Elektroinstalace - silnoproud</t>
  </si>
  <si>
    <t xml:space="preserve">    742 - Elektroinstalace - slaboproud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</si>
  <si>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</si>
  <si>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</si>
  <si>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</si>
  <si>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</si>
  <si>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>VRN - Vedlejší rozpočtové náklady</t>
  </si>
  <si>
    <t xml:space="preserve">    VRN3 - Zařízení staveniště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</si>
  <si>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</si>
  <si>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</si>
  <si>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</si>
  <si>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</si>
  <si>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</si>
  <si>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</si>
  <si>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</si>
  <si>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</si>
  <si>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</si>
  <si>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</si>
  <si>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</si>
  <si>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</si>
  <si>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</si>
  <si>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</si>
  <si>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</si>
  <si>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</si>
  <si>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</si>
  <si>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</si>
  <si>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</si>
  <si>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</si>
  <si>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311270331</t>
  </si>
  <si>
    <t>Zdivo z přesných vápenopískových tvárnic na tenkovrstvou maltu, tloušťka zdiva 200 mm, formát a rozměr tvárnic 7DF 248x200x248 mm plných, pevnosti přes P15 do P25</t>
  </si>
  <si>
    <t>m2</t>
  </si>
  <si>
    <t>CS ÚRS 2020 01</t>
  </si>
  <si>
    <t>4</t>
  </si>
  <si>
    <t>-1444604885</t>
  </si>
  <si>
    <t>VV</t>
  </si>
  <si>
    <t>dělící atika</t>
  </si>
  <si>
    <t>1,1*21,5</t>
  </si>
  <si>
    <t>6</t>
  </si>
  <si>
    <t>Úpravy povrchů, podlahy a osazování výplní</t>
  </si>
  <si>
    <t>622135001</t>
  </si>
  <si>
    <t>Vyrovnání nerovností podkladu vnějších omítaných ploch maltou, tloušťky do 10 mm vápenocementovou stěn</t>
  </si>
  <si>
    <t>1164797915</t>
  </si>
  <si>
    <t>úvaha 60% jako u ploch střechy</t>
  </si>
  <si>
    <t>detail A</t>
  </si>
  <si>
    <t>1,45*(34,05+11,7+8+8+6,3+7,4+8,4+8,1+37,25+6,05+7,25)*0,6</t>
  </si>
  <si>
    <t>622211011</t>
  </si>
  <si>
    <t>Montáž kontaktního zateplení lepením a mechanickým kotvením z polystyrenových desek nebo z kombinovaných desek na vnější stěny, tloušťky desek přes 40 do 80 mm</t>
  </si>
  <si>
    <t>-51537119</t>
  </si>
  <si>
    <t>detail H</t>
  </si>
  <si>
    <t>0,25*(3,2+6,8+7+1+1,5)</t>
  </si>
  <si>
    <t>M</t>
  </si>
  <si>
    <t>28375936</t>
  </si>
  <si>
    <t>deska EPS 70 fasádní λ=0,039 tl 80mm</t>
  </si>
  <si>
    <t>8</t>
  </si>
  <si>
    <t>2043311138</t>
  </si>
  <si>
    <t>4,875*1,02 'Přepočtené koeficientem množství</t>
  </si>
  <si>
    <t>5</t>
  </si>
  <si>
    <t>622212051</t>
  </si>
  <si>
    <t>Montáž kontaktního zateplení vnějšího ostění, nadpraží nebo parapetu lepením z polystyrenových desek nebo z kombinovaných desek hloubky špalet přes 200 do 400 mm, tloušťky desek do 40 mm</t>
  </si>
  <si>
    <t>m</t>
  </si>
  <si>
    <t>1773939815</t>
  </si>
  <si>
    <t>P</t>
  </si>
  <si>
    <t>Poznámka k položce:_x000d_
položka obsahuje napelení izolantu + výztužnou vrstvu</t>
  </si>
  <si>
    <t>detail E</t>
  </si>
  <si>
    <t>3,5</t>
  </si>
  <si>
    <t>28376415</t>
  </si>
  <si>
    <t>deska z polystyrénu XPS, hrana polodrážková a hladký povrch 300kPa tl 30mm</t>
  </si>
  <si>
    <t>-218668457</t>
  </si>
  <si>
    <t>3,5*0,4*1,1</t>
  </si>
  <si>
    <t>7</t>
  </si>
  <si>
    <t>622252001</t>
  </si>
  <si>
    <t>Montáž profilů kontaktního zateplení zakládacích soklových připevněných hmoždinkami</t>
  </si>
  <si>
    <t>-2116747436</t>
  </si>
  <si>
    <t>3,2+6,8+7+1+1,5</t>
  </si>
  <si>
    <t>59051645</t>
  </si>
  <si>
    <t>profil zakládací Al tl 0,7mm pro ETICS pro izolant tl 80mm</t>
  </si>
  <si>
    <t>1419237842</t>
  </si>
  <si>
    <t>19,5*1,05 'Přepočtené koeficientem množství</t>
  </si>
  <si>
    <t>9</t>
  </si>
  <si>
    <t>622525102</t>
  </si>
  <si>
    <t>Omítka tenkovrstvá jednotlivých malých ploch silikátová, akrylátová, silikonová nebo silikonsilikátová stěn, plochy jednotlivě přes 0,1 do 0,25 m2</t>
  </si>
  <si>
    <t>kus</t>
  </si>
  <si>
    <t>-642126914</t>
  </si>
  <si>
    <t>dle detailu H a půdorysu</t>
  </si>
  <si>
    <t>délka 1 m 1 krát</t>
  </si>
  <si>
    <t>10</t>
  </si>
  <si>
    <t>622525103</t>
  </si>
  <si>
    <t>Omítka tenkovrstvá jednotlivých malých ploch silikátová, akrylátová, silikonová nebo silikonsilikátová stěn, plochy jednotlivě přes 0,25 do 0,5 m2</t>
  </si>
  <si>
    <t>-1961564343</t>
  </si>
  <si>
    <t>délka 1,5 m 1 krát</t>
  </si>
  <si>
    <t>11</t>
  </si>
  <si>
    <t>622525104</t>
  </si>
  <si>
    <t>Omítka tenkovrstvá jednotlivých malých ploch silikátová, akrylátová, silikonová nebo silikonsilikátová stěn, plochy jednotlivě přes 0,5 do 1,0 m2</t>
  </si>
  <si>
    <t>-1510130291</t>
  </si>
  <si>
    <t>délka 3,2 m 1 krát</t>
  </si>
  <si>
    <t>12</t>
  </si>
  <si>
    <t>622525105</t>
  </si>
  <si>
    <t>Omítka tenkovrstvá jednotlivých malých ploch silikátová, akrylátová, silikonová nebo silikonsilikátová stěn, plochy jednotlivě přes 1,0 do 4,0 m2</t>
  </si>
  <si>
    <t>2068583957</t>
  </si>
  <si>
    <t>délka 6,8 a 7 m tj. 2 krát</t>
  </si>
  <si>
    <t>13</t>
  </si>
  <si>
    <t>625681012</t>
  </si>
  <si>
    <t>Ochrana proti holubům hrotový systém dvouřadý, účinná šíře 15 cm</t>
  </si>
  <si>
    <t>1637370810</t>
  </si>
  <si>
    <t>detail I</t>
  </si>
  <si>
    <t>4*0,25</t>
  </si>
  <si>
    <t>14</t>
  </si>
  <si>
    <t>632450131</t>
  </si>
  <si>
    <t>Potěr cementový vyrovnávací ze suchých směsí v ploše o průměrné (střední) tl. od 10 do 20 mm</t>
  </si>
  <si>
    <t>1927518588</t>
  </si>
  <si>
    <t>60% plochy</t>
  </si>
  <si>
    <t>střecha č.2</t>
  </si>
  <si>
    <t>754,6+25,2</t>
  </si>
  <si>
    <t>odečet dělící atiky</t>
  </si>
  <si>
    <t>-0,2*21,5</t>
  </si>
  <si>
    <t>odečet výstupku</t>
  </si>
  <si>
    <t>-1*1,2</t>
  </si>
  <si>
    <t>Součet</t>
  </si>
  <si>
    <t>774,3*0,6</t>
  </si>
  <si>
    <t>Ostatní konstrukce a práce, bourání</t>
  </si>
  <si>
    <t>946113121</t>
  </si>
  <si>
    <t>Montáž pojízdných věží trubkových nebo dílcových s maximálním zatížením podlahy do 200 kg/m2 o půdorysné ploše přes 5 m2, výšky přes 9,6 m do 10,6 m</t>
  </si>
  <si>
    <t>237710361</t>
  </si>
  <si>
    <t>16</t>
  </si>
  <si>
    <t>946113221</t>
  </si>
  <si>
    <t>Montáž pojízdných věží trubkových nebo dílcových s maximálním zatížením podlahy do 200 kg/m2 Příplatek za první a každý další den použití pojízdného lešení k ceně -3121</t>
  </si>
  <si>
    <t>1608238918</t>
  </si>
  <si>
    <t>1*60 'Přepočtené koeficientem množství</t>
  </si>
  <si>
    <t>17</t>
  </si>
  <si>
    <t>946113821</t>
  </si>
  <si>
    <t>Demontáž pojízdných věží trubkových nebo dílcových s maximálním zatížením podlahy do 200 kg/m2 o půdorysné ploše přes 5 m2, výšky přes 9,6 m do 10,6 m</t>
  </si>
  <si>
    <t>-1949555777</t>
  </si>
  <si>
    <t>18</t>
  </si>
  <si>
    <t>952902501</t>
  </si>
  <si>
    <t>Čištění budov při provádění oprav a udržovacích prací střešních nebo nadstřešních konstrukcí, střech plochých</t>
  </si>
  <si>
    <t>-494250329</t>
  </si>
  <si>
    <t>19</t>
  </si>
  <si>
    <t>962052211</t>
  </si>
  <si>
    <t>Bourání zdiva železobetonového nadzákladového, objemu přes 1 m3</t>
  </si>
  <si>
    <t>m3</t>
  </si>
  <si>
    <t>-433248002</t>
  </si>
  <si>
    <t>vybourání středové atiky, rozměry dle půdorysu a řezu stávajícího stavu</t>
  </si>
  <si>
    <t>1,1*0,2*21,7</t>
  </si>
  <si>
    <t>20</t>
  </si>
  <si>
    <t>964051111</t>
  </si>
  <si>
    <t>Bourání samostatných trámů, průvlaků nebo pásů ze železobetonu bez přerušení výztuže, průřezu do 0,10 m2</t>
  </si>
  <si>
    <t>-885743567</t>
  </si>
  <si>
    <t>demontáž ŽB nosníků o rozměrech cca 300x300x2000 mm z podstřešního prostoru, předpoklad, množství bude upřesněno po odstranění horního pláště střechy</t>
  </si>
  <si>
    <t>971052451</t>
  </si>
  <si>
    <t>Vybourání a prorážení otvorů v železobetonových příčkách a zdech základových nebo nadzákladových, plochy do 0,25 m2, tl. do 450 mm</t>
  </si>
  <si>
    <t>-1524795907</t>
  </si>
  <si>
    <t>997</t>
  </si>
  <si>
    <t>Přesun sutě</t>
  </si>
  <si>
    <t>22</t>
  </si>
  <si>
    <t>997013113</t>
  </si>
  <si>
    <t>Vnitrostaveništní doprava suti a vybouraných hmot vodorovně do 50 m svisle s použitím mechanizace pro budovy a haly výšky přes 9 do 12 m</t>
  </si>
  <si>
    <t>t</t>
  </si>
  <si>
    <t>-432131480</t>
  </si>
  <si>
    <t>23</t>
  </si>
  <si>
    <t>997013511</t>
  </si>
  <si>
    <t>Odvoz suti a vybouraných hmot z meziskládky na skládku s naložením a se složením, na vzdálenost do 1 km</t>
  </si>
  <si>
    <t>1559779885</t>
  </si>
  <si>
    <t>24</t>
  </si>
  <si>
    <t>997013509</t>
  </si>
  <si>
    <t>Odvoz suti a vybouraných hmot na skládku nebo meziskládku se složením, na vzdálenost Příplatek k ceně za každý další i započatý 1 km přes 1 km</t>
  </si>
  <si>
    <t>-881934130</t>
  </si>
  <si>
    <t>Poznámka k položce:_x000d_
předpoklad celkem do 20 km</t>
  </si>
  <si>
    <t>146,465*19 'Přepočtené koeficientem množství</t>
  </si>
  <si>
    <t>25</t>
  </si>
  <si>
    <t>997013631</t>
  </si>
  <si>
    <t>Poplatek za uložení stavebního odpadu na skládce (skládkovné) směsného stavebního a demoličního zatříděného do Katalogu odpadů pod kódem 17 09 04</t>
  </si>
  <si>
    <t>54322860</t>
  </si>
  <si>
    <t>998</t>
  </si>
  <si>
    <t>Přesun hmot</t>
  </si>
  <si>
    <t>26</t>
  </si>
  <si>
    <t>998012102</t>
  </si>
  <si>
    <t>Přesun hmot pro budovy občanské výstavby, bydlení, výrobu a služby s nosnou svislou konstrukcí monolitickou betonovou tyčovou s vyzdívaným obvodovým pláštěm vodorovná dopravní vzdálenost do 100 m pro budovy výšky přes 6 do 12 m</t>
  </si>
  <si>
    <t>1839398698</t>
  </si>
  <si>
    <t>PSV</t>
  </si>
  <si>
    <t>Práce a dodávky PSV</t>
  </si>
  <si>
    <t>712</t>
  </si>
  <si>
    <t>Povlakové krytiny</t>
  </si>
  <si>
    <t>27</t>
  </si>
  <si>
    <t>712300833</t>
  </si>
  <si>
    <t>Odstranění ze střech plochých do 10° krytiny povlakové třívrstvé</t>
  </si>
  <si>
    <t>-274731754</t>
  </si>
  <si>
    <t>odměřeno dle stávajícího stavu</t>
  </si>
  <si>
    <t>767,12+25,6</t>
  </si>
  <si>
    <t>rezerva na detaily 20%</t>
  </si>
  <si>
    <t>792,72*1,2</t>
  </si>
  <si>
    <t>28</t>
  </si>
  <si>
    <t>712311101</t>
  </si>
  <si>
    <t>Provedení povlakové krytiny střech plochých do 10° natěradly a tmely za studena nátěrem lakem penetračním nebo asfaltovým</t>
  </si>
  <si>
    <t>-1015217181</t>
  </si>
  <si>
    <t>29</t>
  </si>
  <si>
    <t>11163153</t>
  </si>
  <si>
    <t>emulze asfaltová penetrační</t>
  </si>
  <si>
    <t>litr</t>
  </si>
  <si>
    <t>-1988272900</t>
  </si>
  <si>
    <t>774,3*0,3 'Přepočtené koeficientem množství</t>
  </si>
  <si>
    <t>30</t>
  </si>
  <si>
    <t>712341559</t>
  </si>
  <si>
    <t>Provedení povlakové krytiny střech plochých do 10° pásy přitavením NAIP v plné ploše</t>
  </si>
  <si>
    <t>-19059010</t>
  </si>
  <si>
    <t>31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</si>
  <si>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</si>
  <si>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</si>
  <si>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32</t>
  </si>
  <si>
    <t>260427045</t>
  </si>
  <si>
    <t>774,3*1,15 'Přepočtené koeficientem množství</t>
  </si>
  <si>
    <t>712363001</t>
  </si>
  <si>
    <t>Provedení povlakové krytiny střech plochých do 10° fólií termoplastickou mPVC (měkčené PVC) rozvinutí a natažení fólie v ploše</t>
  </si>
  <si>
    <t>531002950</t>
  </si>
  <si>
    <t>33</t>
  </si>
  <si>
    <t>28343014</t>
  </si>
  <si>
    <t>fólie hydroizolační střešní mPVC určená ke stabilizaci přitížením a do vegetačních střech tl 1,8mm</t>
  </si>
  <si>
    <t>-1554605140</t>
  </si>
  <si>
    <t>34</t>
  </si>
  <si>
    <t>712363351</t>
  </si>
  <si>
    <t>Povlakové krytiny střech plochých do 10° z tvarovaných poplastovaných lišt pro mPVC pásek rš 50 mm</t>
  </si>
  <si>
    <t>-1126352100</t>
  </si>
  <si>
    <t>K.04</t>
  </si>
  <si>
    <t>34,05+11,7+8+8+6,3+7,4+8,4+8,1+37,25+6,05+7,25</t>
  </si>
  <si>
    <t>detail B</t>
  </si>
  <si>
    <t>21,7</t>
  </si>
  <si>
    <t>35</t>
  </si>
  <si>
    <t>712363352</t>
  </si>
  <si>
    <t>Povlakové krytiny střech plochých do 10° z tvarovaných poplastovaných lišt pro mPVC vnitřní koutová lišta rš 100 mm</t>
  </si>
  <si>
    <t>-1019310841</t>
  </si>
  <si>
    <t>K.01</t>
  </si>
  <si>
    <t>detail G</t>
  </si>
  <si>
    <t>2*(1+1,2)</t>
  </si>
  <si>
    <t>36</t>
  </si>
  <si>
    <t>712363353</t>
  </si>
  <si>
    <t>Povlakové krytiny střech plochých do 10° z tvarovaných poplastovaných lišt pro mPVC vnější koutová lišta rš 100 mm</t>
  </si>
  <si>
    <t>-1144837973</t>
  </si>
  <si>
    <t>K.02</t>
  </si>
  <si>
    <t>37</t>
  </si>
  <si>
    <t>712363354</t>
  </si>
  <si>
    <t>Povlakové krytiny střech plochých do 10° z tvarovaných poplastovaných lišt pro mPVC stěnová lišta vyhnutá rš 71 mm</t>
  </si>
  <si>
    <t>1902355956</t>
  </si>
  <si>
    <t>38</t>
  </si>
  <si>
    <t>712363384</t>
  </si>
  <si>
    <t>Povlakové krytiny střech plochých do 10° z tvarovaných poplastovaných lišt ostatní atypická výroba profilů o větší rš</t>
  </si>
  <si>
    <t>-508505044</t>
  </si>
  <si>
    <t>K.03</t>
  </si>
  <si>
    <t>0,2*(34,05+11,7+8+8+6,3+7,4+8,4+8,1+37,25+6,05+7,25)</t>
  </si>
  <si>
    <t>39</t>
  </si>
  <si>
    <t>712391171</t>
  </si>
  <si>
    <t>Provedení povlakové krytiny střech plochých do 10° -ostatní práce provedení vrstvy textilní podkladní</t>
  </si>
  <si>
    <t>-1473288849</t>
  </si>
  <si>
    <t>40</t>
  </si>
  <si>
    <t>69311068</t>
  </si>
  <si>
    <t>geotextilie netkaná separační, ochranná, filtrační, drenážní PP 300g/m2</t>
  </si>
  <si>
    <t>-1327238359</t>
  </si>
  <si>
    <t>41</t>
  </si>
  <si>
    <t>712391172</t>
  </si>
  <si>
    <t>Provedení povlakové krytiny střech plochých do 10° -ostatní práce provedení vrstvy textilní ochranné</t>
  </si>
  <si>
    <t>-1989152351</t>
  </si>
  <si>
    <t>42</t>
  </si>
  <si>
    <t>69311082</t>
  </si>
  <si>
    <t>geotextilie netkaná separační, ochranná, filtrační, drenážní PP 500g/m2</t>
  </si>
  <si>
    <t>-1647985570</t>
  </si>
  <si>
    <t>43</t>
  </si>
  <si>
    <t>712771203</t>
  </si>
  <si>
    <t>Provedení drenážní vrstvy vegetační střechy z kameniva, tloušťky násypu přes 100 do 200 mm, sklon střechy do 5°</t>
  </si>
  <si>
    <t>1315876074</t>
  </si>
  <si>
    <t>oblast G</t>
  </si>
  <si>
    <t>25,5*2,2</t>
  </si>
  <si>
    <t>22,4*2,2</t>
  </si>
  <si>
    <t>10,45*2,2</t>
  </si>
  <si>
    <t>8,15*2,2</t>
  </si>
  <si>
    <t>oblast H</t>
  </si>
  <si>
    <t>188,19</t>
  </si>
  <si>
    <t>184,68</t>
  </si>
  <si>
    <t>-1,4*1,2</t>
  </si>
  <si>
    <t>oblast F</t>
  </si>
  <si>
    <t>62,26</t>
  </si>
  <si>
    <t>58,41</t>
  </si>
  <si>
    <t>58,12</t>
  </si>
  <si>
    <t>55,33</t>
  </si>
  <si>
    <t>25,6</t>
  </si>
  <si>
    <t>44</t>
  </si>
  <si>
    <t>58333674</t>
  </si>
  <si>
    <t>kamenivo těžené hrubé frakce 16/32</t>
  </si>
  <si>
    <t>538989835</t>
  </si>
  <si>
    <t>25,5*2,2*0,15</t>
  </si>
  <si>
    <t>22,4*2,2*0,15</t>
  </si>
  <si>
    <t>10,45*2,2*0,15</t>
  </si>
  <si>
    <t>8,15*2,2*0,15</t>
  </si>
  <si>
    <t>188,19*0,125</t>
  </si>
  <si>
    <t>184,68*0,125</t>
  </si>
  <si>
    <t>-1,4*1,2*0,125</t>
  </si>
  <si>
    <t>62,26*0,2</t>
  </si>
  <si>
    <t>58,41*0,2</t>
  </si>
  <si>
    <t>58,12*0,2</t>
  </si>
  <si>
    <t>55,33*0,2</t>
  </si>
  <si>
    <t>25,6*0,2</t>
  </si>
  <si>
    <t>120,289*1,41 'Přepočtené koeficientem množství</t>
  </si>
  <si>
    <t>45</t>
  </si>
  <si>
    <t>711747067</t>
  </si>
  <si>
    <t>Provedení detailů pásy přitavením opracování trubních prostupů pod těsnící objímkou, průměru do 300 mm, NAIP</t>
  </si>
  <si>
    <t>1590643068</t>
  </si>
  <si>
    <t>detail D</t>
  </si>
  <si>
    <t>46</t>
  </si>
  <si>
    <t>-655016174</t>
  </si>
  <si>
    <t>3*0,7 'Přepočtené koeficientem množství</t>
  </si>
  <si>
    <t>47</t>
  </si>
  <si>
    <t>712811101</t>
  </si>
  <si>
    <t>Provedení povlakové krytiny střech samostatným vytažením izolačního povlaku za studena na konstrukce převyšující úroveň střechy, nátěrem penetračním</t>
  </si>
  <si>
    <t>-987370600</t>
  </si>
  <si>
    <t>1,45*(34,05+11,7+8+8+6,3+7,4+8,4+8,1+37,25+6,05+7,25)</t>
  </si>
  <si>
    <t>21,7*(1,1+1,1+0,2)</t>
  </si>
  <si>
    <t>3,5*1</t>
  </si>
  <si>
    <t>0,8*1</t>
  </si>
  <si>
    <t>0,53*(0,8+1)*2</t>
  </si>
  <si>
    <t>0,4*(3,2+6,8+7+1+1,5)</t>
  </si>
  <si>
    <t>48</t>
  </si>
  <si>
    <t>-1964377719</t>
  </si>
  <si>
    <t>272,713*0,35 'Přepočtené koeficientem množství</t>
  </si>
  <si>
    <t>49</t>
  </si>
  <si>
    <t>712841559</t>
  </si>
  <si>
    <t>Provedení povlakové krytiny střech samostatným vytažením izolačního povlaku pásy přitavením na konstrukce převyšující úroveň střechy, NAIP</t>
  </si>
  <si>
    <t>-1478626368</t>
  </si>
  <si>
    <t>50</t>
  </si>
  <si>
    <t>-781793265</t>
  </si>
  <si>
    <t>272,713*1,2 'Přepočtené koeficientem množství</t>
  </si>
  <si>
    <t>51</t>
  </si>
  <si>
    <t>712861705</t>
  </si>
  <si>
    <t>Provedení povlakové krytiny střech samostatným vytažením izolačního povlaku fólií na konstrukce převyšující úroveň střechy, přilepenou se svařovanými spoji</t>
  </si>
  <si>
    <t>-1592371766</t>
  </si>
  <si>
    <t>1,6*(34,05+11,7+8+8+6,3+7,4+8,4+8,1+37,25+6,05+7,25)</t>
  </si>
  <si>
    <t>2,1*21,7</t>
  </si>
  <si>
    <t>0,35*3,5</t>
  </si>
  <si>
    <t>1*1,2</t>
  </si>
  <si>
    <t>0,66*(1+1,2)*2</t>
  </si>
  <si>
    <t>0,3*(3,2+6,8+7+1+1,5)</t>
  </si>
  <si>
    <t>52</t>
  </si>
  <si>
    <t>28322012</t>
  </si>
  <si>
    <t>fólie hydroizolační střešní mPVC mechanicky kotvená tl 1,5mm šedá</t>
  </si>
  <si>
    <t>410699716</t>
  </si>
  <si>
    <t>284,749*1,2 'Přepočtené koeficientem množství</t>
  </si>
  <si>
    <t>53</t>
  </si>
  <si>
    <t>712998004</t>
  </si>
  <si>
    <t>Provedení povlakové krytiny střech - ostatní práce montáž odvodňovacího prvku atikového chrliče z PVC na dešťovou vodu DN 110</t>
  </si>
  <si>
    <t>-460497975</t>
  </si>
  <si>
    <t>54</t>
  </si>
  <si>
    <t>28342470</t>
  </si>
  <si>
    <t>chrlič atikový DN 110 s manžetou pro hydroizolaci z PVC-P</t>
  </si>
  <si>
    <t>-367814794</t>
  </si>
  <si>
    <t>55</t>
  </si>
  <si>
    <t>28349103</t>
  </si>
  <si>
    <t>koš perforovaný ochranný pro odvodnění ploché střechy s kačírkem 200mm</t>
  </si>
  <si>
    <t>-990633407</t>
  </si>
  <si>
    <t>56</t>
  </si>
  <si>
    <t>69334333</t>
  </si>
  <si>
    <t>šachta kontrolní odvodnění vegetačních střech PA 300x300mm v 130mm</t>
  </si>
  <si>
    <t>871410366</t>
  </si>
  <si>
    <t>57</t>
  </si>
  <si>
    <t>62851032</t>
  </si>
  <si>
    <t>prostup parozábranou s integrovanou manžetou z modifikovaného asfaltového pásu DN 100</t>
  </si>
  <si>
    <t>-1263603228</t>
  </si>
  <si>
    <t>58</t>
  </si>
  <si>
    <t>998712202</t>
  </si>
  <si>
    <t>Přesun hmot pro povlakové krytiny stanovený procentní sazbou (%) z ceny vodorovná dopravní vzdálenost do 50 m v objektech výšky přes 6 do 12 m</t>
  </si>
  <si>
    <t>%</t>
  </si>
  <si>
    <t>212215053</t>
  </si>
  <si>
    <t>713</t>
  </si>
  <si>
    <t>Izolace tepelné</t>
  </si>
  <si>
    <t>59</t>
  </si>
  <si>
    <t>713112813</t>
  </si>
  <si>
    <t>Odstranění tepelné foukané izolace běžných stavebních konstrukcí vodorovných tloušťky vrstvy přes 100 mm</t>
  </si>
  <si>
    <t>1255497126</t>
  </si>
  <si>
    <t>výstupek</t>
  </si>
  <si>
    <t>-1,2*1</t>
  </si>
  <si>
    <t>-0,2*21,7</t>
  </si>
  <si>
    <t>60</t>
  </si>
  <si>
    <t>713131143</t>
  </si>
  <si>
    <t>Montáž tepelné izolace stěn rohožemi, pásy, deskami, dílci, bloky (izolační materiál ve specifikaci) lepením celoplošně s mechanickým kotvením</t>
  </si>
  <si>
    <t>-1063105726</t>
  </si>
  <si>
    <t>0,95*(34,05+11,7+8+8+6,3+7,4+8,4+8,1+37,25+6,05+7,25)</t>
  </si>
  <si>
    <t>(0,8+0,8)*21,7</t>
  </si>
  <si>
    <t>0,3*3,5</t>
  </si>
  <si>
    <t>0,53*(1+1,2)*2</t>
  </si>
  <si>
    <t>61</t>
  </si>
  <si>
    <t>28372309</t>
  </si>
  <si>
    <t>deska EPS 100 do plochých střech a podlah λ=0,037 tl 100mm</t>
  </si>
  <si>
    <t>1560702950</t>
  </si>
  <si>
    <t>174,677*1,05 'Přepočtené koeficientem množství</t>
  </si>
  <si>
    <t>62</t>
  </si>
  <si>
    <t>-1509789874</t>
  </si>
  <si>
    <t>0,2*(3,2+6,8+7+1+1,5)</t>
  </si>
  <si>
    <t>63</t>
  </si>
  <si>
    <t>28372308</t>
  </si>
  <si>
    <t>deska EPS 100 do plochých střech a podlah λ=0,037 tl 80mm</t>
  </si>
  <si>
    <t>-180290015</t>
  </si>
  <si>
    <t>3,9*1,05 'Přepočtené koeficientem množství</t>
  </si>
  <si>
    <t>64</t>
  </si>
  <si>
    <t>713140813</t>
  </si>
  <si>
    <t>Odstranění tepelné izolace střech plochých z rohoží, pásů, dílců, desek, bloků nadstřešních izolací volně položených z vláknitých materiálů suchých, tloušťka izolace přes 100 mm</t>
  </si>
  <si>
    <t>-1961330210</t>
  </si>
  <si>
    <t>65</t>
  </si>
  <si>
    <t>713141151</t>
  </si>
  <si>
    <t>Montáž tepelné izolace střech plochých rohožemi, pásy, deskami, dílci, bloky (izolační materiál ve specifikaci) kladenými volně jednovrstvá</t>
  </si>
  <si>
    <t>-305849008</t>
  </si>
  <si>
    <t>odečet částí s XPS 220 mm</t>
  </si>
  <si>
    <t>-2,5-1,5-1,5-3</t>
  </si>
  <si>
    <t>66</t>
  </si>
  <si>
    <t>28372322</t>
  </si>
  <si>
    <t>deska EPS 100 do plochých střech a podlah λ=0,037 tl 190mm</t>
  </si>
  <si>
    <t>598408976</t>
  </si>
  <si>
    <t>765,8*1,02 'Přepočtené koeficientem množství</t>
  </si>
  <si>
    <t>67</t>
  </si>
  <si>
    <t>713141243</t>
  </si>
  <si>
    <t>Montáž tepelné izolace střech plochých mechanické přikotvení šrouby včetně dodávky šroubů, bez položení tepelné izolace tl. izolace přes 140 do 200 mm do betonu</t>
  </si>
  <si>
    <t>-1403966453</t>
  </si>
  <si>
    <t>68</t>
  </si>
  <si>
    <t>-459995105</t>
  </si>
  <si>
    <t>části s XPS 220 mm</t>
  </si>
  <si>
    <t>2,5+1,5+1,5+3</t>
  </si>
  <si>
    <t>69</t>
  </si>
  <si>
    <t>28376451</t>
  </si>
  <si>
    <t>deska z polystyrénu XPS, hrana polodrážková a hladký povrch 300kPa tl 200mm</t>
  </si>
  <si>
    <t>-1141420318</t>
  </si>
  <si>
    <t>8,5*1,02 'Přepočtené koeficientem množství</t>
  </si>
  <si>
    <t>70</t>
  </si>
  <si>
    <t>713141253</t>
  </si>
  <si>
    <t>Montáž tepelné izolace střech plochých mechanické přikotvení šrouby včetně dodávky šroubů, bez položení tepelné izolace tl. izolace přes 200 do 240 mm do betonu</t>
  </si>
  <si>
    <t>-83667172</t>
  </si>
  <si>
    <t>71</t>
  </si>
  <si>
    <t>713141311</t>
  </si>
  <si>
    <t>Montáž tepelné izolace střech plochých spádovými klíny v ploše kladenými volně</t>
  </si>
  <si>
    <t>1798416013</t>
  </si>
  <si>
    <t>72</t>
  </si>
  <si>
    <t>28376141</t>
  </si>
  <si>
    <t>klín izolační z pěnového polystyrenu EPS 100 spádový</t>
  </si>
  <si>
    <t>-2061457974</t>
  </si>
  <si>
    <t>765,8*0,165 'Přepočtené koeficientem množství</t>
  </si>
  <si>
    <t>73</t>
  </si>
  <si>
    <t>713141263</t>
  </si>
  <si>
    <t>Montáž tepelné izolace střech plochých mechanické přikotvení šrouby včetně dodávky šroubů, bez položení tepelné izolace tl. izolace přes 240 mm do betonu</t>
  </si>
  <si>
    <t>-853858407</t>
  </si>
  <si>
    <t>74</t>
  </si>
  <si>
    <t>713141358</t>
  </si>
  <si>
    <t>Montáž tepelné izolace střech plochých spádovými klíny na zhlaví atiky šířky do 500 mm mechanicky ukotvenými šrouby</t>
  </si>
  <si>
    <t>-384914714</t>
  </si>
  <si>
    <t>(34,05+11,7+8+8+6,3+7,4+8,4+8,1+37,25+6,05+7,25)</t>
  </si>
  <si>
    <t>75</t>
  </si>
  <si>
    <t>28376379</t>
  </si>
  <si>
    <t>deska z polystyrénu XPS, hrana polodrážková a hladký povrch s vyšší odolností tl 50mm</t>
  </si>
  <si>
    <t>-1807611879</t>
  </si>
  <si>
    <t>142,5*0,35*1,05</t>
  </si>
  <si>
    <t>21,7*0,2*1,05</t>
  </si>
  <si>
    <t>76</t>
  </si>
  <si>
    <t>23170001</t>
  </si>
  <si>
    <t>pěna montážní PUR nízkoexpanzní</t>
  </si>
  <si>
    <t>340084722</t>
  </si>
  <si>
    <t>77</t>
  </si>
  <si>
    <t>998713202</t>
  </si>
  <si>
    <t>Přesun hmot pro izolace tepelné stanovený procentní sazbou (%) z ceny vodorovná dopravní vzdálenost do 50 m v objektech výšky přes 6 do 12 m</t>
  </si>
  <si>
    <t>2066798181</t>
  </si>
  <si>
    <t>721</t>
  </si>
  <si>
    <t>Zdravotechnika - vnitřní kanalizace</t>
  </si>
  <si>
    <t>78</t>
  </si>
  <si>
    <t>721210822</t>
  </si>
  <si>
    <t>Demontáž kanalizačního příslušenství střešních vtoků DN 100</t>
  </si>
  <si>
    <t>-442691233</t>
  </si>
  <si>
    <t>dle stávajícího stavu</t>
  </si>
  <si>
    <t>79</t>
  </si>
  <si>
    <t>998721202</t>
  </si>
  <si>
    <t>Přesun hmot pro vnitřní kanalizace stanovený procentní sazbou (%) z ceny vodorovná dopravní vzdálenost do 50 m v objektech výšky přes 6 do 12 m</t>
  </si>
  <si>
    <t>-2106355379</t>
  </si>
  <si>
    <t>741</t>
  </si>
  <si>
    <t>Elektroinstalace - silnoproud</t>
  </si>
  <si>
    <t>80</t>
  </si>
  <si>
    <t>741420001</t>
  </si>
  <si>
    <t>Montáž hromosvodného vedení svodových drátů nebo lan s podpěrami, Ø do 10 mm</t>
  </si>
  <si>
    <t>2090840370</t>
  </si>
  <si>
    <t>dle výměry demontáže</t>
  </si>
  <si>
    <t>150</t>
  </si>
  <si>
    <t>81</t>
  </si>
  <si>
    <t>35441072</t>
  </si>
  <si>
    <t>drát D 8mm FeZn pro hromosvod</t>
  </si>
  <si>
    <t>kg</t>
  </si>
  <si>
    <t>-2076462527</t>
  </si>
  <si>
    <t>150*0,4 'Přepočtené koeficientem množství</t>
  </si>
  <si>
    <t>82</t>
  </si>
  <si>
    <t>35441550</t>
  </si>
  <si>
    <t>podpěra vedení FeZn na lepenkovou krytinu a eternit 100mm</t>
  </si>
  <si>
    <t>-678152550</t>
  </si>
  <si>
    <t>83</t>
  </si>
  <si>
    <t>741421823</t>
  </si>
  <si>
    <t>Demontáž hromosvodného vedení bez zachování funkčnosti svodových drátů nebo lan na rovné střeše, průměru přes 8 mm</t>
  </si>
  <si>
    <t>-588284633</t>
  </si>
  <si>
    <t>odměřeno dle stávajícího/navrhovaného stavu</t>
  </si>
  <si>
    <t>36,5+6,8+6,6+7,85+6,95+33,3+10,4+6,3+8,7+8,4+6,8</t>
  </si>
  <si>
    <t>zaokrouhlení</t>
  </si>
  <si>
    <t>11,4</t>
  </si>
  <si>
    <t>84</t>
  </si>
  <si>
    <t>741421855</t>
  </si>
  <si>
    <t>Demontáž hromosvodného vedení podpěr střešního vedení pro plochou střechu</t>
  </si>
  <si>
    <t>-1121965735</t>
  </si>
  <si>
    <t>předpoklad 1 ks/m</t>
  </si>
  <si>
    <t>85</t>
  </si>
  <si>
    <t>741810001</t>
  </si>
  <si>
    <t>Zkoušky a prohlídky elektrických rozvodů a zařízení celková prohlídka a vyhotovení revizní zprávy pro objem montážních prací do 100 tis. Kč</t>
  </si>
  <si>
    <t>-1724313544</t>
  </si>
  <si>
    <t>86</t>
  </si>
  <si>
    <t>998741202</t>
  </si>
  <si>
    <t>Přesun hmot pro silnoproud stanovený procentní sazbou (%) z ceny vodorovná dopravní vzdálenost do 50 m v objektech výšky přes 6 do 12 m</t>
  </si>
  <si>
    <t>-794103213</t>
  </si>
  <si>
    <t>742</t>
  </si>
  <si>
    <t>Elektroinstalace - slaboproud</t>
  </si>
  <si>
    <t>87</t>
  </si>
  <si>
    <t>742420021</t>
  </si>
  <si>
    <t>Montáž společné televizní antény antenního stožáru včetně upevňovacího materiálu</t>
  </si>
  <si>
    <t>-1599773771</t>
  </si>
  <si>
    <t>zpětná montáž stávajícího</t>
  </si>
  <si>
    <t>88</t>
  </si>
  <si>
    <t>742420821</t>
  </si>
  <si>
    <t>Demontáž společné televizní antény anténního stožáru</t>
  </si>
  <si>
    <t>1029897031</t>
  </si>
  <si>
    <t>89</t>
  </si>
  <si>
    <t>998742202</t>
  </si>
  <si>
    <t>Přesun hmot pro slaboproud stanovený procentní sazbou (%) z ceny vodorovná dopravní vzdálenost do 50 m v objektech výšky přes 6 do 12 m</t>
  </si>
  <si>
    <t>-481575557</t>
  </si>
  <si>
    <t>751</t>
  </si>
  <si>
    <t>Vzduchotechnika</t>
  </si>
  <si>
    <t>90</t>
  </si>
  <si>
    <t>751513859</t>
  </si>
  <si>
    <t>Demontáž protidešťové stříšky nebo výfukové hlavice z plechového potrubí kruhové s přírubou nebo bez příruby, průměru do 200 mm</t>
  </si>
  <si>
    <t>-1158379520</t>
  </si>
  <si>
    <t>91</t>
  </si>
  <si>
    <t>751.Rpol.OF</t>
  </si>
  <si>
    <t>D+M utěsnění otvorů ve fasádě, utěsnění PUR pěnou a otvory budou osazeny mřížkou</t>
  </si>
  <si>
    <t>kpl.</t>
  </si>
  <si>
    <t>1699623007</t>
  </si>
  <si>
    <t>92</t>
  </si>
  <si>
    <t>751526748</t>
  </si>
  <si>
    <t>Montáž protidešťové stříšky nebo výfukové hlavice do plastového potrubí kruhové bez příruby, průměru do 100 mm</t>
  </si>
  <si>
    <t>153098990</t>
  </si>
  <si>
    <t>93</t>
  </si>
  <si>
    <t>28342053</t>
  </si>
  <si>
    <t>komínek střešní odvětrávací s integrovanou manžetou z PVC DN 100</t>
  </si>
  <si>
    <t>-1175847920</t>
  </si>
  <si>
    <t>94</t>
  </si>
  <si>
    <t>998751201</t>
  </si>
  <si>
    <t>Přesun hmot pro vzduchotechniku stanovený procentní sazbou (%) z ceny vodorovná dopravní vzdálenost do 50 m v objektech výšky do 12 m</t>
  </si>
  <si>
    <t>-116148983</t>
  </si>
  <si>
    <t>762</t>
  </si>
  <si>
    <t>Konstrukce tesařské</t>
  </si>
  <si>
    <t>95</t>
  </si>
  <si>
    <t>762.Rpol.21</t>
  </si>
  <si>
    <t>Konstrukční vrstva pod klempířské prvky desek překližkových šroubovaných do podkladu, tloušťky desky 21 mm</t>
  </si>
  <si>
    <t>2081017761</t>
  </si>
  <si>
    <t>0,62*(34,05+11,7+8+8+6,3+7,4+8,4+8,1+37,25+6,05+7,25)</t>
  </si>
  <si>
    <t>0,4*21,7</t>
  </si>
  <si>
    <t>96</t>
  </si>
  <si>
    <t>60621154</t>
  </si>
  <si>
    <t>překližka vodovzdorná protiskl/hladká bříza tl 21mm</t>
  </si>
  <si>
    <t>1676508198</t>
  </si>
  <si>
    <t>97,03*1,05 'Přepočtené koeficientem množství</t>
  </si>
  <si>
    <t>97</t>
  </si>
  <si>
    <t>762.Rpol.24</t>
  </si>
  <si>
    <t>Konstrukční vrstva pod klempířské prvky desek překližkových šroubovaných do podkladu, tloušťky desky 24 mm</t>
  </si>
  <si>
    <t>1154638234</t>
  </si>
  <si>
    <t>98</t>
  </si>
  <si>
    <t>60621155</t>
  </si>
  <si>
    <t>překližka vodovzdorná protiskl/hladká bříza tl 24mm</t>
  </si>
  <si>
    <t>270024741</t>
  </si>
  <si>
    <t>1,2*1,05 'Přepočtené koeficientem množství</t>
  </si>
  <si>
    <t>99</t>
  </si>
  <si>
    <t>762341832</t>
  </si>
  <si>
    <t>Demontáž bednění a laťování bednění střech rovných, obloukových, sklonu do 60° se všemi nadstřešními konstrukcemi z desek tvrdých (cementotřískových, dřevoštěpkových apod.)</t>
  </si>
  <si>
    <t>-1931395911</t>
  </si>
  <si>
    <t>100</t>
  </si>
  <si>
    <t>762361820</t>
  </si>
  <si>
    <t>Demontáž spádových klínů pro rovné střechy připojených na nosnou konstrukci z prken, fošen, průřezové plochy přes 120 do 224 cm2</t>
  </si>
  <si>
    <t>487027776</t>
  </si>
  <si>
    <t>předpoklad 2 bm/m2</t>
  </si>
  <si>
    <t>(767,12+25,6)*2</t>
  </si>
  <si>
    <t>-1,2*1*2</t>
  </si>
  <si>
    <t>-0,2*21,7*2</t>
  </si>
  <si>
    <t>101</t>
  </si>
  <si>
    <t>998762202</t>
  </si>
  <si>
    <t>Přesun hmot pro konstrukce tesařské stanovený procentní sazbou (%) z ceny vodorovná dopravní vzdálenost do 50 m v objektech výšky přes 6 do 12 m</t>
  </si>
  <si>
    <t>-1735164245</t>
  </si>
  <si>
    <t>764</t>
  </si>
  <si>
    <t>Konstrukce klempířské</t>
  </si>
  <si>
    <t>102</t>
  </si>
  <si>
    <t>764.Rpol.230</t>
  </si>
  <si>
    <t>Krycí maska z lakovaného FeZn plechu tl. 0,6 mm, r.š. 230 mm</t>
  </si>
  <si>
    <t>1108726568</t>
  </si>
  <si>
    <t>K.09</t>
  </si>
  <si>
    <t>103</t>
  </si>
  <si>
    <t>764.Rpol.250</t>
  </si>
  <si>
    <t>Příponka z FeZn plechu bez povrchové úpravy tl. 1 mm, r.š. 250 mm</t>
  </si>
  <si>
    <t>929301564</t>
  </si>
  <si>
    <t>K.05</t>
  </si>
  <si>
    <t>104</t>
  </si>
  <si>
    <t>764.Rpol.270</t>
  </si>
  <si>
    <t>Připojovací lišta FeZn plech tl.1,00 mm, r.š. 270 mm</t>
  </si>
  <si>
    <t>1704087147</t>
  </si>
  <si>
    <t>K.10</t>
  </si>
  <si>
    <t>105</t>
  </si>
  <si>
    <t>764.Rpol.520</t>
  </si>
  <si>
    <t>Oplechování parapetů z pozinkovaného plechu s povrchovou úpravou rovných celoplošně lepené, bez rohů rš 520 mm</t>
  </si>
  <si>
    <t>-2012494956</t>
  </si>
  <si>
    <t>K.06</t>
  </si>
  <si>
    <t>106</t>
  </si>
  <si>
    <t>764002841</t>
  </si>
  <si>
    <t>Demontáž klempířských konstrukcí oplechování horních ploch zdí a nadezdívek do suti</t>
  </si>
  <si>
    <t>-516121426</t>
  </si>
  <si>
    <t>dle délky detailu A</t>
  </si>
  <si>
    <t>dle délky detailu B</t>
  </si>
  <si>
    <t>107</t>
  </si>
  <si>
    <t>764002851</t>
  </si>
  <si>
    <t>Demontáž klempířských konstrukcí oplechování parapetů do suti</t>
  </si>
  <si>
    <t>2112632238</t>
  </si>
  <si>
    <t>108</t>
  </si>
  <si>
    <t>764002871</t>
  </si>
  <si>
    <t>Demontáž klempířských konstrukcí lemování zdí do suti</t>
  </si>
  <si>
    <t>-1306779590</t>
  </si>
  <si>
    <t>dle délky detailu E</t>
  </si>
  <si>
    <t>dle délky detailu H</t>
  </si>
  <si>
    <t>109</t>
  </si>
  <si>
    <t>764511662</t>
  </si>
  <si>
    <t>Žlab podokapní z pozinkovaného plechu s povrchovou úpravou včetně háků a čel kotlík hranatý, rš žlabu/průměr svodu 330/100 mm</t>
  </si>
  <si>
    <t>1253286283</t>
  </si>
  <si>
    <t>110</t>
  </si>
  <si>
    <t>764518622</t>
  </si>
  <si>
    <t>Svod z pozinkovaného plechu s upraveným povrchem včetně objímek, kolen a odskoků kruhový, průměru 100 mm</t>
  </si>
  <si>
    <t>1584532532</t>
  </si>
  <si>
    <t>detail I, technická zpráva</t>
  </si>
  <si>
    <t>4*9</t>
  </si>
  <si>
    <t>111</t>
  </si>
  <si>
    <t>998764202</t>
  </si>
  <si>
    <t>Přesun hmot pro konstrukce klempířské stanovený procentní sazbou (%) z ceny vodorovná dopravní vzdálenost do 50 m v objektech výšky přes 6 do 12 m</t>
  </si>
  <si>
    <t>-366863981</t>
  </si>
  <si>
    <t>767</t>
  </si>
  <si>
    <t>Konstrukce zámečnické</t>
  </si>
  <si>
    <t>112</t>
  </si>
  <si>
    <t>767.Rpol</t>
  </si>
  <si>
    <t>Demontáž, uložení, obroušení a nový nátěr, zpětná montáž ocelového požárního žebříku</t>
  </si>
  <si>
    <t>-1496139578</t>
  </si>
  <si>
    <t>113</t>
  </si>
  <si>
    <t>767627309</t>
  </si>
  <si>
    <t>Montáž oken zdvojených Příplatek k cenám za připojovací spáru mezi ostěním a rámem venkovní impregnovanou komprimační páskou</t>
  </si>
  <si>
    <t>808573218</t>
  </si>
  <si>
    <t>114</t>
  </si>
  <si>
    <t>998767202</t>
  </si>
  <si>
    <t>Přesun hmot pro zámečnické konstrukce stanovený procentní sazbou (%) z ceny vodorovná dopravní vzdálenost do 50 m v objektech výšky přes 6 do 12 m</t>
  </si>
  <si>
    <t>-733609512</t>
  </si>
  <si>
    <t>VRN</t>
  </si>
  <si>
    <t>Vedlejší rozpočtové náklady</t>
  </si>
  <si>
    <t>VRN3</t>
  </si>
  <si>
    <t>Zařízení staveniště</t>
  </si>
  <si>
    <t>115</t>
  </si>
  <si>
    <t>030001000</t>
  </si>
  <si>
    <t>1024</t>
  </si>
  <si>
    <t>160763056</t>
  </si>
  <si>
    <t>Poznámka k položce:_x000d_
položka musí zahrnovat náklady na jeřáb s obslouhou (manipulace s kamenivem, betonovými trámci)</t>
  </si>
  <si>
    <t>116</t>
  </si>
  <si>
    <t>VRN.Rpol.001</t>
  </si>
  <si>
    <t>Náklady na stavební výtah po dobu výstavby</t>
  </si>
  <si>
    <t>-2089763762</t>
  </si>
  <si>
    <t>VRN6</t>
  </si>
  <si>
    <t>Územní vlivy</t>
  </si>
  <si>
    <t>117</t>
  </si>
  <si>
    <t>065002000</t>
  </si>
  <si>
    <t>Mimostaveništní doprava materiálů</t>
  </si>
  <si>
    <t>352709235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</si>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</sst>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6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3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left"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33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20200121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střešního pláště pavilonu 2 Základní školy Běžecká 2055, 356 01 Sokolov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Běžecká 2055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21. 1. 2020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DEKPROJEKT 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DEKPROJEKT s.r.o.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2" t="s">
        <v>77</v>
      </c>
      <c r="B55" s="113"/>
      <c r="C55" s="114"/>
      <c r="D55" s="115" t="s">
        <v>78</v>
      </c>
      <c r="E55" s="115"/>
      <c r="F55" s="115"/>
      <c r="G55" s="115"/>
      <c r="H55" s="115"/>
      <c r="I55" s="116"/>
      <c r="J55" s="115" t="s">
        <v>79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'SO-01 - Pavilon 2'!J30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80</v>
      </c>
      <c r="AR55" s="119"/>
      <c r="AS55" s="120">
        <v>0</v>
      </c>
      <c r="AT55" s="121">
        <f>ROUND(SUM(AV55:AW55),2)</f>
        <v>0</v>
      </c>
      <c r="AU55" s="122">
        <f>'SO-01 - Pavilon 2'!P98</f>
        <v>0</v>
      </c>
      <c r="AV55" s="121">
        <f>'SO-01 - Pavilon 2'!J33</f>
        <v>0</v>
      </c>
      <c r="AW55" s="121">
        <f>'SO-01 - Pavilon 2'!J34</f>
        <v>0</v>
      </c>
      <c r="AX55" s="121">
        <f>'SO-01 - Pavilon 2'!J35</f>
        <v>0</v>
      </c>
      <c r="AY55" s="121">
        <f>'SO-01 - Pavilon 2'!J36</f>
        <v>0</v>
      </c>
      <c r="AZ55" s="121">
        <f>'SO-01 - Pavilon 2'!F33</f>
        <v>0</v>
      </c>
      <c r="BA55" s="121">
        <f>'SO-01 - Pavilon 2'!F34</f>
        <v>0</v>
      </c>
      <c r="BB55" s="121">
        <f>'SO-01 - Pavilon 2'!F35</f>
        <v>0</v>
      </c>
      <c r="BC55" s="121">
        <f>'SO-01 - Pavilon 2'!F36</f>
        <v>0</v>
      </c>
      <c r="BD55" s="123">
        <f>'SO-01 - Pavilon 2'!F37</f>
        <v>0</v>
      </c>
      <c r="BE55" s="7"/>
      <c r="BT55" s="124" t="s">
        <v>81</v>
      </c>
      <c r="BV55" s="124" t="s">
        <v>75</v>
      </c>
      <c r="BW55" s="124" t="s">
        <v>82</v>
      </c>
      <c r="BX55" s="124" t="s">
        <v>5</v>
      </c>
      <c r="CL55" s="124" t="s">
        <v>19</v>
      </c>
      <c r="CM55" s="124" t="s">
        <v>83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PxiuoHducZW1BBDsqBurxDdbVW6/kINlDGdyb0vdUA6uba9c120BZlMpjmervLYzIuj0INSRM1mEtbNoyah7lw==" hashValue="qNoJ3T1FbbDM1q0YJeeaPuyYyeJIKQI1JIUBL5uStkpOipkz02dAYahpv5v5jml75V3iYpaBr9sF+2BdIQS6Ag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SO-01 - Pavilon 2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" style="1" customWidth="1"/>
    <col min="8" max="8" width="11.5" style="1" customWidth="1"/>
    <col min="9" max="9" width="20.16016" style="125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5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21"/>
      <c r="AT3" s="18" t="s">
        <v>83</v>
      </c>
    </row>
    <row r="4" s="1" customFormat="1" ht="24.96" customHeight="1">
      <c r="B4" s="21"/>
      <c r="D4" s="129" t="s">
        <v>84</v>
      </c>
      <c r="I4" s="125"/>
      <c r="L4" s="21"/>
      <c r="M4" s="130" t="s">
        <v>10</v>
      </c>
      <c r="AT4" s="18" t="s">
        <v>4</v>
      </c>
    </row>
    <row r="5" s="1" customFormat="1" ht="6.96" customHeight="1">
      <c r="B5" s="21"/>
      <c r="I5" s="125"/>
      <c r="L5" s="21"/>
    </row>
    <row r="6" s="1" customFormat="1" ht="12" customHeight="1">
      <c r="B6" s="21"/>
      <c r="D6" s="131" t="s">
        <v>16</v>
      </c>
      <c r="I6" s="125"/>
      <c r="L6" s="21"/>
    </row>
    <row r="7" s="1" customFormat="1" ht="16.5" customHeight="1">
      <c r="B7" s="21"/>
      <c r="E7" s="132" t="str">
        <f>'Rekapitulace stavby'!K6</f>
        <v>Rekonstrukce střešního pláště pavilonu 2 Základní školy Běžecká 2055, 356 01 Sokolov</v>
      </c>
      <c r="F7" s="131"/>
      <c r="G7" s="131"/>
      <c r="H7" s="131"/>
      <c r="I7" s="125"/>
      <c r="L7" s="21"/>
    </row>
    <row r="8" s="2" customFormat="1" ht="12" customHeight="1">
      <c r="A8" s="39"/>
      <c r="B8" s="45"/>
      <c r="C8" s="39"/>
      <c r="D8" s="131" t="s">
        <v>85</v>
      </c>
      <c r="E8" s="39"/>
      <c r="F8" s="39"/>
      <c r="G8" s="39"/>
      <c r="H8" s="39"/>
      <c r="I8" s="133"/>
      <c r="J8" s="39"/>
      <c r="K8" s="39"/>
      <c r="L8" s="13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5" t="s">
        <v>86</v>
      </c>
      <c r="F9" s="39"/>
      <c r="G9" s="39"/>
      <c r="H9" s="39"/>
      <c r="I9" s="133"/>
      <c r="J9" s="39"/>
      <c r="K9" s="39"/>
      <c r="L9" s="13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3"/>
      <c r="J10" s="39"/>
      <c r="K10" s="39"/>
      <c r="L10" s="13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1" t="s">
        <v>18</v>
      </c>
      <c r="E11" s="39"/>
      <c r="F11" s="136" t="s">
        <v>19</v>
      </c>
      <c r="G11" s="39"/>
      <c r="H11" s="39"/>
      <c r="I11" s="137" t="s">
        <v>20</v>
      </c>
      <c r="J11" s="136" t="s">
        <v>19</v>
      </c>
      <c r="K11" s="39"/>
      <c r="L11" s="13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1" t="s">
        <v>21</v>
      </c>
      <c r="E12" s="39"/>
      <c r="F12" s="136" t="s">
        <v>22</v>
      </c>
      <c r="G12" s="39"/>
      <c r="H12" s="39"/>
      <c r="I12" s="137" t="s">
        <v>23</v>
      </c>
      <c r="J12" s="138" t="str">
        <f>'Rekapitulace stavby'!AN8</f>
        <v>21. 1. 2020</v>
      </c>
      <c r="K12" s="39"/>
      <c r="L12" s="13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3"/>
      <c r="J13" s="39"/>
      <c r="K13" s="39"/>
      <c r="L13" s="13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1" t="s">
        <v>25</v>
      </c>
      <c r="E14" s="39"/>
      <c r="F14" s="39"/>
      <c r="G14" s="39"/>
      <c r="H14" s="39"/>
      <c r="I14" s="137" t="s">
        <v>26</v>
      </c>
      <c r="J14" s="136" t="s">
        <v>27</v>
      </c>
      <c r="K14" s="39"/>
      <c r="L14" s="13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6" t="s">
        <v>28</v>
      </c>
      <c r="F15" s="39"/>
      <c r="G15" s="39"/>
      <c r="H15" s="39"/>
      <c r="I15" s="137" t="s">
        <v>29</v>
      </c>
      <c r="J15" s="136" t="s">
        <v>19</v>
      </c>
      <c r="K15" s="39"/>
      <c r="L15" s="13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3"/>
      <c r="J16" s="39"/>
      <c r="K16" s="39"/>
      <c r="L16" s="13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1" t="s">
        <v>30</v>
      </c>
      <c r="E17" s="39"/>
      <c r="F17" s="39"/>
      <c r="G17" s="39"/>
      <c r="H17" s="39"/>
      <c r="I17" s="137" t="s">
        <v>26</v>
      </c>
      <c r="J17" s="34" t="str">
        <f>'Rekapitulace stavby'!AN13</f>
        <v>Vyplň údaj</v>
      </c>
      <c r="K17" s="39"/>
      <c r="L17" s="13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6"/>
      <c r="G18" s="136"/>
      <c r="H18" s="136"/>
      <c r="I18" s="137" t="s">
        <v>29</v>
      </c>
      <c r="J18" s="34" t="str">
        <f>'Rekapitulace stavby'!AN14</f>
        <v>Vyplň údaj</v>
      </c>
      <c r="K18" s="39"/>
      <c r="L18" s="13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3"/>
      <c r="J19" s="39"/>
      <c r="K19" s="39"/>
      <c r="L19" s="13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1" t="s">
        <v>32</v>
      </c>
      <c r="E20" s="39"/>
      <c r="F20" s="39"/>
      <c r="G20" s="39"/>
      <c r="H20" s="39"/>
      <c r="I20" s="137" t="s">
        <v>26</v>
      </c>
      <c r="J20" s="136" t="s">
        <v>33</v>
      </c>
      <c r="K20" s="39"/>
      <c r="L20" s="13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6" t="s">
        <v>34</v>
      </c>
      <c r="F21" s="39"/>
      <c r="G21" s="39"/>
      <c r="H21" s="39"/>
      <c r="I21" s="137" t="s">
        <v>29</v>
      </c>
      <c r="J21" s="136" t="s">
        <v>19</v>
      </c>
      <c r="K21" s="39"/>
      <c r="L21" s="13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3"/>
      <c r="J22" s="39"/>
      <c r="K22" s="39"/>
      <c r="L22" s="13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1" t="s">
        <v>36</v>
      </c>
      <c r="E23" s="39"/>
      <c r="F23" s="39"/>
      <c r="G23" s="39"/>
      <c r="H23" s="39"/>
      <c r="I23" s="137" t="s">
        <v>26</v>
      </c>
      <c r="J23" s="136" t="s">
        <v>33</v>
      </c>
      <c r="K23" s="39"/>
      <c r="L23" s="13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6" t="s">
        <v>34</v>
      </c>
      <c r="F24" s="39"/>
      <c r="G24" s="39"/>
      <c r="H24" s="39"/>
      <c r="I24" s="137" t="s">
        <v>29</v>
      </c>
      <c r="J24" s="136" t="s">
        <v>19</v>
      </c>
      <c r="K24" s="39"/>
      <c r="L24" s="13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3"/>
      <c r="J25" s="39"/>
      <c r="K25" s="39"/>
      <c r="L25" s="13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1" t="s">
        <v>37</v>
      </c>
      <c r="E26" s="39"/>
      <c r="F26" s="39"/>
      <c r="G26" s="39"/>
      <c r="H26" s="39"/>
      <c r="I26" s="133"/>
      <c r="J26" s="39"/>
      <c r="K26" s="39"/>
      <c r="L26" s="13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47.25" customHeight="1">
      <c r="A27" s="139"/>
      <c r="B27" s="140"/>
      <c r="C27" s="139"/>
      <c r="D27" s="139"/>
      <c r="E27" s="141" t="s">
        <v>38</v>
      </c>
      <c r="F27" s="141"/>
      <c r="G27" s="141"/>
      <c r="H27" s="141"/>
      <c r="I27" s="142"/>
      <c r="J27" s="139"/>
      <c r="K27" s="139"/>
      <c r="L27" s="143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3"/>
      <c r="J28" s="39"/>
      <c r="K28" s="39"/>
      <c r="L28" s="13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4"/>
      <c r="E29" s="144"/>
      <c r="F29" s="144"/>
      <c r="G29" s="144"/>
      <c r="H29" s="144"/>
      <c r="I29" s="145"/>
      <c r="J29" s="144"/>
      <c r="K29" s="144"/>
      <c r="L29" s="13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39</v>
      </c>
      <c r="E30" s="39"/>
      <c r="F30" s="39"/>
      <c r="G30" s="39"/>
      <c r="H30" s="39"/>
      <c r="I30" s="133"/>
      <c r="J30" s="147">
        <f>ROUND(J98, 2)</f>
        <v>0</v>
      </c>
      <c r="K30" s="39"/>
      <c r="L30" s="13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4"/>
      <c r="E31" s="144"/>
      <c r="F31" s="144"/>
      <c r="G31" s="144"/>
      <c r="H31" s="144"/>
      <c r="I31" s="145"/>
      <c r="J31" s="144"/>
      <c r="K31" s="144"/>
      <c r="L31" s="13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41</v>
      </c>
      <c r="G32" s="39"/>
      <c r="H32" s="39"/>
      <c r="I32" s="149" t="s">
        <v>40</v>
      </c>
      <c r="J32" s="148" t="s">
        <v>42</v>
      </c>
      <c r="K32" s="39"/>
      <c r="L32" s="13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0" t="s">
        <v>43</v>
      </c>
      <c r="E33" s="131" t="s">
        <v>44</v>
      </c>
      <c r="F33" s="151">
        <f>ROUND((SUM(BE98:BE571)),  2)</f>
        <v>0</v>
      </c>
      <c r="G33" s="39"/>
      <c r="H33" s="39"/>
      <c r="I33" s="152">
        <v>0.20999999999999999</v>
      </c>
      <c r="J33" s="151">
        <f>ROUND(((SUM(BE98:BE571))*I33),  2)</f>
        <v>0</v>
      </c>
      <c r="K33" s="39"/>
      <c r="L33" s="13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1" t="s">
        <v>45</v>
      </c>
      <c r="F34" s="151">
        <f>ROUND((SUM(BF98:BF571)),  2)</f>
        <v>0</v>
      </c>
      <c r="G34" s="39"/>
      <c r="H34" s="39"/>
      <c r="I34" s="152">
        <v>0.14999999999999999</v>
      </c>
      <c r="J34" s="151">
        <f>ROUND(((SUM(BF98:BF571))*I34),  2)</f>
        <v>0</v>
      </c>
      <c r="K34" s="39"/>
      <c r="L34" s="13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1" t="s">
        <v>46</v>
      </c>
      <c r="F35" s="151">
        <f>ROUND((SUM(BG98:BG571)),  2)</f>
        <v>0</v>
      </c>
      <c r="G35" s="39"/>
      <c r="H35" s="39"/>
      <c r="I35" s="152">
        <v>0.20999999999999999</v>
      </c>
      <c r="J35" s="151">
        <f>0</f>
        <v>0</v>
      </c>
      <c r="K35" s="39"/>
      <c r="L35" s="13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1" t="s">
        <v>47</v>
      </c>
      <c r="F36" s="151">
        <f>ROUND((SUM(BH98:BH571)),  2)</f>
        <v>0</v>
      </c>
      <c r="G36" s="39"/>
      <c r="H36" s="39"/>
      <c r="I36" s="152">
        <v>0.14999999999999999</v>
      </c>
      <c r="J36" s="151">
        <f>0</f>
        <v>0</v>
      </c>
      <c r="K36" s="39"/>
      <c r="L36" s="13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1" t="s">
        <v>48</v>
      </c>
      <c r="F37" s="151">
        <f>ROUND((SUM(BI98:BI571)),  2)</f>
        <v>0</v>
      </c>
      <c r="G37" s="39"/>
      <c r="H37" s="39"/>
      <c r="I37" s="152">
        <v>0</v>
      </c>
      <c r="J37" s="151">
        <f>0</f>
        <v>0</v>
      </c>
      <c r="K37" s="39"/>
      <c r="L37" s="13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3"/>
      <c r="J38" s="39"/>
      <c r="K38" s="39"/>
      <c r="L38" s="13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3"/>
      <c r="D39" s="154" t="s">
        <v>49</v>
      </c>
      <c r="E39" s="155"/>
      <c r="F39" s="155"/>
      <c r="G39" s="156" t="s">
        <v>50</v>
      </c>
      <c r="H39" s="157" t="s">
        <v>51</v>
      </c>
      <c r="I39" s="158"/>
      <c r="J39" s="159">
        <f>SUM(J30:J37)</f>
        <v>0</v>
      </c>
      <c r="K39" s="160"/>
      <c r="L39" s="13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1"/>
      <c r="C40" s="162"/>
      <c r="D40" s="162"/>
      <c r="E40" s="162"/>
      <c r="F40" s="162"/>
      <c r="G40" s="162"/>
      <c r="H40" s="162"/>
      <c r="I40" s="163"/>
      <c r="J40" s="162"/>
      <c r="K40" s="162"/>
      <c r="L40" s="13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4"/>
      <c r="C44" s="165"/>
      <c r="D44" s="165"/>
      <c r="E44" s="165"/>
      <c r="F44" s="165"/>
      <c r="G44" s="165"/>
      <c r="H44" s="165"/>
      <c r="I44" s="166"/>
      <c r="J44" s="165"/>
      <c r="K44" s="165"/>
      <c r="L44" s="13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87</v>
      </c>
      <c r="D45" s="41"/>
      <c r="E45" s="41"/>
      <c r="F45" s="41"/>
      <c r="G45" s="41"/>
      <c r="H45" s="41"/>
      <c r="I45" s="133"/>
      <c r="J45" s="41"/>
      <c r="K45" s="41"/>
      <c r="L45" s="134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3"/>
      <c r="J46" s="41"/>
      <c r="K46" s="41"/>
      <c r="L46" s="134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3"/>
      <c r="J47" s="41"/>
      <c r="K47" s="41"/>
      <c r="L47" s="134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7" t="str">
        <f>E7</f>
        <v>Rekonstrukce střešního pláště pavilonu 2 Základní školy Běžecká 2055, 356 01 Sokolov</v>
      </c>
      <c r="F48" s="33"/>
      <c r="G48" s="33"/>
      <c r="H48" s="33"/>
      <c r="I48" s="133"/>
      <c r="J48" s="41"/>
      <c r="K48" s="41"/>
      <c r="L48" s="134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85</v>
      </c>
      <c r="D49" s="41"/>
      <c r="E49" s="41"/>
      <c r="F49" s="41"/>
      <c r="G49" s="41"/>
      <c r="H49" s="41"/>
      <c r="I49" s="133"/>
      <c r="J49" s="41"/>
      <c r="K49" s="41"/>
      <c r="L49" s="134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SO-01 - Pavilon 2</v>
      </c>
      <c r="F50" s="41"/>
      <c r="G50" s="41"/>
      <c r="H50" s="41"/>
      <c r="I50" s="133"/>
      <c r="J50" s="41"/>
      <c r="K50" s="41"/>
      <c r="L50" s="134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3"/>
      <c r="J51" s="41"/>
      <c r="K51" s="41"/>
      <c r="L51" s="134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Běžecká 2055</v>
      </c>
      <c r="G52" s="41"/>
      <c r="H52" s="41"/>
      <c r="I52" s="137" t="s">
        <v>23</v>
      </c>
      <c r="J52" s="73" t="str">
        <f>IF(J12="","",J12)</f>
        <v>21. 1. 2020</v>
      </c>
      <c r="K52" s="41"/>
      <c r="L52" s="134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3"/>
      <c r="J53" s="41"/>
      <c r="K53" s="41"/>
      <c r="L53" s="134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25.65" customHeight="1">
      <c r="A54" s="39"/>
      <c r="B54" s="40"/>
      <c r="C54" s="33" t="s">
        <v>25</v>
      </c>
      <c r="D54" s="41"/>
      <c r="E54" s="41"/>
      <c r="F54" s="28" t="str">
        <f>E15</f>
        <v>Město Sokolov</v>
      </c>
      <c r="G54" s="41"/>
      <c r="H54" s="41"/>
      <c r="I54" s="137" t="s">
        <v>32</v>
      </c>
      <c r="J54" s="37" t="str">
        <f>E21</f>
        <v>DEKPROJEKT s.r.o.</v>
      </c>
      <c r="K54" s="41"/>
      <c r="L54" s="134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37" t="s">
        <v>36</v>
      </c>
      <c r="J55" s="37" t="str">
        <f>E24</f>
        <v>DEKPROJEKT s.r.o.</v>
      </c>
      <c r="K55" s="41"/>
      <c r="L55" s="134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3"/>
      <c r="J56" s="41"/>
      <c r="K56" s="41"/>
      <c r="L56" s="134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8" t="s">
        <v>88</v>
      </c>
      <c r="D57" s="169"/>
      <c r="E57" s="169"/>
      <c r="F57" s="169"/>
      <c r="G57" s="169"/>
      <c r="H57" s="169"/>
      <c r="I57" s="170"/>
      <c r="J57" s="171" t="s">
        <v>89</v>
      </c>
      <c r="K57" s="169"/>
      <c r="L57" s="134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3"/>
      <c r="J58" s="41"/>
      <c r="K58" s="41"/>
      <c r="L58" s="134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2" t="s">
        <v>71</v>
      </c>
      <c r="D59" s="41"/>
      <c r="E59" s="41"/>
      <c r="F59" s="41"/>
      <c r="G59" s="41"/>
      <c r="H59" s="41"/>
      <c r="I59" s="133"/>
      <c r="J59" s="103">
        <f>J98</f>
        <v>0</v>
      </c>
      <c r="K59" s="41"/>
      <c r="L59" s="134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90</v>
      </c>
    </row>
    <row r="60" s="9" customFormat="1" ht="24.96" customHeight="1">
      <c r="A60" s="9"/>
      <c r="B60" s="173"/>
      <c r="C60" s="174"/>
      <c r="D60" s="175" t="s">
        <v>91</v>
      </c>
      <c r="E60" s="176"/>
      <c r="F60" s="176"/>
      <c r="G60" s="176"/>
      <c r="H60" s="176"/>
      <c r="I60" s="177"/>
      <c r="J60" s="178">
        <f>J99</f>
        <v>0</v>
      </c>
      <c r="K60" s="174"/>
      <c r="L60" s="17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0"/>
      <c r="C61" s="181"/>
      <c r="D61" s="182" t="s">
        <v>92</v>
      </c>
      <c r="E61" s="183"/>
      <c r="F61" s="183"/>
      <c r="G61" s="183"/>
      <c r="H61" s="183"/>
      <c r="I61" s="184"/>
      <c r="J61" s="185">
        <f>J100</f>
        <v>0</v>
      </c>
      <c r="K61" s="181"/>
      <c r="L61" s="18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0"/>
      <c r="C62" s="181"/>
      <c r="D62" s="182" t="s">
        <v>93</v>
      </c>
      <c r="E62" s="183"/>
      <c r="F62" s="183"/>
      <c r="G62" s="183"/>
      <c r="H62" s="183"/>
      <c r="I62" s="184"/>
      <c r="J62" s="185">
        <f>J104</f>
        <v>0</v>
      </c>
      <c r="K62" s="181"/>
      <c r="L62" s="18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0"/>
      <c r="C63" s="181"/>
      <c r="D63" s="182" t="s">
        <v>94</v>
      </c>
      <c r="E63" s="183"/>
      <c r="F63" s="183"/>
      <c r="G63" s="183"/>
      <c r="H63" s="183"/>
      <c r="I63" s="184"/>
      <c r="J63" s="185">
        <f>J155</f>
        <v>0</v>
      </c>
      <c r="K63" s="181"/>
      <c r="L63" s="18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0"/>
      <c r="C64" s="181"/>
      <c r="D64" s="182" t="s">
        <v>95</v>
      </c>
      <c r="E64" s="183"/>
      <c r="F64" s="183"/>
      <c r="G64" s="183"/>
      <c r="H64" s="183"/>
      <c r="I64" s="184"/>
      <c r="J64" s="185">
        <f>J170</f>
        <v>0</v>
      </c>
      <c r="K64" s="181"/>
      <c r="L64" s="18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0"/>
      <c r="C65" s="181"/>
      <c r="D65" s="182" t="s">
        <v>96</v>
      </c>
      <c r="E65" s="183"/>
      <c r="F65" s="183"/>
      <c r="G65" s="183"/>
      <c r="H65" s="183"/>
      <c r="I65" s="184"/>
      <c r="J65" s="185">
        <f>J177</f>
        <v>0</v>
      </c>
      <c r="K65" s="181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3"/>
      <c r="C66" s="174"/>
      <c r="D66" s="175" t="s">
        <v>97</v>
      </c>
      <c r="E66" s="176"/>
      <c r="F66" s="176"/>
      <c r="G66" s="176"/>
      <c r="H66" s="176"/>
      <c r="I66" s="177"/>
      <c r="J66" s="178">
        <f>J179</f>
        <v>0</v>
      </c>
      <c r="K66" s="174"/>
      <c r="L66" s="17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80"/>
      <c r="C67" s="181"/>
      <c r="D67" s="182" t="s">
        <v>98</v>
      </c>
      <c r="E67" s="183"/>
      <c r="F67" s="183"/>
      <c r="G67" s="183"/>
      <c r="H67" s="183"/>
      <c r="I67" s="184"/>
      <c r="J67" s="185">
        <f>J180</f>
        <v>0</v>
      </c>
      <c r="K67" s="181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0"/>
      <c r="C68" s="181"/>
      <c r="D68" s="182" t="s">
        <v>99</v>
      </c>
      <c r="E68" s="183"/>
      <c r="F68" s="183"/>
      <c r="G68" s="183"/>
      <c r="H68" s="183"/>
      <c r="I68" s="184"/>
      <c r="J68" s="185">
        <f>J374</f>
        <v>0</v>
      </c>
      <c r="K68" s="181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0"/>
      <c r="C69" s="181"/>
      <c r="D69" s="182" t="s">
        <v>100</v>
      </c>
      <c r="E69" s="183"/>
      <c r="F69" s="183"/>
      <c r="G69" s="183"/>
      <c r="H69" s="183"/>
      <c r="I69" s="184"/>
      <c r="J69" s="185">
        <f>J453</f>
        <v>0</v>
      </c>
      <c r="K69" s="181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0"/>
      <c r="C70" s="181"/>
      <c r="D70" s="182" t="s">
        <v>101</v>
      </c>
      <c r="E70" s="183"/>
      <c r="F70" s="183"/>
      <c r="G70" s="183"/>
      <c r="H70" s="183"/>
      <c r="I70" s="184"/>
      <c r="J70" s="185">
        <f>J458</f>
        <v>0</v>
      </c>
      <c r="K70" s="181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0"/>
      <c r="C71" s="181"/>
      <c r="D71" s="182" t="s">
        <v>102</v>
      </c>
      <c r="E71" s="183"/>
      <c r="F71" s="183"/>
      <c r="G71" s="183"/>
      <c r="H71" s="183"/>
      <c r="I71" s="184"/>
      <c r="J71" s="185">
        <f>J476</f>
        <v>0</v>
      </c>
      <c r="K71" s="181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0"/>
      <c r="C72" s="181"/>
      <c r="D72" s="182" t="s">
        <v>103</v>
      </c>
      <c r="E72" s="183"/>
      <c r="F72" s="183"/>
      <c r="G72" s="183"/>
      <c r="H72" s="183"/>
      <c r="I72" s="184"/>
      <c r="J72" s="185">
        <f>J482</f>
        <v>0</v>
      </c>
      <c r="K72" s="181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0"/>
      <c r="C73" s="181"/>
      <c r="D73" s="182" t="s">
        <v>104</v>
      </c>
      <c r="E73" s="183"/>
      <c r="F73" s="183"/>
      <c r="G73" s="183"/>
      <c r="H73" s="183"/>
      <c r="I73" s="184"/>
      <c r="J73" s="185">
        <f>J490</f>
        <v>0</v>
      </c>
      <c r="K73" s="181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0"/>
      <c r="C74" s="181"/>
      <c r="D74" s="182" t="s">
        <v>105</v>
      </c>
      <c r="E74" s="183"/>
      <c r="F74" s="183"/>
      <c r="G74" s="183"/>
      <c r="H74" s="183"/>
      <c r="I74" s="184"/>
      <c r="J74" s="185">
        <f>J522</f>
        <v>0</v>
      </c>
      <c r="K74" s="181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0"/>
      <c r="C75" s="181"/>
      <c r="D75" s="182" t="s">
        <v>106</v>
      </c>
      <c r="E75" s="183"/>
      <c r="F75" s="183"/>
      <c r="G75" s="183"/>
      <c r="H75" s="183"/>
      <c r="I75" s="184"/>
      <c r="J75" s="185">
        <f>J559</f>
        <v>0</v>
      </c>
      <c r="K75" s="181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9" customFormat="1" ht="24.96" customHeight="1">
      <c r="A76" s="9"/>
      <c r="B76" s="173"/>
      <c r="C76" s="174"/>
      <c r="D76" s="175" t="s">
        <v>107</v>
      </c>
      <c r="E76" s="176"/>
      <c r="F76" s="176"/>
      <c r="G76" s="176"/>
      <c r="H76" s="176"/>
      <c r="I76" s="177"/>
      <c r="J76" s="178">
        <f>J565</f>
        <v>0</v>
      </c>
      <c r="K76" s="174"/>
      <c r="L76" s="17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</row>
    <row r="77" s="10" customFormat="1" ht="19.92" customHeight="1">
      <c r="A77" s="10"/>
      <c r="B77" s="180"/>
      <c r="C77" s="181"/>
      <c r="D77" s="182" t="s">
        <v>108</v>
      </c>
      <c r="E77" s="183"/>
      <c r="F77" s="183"/>
      <c r="G77" s="183"/>
      <c r="H77" s="183"/>
      <c r="I77" s="184"/>
      <c r="J77" s="185">
        <f>J566</f>
        <v>0</v>
      </c>
      <c r="K77" s="181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0"/>
      <c r="C78" s="181"/>
      <c r="D78" s="182" t="s">
        <v>109</v>
      </c>
      <c r="E78" s="183"/>
      <c r="F78" s="183"/>
      <c r="G78" s="183"/>
      <c r="H78" s="183"/>
      <c r="I78" s="184"/>
      <c r="J78" s="185">
        <f>J570</f>
        <v>0</v>
      </c>
      <c r="K78" s="181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39"/>
      <c r="B79" s="40"/>
      <c r="C79" s="41"/>
      <c r="D79" s="41"/>
      <c r="E79" s="41"/>
      <c r="F79" s="41"/>
      <c r="G79" s="41"/>
      <c r="H79" s="41"/>
      <c r="I79" s="133"/>
      <c r="J79" s="41"/>
      <c r="K79" s="41"/>
      <c r="L79" s="134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60"/>
      <c r="C80" s="61"/>
      <c r="D80" s="61"/>
      <c r="E80" s="61"/>
      <c r="F80" s="61"/>
      <c r="G80" s="61"/>
      <c r="H80" s="61"/>
      <c r="I80" s="163"/>
      <c r="J80" s="61"/>
      <c r="K80" s="61"/>
      <c r="L80" s="134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4" s="2" customFormat="1" ht="6.96" customHeight="1">
      <c r="A84" s="39"/>
      <c r="B84" s="62"/>
      <c r="C84" s="63"/>
      <c r="D84" s="63"/>
      <c r="E84" s="63"/>
      <c r="F84" s="63"/>
      <c r="G84" s="63"/>
      <c r="H84" s="63"/>
      <c r="I84" s="166"/>
      <c r="J84" s="63"/>
      <c r="K84" s="63"/>
      <c r="L84" s="13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4.96" customHeight="1">
      <c r="A85" s="39"/>
      <c r="B85" s="40"/>
      <c r="C85" s="24" t="s">
        <v>110</v>
      </c>
      <c r="D85" s="41"/>
      <c r="E85" s="41"/>
      <c r="F85" s="41"/>
      <c r="G85" s="41"/>
      <c r="H85" s="41"/>
      <c r="I85" s="133"/>
      <c r="J85" s="41"/>
      <c r="K85" s="41"/>
      <c r="L85" s="13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133"/>
      <c r="J86" s="41"/>
      <c r="K86" s="41"/>
      <c r="L86" s="13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16</v>
      </c>
      <c r="D87" s="41"/>
      <c r="E87" s="41"/>
      <c r="F87" s="41"/>
      <c r="G87" s="41"/>
      <c r="H87" s="41"/>
      <c r="I87" s="133"/>
      <c r="J87" s="41"/>
      <c r="K87" s="41"/>
      <c r="L87" s="13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167" t="str">
        <f>E7</f>
        <v>Rekonstrukce střešního pláště pavilonu 2 Základní školy Běžecká 2055, 356 01 Sokolov</v>
      </c>
      <c r="F88" s="33"/>
      <c r="G88" s="33"/>
      <c r="H88" s="33"/>
      <c r="I88" s="133"/>
      <c r="J88" s="41"/>
      <c r="K88" s="41"/>
      <c r="L88" s="13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85</v>
      </c>
      <c r="D89" s="41"/>
      <c r="E89" s="41"/>
      <c r="F89" s="41"/>
      <c r="G89" s="41"/>
      <c r="H89" s="41"/>
      <c r="I89" s="133"/>
      <c r="J89" s="41"/>
      <c r="K89" s="41"/>
      <c r="L89" s="13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6.5" customHeight="1">
      <c r="A90" s="39"/>
      <c r="B90" s="40"/>
      <c r="C90" s="41"/>
      <c r="D90" s="41"/>
      <c r="E90" s="70" t="str">
        <f>E9</f>
        <v>SO-01 - Pavilon 2</v>
      </c>
      <c r="F90" s="41"/>
      <c r="G90" s="41"/>
      <c r="H90" s="41"/>
      <c r="I90" s="133"/>
      <c r="J90" s="41"/>
      <c r="K90" s="41"/>
      <c r="L90" s="13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3"/>
      <c r="J91" s="41"/>
      <c r="K91" s="41"/>
      <c r="L91" s="13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21</v>
      </c>
      <c r="D92" s="41"/>
      <c r="E92" s="41"/>
      <c r="F92" s="28" t="str">
        <f>F12</f>
        <v>Běžecká 2055</v>
      </c>
      <c r="G92" s="41"/>
      <c r="H92" s="41"/>
      <c r="I92" s="137" t="s">
        <v>23</v>
      </c>
      <c r="J92" s="73" t="str">
        <f>IF(J12="","",J12)</f>
        <v>21. 1. 2020</v>
      </c>
      <c r="K92" s="41"/>
      <c r="L92" s="13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6.96" customHeight="1">
      <c r="A93" s="39"/>
      <c r="B93" s="40"/>
      <c r="C93" s="41"/>
      <c r="D93" s="41"/>
      <c r="E93" s="41"/>
      <c r="F93" s="41"/>
      <c r="G93" s="41"/>
      <c r="H93" s="41"/>
      <c r="I93" s="133"/>
      <c r="J93" s="41"/>
      <c r="K93" s="41"/>
      <c r="L93" s="13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5.65" customHeight="1">
      <c r="A94" s="39"/>
      <c r="B94" s="40"/>
      <c r="C94" s="33" t="s">
        <v>25</v>
      </c>
      <c r="D94" s="41"/>
      <c r="E94" s="41"/>
      <c r="F94" s="28" t="str">
        <f>E15</f>
        <v>Město Sokolov</v>
      </c>
      <c r="G94" s="41"/>
      <c r="H94" s="41"/>
      <c r="I94" s="137" t="s">
        <v>32</v>
      </c>
      <c r="J94" s="37" t="str">
        <f>E21</f>
        <v>DEKPROJEKT s.r.o.</v>
      </c>
      <c r="K94" s="41"/>
      <c r="L94" s="13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25.65" customHeight="1">
      <c r="A95" s="39"/>
      <c r="B95" s="40"/>
      <c r="C95" s="33" t="s">
        <v>30</v>
      </c>
      <c r="D95" s="41"/>
      <c r="E95" s="41"/>
      <c r="F95" s="28" t="str">
        <f>IF(E18="","",E18)</f>
        <v>Vyplň údaj</v>
      </c>
      <c r="G95" s="41"/>
      <c r="H95" s="41"/>
      <c r="I95" s="137" t="s">
        <v>36</v>
      </c>
      <c r="J95" s="37" t="str">
        <f>E24</f>
        <v>DEKPROJEKT s.r.o.</v>
      </c>
      <c r="K95" s="41"/>
      <c r="L95" s="13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0.32" customHeight="1">
      <c r="A96" s="39"/>
      <c r="B96" s="40"/>
      <c r="C96" s="41"/>
      <c r="D96" s="41"/>
      <c r="E96" s="41"/>
      <c r="F96" s="41"/>
      <c r="G96" s="41"/>
      <c r="H96" s="41"/>
      <c r="I96" s="133"/>
      <c r="J96" s="41"/>
      <c r="K96" s="41"/>
      <c r="L96" s="13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11" customFormat="1" ht="29.28" customHeight="1">
      <c r="A97" s="187"/>
      <c r="B97" s="188"/>
      <c r="C97" s="189" t="s">
        <v>111</v>
      </c>
      <c r="D97" s="190" t="s">
        <v>58</v>
      </c>
      <c r="E97" s="190" t="s">
        <v>54</v>
      </c>
      <c r="F97" s="190" t="s">
        <v>55</v>
      </c>
      <c r="G97" s="190" t="s">
        <v>112</v>
      </c>
      <c r="H97" s="190" t="s">
        <v>113</v>
      </c>
      <c r="I97" s="191" t="s">
        <v>114</v>
      </c>
      <c r="J97" s="190" t="s">
        <v>89</v>
      </c>
      <c r="K97" s="192" t="s">
        <v>115</v>
      </c>
      <c r="L97" s="193"/>
      <c r="M97" s="93" t="s">
        <v>19</v>
      </c>
      <c r="N97" s="94" t="s">
        <v>43</v>
      </c>
      <c r="O97" s="94" t="s">
        <v>116</v>
      </c>
      <c r="P97" s="94" t="s">
        <v>117</v>
      </c>
      <c r="Q97" s="94" t="s">
        <v>118</v>
      </c>
      <c r="R97" s="94" t="s">
        <v>119</v>
      </c>
      <c r="S97" s="94" t="s">
        <v>120</v>
      </c>
      <c r="T97" s="95" t="s">
        <v>121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39"/>
      <c r="B98" s="40"/>
      <c r="C98" s="100" t="s">
        <v>122</v>
      </c>
      <c r="D98" s="41"/>
      <c r="E98" s="41"/>
      <c r="F98" s="41"/>
      <c r="G98" s="41"/>
      <c r="H98" s="41"/>
      <c r="I98" s="133"/>
      <c r="J98" s="194">
        <f>BK98</f>
        <v>0</v>
      </c>
      <c r="K98" s="41"/>
      <c r="L98" s="45"/>
      <c r="M98" s="96"/>
      <c r="N98" s="195"/>
      <c r="O98" s="97"/>
      <c r="P98" s="196">
        <f>P99+P179+P565</f>
        <v>0</v>
      </c>
      <c r="Q98" s="97"/>
      <c r="R98" s="196">
        <f>R99+R179+R565</f>
        <v>223.51741359000002</v>
      </c>
      <c r="S98" s="97"/>
      <c r="T98" s="197">
        <f>T99+T179+T565</f>
        <v>146.46452399999998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72</v>
      </c>
      <c r="AU98" s="18" t="s">
        <v>90</v>
      </c>
      <c r="BK98" s="198">
        <f>BK99+BK179+BK565</f>
        <v>0</v>
      </c>
    </row>
    <row r="99" s="12" customFormat="1" ht="25.92" customHeight="1">
      <c r="A99" s="12"/>
      <c r="B99" s="199"/>
      <c r="C99" s="200"/>
      <c r="D99" s="201" t="s">
        <v>72</v>
      </c>
      <c r="E99" s="202" t="s">
        <v>123</v>
      </c>
      <c r="F99" s="202" t="s">
        <v>124</v>
      </c>
      <c r="G99" s="200"/>
      <c r="H99" s="200"/>
      <c r="I99" s="203"/>
      <c r="J99" s="204">
        <f>BK99</f>
        <v>0</v>
      </c>
      <c r="K99" s="200"/>
      <c r="L99" s="205"/>
      <c r="M99" s="206"/>
      <c r="N99" s="207"/>
      <c r="O99" s="207"/>
      <c r="P99" s="208">
        <f>P100+P104+P155+P170+P177</f>
        <v>0</v>
      </c>
      <c r="Q99" s="207"/>
      <c r="R99" s="208">
        <f>R100+R104+R155+R170+R177</f>
        <v>31.072370030000002</v>
      </c>
      <c r="S99" s="207"/>
      <c r="T99" s="209">
        <f>T100+T104+T155+T170+T177</f>
        <v>60.577599999999997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81</v>
      </c>
      <c r="AT99" s="211" t="s">
        <v>72</v>
      </c>
      <c r="AU99" s="211" t="s">
        <v>73</v>
      </c>
      <c r="AY99" s="210" t="s">
        <v>125</v>
      </c>
      <c r="BK99" s="212">
        <f>BK100+BK104+BK155+BK170+BK177</f>
        <v>0</v>
      </c>
    </row>
    <row r="100" s="12" customFormat="1" ht="22.8" customHeight="1">
      <c r="A100" s="12"/>
      <c r="B100" s="199"/>
      <c r="C100" s="200"/>
      <c r="D100" s="201" t="s">
        <v>72</v>
      </c>
      <c r="E100" s="213" t="s">
        <v>126</v>
      </c>
      <c r="F100" s="213" t="s">
        <v>127</v>
      </c>
      <c r="G100" s="200"/>
      <c r="H100" s="200"/>
      <c r="I100" s="203"/>
      <c r="J100" s="214">
        <f>BK100</f>
        <v>0</v>
      </c>
      <c r="K100" s="200"/>
      <c r="L100" s="205"/>
      <c r="M100" s="206"/>
      <c r="N100" s="207"/>
      <c r="O100" s="207"/>
      <c r="P100" s="208">
        <f>SUM(P101:P103)</f>
        <v>0</v>
      </c>
      <c r="Q100" s="207"/>
      <c r="R100" s="208">
        <f>SUM(R101:R103)</f>
        <v>8.9158134999999987</v>
      </c>
      <c r="S100" s="207"/>
      <c r="T100" s="209">
        <f>SUM(T101:T103)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10" t="s">
        <v>81</v>
      </c>
      <c r="AT100" s="211" t="s">
        <v>72</v>
      </c>
      <c r="AU100" s="211" t="s">
        <v>81</v>
      </c>
      <c r="AY100" s="210" t="s">
        <v>125</v>
      </c>
      <c r="BK100" s="212">
        <f>SUM(BK101:BK103)</f>
        <v>0</v>
      </c>
    </row>
    <row r="101" s="2" customFormat="1" ht="21.75" customHeight="1">
      <c r="A101" s="39"/>
      <c r="B101" s="40"/>
      <c r="C101" s="215" t="s">
        <v>81</v>
      </c>
      <c r="D101" s="215" t="s">
        <v>128</v>
      </c>
      <c r="E101" s="216" t="s">
        <v>129</v>
      </c>
      <c r="F101" s="217" t="s">
        <v>130</v>
      </c>
      <c r="G101" s="218" t="s">
        <v>131</v>
      </c>
      <c r="H101" s="219">
        <v>23.649999999999999</v>
      </c>
      <c r="I101" s="220"/>
      <c r="J101" s="221">
        <f>ROUND(I101*H101,2)</f>
        <v>0</v>
      </c>
      <c r="K101" s="217" t="s">
        <v>132</v>
      </c>
      <c r="L101" s="45"/>
      <c r="M101" s="222" t="s">
        <v>19</v>
      </c>
      <c r="N101" s="223" t="s">
        <v>44</v>
      </c>
      <c r="O101" s="85"/>
      <c r="P101" s="224">
        <f>O101*H101</f>
        <v>0</v>
      </c>
      <c r="Q101" s="224">
        <v>0.37698999999999999</v>
      </c>
      <c r="R101" s="224">
        <f>Q101*H101</f>
        <v>8.9158134999999987</v>
      </c>
      <c r="S101" s="224">
        <v>0</v>
      </c>
      <c r="T101" s="22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26" t="s">
        <v>133</v>
      </c>
      <c r="AT101" s="226" t="s">
        <v>128</v>
      </c>
      <c r="AU101" s="226" t="s">
        <v>83</v>
      </c>
      <c r="AY101" s="18" t="s">
        <v>125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18" t="s">
        <v>81</v>
      </c>
      <c r="BK101" s="227">
        <f>ROUND(I101*H101,2)</f>
        <v>0</v>
      </c>
      <c r="BL101" s="18" t="s">
        <v>133</v>
      </c>
      <c r="BM101" s="226" t="s">
        <v>134</v>
      </c>
    </row>
    <row r="102" s="13" customFormat="1">
      <c r="A102" s="13"/>
      <c r="B102" s="228"/>
      <c r="C102" s="229"/>
      <c r="D102" s="230" t="s">
        <v>135</v>
      </c>
      <c r="E102" s="231" t="s">
        <v>19</v>
      </c>
      <c r="F102" s="232" t="s">
        <v>136</v>
      </c>
      <c r="G102" s="229"/>
      <c r="H102" s="231" t="s">
        <v>19</v>
      </c>
      <c r="I102" s="233"/>
      <c r="J102" s="229"/>
      <c r="K102" s="229"/>
      <c r="L102" s="234"/>
      <c r="M102" s="235"/>
      <c r="N102" s="236"/>
      <c r="O102" s="236"/>
      <c r="P102" s="236"/>
      <c r="Q102" s="236"/>
      <c r="R102" s="236"/>
      <c r="S102" s="236"/>
      <c r="T102" s="237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8" t="s">
        <v>135</v>
      </c>
      <c r="AU102" s="238" t="s">
        <v>83</v>
      </c>
      <c r="AV102" s="13" t="s">
        <v>81</v>
      </c>
      <c r="AW102" s="13" t="s">
        <v>35</v>
      </c>
      <c r="AX102" s="13" t="s">
        <v>73</v>
      </c>
      <c r="AY102" s="238" t="s">
        <v>125</v>
      </c>
    </row>
    <row r="103" s="14" customFormat="1">
      <c r="A103" s="14"/>
      <c r="B103" s="239"/>
      <c r="C103" s="240"/>
      <c r="D103" s="230" t="s">
        <v>135</v>
      </c>
      <c r="E103" s="241" t="s">
        <v>19</v>
      </c>
      <c r="F103" s="242" t="s">
        <v>137</v>
      </c>
      <c r="G103" s="240"/>
      <c r="H103" s="243">
        <v>23.649999999999999</v>
      </c>
      <c r="I103" s="244"/>
      <c r="J103" s="240"/>
      <c r="K103" s="240"/>
      <c r="L103" s="245"/>
      <c r="M103" s="246"/>
      <c r="N103" s="247"/>
      <c r="O103" s="247"/>
      <c r="P103" s="247"/>
      <c r="Q103" s="247"/>
      <c r="R103" s="247"/>
      <c r="S103" s="247"/>
      <c r="T103" s="248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9" t="s">
        <v>135</v>
      </c>
      <c r="AU103" s="249" t="s">
        <v>83</v>
      </c>
      <c r="AV103" s="14" t="s">
        <v>83</v>
      </c>
      <c r="AW103" s="14" t="s">
        <v>35</v>
      </c>
      <c r="AX103" s="14" t="s">
        <v>81</v>
      </c>
      <c r="AY103" s="249" t="s">
        <v>125</v>
      </c>
    </row>
    <row r="104" s="12" customFormat="1" ht="22.8" customHeight="1">
      <c r="A104" s="12"/>
      <c r="B104" s="199"/>
      <c r="C104" s="200"/>
      <c r="D104" s="201" t="s">
        <v>72</v>
      </c>
      <c r="E104" s="213" t="s">
        <v>138</v>
      </c>
      <c r="F104" s="213" t="s">
        <v>139</v>
      </c>
      <c r="G104" s="200"/>
      <c r="H104" s="200"/>
      <c r="I104" s="203"/>
      <c r="J104" s="214">
        <f>BK104</f>
        <v>0</v>
      </c>
      <c r="K104" s="200"/>
      <c r="L104" s="205"/>
      <c r="M104" s="206"/>
      <c r="N104" s="207"/>
      <c r="O104" s="207"/>
      <c r="P104" s="208">
        <f>SUM(P105:P154)</f>
        <v>0</v>
      </c>
      <c r="Q104" s="207"/>
      <c r="R104" s="208">
        <f>SUM(R105:R154)</f>
        <v>22.156556530000003</v>
      </c>
      <c r="S104" s="207"/>
      <c r="T104" s="209">
        <f>SUM(T105:T154)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0" t="s">
        <v>81</v>
      </c>
      <c r="AT104" s="211" t="s">
        <v>72</v>
      </c>
      <c r="AU104" s="211" t="s">
        <v>81</v>
      </c>
      <c r="AY104" s="210" t="s">
        <v>125</v>
      </c>
      <c r="BK104" s="212">
        <f>SUM(BK105:BK154)</f>
        <v>0</v>
      </c>
    </row>
    <row r="105" s="2" customFormat="1" ht="16.5" customHeight="1">
      <c r="A105" s="39"/>
      <c r="B105" s="40"/>
      <c r="C105" s="215" t="s">
        <v>83</v>
      </c>
      <c r="D105" s="215" t="s">
        <v>128</v>
      </c>
      <c r="E105" s="216" t="s">
        <v>140</v>
      </c>
      <c r="F105" s="217" t="s">
        <v>141</v>
      </c>
      <c r="G105" s="218" t="s">
        <v>131</v>
      </c>
      <c r="H105" s="219">
        <v>123.97499999999999</v>
      </c>
      <c r="I105" s="220"/>
      <c r="J105" s="221">
        <f>ROUND(I105*H105,2)</f>
        <v>0</v>
      </c>
      <c r="K105" s="217" t="s">
        <v>132</v>
      </c>
      <c r="L105" s="45"/>
      <c r="M105" s="222" t="s">
        <v>19</v>
      </c>
      <c r="N105" s="223" t="s">
        <v>44</v>
      </c>
      <c r="O105" s="85"/>
      <c r="P105" s="224">
        <f>O105*H105</f>
        <v>0</v>
      </c>
      <c r="Q105" s="224">
        <v>0.020480000000000002</v>
      </c>
      <c r="R105" s="224">
        <f>Q105*H105</f>
        <v>2.5390079999999999</v>
      </c>
      <c r="S105" s="224">
        <v>0</v>
      </c>
      <c r="T105" s="22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26" t="s">
        <v>133</v>
      </c>
      <c r="AT105" s="226" t="s">
        <v>128</v>
      </c>
      <c r="AU105" s="226" t="s">
        <v>83</v>
      </c>
      <c r="AY105" s="18" t="s">
        <v>125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18" t="s">
        <v>81</v>
      </c>
      <c r="BK105" s="227">
        <f>ROUND(I105*H105,2)</f>
        <v>0</v>
      </c>
      <c r="BL105" s="18" t="s">
        <v>133</v>
      </c>
      <c r="BM105" s="226" t="s">
        <v>142</v>
      </c>
    </row>
    <row r="106" s="13" customFormat="1">
      <c r="A106" s="13"/>
      <c r="B106" s="228"/>
      <c r="C106" s="229"/>
      <c r="D106" s="230" t="s">
        <v>135</v>
      </c>
      <c r="E106" s="231" t="s">
        <v>19</v>
      </c>
      <c r="F106" s="232" t="s">
        <v>143</v>
      </c>
      <c r="G106" s="229"/>
      <c r="H106" s="231" t="s">
        <v>19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135</v>
      </c>
      <c r="AU106" s="238" t="s">
        <v>83</v>
      </c>
      <c r="AV106" s="13" t="s">
        <v>81</v>
      </c>
      <c r="AW106" s="13" t="s">
        <v>35</v>
      </c>
      <c r="AX106" s="13" t="s">
        <v>73</v>
      </c>
      <c r="AY106" s="238" t="s">
        <v>125</v>
      </c>
    </row>
    <row r="107" s="13" customFormat="1">
      <c r="A107" s="13"/>
      <c r="B107" s="228"/>
      <c r="C107" s="229"/>
      <c r="D107" s="230" t="s">
        <v>135</v>
      </c>
      <c r="E107" s="231" t="s">
        <v>19</v>
      </c>
      <c r="F107" s="232" t="s">
        <v>144</v>
      </c>
      <c r="G107" s="229"/>
      <c r="H107" s="231" t="s">
        <v>19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135</v>
      </c>
      <c r="AU107" s="238" t="s">
        <v>83</v>
      </c>
      <c r="AV107" s="13" t="s">
        <v>81</v>
      </c>
      <c r="AW107" s="13" t="s">
        <v>35</v>
      </c>
      <c r="AX107" s="13" t="s">
        <v>73</v>
      </c>
      <c r="AY107" s="238" t="s">
        <v>125</v>
      </c>
    </row>
    <row r="108" s="14" customFormat="1">
      <c r="A108" s="14"/>
      <c r="B108" s="239"/>
      <c r="C108" s="240"/>
      <c r="D108" s="230" t="s">
        <v>135</v>
      </c>
      <c r="E108" s="241" t="s">
        <v>19</v>
      </c>
      <c r="F108" s="242" t="s">
        <v>145</v>
      </c>
      <c r="G108" s="240"/>
      <c r="H108" s="243">
        <v>123.97499999999999</v>
      </c>
      <c r="I108" s="244"/>
      <c r="J108" s="240"/>
      <c r="K108" s="240"/>
      <c r="L108" s="245"/>
      <c r="M108" s="246"/>
      <c r="N108" s="247"/>
      <c r="O108" s="247"/>
      <c r="P108" s="247"/>
      <c r="Q108" s="247"/>
      <c r="R108" s="247"/>
      <c r="S108" s="247"/>
      <c r="T108" s="248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9" t="s">
        <v>135</v>
      </c>
      <c r="AU108" s="249" t="s">
        <v>83</v>
      </c>
      <c r="AV108" s="14" t="s">
        <v>83</v>
      </c>
      <c r="AW108" s="14" t="s">
        <v>35</v>
      </c>
      <c r="AX108" s="14" t="s">
        <v>81</v>
      </c>
      <c r="AY108" s="249" t="s">
        <v>125</v>
      </c>
    </row>
    <row r="109" s="2" customFormat="1" ht="21.75" customHeight="1">
      <c r="A109" s="39"/>
      <c r="B109" s="40"/>
      <c r="C109" s="215" t="s">
        <v>126</v>
      </c>
      <c r="D109" s="215" t="s">
        <v>128</v>
      </c>
      <c r="E109" s="216" t="s">
        <v>146</v>
      </c>
      <c r="F109" s="217" t="s">
        <v>147</v>
      </c>
      <c r="G109" s="218" t="s">
        <v>131</v>
      </c>
      <c r="H109" s="219">
        <v>4.875</v>
      </c>
      <c r="I109" s="220"/>
      <c r="J109" s="221">
        <f>ROUND(I109*H109,2)</f>
        <v>0</v>
      </c>
      <c r="K109" s="217" t="s">
        <v>132</v>
      </c>
      <c r="L109" s="45"/>
      <c r="M109" s="222" t="s">
        <v>19</v>
      </c>
      <c r="N109" s="223" t="s">
        <v>44</v>
      </c>
      <c r="O109" s="85"/>
      <c r="P109" s="224">
        <f>O109*H109</f>
        <v>0</v>
      </c>
      <c r="Q109" s="224">
        <v>0.0083499999999999998</v>
      </c>
      <c r="R109" s="224">
        <f>Q109*H109</f>
        <v>0.040706249999999999</v>
      </c>
      <c r="S109" s="224">
        <v>0</v>
      </c>
      <c r="T109" s="22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26" t="s">
        <v>133</v>
      </c>
      <c r="AT109" s="226" t="s">
        <v>128</v>
      </c>
      <c r="AU109" s="226" t="s">
        <v>83</v>
      </c>
      <c r="AY109" s="18" t="s">
        <v>125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18" t="s">
        <v>81</v>
      </c>
      <c r="BK109" s="227">
        <f>ROUND(I109*H109,2)</f>
        <v>0</v>
      </c>
      <c r="BL109" s="18" t="s">
        <v>133</v>
      </c>
      <c r="BM109" s="226" t="s">
        <v>148</v>
      </c>
    </row>
    <row r="110" s="13" customFormat="1">
      <c r="A110" s="13"/>
      <c r="B110" s="228"/>
      <c r="C110" s="229"/>
      <c r="D110" s="230" t="s">
        <v>135</v>
      </c>
      <c r="E110" s="231" t="s">
        <v>19</v>
      </c>
      <c r="F110" s="232" t="s">
        <v>149</v>
      </c>
      <c r="G110" s="229"/>
      <c r="H110" s="231" t="s">
        <v>19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135</v>
      </c>
      <c r="AU110" s="238" t="s">
        <v>83</v>
      </c>
      <c r="AV110" s="13" t="s">
        <v>81</v>
      </c>
      <c r="AW110" s="13" t="s">
        <v>35</v>
      </c>
      <c r="AX110" s="13" t="s">
        <v>73</v>
      </c>
      <c r="AY110" s="238" t="s">
        <v>125</v>
      </c>
    </row>
    <row r="111" s="14" customFormat="1">
      <c r="A111" s="14"/>
      <c r="B111" s="239"/>
      <c r="C111" s="240"/>
      <c r="D111" s="230" t="s">
        <v>135</v>
      </c>
      <c r="E111" s="241" t="s">
        <v>19</v>
      </c>
      <c r="F111" s="242" t="s">
        <v>150</v>
      </c>
      <c r="G111" s="240"/>
      <c r="H111" s="243">
        <v>4.875</v>
      </c>
      <c r="I111" s="244"/>
      <c r="J111" s="240"/>
      <c r="K111" s="240"/>
      <c r="L111" s="245"/>
      <c r="M111" s="246"/>
      <c r="N111" s="247"/>
      <c r="O111" s="247"/>
      <c r="P111" s="247"/>
      <c r="Q111" s="247"/>
      <c r="R111" s="247"/>
      <c r="S111" s="247"/>
      <c r="T111" s="248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9" t="s">
        <v>135</v>
      </c>
      <c r="AU111" s="249" t="s">
        <v>83</v>
      </c>
      <c r="AV111" s="14" t="s">
        <v>83</v>
      </c>
      <c r="AW111" s="14" t="s">
        <v>35</v>
      </c>
      <c r="AX111" s="14" t="s">
        <v>81</v>
      </c>
      <c r="AY111" s="249" t="s">
        <v>125</v>
      </c>
    </row>
    <row r="112" s="2" customFormat="1" ht="16.5" customHeight="1">
      <c r="A112" s="39"/>
      <c r="B112" s="40"/>
      <c r="C112" s="250" t="s">
        <v>133</v>
      </c>
      <c r="D112" s="250" t="s">
        <v>151</v>
      </c>
      <c r="E112" s="251" t="s">
        <v>152</v>
      </c>
      <c r="F112" s="252" t="s">
        <v>153</v>
      </c>
      <c r="G112" s="253" t="s">
        <v>131</v>
      </c>
      <c r="H112" s="254">
        <v>4.9729999999999999</v>
      </c>
      <c r="I112" s="255"/>
      <c r="J112" s="256">
        <f>ROUND(I112*H112,2)</f>
        <v>0</v>
      </c>
      <c r="K112" s="252" t="s">
        <v>132</v>
      </c>
      <c r="L112" s="257"/>
      <c r="M112" s="258" t="s">
        <v>19</v>
      </c>
      <c r="N112" s="259" t="s">
        <v>44</v>
      </c>
      <c r="O112" s="85"/>
      <c r="P112" s="224">
        <f>O112*H112</f>
        <v>0</v>
      </c>
      <c r="Q112" s="224">
        <v>0.0013600000000000001</v>
      </c>
      <c r="R112" s="224">
        <f>Q112*H112</f>
        <v>0.00676328</v>
      </c>
      <c r="S112" s="224">
        <v>0</v>
      </c>
      <c r="T112" s="22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26" t="s">
        <v>154</v>
      </c>
      <c r="AT112" s="226" t="s">
        <v>151</v>
      </c>
      <c r="AU112" s="226" t="s">
        <v>83</v>
      </c>
      <c r="AY112" s="18" t="s">
        <v>125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18" t="s">
        <v>81</v>
      </c>
      <c r="BK112" s="227">
        <f>ROUND(I112*H112,2)</f>
        <v>0</v>
      </c>
      <c r="BL112" s="18" t="s">
        <v>133</v>
      </c>
      <c r="BM112" s="226" t="s">
        <v>155</v>
      </c>
    </row>
    <row r="113" s="14" customFormat="1">
      <c r="A113" s="14"/>
      <c r="B113" s="239"/>
      <c r="C113" s="240"/>
      <c r="D113" s="230" t="s">
        <v>135</v>
      </c>
      <c r="E113" s="240"/>
      <c r="F113" s="242" t="s">
        <v>156</v>
      </c>
      <c r="G113" s="240"/>
      <c r="H113" s="243">
        <v>4.9729999999999999</v>
      </c>
      <c r="I113" s="244"/>
      <c r="J113" s="240"/>
      <c r="K113" s="240"/>
      <c r="L113" s="245"/>
      <c r="M113" s="246"/>
      <c r="N113" s="247"/>
      <c r="O113" s="247"/>
      <c r="P113" s="247"/>
      <c r="Q113" s="247"/>
      <c r="R113" s="247"/>
      <c r="S113" s="247"/>
      <c r="T113" s="248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9" t="s">
        <v>135</v>
      </c>
      <c r="AU113" s="249" t="s">
        <v>83</v>
      </c>
      <c r="AV113" s="14" t="s">
        <v>83</v>
      </c>
      <c r="AW113" s="14" t="s">
        <v>4</v>
      </c>
      <c r="AX113" s="14" t="s">
        <v>81</v>
      </c>
      <c r="AY113" s="249" t="s">
        <v>125</v>
      </c>
    </row>
    <row r="114" s="2" customFormat="1" ht="21.75" customHeight="1">
      <c r="A114" s="39"/>
      <c r="B114" s="40"/>
      <c r="C114" s="215" t="s">
        <v>157</v>
      </c>
      <c r="D114" s="215" t="s">
        <v>128</v>
      </c>
      <c r="E114" s="216" t="s">
        <v>158</v>
      </c>
      <c r="F114" s="217" t="s">
        <v>159</v>
      </c>
      <c r="G114" s="218" t="s">
        <v>160</v>
      </c>
      <c r="H114" s="219">
        <v>3.5</v>
      </c>
      <c r="I114" s="220"/>
      <c r="J114" s="221">
        <f>ROUND(I114*H114,2)</f>
        <v>0</v>
      </c>
      <c r="K114" s="217" t="s">
        <v>132</v>
      </c>
      <c r="L114" s="45"/>
      <c r="M114" s="222" t="s">
        <v>19</v>
      </c>
      <c r="N114" s="223" t="s">
        <v>44</v>
      </c>
      <c r="O114" s="85"/>
      <c r="P114" s="224">
        <f>O114*H114</f>
        <v>0</v>
      </c>
      <c r="Q114" s="224">
        <v>0.0033899999999999998</v>
      </c>
      <c r="R114" s="224">
        <f>Q114*H114</f>
        <v>0.011864999999999999</v>
      </c>
      <c r="S114" s="224">
        <v>0</v>
      </c>
      <c r="T114" s="22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26" t="s">
        <v>133</v>
      </c>
      <c r="AT114" s="226" t="s">
        <v>128</v>
      </c>
      <c r="AU114" s="226" t="s">
        <v>83</v>
      </c>
      <c r="AY114" s="18" t="s">
        <v>125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18" t="s">
        <v>81</v>
      </c>
      <c r="BK114" s="227">
        <f>ROUND(I114*H114,2)</f>
        <v>0</v>
      </c>
      <c r="BL114" s="18" t="s">
        <v>133</v>
      </c>
      <c r="BM114" s="226" t="s">
        <v>161</v>
      </c>
    </row>
    <row r="115" s="2" customFormat="1">
      <c r="A115" s="39"/>
      <c r="B115" s="40"/>
      <c r="C115" s="41"/>
      <c r="D115" s="230" t="s">
        <v>162</v>
      </c>
      <c r="E115" s="41"/>
      <c r="F115" s="260" t="s">
        <v>163</v>
      </c>
      <c r="G115" s="41"/>
      <c r="H115" s="41"/>
      <c r="I115" s="133"/>
      <c r="J115" s="41"/>
      <c r="K115" s="41"/>
      <c r="L115" s="45"/>
      <c r="M115" s="261"/>
      <c r="N115" s="26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162</v>
      </c>
      <c r="AU115" s="18" t="s">
        <v>83</v>
      </c>
    </row>
    <row r="116" s="13" customFormat="1">
      <c r="A116" s="13"/>
      <c r="B116" s="228"/>
      <c r="C116" s="229"/>
      <c r="D116" s="230" t="s">
        <v>135</v>
      </c>
      <c r="E116" s="231" t="s">
        <v>19</v>
      </c>
      <c r="F116" s="232" t="s">
        <v>164</v>
      </c>
      <c r="G116" s="229"/>
      <c r="H116" s="231" t="s">
        <v>19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135</v>
      </c>
      <c r="AU116" s="238" t="s">
        <v>83</v>
      </c>
      <c r="AV116" s="13" t="s">
        <v>81</v>
      </c>
      <c r="AW116" s="13" t="s">
        <v>35</v>
      </c>
      <c r="AX116" s="13" t="s">
        <v>73</v>
      </c>
      <c r="AY116" s="238" t="s">
        <v>125</v>
      </c>
    </row>
    <row r="117" s="14" customFormat="1">
      <c r="A117" s="14"/>
      <c r="B117" s="239"/>
      <c r="C117" s="240"/>
      <c r="D117" s="230" t="s">
        <v>135</v>
      </c>
      <c r="E117" s="241" t="s">
        <v>19</v>
      </c>
      <c r="F117" s="242" t="s">
        <v>165</v>
      </c>
      <c r="G117" s="240"/>
      <c r="H117" s="243">
        <v>3.5</v>
      </c>
      <c r="I117" s="244"/>
      <c r="J117" s="240"/>
      <c r="K117" s="240"/>
      <c r="L117" s="245"/>
      <c r="M117" s="246"/>
      <c r="N117" s="247"/>
      <c r="O117" s="247"/>
      <c r="P117" s="247"/>
      <c r="Q117" s="247"/>
      <c r="R117" s="247"/>
      <c r="S117" s="247"/>
      <c r="T117" s="248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9" t="s">
        <v>135</v>
      </c>
      <c r="AU117" s="249" t="s">
        <v>83</v>
      </c>
      <c r="AV117" s="14" t="s">
        <v>83</v>
      </c>
      <c r="AW117" s="14" t="s">
        <v>35</v>
      </c>
      <c r="AX117" s="14" t="s">
        <v>81</v>
      </c>
      <c r="AY117" s="249" t="s">
        <v>125</v>
      </c>
    </row>
    <row r="118" s="2" customFormat="1" ht="16.5" customHeight="1">
      <c r="A118" s="39"/>
      <c r="B118" s="40"/>
      <c r="C118" s="250" t="s">
        <v>138</v>
      </c>
      <c r="D118" s="250" t="s">
        <v>151</v>
      </c>
      <c r="E118" s="251" t="s">
        <v>166</v>
      </c>
      <c r="F118" s="252" t="s">
        <v>167</v>
      </c>
      <c r="G118" s="253" t="s">
        <v>131</v>
      </c>
      <c r="H118" s="254">
        <v>1.54</v>
      </c>
      <c r="I118" s="255"/>
      <c r="J118" s="256">
        <f>ROUND(I118*H118,2)</f>
        <v>0</v>
      </c>
      <c r="K118" s="252" t="s">
        <v>132</v>
      </c>
      <c r="L118" s="257"/>
      <c r="M118" s="258" t="s">
        <v>19</v>
      </c>
      <c r="N118" s="259" t="s">
        <v>44</v>
      </c>
      <c r="O118" s="85"/>
      <c r="P118" s="224">
        <f>O118*H118</f>
        <v>0</v>
      </c>
      <c r="Q118" s="224">
        <v>0.00089999999999999998</v>
      </c>
      <c r="R118" s="224">
        <f>Q118*H118</f>
        <v>0.0013860000000000001</v>
      </c>
      <c r="S118" s="224">
        <v>0</v>
      </c>
      <c r="T118" s="22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26" t="s">
        <v>154</v>
      </c>
      <c r="AT118" s="226" t="s">
        <v>151</v>
      </c>
      <c r="AU118" s="226" t="s">
        <v>83</v>
      </c>
      <c r="AY118" s="18" t="s">
        <v>125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18" t="s">
        <v>81</v>
      </c>
      <c r="BK118" s="227">
        <f>ROUND(I118*H118,2)</f>
        <v>0</v>
      </c>
      <c r="BL118" s="18" t="s">
        <v>133</v>
      </c>
      <c r="BM118" s="226" t="s">
        <v>168</v>
      </c>
    </row>
    <row r="119" s="14" customFormat="1">
      <c r="A119" s="14"/>
      <c r="B119" s="239"/>
      <c r="C119" s="240"/>
      <c r="D119" s="230" t="s">
        <v>135</v>
      </c>
      <c r="E119" s="241" t="s">
        <v>19</v>
      </c>
      <c r="F119" s="242" t="s">
        <v>169</v>
      </c>
      <c r="G119" s="240"/>
      <c r="H119" s="243">
        <v>1.54</v>
      </c>
      <c r="I119" s="244"/>
      <c r="J119" s="240"/>
      <c r="K119" s="240"/>
      <c r="L119" s="245"/>
      <c r="M119" s="246"/>
      <c r="N119" s="247"/>
      <c r="O119" s="247"/>
      <c r="P119" s="247"/>
      <c r="Q119" s="247"/>
      <c r="R119" s="247"/>
      <c r="S119" s="247"/>
      <c r="T119" s="248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9" t="s">
        <v>135</v>
      </c>
      <c r="AU119" s="249" t="s">
        <v>83</v>
      </c>
      <c r="AV119" s="14" t="s">
        <v>83</v>
      </c>
      <c r="AW119" s="14" t="s">
        <v>35</v>
      </c>
      <c r="AX119" s="14" t="s">
        <v>81</v>
      </c>
      <c r="AY119" s="249" t="s">
        <v>125</v>
      </c>
    </row>
    <row r="120" s="2" customFormat="1" ht="16.5" customHeight="1">
      <c r="A120" s="39"/>
      <c r="B120" s="40"/>
      <c r="C120" s="215" t="s">
        <v>170</v>
      </c>
      <c r="D120" s="215" t="s">
        <v>128</v>
      </c>
      <c r="E120" s="216" t="s">
        <v>171</v>
      </c>
      <c r="F120" s="217" t="s">
        <v>172</v>
      </c>
      <c r="G120" s="218" t="s">
        <v>160</v>
      </c>
      <c r="H120" s="219">
        <v>19.5</v>
      </c>
      <c r="I120" s="220"/>
      <c r="J120" s="221">
        <f>ROUND(I120*H120,2)</f>
        <v>0</v>
      </c>
      <c r="K120" s="217" t="s">
        <v>132</v>
      </c>
      <c r="L120" s="45"/>
      <c r="M120" s="222" t="s">
        <v>19</v>
      </c>
      <c r="N120" s="223" t="s">
        <v>44</v>
      </c>
      <c r="O120" s="85"/>
      <c r="P120" s="224">
        <f>O120*H120</f>
        <v>0</v>
      </c>
      <c r="Q120" s="224">
        <v>3.0000000000000001E-05</v>
      </c>
      <c r="R120" s="224">
        <f>Q120*H120</f>
        <v>0.00058500000000000002</v>
      </c>
      <c r="S120" s="224">
        <v>0</v>
      </c>
      <c r="T120" s="22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26" t="s">
        <v>133</v>
      </c>
      <c r="AT120" s="226" t="s">
        <v>128</v>
      </c>
      <c r="AU120" s="226" t="s">
        <v>83</v>
      </c>
      <c r="AY120" s="18" t="s">
        <v>125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18" t="s">
        <v>81</v>
      </c>
      <c r="BK120" s="227">
        <f>ROUND(I120*H120,2)</f>
        <v>0</v>
      </c>
      <c r="BL120" s="18" t="s">
        <v>133</v>
      </c>
      <c r="BM120" s="226" t="s">
        <v>173</v>
      </c>
    </row>
    <row r="121" s="13" customFormat="1">
      <c r="A121" s="13"/>
      <c r="B121" s="228"/>
      <c r="C121" s="229"/>
      <c r="D121" s="230" t="s">
        <v>135</v>
      </c>
      <c r="E121" s="231" t="s">
        <v>19</v>
      </c>
      <c r="F121" s="232" t="s">
        <v>149</v>
      </c>
      <c r="G121" s="229"/>
      <c r="H121" s="231" t="s">
        <v>19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135</v>
      </c>
      <c r="AU121" s="238" t="s">
        <v>83</v>
      </c>
      <c r="AV121" s="13" t="s">
        <v>81</v>
      </c>
      <c r="AW121" s="13" t="s">
        <v>35</v>
      </c>
      <c r="AX121" s="13" t="s">
        <v>73</v>
      </c>
      <c r="AY121" s="238" t="s">
        <v>125</v>
      </c>
    </row>
    <row r="122" s="14" customFormat="1">
      <c r="A122" s="14"/>
      <c r="B122" s="239"/>
      <c r="C122" s="240"/>
      <c r="D122" s="230" t="s">
        <v>135</v>
      </c>
      <c r="E122" s="241" t="s">
        <v>19</v>
      </c>
      <c r="F122" s="242" t="s">
        <v>174</v>
      </c>
      <c r="G122" s="240"/>
      <c r="H122" s="243">
        <v>19.5</v>
      </c>
      <c r="I122" s="244"/>
      <c r="J122" s="240"/>
      <c r="K122" s="240"/>
      <c r="L122" s="245"/>
      <c r="M122" s="246"/>
      <c r="N122" s="247"/>
      <c r="O122" s="247"/>
      <c r="P122" s="247"/>
      <c r="Q122" s="247"/>
      <c r="R122" s="247"/>
      <c r="S122" s="247"/>
      <c r="T122" s="24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9" t="s">
        <v>135</v>
      </c>
      <c r="AU122" s="249" t="s">
        <v>83</v>
      </c>
      <c r="AV122" s="14" t="s">
        <v>83</v>
      </c>
      <c r="AW122" s="14" t="s">
        <v>35</v>
      </c>
      <c r="AX122" s="14" t="s">
        <v>81</v>
      </c>
      <c r="AY122" s="249" t="s">
        <v>125</v>
      </c>
    </row>
    <row r="123" s="2" customFormat="1" ht="16.5" customHeight="1">
      <c r="A123" s="39"/>
      <c r="B123" s="40"/>
      <c r="C123" s="250" t="s">
        <v>154</v>
      </c>
      <c r="D123" s="250" t="s">
        <v>151</v>
      </c>
      <c r="E123" s="251" t="s">
        <v>175</v>
      </c>
      <c r="F123" s="252" t="s">
        <v>176</v>
      </c>
      <c r="G123" s="253" t="s">
        <v>160</v>
      </c>
      <c r="H123" s="254">
        <v>20.475000000000001</v>
      </c>
      <c r="I123" s="255"/>
      <c r="J123" s="256">
        <f>ROUND(I123*H123,2)</f>
        <v>0</v>
      </c>
      <c r="K123" s="252" t="s">
        <v>132</v>
      </c>
      <c r="L123" s="257"/>
      <c r="M123" s="258" t="s">
        <v>19</v>
      </c>
      <c r="N123" s="259" t="s">
        <v>44</v>
      </c>
      <c r="O123" s="85"/>
      <c r="P123" s="224">
        <f>O123*H123</f>
        <v>0</v>
      </c>
      <c r="Q123" s="224">
        <v>0.00027999999999999998</v>
      </c>
      <c r="R123" s="224">
        <f>Q123*H123</f>
        <v>0.0057330000000000002</v>
      </c>
      <c r="S123" s="224">
        <v>0</v>
      </c>
      <c r="T123" s="22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26" t="s">
        <v>154</v>
      </c>
      <c r="AT123" s="226" t="s">
        <v>151</v>
      </c>
      <c r="AU123" s="226" t="s">
        <v>83</v>
      </c>
      <c r="AY123" s="18" t="s">
        <v>125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18" t="s">
        <v>81</v>
      </c>
      <c r="BK123" s="227">
        <f>ROUND(I123*H123,2)</f>
        <v>0</v>
      </c>
      <c r="BL123" s="18" t="s">
        <v>133</v>
      </c>
      <c r="BM123" s="226" t="s">
        <v>177</v>
      </c>
    </row>
    <row r="124" s="14" customFormat="1">
      <c r="A124" s="14"/>
      <c r="B124" s="239"/>
      <c r="C124" s="240"/>
      <c r="D124" s="230" t="s">
        <v>135</v>
      </c>
      <c r="E124" s="240"/>
      <c r="F124" s="242" t="s">
        <v>178</v>
      </c>
      <c r="G124" s="240"/>
      <c r="H124" s="243">
        <v>20.475000000000001</v>
      </c>
      <c r="I124" s="244"/>
      <c r="J124" s="240"/>
      <c r="K124" s="240"/>
      <c r="L124" s="245"/>
      <c r="M124" s="246"/>
      <c r="N124" s="247"/>
      <c r="O124" s="247"/>
      <c r="P124" s="247"/>
      <c r="Q124" s="247"/>
      <c r="R124" s="247"/>
      <c r="S124" s="247"/>
      <c r="T124" s="248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9" t="s">
        <v>135</v>
      </c>
      <c r="AU124" s="249" t="s">
        <v>83</v>
      </c>
      <c r="AV124" s="14" t="s">
        <v>83</v>
      </c>
      <c r="AW124" s="14" t="s">
        <v>4</v>
      </c>
      <c r="AX124" s="14" t="s">
        <v>81</v>
      </c>
      <c r="AY124" s="249" t="s">
        <v>125</v>
      </c>
    </row>
    <row r="125" s="2" customFormat="1" ht="21.75" customHeight="1">
      <c r="A125" s="39"/>
      <c r="B125" s="40"/>
      <c r="C125" s="215" t="s">
        <v>179</v>
      </c>
      <c r="D125" s="215" t="s">
        <v>128</v>
      </c>
      <c r="E125" s="216" t="s">
        <v>180</v>
      </c>
      <c r="F125" s="217" t="s">
        <v>181</v>
      </c>
      <c r="G125" s="218" t="s">
        <v>182</v>
      </c>
      <c r="H125" s="219">
        <v>1</v>
      </c>
      <c r="I125" s="220"/>
      <c r="J125" s="221">
        <f>ROUND(I125*H125,2)</f>
        <v>0</v>
      </c>
      <c r="K125" s="217" t="s">
        <v>132</v>
      </c>
      <c r="L125" s="45"/>
      <c r="M125" s="222" t="s">
        <v>19</v>
      </c>
      <c r="N125" s="223" t="s">
        <v>44</v>
      </c>
      <c r="O125" s="85"/>
      <c r="P125" s="224">
        <f>O125*H125</f>
        <v>0</v>
      </c>
      <c r="Q125" s="224">
        <v>0.00125</v>
      </c>
      <c r="R125" s="224">
        <f>Q125*H125</f>
        <v>0.00125</v>
      </c>
      <c r="S125" s="224">
        <v>0</v>
      </c>
      <c r="T125" s="22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26" t="s">
        <v>133</v>
      </c>
      <c r="AT125" s="226" t="s">
        <v>128</v>
      </c>
      <c r="AU125" s="226" t="s">
        <v>83</v>
      </c>
      <c r="AY125" s="18" t="s">
        <v>125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18" t="s">
        <v>81</v>
      </c>
      <c r="BK125" s="227">
        <f>ROUND(I125*H125,2)</f>
        <v>0</v>
      </c>
      <c r="BL125" s="18" t="s">
        <v>133</v>
      </c>
      <c r="BM125" s="226" t="s">
        <v>183</v>
      </c>
    </row>
    <row r="126" s="13" customFormat="1">
      <c r="A126" s="13"/>
      <c r="B126" s="228"/>
      <c r="C126" s="229"/>
      <c r="D126" s="230" t="s">
        <v>135</v>
      </c>
      <c r="E126" s="231" t="s">
        <v>19</v>
      </c>
      <c r="F126" s="232" t="s">
        <v>184</v>
      </c>
      <c r="G126" s="229"/>
      <c r="H126" s="231" t="s">
        <v>19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135</v>
      </c>
      <c r="AU126" s="238" t="s">
        <v>83</v>
      </c>
      <c r="AV126" s="13" t="s">
        <v>81</v>
      </c>
      <c r="AW126" s="13" t="s">
        <v>35</v>
      </c>
      <c r="AX126" s="13" t="s">
        <v>73</v>
      </c>
      <c r="AY126" s="238" t="s">
        <v>125</v>
      </c>
    </row>
    <row r="127" s="13" customFormat="1">
      <c r="A127" s="13"/>
      <c r="B127" s="228"/>
      <c r="C127" s="229"/>
      <c r="D127" s="230" t="s">
        <v>135</v>
      </c>
      <c r="E127" s="231" t="s">
        <v>19</v>
      </c>
      <c r="F127" s="232" t="s">
        <v>185</v>
      </c>
      <c r="G127" s="229"/>
      <c r="H127" s="231" t="s">
        <v>19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135</v>
      </c>
      <c r="AU127" s="238" t="s">
        <v>83</v>
      </c>
      <c r="AV127" s="13" t="s">
        <v>81</v>
      </c>
      <c r="AW127" s="13" t="s">
        <v>35</v>
      </c>
      <c r="AX127" s="13" t="s">
        <v>73</v>
      </c>
      <c r="AY127" s="238" t="s">
        <v>125</v>
      </c>
    </row>
    <row r="128" s="14" customFormat="1">
      <c r="A128" s="14"/>
      <c r="B128" s="239"/>
      <c r="C128" s="240"/>
      <c r="D128" s="230" t="s">
        <v>135</v>
      </c>
      <c r="E128" s="241" t="s">
        <v>19</v>
      </c>
      <c r="F128" s="242" t="s">
        <v>81</v>
      </c>
      <c r="G128" s="240"/>
      <c r="H128" s="243">
        <v>1</v>
      </c>
      <c r="I128" s="244"/>
      <c r="J128" s="240"/>
      <c r="K128" s="240"/>
      <c r="L128" s="245"/>
      <c r="M128" s="246"/>
      <c r="N128" s="247"/>
      <c r="O128" s="247"/>
      <c r="P128" s="247"/>
      <c r="Q128" s="247"/>
      <c r="R128" s="247"/>
      <c r="S128" s="247"/>
      <c r="T128" s="24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9" t="s">
        <v>135</v>
      </c>
      <c r="AU128" s="249" t="s">
        <v>83</v>
      </c>
      <c r="AV128" s="14" t="s">
        <v>83</v>
      </c>
      <c r="AW128" s="14" t="s">
        <v>35</v>
      </c>
      <c r="AX128" s="14" t="s">
        <v>81</v>
      </c>
      <c r="AY128" s="249" t="s">
        <v>125</v>
      </c>
    </row>
    <row r="129" s="2" customFormat="1" ht="21.75" customHeight="1">
      <c r="A129" s="39"/>
      <c r="B129" s="40"/>
      <c r="C129" s="215" t="s">
        <v>186</v>
      </c>
      <c r="D129" s="215" t="s">
        <v>128</v>
      </c>
      <c r="E129" s="216" t="s">
        <v>187</v>
      </c>
      <c r="F129" s="217" t="s">
        <v>188</v>
      </c>
      <c r="G129" s="218" t="s">
        <v>182</v>
      </c>
      <c r="H129" s="219">
        <v>1</v>
      </c>
      <c r="I129" s="220"/>
      <c r="J129" s="221">
        <f>ROUND(I129*H129,2)</f>
        <v>0</v>
      </c>
      <c r="K129" s="217" t="s">
        <v>132</v>
      </c>
      <c r="L129" s="45"/>
      <c r="M129" s="222" t="s">
        <v>19</v>
      </c>
      <c r="N129" s="223" t="s">
        <v>44</v>
      </c>
      <c r="O129" s="85"/>
      <c r="P129" s="224">
        <f>O129*H129</f>
        <v>0</v>
      </c>
      <c r="Q129" s="224">
        <v>0.0022300000000000002</v>
      </c>
      <c r="R129" s="224">
        <f>Q129*H129</f>
        <v>0.0022300000000000002</v>
      </c>
      <c r="S129" s="224">
        <v>0</v>
      </c>
      <c r="T129" s="22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26" t="s">
        <v>133</v>
      </c>
      <c r="AT129" s="226" t="s">
        <v>128</v>
      </c>
      <c r="AU129" s="226" t="s">
        <v>83</v>
      </c>
      <c r="AY129" s="18" t="s">
        <v>125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18" t="s">
        <v>81</v>
      </c>
      <c r="BK129" s="227">
        <f>ROUND(I129*H129,2)</f>
        <v>0</v>
      </c>
      <c r="BL129" s="18" t="s">
        <v>133</v>
      </c>
      <c r="BM129" s="226" t="s">
        <v>189</v>
      </c>
    </row>
    <row r="130" s="13" customFormat="1">
      <c r="A130" s="13"/>
      <c r="B130" s="228"/>
      <c r="C130" s="229"/>
      <c r="D130" s="230" t="s">
        <v>135</v>
      </c>
      <c r="E130" s="231" t="s">
        <v>19</v>
      </c>
      <c r="F130" s="232" t="s">
        <v>184</v>
      </c>
      <c r="G130" s="229"/>
      <c r="H130" s="231" t="s">
        <v>19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135</v>
      </c>
      <c r="AU130" s="238" t="s">
        <v>83</v>
      </c>
      <c r="AV130" s="13" t="s">
        <v>81</v>
      </c>
      <c r="AW130" s="13" t="s">
        <v>35</v>
      </c>
      <c r="AX130" s="13" t="s">
        <v>73</v>
      </c>
      <c r="AY130" s="238" t="s">
        <v>125</v>
      </c>
    </row>
    <row r="131" s="13" customFormat="1">
      <c r="A131" s="13"/>
      <c r="B131" s="228"/>
      <c r="C131" s="229"/>
      <c r="D131" s="230" t="s">
        <v>135</v>
      </c>
      <c r="E131" s="231" t="s">
        <v>19</v>
      </c>
      <c r="F131" s="232" t="s">
        <v>190</v>
      </c>
      <c r="G131" s="229"/>
      <c r="H131" s="231" t="s">
        <v>19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135</v>
      </c>
      <c r="AU131" s="238" t="s">
        <v>83</v>
      </c>
      <c r="AV131" s="13" t="s">
        <v>81</v>
      </c>
      <c r="AW131" s="13" t="s">
        <v>35</v>
      </c>
      <c r="AX131" s="13" t="s">
        <v>73</v>
      </c>
      <c r="AY131" s="238" t="s">
        <v>125</v>
      </c>
    </row>
    <row r="132" s="14" customFormat="1">
      <c r="A132" s="14"/>
      <c r="B132" s="239"/>
      <c r="C132" s="240"/>
      <c r="D132" s="230" t="s">
        <v>135</v>
      </c>
      <c r="E132" s="241" t="s">
        <v>19</v>
      </c>
      <c r="F132" s="242" t="s">
        <v>81</v>
      </c>
      <c r="G132" s="240"/>
      <c r="H132" s="243">
        <v>1</v>
      </c>
      <c r="I132" s="244"/>
      <c r="J132" s="240"/>
      <c r="K132" s="240"/>
      <c r="L132" s="245"/>
      <c r="M132" s="246"/>
      <c r="N132" s="247"/>
      <c r="O132" s="247"/>
      <c r="P132" s="247"/>
      <c r="Q132" s="247"/>
      <c r="R132" s="247"/>
      <c r="S132" s="247"/>
      <c r="T132" s="248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9" t="s">
        <v>135</v>
      </c>
      <c r="AU132" s="249" t="s">
        <v>83</v>
      </c>
      <c r="AV132" s="14" t="s">
        <v>83</v>
      </c>
      <c r="AW132" s="14" t="s">
        <v>35</v>
      </c>
      <c r="AX132" s="14" t="s">
        <v>81</v>
      </c>
      <c r="AY132" s="249" t="s">
        <v>125</v>
      </c>
    </row>
    <row r="133" s="2" customFormat="1" ht="21.75" customHeight="1">
      <c r="A133" s="39"/>
      <c r="B133" s="40"/>
      <c r="C133" s="215" t="s">
        <v>191</v>
      </c>
      <c r="D133" s="215" t="s">
        <v>128</v>
      </c>
      <c r="E133" s="216" t="s">
        <v>192</v>
      </c>
      <c r="F133" s="217" t="s">
        <v>193</v>
      </c>
      <c r="G133" s="218" t="s">
        <v>182</v>
      </c>
      <c r="H133" s="219">
        <v>1</v>
      </c>
      <c r="I133" s="220"/>
      <c r="J133" s="221">
        <f>ROUND(I133*H133,2)</f>
        <v>0</v>
      </c>
      <c r="K133" s="217" t="s">
        <v>132</v>
      </c>
      <c r="L133" s="45"/>
      <c r="M133" s="222" t="s">
        <v>19</v>
      </c>
      <c r="N133" s="223" t="s">
        <v>44</v>
      </c>
      <c r="O133" s="85"/>
      <c r="P133" s="224">
        <f>O133*H133</f>
        <v>0</v>
      </c>
      <c r="Q133" s="224">
        <v>0.0042100000000000002</v>
      </c>
      <c r="R133" s="224">
        <f>Q133*H133</f>
        <v>0.0042100000000000002</v>
      </c>
      <c r="S133" s="224">
        <v>0</v>
      </c>
      <c r="T133" s="22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26" t="s">
        <v>133</v>
      </c>
      <c r="AT133" s="226" t="s">
        <v>128</v>
      </c>
      <c r="AU133" s="226" t="s">
        <v>83</v>
      </c>
      <c r="AY133" s="18" t="s">
        <v>125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18" t="s">
        <v>81</v>
      </c>
      <c r="BK133" s="227">
        <f>ROUND(I133*H133,2)</f>
        <v>0</v>
      </c>
      <c r="BL133" s="18" t="s">
        <v>133</v>
      </c>
      <c r="BM133" s="226" t="s">
        <v>194</v>
      </c>
    </row>
    <row r="134" s="13" customFormat="1">
      <c r="A134" s="13"/>
      <c r="B134" s="228"/>
      <c r="C134" s="229"/>
      <c r="D134" s="230" t="s">
        <v>135</v>
      </c>
      <c r="E134" s="231" t="s">
        <v>19</v>
      </c>
      <c r="F134" s="232" t="s">
        <v>184</v>
      </c>
      <c r="G134" s="229"/>
      <c r="H134" s="231" t="s">
        <v>19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135</v>
      </c>
      <c r="AU134" s="238" t="s">
        <v>83</v>
      </c>
      <c r="AV134" s="13" t="s">
        <v>81</v>
      </c>
      <c r="AW134" s="13" t="s">
        <v>35</v>
      </c>
      <c r="AX134" s="13" t="s">
        <v>73</v>
      </c>
      <c r="AY134" s="238" t="s">
        <v>125</v>
      </c>
    </row>
    <row r="135" s="13" customFormat="1">
      <c r="A135" s="13"/>
      <c r="B135" s="228"/>
      <c r="C135" s="229"/>
      <c r="D135" s="230" t="s">
        <v>135</v>
      </c>
      <c r="E135" s="231" t="s">
        <v>19</v>
      </c>
      <c r="F135" s="232" t="s">
        <v>195</v>
      </c>
      <c r="G135" s="229"/>
      <c r="H135" s="231" t="s">
        <v>19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135</v>
      </c>
      <c r="AU135" s="238" t="s">
        <v>83</v>
      </c>
      <c r="AV135" s="13" t="s">
        <v>81</v>
      </c>
      <c r="AW135" s="13" t="s">
        <v>35</v>
      </c>
      <c r="AX135" s="13" t="s">
        <v>73</v>
      </c>
      <c r="AY135" s="238" t="s">
        <v>125</v>
      </c>
    </row>
    <row r="136" s="14" customFormat="1">
      <c r="A136" s="14"/>
      <c r="B136" s="239"/>
      <c r="C136" s="240"/>
      <c r="D136" s="230" t="s">
        <v>135</v>
      </c>
      <c r="E136" s="241" t="s">
        <v>19</v>
      </c>
      <c r="F136" s="242" t="s">
        <v>81</v>
      </c>
      <c r="G136" s="240"/>
      <c r="H136" s="243">
        <v>1</v>
      </c>
      <c r="I136" s="244"/>
      <c r="J136" s="240"/>
      <c r="K136" s="240"/>
      <c r="L136" s="245"/>
      <c r="M136" s="246"/>
      <c r="N136" s="247"/>
      <c r="O136" s="247"/>
      <c r="P136" s="247"/>
      <c r="Q136" s="247"/>
      <c r="R136" s="247"/>
      <c r="S136" s="247"/>
      <c r="T136" s="24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9" t="s">
        <v>135</v>
      </c>
      <c r="AU136" s="249" t="s">
        <v>83</v>
      </c>
      <c r="AV136" s="14" t="s">
        <v>83</v>
      </c>
      <c r="AW136" s="14" t="s">
        <v>35</v>
      </c>
      <c r="AX136" s="14" t="s">
        <v>81</v>
      </c>
      <c r="AY136" s="249" t="s">
        <v>125</v>
      </c>
    </row>
    <row r="137" s="2" customFormat="1" ht="21.75" customHeight="1">
      <c r="A137" s="39"/>
      <c r="B137" s="40"/>
      <c r="C137" s="215" t="s">
        <v>196</v>
      </c>
      <c r="D137" s="215" t="s">
        <v>128</v>
      </c>
      <c r="E137" s="216" t="s">
        <v>197</v>
      </c>
      <c r="F137" s="217" t="s">
        <v>198</v>
      </c>
      <c r="G137" s="218" t="s">
        <v>182</v>
      </c>
      <c r="H137" s="219">
        <v>2</v>
      </c>
      <c r="I137" s="220"/>
      <c r="J137" s="221">
        <f>ROUND(I137*H137,2)</f>
        <v>0</v>
      </c>
      <c r="K137" s="217" t="s">
        <v>132</v>
      </c>
      <c r="L137" s="45"/>
      <c r="M137" s="222" t="s">
        <v>19</v>
      </c>
      <c r="N137" s="223" t="s">
        <v>44</v>
      </c>
      <c r="O137" s="85"/>
      <c r="P137" s="224">
        <f>O137*H137</f>
        <v>0</v>
      </c>
      <c r="Q137" s="224">
        <v>0.014659999999999999</v>
      </c>
      <c r="R137" s="224">
        <f>Q137*H137</f>
        <v>0.029319999999999999</v>
      </c>
      <c r="S137" s="224">
        <v>0</v>
      </c>
      <c r="T137" s="22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26" t="s">
        <v>133</v>
      </c>
      <c r="AT137" s="226" t="s">
        <v>128</v>
      </c>
      <c r="AU137" s="226" t="s">
        <v>83</v>
      </c>
      <c r="AY137" s="18" t="s">
        <v>125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18" t="s">
        <v>81</v>
      </c>
      <c r="BK137" s="227">
        <f>ROUND(I137*H137,2)</f>
        <v>0</v>
      </c>
      <c r="BL137" s="18" t="s">
        <v>133</v>
      </c>
      <c r="BM137" s="226" t="s">
        <v>199</v>
      </c>
    </row>
    <row r="138" s="13" customFormat="1">
      <c r="A138" s="13"/>
      <c r="B138" s="228"/>
      <c r="C138" s="229"/>
      <c r="D138" s="230" t="s">
        <v>135</v>
      </c>
      <c r="E138" s="231" t="s">
        <v>19</v>
      </c>
      <c r="F138" s="232" t="s">
        <v>184</v>
      </c>
      <c r="G138" s="229"/>
      <c r="H138" s="231" t="s">
        <v>19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135</v>
      </c>
      <c r="AU138" s="238" t="s">
        <v>83</v>
      </c>
      <c r="AV138" s="13" t="s">
        <v>81</v>
      </c>
      <c r="AW138" s="13" t="s">
        <v>35</v>
      </c>
      <c r="AX138" s="13" t="s">
        <v>73</v>
      </c>
      <c r="AY138" s="238" t="s">
        <v>125</v>
      </c>
    </row>
    <row r="139" s="13" customFormat="1">
      <c r="A139" s="13"/>
      <c r="B139" s="228"/>
      <c r="C139" s="229"/>
      <c r="D139" s="230" t="s">
        <v>135</v>
      </c>
      <c r="E139" s="231" t="s">
        <v>19</v>
      </c>
      <c r="F139" s="232" t="s">
        <v>200</v>
      </c>
      <c r="G139" s="229"/>
      <c r="H139" s="231" t="s">
        <v>19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135</v>
      </c>
      <c r="AU139" s="238" t="s">
        <v>83</v>
      </c>
      <c r="AV139" s="13" t="s">
        <v>81</v>
      </c>
      <c r="AW139" s="13" t="s">
        <v>35</v>
      </c>
      <c r="AX139" s="13" t="s">
        <v>73</v>
      </c>
      <c r="AY139" s="238" t="s">
        <v>125</v>
      </c>
    </row>
    <row r="140" s="14" customFormat="1">
      <c r="A140" s="14"/>
      <c r="B140" s="239"/>
      <c r="C140" s="240"/>
      <c r="D140" s="230" t="s">
        <v>135</v>
      </c>
      <c r="E140" s="241" t="s">
        <v>19</v>
      </c>
      <c r="F140" s="242" t="s">
        <v>83</v>
      </c>
      <c r="G140" s="240"/>
      <c r="H140" s="243">
        <v>2</v>
      </c>
      <c r="I140" s="244"/>
      <c r="J140" s="240"/>
      <c r="K140" s="240"/>
      <c r="L140" s="245"/>
      <c r="M140" s="246"/>
      <c r="N140" s="247"/>
      <c r="O140" s="247"/>
      <c r="P140" s="247"/>
      <c r="Q140" s="247"/>
      <c r="R140" s="247"/>
      <c r="S140" s="247"/>
      <c r="T140" s="24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9" t="s">
        <v>135</v>
      </c>
      <c r="AU140" s="249" t="s">
        <v>83</v>
      </c>
      <c r="AV140" s="14" t="s">
        <v>83</v>
      </c>
      <c r="AW140" s="14" t="s">
        <v>35</v>
      </c>
      <c r="AX140" s="14" t="s">
        <v>81</v>
      </c>
      <c r="AY140" s="249" t="s">
        <v>125</v>
      </c>
    </row>
    <row r="141" s="2" customFormat="1" ht="16.5" customHeight="1">
      <c r="A141" s="39"/>
      <c r="B141" s="40"/>
      <c r="C141" s="215" t="s">
        <v>201</v>
      </c>
      <c r="D141" s="215" t="s">
        <v>128</v>
      </c>
      <c r="E141" s="216" t="s">
        <v>202</v>
      </c>
      <c r="F141" s="217" t="s">
        <v>203</v>
      </c>
      <c r="G141" s="218" t="s">
        <v>160</v>
      </c>
      <c r="H141" s="219">
        <v>1</v>
      </c>
      <c r="I141" s="220"/>
      <c r="J141" s="221">
        <f>ROUND(I141*H141,2)</f>
        <v>0</v>
      </c>
      <c r="K141" s="217" t="s">
        <v>132</v>
      </c>
      <c r="L141" s="45"/>
      <c r="M141" s="222" t="s">
        <v>19</v>
      </c>
      <c r="N141" s="223" t="s">
        <v>44</v>
      </c>
      <c r="O141" s="85"/>
      <c r="P141" s="224">
        <f>O141*H141</f>
        <v>0</v>
      </c>
      <c r="Q141" s="224">
        <v>0.00114</v>
      </c>
      <c r="R141" s="224">
        <f>Q141*H141</f>
        <v>0.00114</v>
      </c>
      <c r="S141" s="224">
        <v>0</v>
      </c>
      <c r="T141" s="22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26" t="s">
        <v>133</v>
      </c>
      <c r="AT141" s="226" t="s">
        <v>128</v>
      </c>
      <c r="AU141" s="226" t="s">
        <v>83</v>
      </c>
      <c r="AY141" s="18" t="s">
        <v>125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18" t="s">
        <v>81</v>
      </c>
      <c r="BK141" s="227">
        <f>ROUND(I141*H141,2)</f>
        <v>0</v>
      </c>
      <c r="BL141" s="18" t="s">
        <v>133</v>
      </c>
      <c r="BM141" s="226" t="s">
        <v>204</v>
      </c>
    </row>
    <row r="142" s="13" customFormat="1">
      <c r="A142" s="13"/>
      <c r="B142" s="228"/>
      <c r="C142" s="229"/>
      <c r="D142" s="230" t="s">
        <v>135</v>
      </c>
      <c r="E142" s="231" t="s">
        <v>19</v>
      </c>
      <c r="F142" s="232" t="s">
        <v>205</v>
      </c>
      <c r="G142" s="229"/>
      <c r="H142" s="231" t="s">
        <v>19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135</v>
      </c>
      <c r="AU142" s="238" t="s">
        <v>83</v>
      </c>
      <c r="AV142" s="13" t="s">
        <v>81</v>
      </c>
      <c r="AW142" s="13" t="s">
        <v>35</v>
      </c>
      <c r="AX142" s="13" t="s">
        <v>73</v>
      </c>
      <c r="AY142" s="238" t="s">
        <v>125</v>
      </c>
    </row>
    <row r="143" s="14" customFormat="1">
      <c r="A143" s="14"/>
      <c r="B143" s="239"/>
      <c r="C143" s="240"/>
      <c r="D143" s="230" t="s">
        <v>135</v>
      </c>
      <c r="E143" s="241" t="s">
        <v>19</v>
      </c>
      <c r="F143" s="242" t="s">
        <v>206</v>
      </c>
      <c r="G143" s="240"/>
      <c r="H143" s="243">
        <v>1</v>
      </c>
      <c r="I143" s="244"/>
      <c r="J143" s="240"/>
      <c r="K143" s="240"/>
      <c r="L143" s="245"/>
      <c r="M143" s="246"/>
      <c r="N143" s="247"/>
      <c r="O143" s="247"/>
      <c r="P143" s="247"/>
      <c r="Q143" s="247"/>
      <c r="R143" s="247"/>
      <c r="S143" s="247"/>
      <c r="T143" s="24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9" t="s">
        <v>135</v>
      </c>
      <c r="AU143" s="249" t="s">
        <v>83</v>
      </c>
      <c r="AV143" s="14" t="s">
        <v>83</v>
      </c>
      <c r="AW143" s="14" t="s">
        <v>35</v>
      </c>
      <c r="AX143" s="14" t="s">
        <v>81</v>
      </c>
      <c r="AY143" s="249" t="s">
        <v>125</v>
      </c>
    </row>
    <row r="144" s="2" customFormat="1" ht="16.5" customHeight="1">
      <c r="A144" s="39"/>
      <c r="B144" s="40"/>
      <c r="C144" s="215" t="s">
        <v>207</v>
      </c>
      <c r="D144" s="215" t="s">
        <v>128</v>
      </c>
      <c r="E144" s="216" t="s">
        <v>208</v>
      </c>
      <c r="F144" s="217" t="s">
        <v>209</v>
      </c>
      <c r="G144" s="218" t="s">
        <v>131</v>
      </c>
      <c r="H144" s="219">
        <v>464.57999999999998</v>
      </c>
      <c r="I144" s="220"/>
      <c r="J144" s="221">
        <f>ROUND(I144*H144,2)</f>
        <v>0</v>
      </c>
      <c r="K144" s="217" t="s">
        <v>132</v>
      </c>
      <c r="L144" s="45"/>
      <c r="M144" s="222" t="s">
        <v>19</v>
      </c>
      <c r="N144" s="223" t="s">
        <v>44</v>
      </c>
      <c r="O144" s="85"/>
      <c r="P144" s="224">
        <f>O144*H144</f>
        <v>0</v>
      </c>
      <c r="Q144" s="224">
        <v>0.042000000000000003</v>
      </c>
      <c r="R144" s="224">
        <f>Q144*H144</f>
        <v>19.512360000000001</v>
      </c>
      <c r="S144" s="224">
        <v>0</v>
      </c>
      <c r="T144" s="22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26" t="s">
        <v>133</v>
      </c>
      <c r="AT144" s="226" t="s">
        <v>128</v>
      </c>
      <c r="AU144" s="226" t="s">
        <v>83</v>
      </c>
      <c r="AY144" s="18" t="s">
        <v>125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18" t="s">
        <v>81</v>
      </c>
      <c r="BK144" s="227">
        <f>ROUND(I144*H144,2)</f>
        <v>0</v>
      </c>
      <c r="BL144" s="18" t="s">
        <v>133</v>
      </c>
      <c r="BM144" s="226" t="s">
        <v>210</v>
      </c>
    </row>
    <row r="145" s="13" customFormat="1">
      <c r="A145" s="13"/>
      <c r="B145" s="228"/>
      <c r="C145" s="229"/>
      <c r="D145" s="230" t="s">
        <v>135</v>
      </c>
      <c r="E145" s="231" t="s">
        <v>19</v>
      </c>
      <c r="F145" s="232" t="s">
        <v>211</v>
      </c>
      <c r="G145" s="229"/>
      <c r="H145" s="231" t="s">
        <v>19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135</v>
      </c>
      <c r="AU145" s="238" t="s">
        <v>83</v>
      </c>
      <c r="AV145" s="13" t="s">
        <v>81</v>
      </c>
      <c r="AW145" s="13" t="s">
        <v>35</v>
      </c>
      <c r="AX145" s="13" t="s">
        <v>73</v>
      </c>
      <c r="AY145" s="238" t="s">
        <v>125</v>
      </c>
    </row>
    <row r="146" s="13" customFormat="1">
      <c r="A146" s="13"/>
      <c r="B146" s="228"/>
      <c r="C146" s="229"/>
      <c r="D146" s="230" t="s">
        <v>135</v>
      </c>
      <c r="E146" s="231" t="s">
        <v>19</v>
      </c>
      <c r="F146" s="232" t="s">
        <v>212</v>
      </c>
      <c r="G146" s="229"/>
      <c r="H146" s="231" t="s">
        <v>19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135</v>
      </c>
      <c r="AU146" s="238" t="s">
        <v>83</v>
      </c>
      <c r="AV146" s="13" t="s">
        <v>81</v>
      </c>
      <c r="AW146" s="13" t="s">
        <v>35</v>
      </c>
      <c r="AX146" s="13" t="s">
        <v>73</v>
      </c>
      <c r="AY146" s="238" t="s">
        <v>125</v>
      </c>
    </row>
    <row r="147" s="14" customFormat="1">
      <c r="A147" s="14"/>
      <c r="B147" s="239"/>
      <c r="C147" s="240"/>
      <c r="D147" s="230" t="s">
        <v>135</v>
      </c>
      <c r="E147" s="241" t="s">
        <v>19</v>
      </c>
      <c r="F147" s="242" t="s">
        <v>213</v>
      </c>
      <c r="G147" s="240"/>
      <c r="H147" s="243">
        <v>779.79999999999995</v>
      </c>
      <c r="I147" s="244"/>
      <c r="J147" s="240"/>
      <c r="K147" s="240"/>
      <c r="L147" s="245"/>
      <c r="M147" s="246"/>
      <c r="N147" s="247"/>
      <c r="O147" s="247"/>
      <c r="P147" s="247"/>
      <c r="Q147" s="247"/>
      <c r="R147" s="247"/>
      <c r="S147" s="247"/>
      <c r="T147" s="24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9" t="s">
        <v>135</v>
      </c>
      <c r="AU147" s="249" t="s">
        <v>83</v>
      </c>
      <c r="AV147" s="14" t="s">
        <v>83</v>
      </c>
      <c r="AW147" s="14" t="s">
        <v>35</v>
      </c>
      <c r="AX147" s="14" t="s">
        <v>73</v>
      </c>
      <c r="AY147" s="249" t="s">
        <v>125</v>
      </c>
    </row>
    <row r="148" s="13" customFormat="1">
      <c r="A148" s="13"/>
      <c r="B148" s="228"/>
      <c r="C148" s="229"/>
      <c r="D148" s="230" t="s">
        <v>135</v>
      </c>
      <c r="E148" s="231" t="s">
        <v>19</v>
      </c>
      <c r="F148" s="232" t="s">
        <v>214</v>
      </c>
      <c r="G148" s="229"/>
      <c r="H148" s="231" t="s">
        <v>19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135</v>
      </c>
      <c r="AU148" s="238" t="s">
        <v>83</v>
      </c>
      <c r="AV148" s="13" t="s">
        <v>81</v>
      </c>
      <c r="AW148" s="13" t="s">
        <v>35</v>
      </c>
      <c r="AX148" s="13" t="s">
        <v>73</v>
      </c>
      <c r="AY148" s="238" t="s">
        <v>125</v>
      </c>
    </row>
    <row r="149" s="14" customFormat="1">
      <c r="A149" s="14"/>
      <c r="B149" s="239"/>
      <c r="C149" s="240"/>
      <c r="D149" s="230" t="s">
        <v>135</v>
      </c>
      <c r="E149" s="241" t="s">
        <v>19</v>
      </c>
      <c r="F149" s="242" t="s">
        <v>215</v>
      </c>
      <c r="G149" s="240"/>
      <c r="H149" s="243">
        <v>-4.2999999999999998</v>
      </c>
      <c r="I149" s="244"/>
      <c r="J149" s="240"/>
      <c r="K149" s="240"/>
      <c r="L149" s="245"/>
      <c r="M149" s="246"/>
      <c r="N149" s="247"/>
      <c r="O149" s="247"/>
      <c r="P149" s="247"/>
      <c r="Q149" s="247"/>
      <c r="R149" s="247"/>
      <c r="S149" s="247"/>
      <c r="T149" s="24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9" t="s">
        <v>135</v>
      </c>
      <c r="AU149" s="249" t="s">
        <v>83</v>
      </c>
      <c r="AV149" s="14" t="s">
        <v>83</v>
      </c>
      <c r="AW149" s="14" t="s">
        <v>35</v>
      </c>
      <c r="AX149" s="14" t="s">
        <v>73</v>
      </c>
      <c r="AY149" s="249" t="s">
        <v>125</v>
      </c>
    </row>
    <row r="150" s="13" customFormat="1">
      <c r="A150" s="13"/>
      <c r="B150" s="228"/>
      <c r="C150" s="229"/>
      <c r="D150" s="230" t="s">
        <v>135</v>
      </c>
      <c r="E150" s="231" t="s">
        <v>19</v>
      </c>
      <c r="F150" s="232" t="s">
        <v>216</v>
      </c>
      <c r="G150" s="229"/>
      <c r="H150" s="231" t="s">
        <v>19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135</v>
      </c>
      <c r="AU150" s="238" t="s">
        <v>83</v>
      </c>
      <c r="AV150" s="13" t="s">
        <v>81</v>
      </c>
      <c r="AW150" s="13" t="s">
        <v>35</v>
      </c>
      <c r="AX150" s="13" t="s">
        <v>73</v>
      </c>
      <c r="AY150" s="238" t="s">
        <v>125</v>
      </c>
    </row>
    <row r="151" s="14" customFormat="1">
      <c r="A151" s="14"/>
      <c r="B151" s="239"/>
      <c r="C151" s="240"/>
      <c r="D151" s="230" t="s">
        <v>135</v>
      </c>
      <c r="E151" s="241" t="s">
        <v>19</v>
      </c>
      <c r="F151" s="242" t="s">
        <v>217</v>
      </c>
      <c r="G151" s="240"/>
      <c r="H151" s="243">
        <v>-1.2</v>
      </c>
      <c r="I151" s="244"/>
      <c r="J151" s="240"/>
      <c r="K151" s="240"/>
      <c r="L151" s="245"/>
      <c r="M151" s="246"/>
      <c r="N151" s="247"/>
      <c r="O151" s="247"/>
      <c r="P151" s="247"/>
      <c r="Q151" s="247"/>
      <c r="R151" s="247"/>
      <c r="S151" s="247"/>
      <c r="T151" s="24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9" t="s">
        <v>135</v>
      </c>
      <c r="AU151" s="249" t="s">
        <v>83</v>
      </c>
      <c r="AV151" s="14" t="s">
        <v>83</v>
      </c>
      <c r="AW151" s="14" t="s">
        <v>35</v>
      </c>
      <c r="AX151" s="14" t="s">
        <v>73</v>
      </c>
      <c r="AY151" s="249" t="s">
        <v>125</v>
      </c>
    </row>
    <row r="152" s="15" customFormat="1">
      <c r="A152" s="15"/>
      <c r="B152" s="263"/>
      <c r="C152" s="264"/>
      <c r="D152" s="230" t="s">
        <v>135</v>
      </c>
      <c r="E152" s="265" t="s">
        <v>19</v>
      </c>
      <c r="F152" s="266" t="s">
        <v>218</v>
      </c>
      <c r="G152" s="264"/>
      <c r="H152" s="267">
        <v>774.29999999999995</v>
      </c>
      <c r="I152" s="268"/>
      <c r="J152" s="264"/>
      <c r="K152" s="264"/>
      <c r="L152" s="269"/>
      <c r="M152" s="270"/>
      <c r="N152" s="271"/>
      <c r="O152" s="271"/>
      <c r="P152" s="271"/>
      <c r="Q152" s="271"/>
      <c r="R152" s="271"/>
      <c r="S152" s="271"/>
      <c r="T152" s="272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3" t="s">
        <v>135</v>
      </c>
      <c r="AU152" s="273" t="s">
        <v>83</v>
      </c>
      <c r="AV152" s="15" t="s">
        <v>133</v>
      </c>
      <c r="AW152" s="15" t="s">
        <v>35</v>
      </c>
      <c r="AX152" s="15" t="s">
        <v>73</v>
      </c>
      <c r="AY152" s="273" t="s">
        <v>125</v>
      </c>
    </row>
    <row r="153" s="14" customFormat="1">
      <c r="A153" s="14"/>
      <c r="B153" s="239"/>
      <c r="C153" s="240"/>
      <c r="D153" s="230" t="s">
        <v>135</v>
      </c>
      <c r="E153" s="241" t="s">
        <v>19</v>
      </c>
      <c r="F153" s="242" t="s">
        <v>219</v>
      </c>
      <c r="G153" s="240"/>
      <c r="H153" s="243">
        <v>464.57999999999998</v>
      </c>
      <c r="I153" s="244"/>
      <c r="J153" s="240"/>
      <c r="K153" s="240"/>
      <c r="L153" s="245"/>
      <c r="M153" s="246"/>
      <c r="N153" s="247"/>
      <c r="O153" s="247"/>
      <c r="P153" s="247"/>
      <c r="Q153" s="247"/>
      <c r="R153" s="247"/>
      <c r="S153" s="247"/>
      <c r="T153" s="24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9" t="s">
        <v>135</v>
      </c>
      <c r="AU153" s="249" t="s">
        <v>83</v>
      </c>
      <c r="AV153" s="14" t="s">
        <v>83</v>
      </c>
      <c r="AW153" s="14" t="s">
        <v>35</v>
      </c>
      <c r="AX153" s="14" t="s">
        <v>73</v>
      </c>
      <c r="AY153" s="249" t="s">
        <v>125</v>
      </c>
    </row>
    <row r="154" s="15" customFormat="1">
      <c r="A154" s="15"/>
      <c r="B154" s="263"/>
      <c r="C154" s="264"/>
      <c r="D154" s="230" t="s">
        <v>135</v>
      </c>
      <c r="E154" s="265" t="s">
        <v>19</v>
      </c>
      <c r="F154" s="266" t="s">
        <v>218</v>
      </c>
      <c r="G154" s="264"/>
      <c r="H154" s="267">
        <v>464.57999999999998</v>
      </c>
      <c r="I154" s="268"/>
      <c r="J154" s="264"/>
      <c r="K154" s="264"/>
      <c r="L154" s="269"/>
      <c r="M154" s="270"/>
      <c r="N154" s="271"/>
      <c r="O154" s="271"/>
      <c r="P154" s="271"/>
      <c r="Q154" s="271"/>
      <c r="R154" s="271"/>
      <c r="S154" s="271"/>
      <c r="T154" s="272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3" t="s">
        <v>135</v>
      </c>
      <c r="AU154" s="273" t="s">
        <v>83</v>
      </c>
      <c r="AV154" s="15" t="s">
        <v>133</v>
      </c>
      <c r="AW154" s="15" t="s">
        <v>35</v>
      </c>
      <c r="AX154" s="15" t="s">
        <v>81</v>
      </c>
      <c r="AY154" s="273" t="s">
        <v>125</v>
      </c>
    </row>
    <row r="155" s="12" customFormat="1" ht="22.8" customHeight="1">
      <c r="A155" s="12"/>
      <c r="B155" s="199"/>
      <c r="C155" s="200"/>
      <c r="D155" s="201" t="s">
        <v>72</v>
      </c>
      <c r="E155" s="213" t="s">
        <v>179</v>
      </c>
      <c r="F155" s="213" t="s">
        <v>220</v>
      </c>
      <c r="G155" s="200"/>
      <c r="H155" s="200"/>
      <c r="I155" s="203"/>
      <c r="J155" s="214">
        <f>BK155</f>
        <v>0</v>
      </c>
      <c r="K155" s="200"/>
      <c r="L155" s="205"/>
      <c r="M155" s="206"/>
      <c r="N155" s="207"/>
      <c r="O155" s="207"/>
      <c r="P155" s="208">
        <f>SUM(P156:P169)</f>
        <v>0</v>
      </c>
      <c r="Q155" s="207"/>
      <c r="R155" s="208">
        <f>SUM(R156:R169)</f>
        <v>0</v>
      </c>
      <c r="S155" s="207"/>
      <c r="T155" s="209">
        <f>SUM(T156:T169)</f>
        <v>60.577599999999997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0" t="s">
        <v>81</v>
      </c>
      <c r="AT155" s="211" t="s">
        <v>72</v>
      </c>
      <c r="AU155" s="211" t="s">
        <v>81</v>
      </c>
      <c r="AY155" s="210" t="s">
        <v>125</v>
      </c>
      <c r="BK155" s="212">
        <f>SUM(BK156:BK169)</f>
        <v>0</v>
      </c>
    </row>
    <row r="156" s="2" customFormat="1" ht="21.75" customHeight="1">
      <c r="A156" s="39"/>
      <c r="B156" s="40"/>
      <c r="C156" s="215" t="s">
        <v>8</v>
      </c>
      <c r="D156" s="215" t="s">
        <v>128</v>
      </c>
      <c r="E156" s="216" t="s">
        <v>221</v>
      </c>
      <c r="F156" s="217" t="s">
        <v>222</v>
      </c>
      <c r="G156" s="218" t="s">
        <v>182</v>
      </c>
      <c r="H156" s="219">
        <v>1</v>
      </c>
      <c r="I156" s="220"/>
      <c r="J156" s="221">
        <f>ROUND(I156*H156,2)</f>
        <v>0</v>
      </c>
      <c r="K156" s="217" t="s">
        <v>132</v>
      </c>
      <c r="L156" s="45"/>
      <c r="M156" s="222" t="s">
        <v>19</v>
      </c>
      <c r="N156" s="223" t="s">
        <v>44</v>
      </c>
      <c r="O156" s="85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26" t="s">
        <v>133</v>
      </c>
      <c r="AT156" s="226" t="s">
        <v>128</v>
      </c>
      <c r="AU156" s="226" t="s">
        <v>83</v>
      </c>
      <c r="AY156" s="18" t="s">
        <v>125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8" t="s">
        <v>81</v>
      </c>
      <c r="BK156" s="227">
        <f>ROUND(I156*H156,2)</f>
        <v>0</v>
      </c>
      <c r="BL156" s="18" t="s">
        <v>133</v>
      </c>
      <c r="BM156" s="226" t="s">
        <v>223</v>
      </c>
    </row>
    <row r="157" s="2" customFormat="1" ht="21.75" customHeight="1">
      <c r="A157" s="39"/>
      <c r="B157" s="40"/>
      <c r="C157" s="215" t="s">
        <v>224</v>
      </c>
      <c r="D157" s="215" t="s">
        <v>128</v>
      </c>
      <c r="E157" s="216" t="s">
        <v>225</v>
      </c>
      <c r="F157" s="217" t="s">
        <v>226</v>
      </c>
      <c r="G157" s="218" t="s">
        <v>182</v>
      </c>
      <c r="H157" s="219">
        <v>60</v>
      </c>
      <c r="I157" s="220"/>
      <c r="J157" s="221">
        <f>ROUND(I157*H157,2)</f>
        <v>0</v>
      </c>
      <c r="K157" s="217" t="s">
        <v>132</v>
      </c>
      <c r="L157" s="45"/>
      <c r="M157" s="222" t="s">
        <v>19</v>
      </c>
      <c r="N157" s="223" t="s">
        <v>44</v>
      </c>
      <c r="O157" s="85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26" t="s">
        <v>133</v>
      </c>
      <c r="AT157" s="226" t="s">
        <v>128</v>
      </c>
      <c r="AU157" s="226" t="s">
        <v>83</v>
      </c>
      <c r="AY157" s="18" t="s">
        <v>125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18" t="s">
        <v>81</v>
      </c>
      <c r="BK157" s="227">
        <f>ROUND(I157*H157,2)</f>
        <v>0</v>
      </c>
      <c r="BL157" s="18" t="s">
        <v>133</v>
      </c>
      <c r="BM157" s="226" t="s">
        <v>227</v>
      </c>
    </row>
    <row r="158" s="14" customFormat="1">
      <c r="A158" s="14"/>
      <c r="B158" s="239"/>
      <c r="C158" s="240"/>
      <c r="D158" s="230" t="s">
        <v>135</v>
      </c>
      <c r="E158" s="240"/>
      <c r="F158" s="242" t="s">
        <v>228</v>
      </c>
      <c r="G158" s="240"/>
      <c r="H158" s="243">
        <v>60</v>
      </c>
      <c r="I158" s="244"/>
      <c r="J158" s="240"/>
      <c r="K158" s="240"/>
      <c r="L158" s="245"/>
      <c r="M158" s="246"/>
      <c r="N158" s="247"/>
      <c r="O158" s="247"/>
      <c r="P158" s="247"/>
      <c r="Q158" s="247"/>
      <c r="R158" s="247"/>
      <c r="S158" s="247"/>
      <c r="T158" s="24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9" t="s">
        <v>135</v>
      </c>
      <c r="AU158" s="249" t="s">
        <v>83</v>
      </c>
      <c r="AV158" s="14" t="s">
        <v>83</v>
      </c>
      <c r="AW158" s="14" t="s">
        <v>4</v>
      </c>
      <c r="AX158" s="14" t="s">
        <v>81</v>
      </c>
      <c r="AY158" s="249" t="s">
        <v>125</v>
      </c>
    </row>
    <row r="159" s="2" customFormat="1" ht="21.75" customHeight="1">
      <c r="A159" s="39"/>
      <c r="B159" s="40"/>
      <c r="C159" s="215" t="s">
        <v>229</v>
      </c>
      <c r="D159" s="215" t="s">
        <v>128</v>
      </c>
      <c r="E159" s="216" t="s">
        <v>230</v>
      </c>
      <c r="F159" s="217" t="s">
        <v>231</v>
      </c>
      <c r="G159" s="218" t="s">
        <v>182</v>
      </c>
      <c r="H159" s="219">
        <v>1</v>
      </c>
      <c r="I159" s="220"/>
      <c r="J159" s="221">
        <f>ROUND(I159*H159,2)</f>
        <v>0</v>
      </c>
      <c r="K159" s="217" t="s">
        <v>132</v>
      </c>
      <c r="L159" s="45"/>
      <c r="M159" s="222" t="s">
        <v>19</v>
      </c>
      <c r="N159" s="223" t="s">
        <v>44</v>
      </c>
      <c r="O159" s="85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26" t="s">
        <v>133</v>
      </c>
      <c r="AT159" s="226" t="s">
        <v>128</v>
      </c>
      <c r="AU159" s="226" t="s">
        <v>83</v>
      </c>
      <c r="AY159" s="18" t="s">
        <v>125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18" t="s">
        <v>81</v>
      </c>
      <c r="BK159" s="227">
        <f>ROUND(I159*H159,2)</f>
        <v>0</v>
      </c>
      <c r="BL159" s="18" t="s">
        <v>133</v>
      </c>
      <c r="BM159" s="226" t="s">
        <v>232</v>
      </c>
    </row>
    <row r="160" s="2" customFormat="1" ht="16.5" customHeight="1">
      <c r="A160" s="39"/>
      <c r="B160" s="40"/>
      <c r="C160" s="215" t="s">
        <v>233</v>
      </c>
      <c r="D160" s="215" t="s">
        <v>128</v>
      </c>
      <c r="E160" s="216" t="s">
        <v>234</v>
      </c>
      <c r="F160" s="217" t="s">
        <v>235</v>
      </c>
      <c r="G160" s="218" t="s">
        <v>131</v>
      </c>
      <c r="H160" s="219">
        <v>792.72000000000003</v>
      </c>
      <c r="I160" s="220"/>
      <c r="J160" s="221">
        <f>ROUND(I160*H160,2)</f>
        <v>0</v>
      </c>
      <c r="K160" s="217" t="s">
        <v>132</v>
      </c>
      <c r="L160" s="45"/>
      <c r="M160" s="222" t="s">
        <v>19</v>
      </c>
      <c r="N160" s="223" t="s">
        <v>44</v>
      </c>
      <c r="O160" s="85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26" t="s">
        <v>133</v>
      </c>
      <c r="AT160" s="226" t="s">
        <v>128</v>
      </c>
      <c r="AU160" s="226" t="s">
        <v>83</v>
      </c>
      <c r="AY160" s="18" t="s">
        <v>125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18" t="s">
        <v>81</v>
      </c>
      <c r="BK160" s="227">
        <f>ROUND(I160*H160,2)</f>
        <v>0</v>
      </c>
      <c r="BL160" s="18" t="s">
        <v>133</v>
      </c>
      <c r="BM160" s="226" t="s">
        <v>236</v>
      </c>
    </row>
    <row r="161" s="2" customFormat="1" ht="16.5" customHeight="1">
      <c r="A161" s="39"/>
      <c r="B161" s="40"/>
      <c r="C161" s="215" t="s">
        <v>237</v>
      </c>
      <c r="D161" s="215" t="s">
        <v>128</v>
      </c>
      <c r="E161" s="216" t="s">
        <v>238</v>
      </c>
      <c r="F161" s="217" t="s">
        <v>239</v>
      </c>
      <c r="G161" s="218" t="s">
        <v>240</v>
      </c>
      <c r="H161" s="219">
        <v>4.774</v>
      </c>
      <c r="I161" s="220"/>
      <c r="J161" s="221">
        <f>ROUND(I161*H161,2)</f>
        <v>0</v>
      </c>
      <c r="K161" s="217" t="s">
        <v>132</v>
      </c>
      <c r="L161" s="45"/>
      <c r="M161" s="222" t="s">
        <v>19</v>
      </c>
      <c r="N161" s="223" t="s">
        <v>44</v>
      </c>
      <c r="O161" s="85"/>
      <c r="P161" s="224">
        <f>O161*H161</f>
        <v>0</v>
      </c>
      <c r="Q161" s="224">
        <v>0</v>
      </c>
      <c r="R161" s="224">
        <f>Q161*H161</f>
        <v>0</v>
      </c>
      <c r="S161" s="224">
        <v>2.3999999999999999</v>
      </c>
      <c r="T161" s="225">
        <f>S161*H161</f>
        <v>11.457599999999999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26" t="s">
        <v>133</v>
      </c>
      <c r="AT161" s="226" t="s">
        <v>128</v>
      </c>
      <c r="AU161" s="226" t="s">
        <v>83</v>
      </c>
      <c r="AY161" s="18" t="s">
        <v>125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18" t="s">
        <v>81</v>
      </c>
      <c r="BK161" s="227">
        <f>ROUND(I161*H161,2)</f>
        <v>0</v>
      </c>
      <c r="BL161" s="18" t="s">
        <v>133</v>
      </c>
      <c r="BM161" s="226" t="s">
        <v>241</v>
      </c>
    </row>
    <row r="162" s="13" customFormat="1">
      <c r="A162" s="13"/>
      <c r="B162" s="228"/>
      <c r="C162" s="229"/>
      <c r="D162" s="230" t="s">
        <v>135</v>
      </c>
      <c r="E162" s="231" t="s">
        <v>19</v>
      </c>
      <c r="F162" s="232" t="s">
        <v>242</v>
      </c>
      <c r="G162" s="229"/>
      <c r="H162" s="231" t="s">
        <v>19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135</v>
      </c>
      <c r="AU162" s="238" t="s">
        <v>83</v>
      </c>
      <c r="AV162" s="13" t="s">
        <v>81</v>
      </c>
      <c r="AW162" s="13" t="s">
        <v>35</v>
      </c>
      <c r="AX162" s="13" t="s">
        <v>73</v>
      </c>
      <c r="AY162" s="238" t="s">
        <v>125</v>
      </c>
    </row>
    <row r="163" s="14" customFormat="1">
      <c r="A163" s="14"/>
      <c r="B163" s="239"/>
      <c r="C163" s="240"/>
      <c r="D163" s="230" t="s">
        <v>135</v>
      </c>
      <c r="E163" s="241" t="s">
        <v>19</v>
      </c>
      <c r="F163" s="242" t="s">
        <v>243</v>
      </c>
      <c r="G163" s="240"/>
      <c r="H163" s="243">
        <v>4.774</v>
      </c>
      <c r="I163" s="244"/>
      <c r="J163" s="240"/>
      <c r="K163" s="240"/>
      <c r="L163" s="245"/>
      <c r="M163" s="246"/>
      <c r="N163" s="247"/>
      <c r="O163" s="247"/>
      <c r="P163" s="247"/>
      <c r="Q163" s="247"/>
      <c r="R163" s="247"/>
      <c r="S163" s="247"/>
      <c r="T163" s="24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9" t="s">
        <v>135</v>
      </c>
      <c r="AU163" s="249" t="s">
        <v>83</v>
      </c>
      <c r="AV163" s="14" t="s">
        <v>83</v>
      </c>
      <c r="AW163" s="14" t="s">
        <v>35</v>
      </c>
      <c r="AX163" s="14" t="s">
        <v>81</v>
      </c>
      <c r="AY163" s="249" t="s">
        <v>125</v>
      </c>
    </row>
    <row r="164" s="2" customFormat="1" ht="16.5" customHeight="1">
      <c r="A164" s="39"/>
      <c r="B164" s="40"/>
      <c r="C164" s="215" t="s">
        <v>244</v>
      </c>
      <c r="D164" s="215" t="s">
        <v>128</v>
      </c>
      <c r="E164" s="216" t="s">
        <v>245</v>
      </c>
      <c r="F164" s="217" t="s">
        <v>246</v>
      </c>
      <c r="G164" s="218" t="s">
        <v>240</v>
      </c>
      <c r="H164" s="219">
        <v>20</v>
      </c>
      <c r="I164" s="220"/>
      <c r="J164" s="221">
        <f>ROUND(I164*H164,2)</f>
        <v>0</v>
      </c>
      <c r="K164" s="217" t="s">
        <v>132</v>
      </c>
      <c r="L164" s="45"/>
      <c r="M164" s="222" t="s">
        <v>19</v>
      </c>
      <c r="N164" s="223" t="s">
        <v>44</v>
      </c>
      <c r="O164" s="85"/>
      <c r="P164" s="224">
        <f>O164*H164</f>
        <v>0</v>
      </c>
      <c r="Q164" s="224">
        <v>0</v>
      </c>
      <c r="R164" s="224">
        <f>Q164*H164</f>
        <v>0</v>
      </c>
      <c r="S164" s="224">
        <v>2.3999999999999999</v>
      </c>
      <c r="T164" s="225">
        <f>S164*H164</f>
        <v>48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26" t="s">
        <v>133</v>
      </c>
      <c r="AT164" s="226" t="s">
        <v>128</v>
      </c>
      <c r="AU164" s="226" t="s">
        <v>83</v>
      </c>
      <c r="AY164" s="18" t="s">
        <v>125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18" t="s">
        <v>81</v>
      </c>
      <c r="BK164" s="227">
        <f>ROUND(I164*H164,2)</f>
        <v>0</v>
      </c>
      <c r="BL164" s="18" t="s">
        <v>133</v>
      </c>
      <c r="BM164" s="226" t="s">
        <v>247</v>
      </c>
    </row>
    <row r="165" s="13" customFormat="1">
      <c r="A165" s="13"/>
      <c r="B165" s="228"/>
      <c r="C165" s="229"/>
      <c r="D165" s="230" t="s">
        <v>135</v>
      </c>
      <c r="E165" s="231" t="s">
        <v>19</v>
      </c>
      <c r="F165" s="232" t="s">
        <v>248</v>
      </c>
      <c r="G165" s="229"/>
      <c r="H165" s="231" t="s">
        <v>19</v>
      </c>
      <c r="I165" s="233"/>
      <c r="J165" s="229"/>
      <c r="K165" s="229"/>
      <c r="L165" s="234"/>
      <c r="M165" s="235"/>
      <c r="N165" s="236"/>
      <c r="O165" s="236"/>
      <c r="P165" s="236"/>
      <c r="Q165" s="236"/>
      <c r="R165" s="236"/>
      <c r="S165" s="236"/>
      <c r="T165" s="237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8" t="s">
        <v>135</v>
      </c>
      <c r="AU165" s="238" t="s">
        <v>83</v>
      </c>
      <c r="AV165" s="13" t="s">
        <v>81</v>
      </c>
      <c r="AW165" s="13" t="s">
        <v>35</v>
      </c>
      <c r="AX165" s="13" t="s">
        <v>73</v>
      </c>
      <c r="AY165" s="238" t="s">
        <v>125</v>
      </c>
    </row>
    <row r="166" s="14" customFormat="1">
      <c r="A166" s="14"/>
      <c r="B166" s="239"/>
      <c r="C166" s="240"/>
      <c r="D166" s="230" t="s">
        <v>135</v>
      </c>
      <c r="E166" s="241" t="s">
        <v>19</v>
      </c>
      <c r="F166" s="242" t="s">
        <v>244</v>
      </c>
      <c r="G166" s="240"/>
      <c r="H166" s="243">
        <v>20</v>
      </c>
      <c r="I166" s="244"/>
      <c r="J166" s="240"/>
      <c r="K166" s="240"/>
      <c r="L166" s="245"/>
      <c r="M166" s="246"/>
      <c r="N166" s="247"/>
      <c r="O166" s="247"/>
      <c r="P166" s="247"/>
      <c r="Q166" s="247"/>
      <c r="R166" s="247"/>
      <c r="S166" s="247"/>
      <c r="T166" s="24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9" t="s">
        <v>135</v>
      </c>
      <c r="AU166" s="249" t="s">
        <v>83</v>
      </c>
      <c r="AV166" s="14" t="s">
        <v>83</v>
      </c>
      <c r="AW166" s="14" t="s">
        <v>35</v>
      </c>
      <c r="AX166" s="14" t="s">
        <v>81</v>
      </c>
      <c r="AY166" s="249" t="s">
        <v>125</v>
      </c>
    </row>
    <row r="167" s="2" customFormat="1" ht="21.75" customHeight="1">
      <c r="A167" s="39"/>
      <c r="B167" s="40"/>
      <c r="C167" s="215" t="s">
        <v>7</v>
      </c>
      <c r="D167" s="215" t="s">
        <v>128</v>
      </c>
      <c r="E167" s="216" t="s">
        <v>249</v>
      </c>
      <c r="F167" s="217" t="s">
        <v>250</v>
      </c>
      <c r="G167" s="218" t="s">
        <v>182</v>
      </c>
      <c r="H167" s="219">
        <v>4</v>
      </c>
      <c r="I167" s="220"/>
      <c r="J167" s="221">
        <f>ROUND(I167*H167,2)</f>
        <v>0</v>
      </c>
      <c r="K167" s="217" t="s">
        <v>132</v>
      </c>
      <c r="L167" s="45"/>
      <c r="M167" s="222" t="s">
        <v>19</v>
      </c>
      <c r="N167" s="223" t="s">
        <v>44</v>
      </c>
      <c r="O167" s="85"/>
      <c r="P167" s="224">
        <f>O167*H167</f>
        <v>0</v>
      </c>
      <c r="Q167" s="224">
        <v>0</v>
      </c>
      <c r="R167" s="224">
        <f>Q167*H167</f>
        <v>0</v>
      </c>
      <c r="S167" s="224">
        <v>0.28000000000000003</v>
      </c>
      <c r="T167" s="225">
        <f>S167*H167</f>
        <v>1.1200000000000001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26" t="s">
        <v>133</v>
      </c>
      <c r="AT167" s="226" t="s">
        <v>128</v>
      </c>
      <c r="AU167" s="226" t="s">
        <v>83</v>
      </c>
      <c r="AY167" s="18" t="s">
        <v>125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18" t="s">
        <v>81</v>
      </c>
      <c r="BK167" s="227">
        <f>ROUND(I167*H167,2)</f>
        <v>0</v>
      </c>
      <c r="BL167" s="18" t="s">
        <v>133</v>
      </c>
      <c r="BM167" s="226" t="s">
        <v>251</v>
      </c>
    </row>
    <row r="168" s="13" customFormat="1">
      <c r="A168" s="13"/>
      <c r="B168" s="228"/>
      <c r="C168" s="229"/>
      <c r="D168" s="230" t="s">
        <v>135</v>
      </c>
      <c r="E168" s="231" t="s">
        <v>19</v>
      </c>
      <c r="F168" s="232" t="s">
        <v>205</v>
      </c>
      <c r="G168" s="229"/>
      <c r="H168" s="231" t="s">
        <v>19</v>
      </c>
      <c r="I168" s="233"/>
      <c r="J168" s="229"/>
      <c r="K168" s="229"/>
      <c r="L168" s="234"/>
      <c r="M168" s="235"/>
      <c r="N168" s="236"/>
      <c r="O168" s="236"/>
      <c r="P168" s="236"/>
      <c r="Q168" s="236"/>
      <c r="R168" s="236"/>
      <c r="S168" s="236"/>
      <c r="T168" s="237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8" t="s">
        <v>135</v>
      </c>
      <c r="AU168" s="238" t="s">
        <v>83</v>
      </c>
      <c r="AV168" s="13" t="s">
        <v>81</v>
      </c>
      <c r="AW168" s="13" t="s">
        <v>35</v>
      </c>
      <c r="AX168" s="13" t="s">
        <v>73</v>
      </c>
      <c r="AY168" s="238" t="s">
        <v>125</v>
      </c>
    </row>
    <row r="169" s="14" customFormat="1">
      <c r="A169" s="14"/>
      <c r="B169" s="239"/>
      <c r="C169" s="240"/>
      <c r="D169" s="230" t="s">
        <v>135</v>
      </c>
      <c r="E169" s="241" t="s">
        <v>19</v>
      </c>
      <c r="F169" s="242" t="s">
        <v>133</v>
      </c>
      <c r="G169" s="240"/>
      <c r="H169" s="243">
        <v>4</v>
      </c>
      <c r="I169" s="244"/>
      <c r="J169" s="240"/>
      <c r="K169" s="240"/>
      <c r="L169" s="245"/>
      <c r="M169" s="246"/>
      <c r="N169" s="247"/>
      <c r="O169" s="247"/>
      <c r="P169" s="247"/>
      <c r="Q169" s="247"/>
      <c r="R169" s="247"/>
      <c r="S169" s="247"/>
      <c r="T169" s="248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9" t="s">
        <v>135</v>
      </c>
      <c r="AU169" s="249" t="s">
        <v>83</v>
      </c>
      <c r="AV169" s="14" t="s">
        <v>83</v>
      </c>
      <c r="AW169" s="14" t="s">
        <v>35</v>
      </c>
      <c r="AX169" s="14" t="s">
        <v>81</v>
      </c>
      <c r="AY169" s="249" t="s">
        <v>125</v>
      </c>
    </row>
    <row r="170" s="12" customFormat="1" ht="22.8" customHeight="1">
      <c r="A170" s="12"/>
      <c r="B170" s="199"/>
      <c r="C170" s="200"/>
      <c r="D170" s="201" t="s">
        <v>72</v>
      </c>
      <c r="E170" s="213" t="s">
        <v>252</v>
      </c>
      <c r="F170" s="213" t="s">
        <v>253</v>
      </c>
      <c r="G170" s="200"/>
      <c r="H170" s="200"/>
      <c r="I170" s="203"/>
      <c r="J170" s="214">
        <f>BK170</f>
        <v>0</v>
      </c>
      <c r="K170" s="200"/>
      <c r="L170" s="205"/>
      <c r="M170" s="206"/>
      <c r="N170" s="207"/>
      <c r="O170" s="207"/>
      <c r="P170" s="208">
        <f>SUM(P171:P176)</f>
        <v>0</v>
      </c>
      <c r="Q170" s="207"/>
      <c r="R170" s="208">
        <f>SUM(R171:R176)</f>
        <v>0</v>
      </c>
      <c r="S170" s="207"/>
      <c r="T170" s="209">
        <f>SUM(T171:T176)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0" t="s">
        <v>81</v>
      </c>
      <c r="AT170" s="211" t="s">
        <v>72</v>
      </c>
      <c r="AU170" s="211" t="s">
        <v>81</v>
      </c>
      <c r="AY170" s="210" t="s">
        <v>125</v>
      </c>
      <c r="BK170" s="212">
        <f>SUM(BK171:BK176)</f>
        <v>0</v>
      </c>
    </row>
    <row r="171" s="2" customFormat="1" ht="21.75" customHeight="1">
      <c r="A171" s="39"/>
      <c r="B171" s="40"/>
      <c r="C171" s="215" t="s">
        <v>254</v>
      </c>
      <c r="D171" s="215" t="s">
        <v>128</v>
      </c>
      <c r="E171" s="216" t="s">
        <v>255</v>
      </c>
      <c r="F171" s="217" t="s">
        <v>256</v>
      </c>
      <c r="G171" s="218" t="s">
        <v>257</v>
      </c>
      <c r="H171" s="219">
        <v>146.465</v>
      </c>
      <c r="I171" s="220"/>
      <c r="J171" s="221">
        <f>ROUND(I171*H171,2)</f>
        <v>0</v>
      </c>
      <c r="K171" s="217" t="s">
        <v>132</v>
      </c>
      <c r="L171" s="45"/>
      <c r="M171" s="222" t="s">
        <v>19</v>
      </c>
      <c r="N171" s="223" t="s">
        <v>44</v>
      </c>
      <c r="O171" s="85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26" t="s">
        <v>133</v>
      </c>
      <c r="AT171" s="226" t="s">
        <v>128</v>
      </c>
      <c r="AU171" s="226" t="s">
        <v>83</v>
      </c>
      <c r="AY171" s="18" t="s">
        <v>125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18" t="s">
        <v>81</v>
      </c>
      <c r="BK171" s="227">
        <f>ROUND(I171*H171,2)</f>
        <v>0</v>
      </c>
      <c r="BL171" s="18" t="s">
        <v>133</v>
      </c>
      <c r="BM171" s="226" t="s">
        <v>258</v>
      </c>
    </row>
    <row r="172" s="2" customFormat="1" ht="16.5" customHeight="1">
      <c r="A172" s="39"/>
      <c r="B172" s="40"/>
      <c r="C172" s="215" t="s">
        <v>259</v>
      </c>
      <c r="D172" s="215" t="s">
        <v>128</v>
      </c>
      <c r="E172" s="216" t="s">
        <v>260</v>
      </c>
      <c r="F172" s="217" t="s">
        <v>261</v>
      </c>
      <c r="G172" s="218" t="s">
        <v>257</v>
      </c>
      <c r="H172" s="219">
        <v>146.465</v>
      </c>
      <c r="I172" s="220"/>
      <c r="J172" s="221">
        <f>ROUND(I172*H172,2)</f>
        <v>0</v>
      </c>
      <c r="K172" s="217" t="s">
        <v>132</v>
      </c>
      <c r="L172" s="45"/>
      <c r="M172" s="222" t="s">
        <v>19</v>
      </c>
      <c r="N172" s="223" t="s">
        <v>44</v>
      </c>
      <c r="O172" s="85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26" t="s">
        <v>133</v>
      </c>
      <c r="AT172" s="226" t="s">
        <v>128</v>
      </c>
      <c r="AU172" s="226" t="s">
        <v>83</v>
      </c>
      <c r="AY172" s="18" t="s">
        <v>125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18" t="s">
        <v>81</v>
      </c>
      <c r="BK172" s="227">
        <f>ROUND(I172*H172,2)</f>
        <v>0</v>
      </c>
      <c r="BL172" s="18" t="s">
        <v>133</v>
      </c>
      <c r="BM172" s="226" t="s">
        <v>262</v>
      </c>
    </row>
    <row r="173" s="2" customFormat="1" ht="21.75" customHeight="1">
      <c r="A173" s="39"/>
      <c r="B173" s="40"/>
      <c r="C173" s="215" t="s">
        <v>263</v>
      </c>
      <c r="D173" s="215" t="s">
        <v>128</v>
      </c>
      <c r="E173" s="216" t="s">
        <v>264</v>
      </c>
      <c r="F173" s="217" t="s">
        <v>265</v>
      </c>
      <c r="G173" s="218" t="s">
        <v>257</v>
      </c>
      <c r="H173" s="219">
        <v>2782.835</v>
      </c>
      <c r="I173" s="220"/>
      <c r="J173" s="221">
        <f>ROUND(I173*H173,2)</f>
        <v>0</v>
      </c>
      <c r="K173" s="217" t="s">
        <v>132</v>
      </c>
      <c r="L173" s="45"/>
      <c r="M173" s="222" t="s">
        <v>19</v>
      </c>
      <c r="N173" s="223" t="s">
        <v>44</v>
      </c>
      <c r="O173" s="85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26" t="s">
        <v>133</v>
      </c>
      <c r="AT173" s="226" t="s">
        <v>128</v>
      </c>
      <c r="AU173" s="226" t="s">
        <v>83</v>
      </c>
      <c r="AY173" s="18" t="s">
        <v>125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18" t="s">
        <v>81</v>
      </c>
      <c r="BK173" s="227">
        <f>ROUND(I173*H173,2)</f>
        <v>0</v>
      </c>
      <c r="BL173" s="18" t="s">
        <v>133</v>
      </c>
      <c r="BM173" s="226" t="s">
        <v>266</v>
      </c>
    </row>
    <row r="174" s="2" customFormat="1">
      <c r="A174" s="39"/>
      <c r="B174" s="40"/>
      <c r="C174" s="41"/>
      <c r="D174" s="230" t="s">
        <v>162</v>
      </c>
      <c r="E174" s="41"/>
      <c r="F174" s="260" t="s">
        <v>267</v>
      </c>
      <c r="G174" s="41"/>
      <c r="H174" s="41"/>
      <c r="I174" s="133"/>
      <c r="J174" s="41"/>
      <c r="K174" s="41"/>
      <c r="L174" s="45"/>
      <c r="M174" s="261"/>
      <c r="N174" s="26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162</v>
      </c>
      <c r="AU174" s="18" t="s">
        <v>83</v>
      </c>
    </row>
    <row r="175" s="14" customFormat="1">
      <c r="A175" s="14"/>
      <c r="B175" s="239"/>
      <c r="C175" s="240"/>
      <c r="D175" s="230" t="s">
        <v>135</v>
      </c>
      <c r="E175" s="240"/>
      <c r="F175" s="242" t="s">
        <v>268</v>
      </c>
      <c r="G175" s="240"/>
      <c r="H175" s="243">
        <v>2782.835</v>
      </c>
      <c r="I175" s="244"/>
      <c r="J175" s="240"/>
      <c r="K175" s="240"/>
      <c r="L175" s="245"/>
      <c r="M175" s="246"/>
      <c r="N175" s="247"/>
      <c r="O175" s="247"/>
      <c r="P175" s="247"/>
      <c r="Q175" s="247"/>
      <c r="R175" s="247"/>
      <c r="S175" s="247"/>
      <c r="T175" s="24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9" t="s">
        <v>135</v>
      </c>
      <c r="AU175" s="249" t="s">
        <v>83</v>
      </c>
      <c r="AV175" s="14" t="s">
        <v>83</v>
      </c>
      <c r="AW175" s="14" t="s">
        <v>4</v>
      </c>
      <c r="AX175" s="14" t="s">
        <v>81</v>
      </c>
      <c r="AY175" s="249" t="s">
        <v>125</v>
      </c>
    </row>
    <row r="176" s="2" customFormat="1" ht="21.75" customHeight="1">
      <c r="A176" s="39"/>
      <c r="B176" s="40"/>
      <c r="C176" s="215" t="s">
        <v>269</v>
      </c>
      <c r="D176" s="215" t="s">
        <v>128</v>
      </c>
      <c r="E176" s="216" t="s">
        <v>270</v>
      </c>
      <c r="F176" s="217" t="s">
        <v>271</v>
      </c>
      <c r="G176" s="218" t="s">
        <v>257</v>
      </c>
      <c r="H176" s="219">
        <v>146.465</v>
      </c>
      <c r="I176" s="220"/>
      <c r="J176" s="221">
        <f>ROUND(I176*H176,2)</f>
        <v>0</v>
      </c>
      <c r="K176" s="217" t="s">
        <v>132</v>
      </c>
      <c r="L176" s="45"/>
      <c r="M176" s="222" t="s">
        <v>19</v>
      </c>
      <c r="N176" s="223" t="s">
        <v>44</v>
      </c>
      <c r="O176" s="85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26" t="s">
        <v>133</v>
      </c>
      <c r="AT176" s="226" t="s">
        <v>128</v>
      </c>
      <c r="AU176" s="226" t="s">
        <v>83</v>
      </c>
      <c r="AY176" s="18" t="s">
        <v>125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18" t="s">
        <v>81</v>
      </c>
      <c r="BK176" s="227">
        <f>ROUND(I176*H176,2)</f>
        <v>0</v>
      </c>
      <c r="BL176" s="18" t="s">
        <v>133</v>
      </c>
      <c r="BM176" s="226" t="s">
        <v>272</v>
      </c>
    </row>
    <row r="177" s="12" customFormat="1" ht="22.8" customHeight="1">
      <c r="A177" s="12"/>
      <c r="B177" s="199"/>
      <c r="C177" s="200"/>
      <c r="D177" s="201" t="s">
        <v>72</v>
      </c>
      <c r="E177" s="213" t="s">
        <v>273</v>
      </c>
      <c r="F177" s="213" t="s">
        <v>274</v>
      </c>
      <c r="G177" s="200"/>
      <c r="H177" s="200"/>
      <c r="I177" s="203"/>
      <c r="J177" s="214">
        <f>BK177</f>
        <v>0</v>
      </c>
      <c r="K177" s="200"/>
      <c r="L177" s="205"/>
      <c r="M177" s="206"/>
      <c r="N177" s="207"/>
      <c r="O177" s="207"/>
      <c r="P177" s="208">
        <f>P178</f>
        <v>0</v>
      </c>
      <c r="Q177" s="207"/>
      <c r="R177" s="208">
        <f>R178</f>
        <v>0</v>
      </c>
      <c r="S177" s="207"/>
      <c r="T177" s="209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0" t="s">
        <v>81</v>
      </c>
      <c r="AT177" s="211" t="s">
        <v>72</v>
      </c>
      <c r="AU177" s="211" t="s">
        <v>81</v>
      </c>
      <c r="AY177" s="210" t="s">
        <v>125</v>
      </c>
      <c r="BK177" s="212">
        <f>BK178</f>
        <v>0</v>
      </c>
    </row>
    <row r="178" s="2" customFormat="1" ht="33" customHeight="1">
      <c r="A178" s="39"/>
      <c r="B178" s="40"/>
      <c r="C178" s="215" t="s">
        <v>275</v>
      </c>
      <c r="D178" s="215" t="s">
        <v>128</v>
      </c>
      <c r="E178" s="216" t="s">
        <v>276</v>
      </c>
      <c r="F178" s="217" t="s">
        <v>277</v>
      </c>
      <c r="G178" s="218" t="s">
        <v>257</v>
      </c>
      <c r="H178" s="219">
        <v>200.91200000000001</v>
      </c>
      <c r="I178" s="220"/>
      <c r="J178" s="221">
        <f>ROUND(I178*H178,2)</f>
        <v>0</v>
      </c>
      <c r="K178" s="217" t="s">
        <v>132</v>
      </c>
      <c r="L178" s="45"/>
      <c r="M178" s="222" t="s">
        <v>19</v>
      </c>
      <c r="N178" s="223" t="s">
        <v>44</v>
      </c>
      <c r="O178" s="85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26" t="s">
        <v>133</v>
      </c>
      <c r="AT178" s="226" t="s">
        <v>128</v>
      </c>
      <c r="AU178" s="226" t="s">
        <v>83</v>
      </c>
      <c r="AY178" s="18" t="s">
        <v>125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18" t="s">
        <v>81</v>
      </c>
      <c r="BK178" s="227">
        <f>ROUND(I178*H178,2)</f>
        <v>0</v>
      </c>
      <c r="BL178" s="18" t="s">
        <v>133</v>
      </c>
      <c r="BM178" s="226" t="s">
        <v>278</v>
      </c>
    </row>
    <row r="179" s="12" customFormat="1" ht="25.92" customHeight="1">
      <c r="A179" s="12"/>
      <c r="B179" s="199"/>
      <c r="C179" s="200"/>
      <c r="D179" s="201" t="s">
        <v>72</v>
      </c>
      <c r="E179" s="202" t="s">
        <v>279</v>
      </c>
      <c r="F179" s="202" t="s">
        <v>280</v>
      </c>
      <c r="G179" s="200"/>
      <c r="H179" s="200"/>
      <c r="I179" s="203"/>
      <c r="J179" s="204">
        <f>BK179</f>
        <v>0</v>
      </c>
      <c r="K179" s="200"/>
      <c r="L179" s="205"/>
      <c r="M179" s="206"/>
      <c r="N179" s="207"/>
      <c r="O179" s="207"/>
      <c r="P179" s="208">
        <f>P180+P374+P453+P458+P476+P482+P490+P522+P559</f>
        <v>0</v>
      </c>
      <c r="Q179" s="207"/>
      <c r="R179" s="208">
        <f>R180+R374+R453+R458+R476+R482+R490+R522+R559</f>
        <v>192.44504356000002</v>
      </c>
      <c r="S179" s="207"/>
      <c r="T179" s="209">
        <f>T180+T374+T453+T458+T476+T482+T490+T522+T559</f>
        <v>85.886923999999979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0" t="s">
        <v>83</v>
      </c>
      <c r="AT179" s="211" t="s">
        <v>72</v>
      </c>
      <c r="AU179" s="211" t="s">
        <v>73</v>
      </c>
      <c r="AY179" s="210" t="s">
        <v>125</v>
      </c>
      <c r="BK179" s="212">
        <f>BK180+BK374+BK453+BK458+BK476+BK482+BK490+BK522+BK559</f>
        <v>0</v>
      </c>
    </row>
    <row r="180" s="12" customFormat="1" ht="22.8" customHeight="1">
      <c r="A180" s="12"/>
      <c r="B180" s="199"/>
      <c r="C180" s="200"/>
      <c r="D180" s="201" t="s">
        <v>72</v>
      </c>
      <c r="E180" s="213" t="s">
        <v>281</v>
      </c>
      <c r="F180" s="213" t="s">
        <v>282</v>
      </c>
      <c r="G180" s="200"/>
      <c r="H180" s="200"/>
      <c r="I180" s="203"/>
      <c r="J180" s="214">
        <f>BK180</f>
        <v>0</v>
      </c>
      <c r="K180" s="200"/>
      <c r="L180" s="205"/>
      <c r="M180" s="206"/>
      <c r="N180" s="207"/>
      <c r="O180" s="207"/>
      <c r="P180" s="208">
        <f>SUM(P181:P373)</f>
        <v>0</v>
      </c>
      <c r="Q180" s="207"/>
      <c r="R180" s="208">
        <f>SUM(R181:R373)</f>
        <v>180.56506284</v>
      </c>
      <c r="S180" s="207"/>
      <c r="T180" s="209">
        <f>SUM(T181:T373)</f>
        <v>13.317696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0" t="s">
        <v>83</v>
      </c>
      <c r="AT180" s="211" t="s">
        <v>72</v>
      </c>
      <c r="AU180" s="211" t="s">
        <v>81</v>
      </c>
      <c r="AY180" s="210" t="s">
        <v>125</v>
      </c>
      <c r="BK180" s="212">
        <f>SUM(BK181:BK373)</f>
        <v>0</v>
      </c>
    </row>
    <row r="181" s="2" customFormat="1" ht="16.5" customHeight="1">
      <c r="A181" s="39"/>
      <c r="B181" s="40"/>
      <c r="C181" s="215" t="s">
        <v>283</v>
      </c>
      <c r="D181" s="215" t="s">
        <v>128</v>
      </c>
      <c r="E181" s="216" t="s">
        <v>284</v>
      </c>
      <c r="F181" s="217" t="s">
        <v>285</v>
      </c>
      <c r="G181" s="218" t="s">
        <v>131</v>
      </c>
      <c r="H181" s="219">
        <v>951.26400000000001</v>
      </c>
      <c r="I181" s="220"/>
      <c r="J181" s="221">
        <f>ROUND(I181*H181,2)</f>
        <v>0</v>
      </c>
      <c r="K181" s="217" t="s">
        <v>132</v>
      </c>
      <c r="L181" s="45"/>
      <c r="M181" s="222" t="s">
        <v>19</v>
      </c>
      <c r="N181" s="223" t="s">
        <v>44</v>
      </c>
      <c r="O181" s="85"/>
      <c r="P181" s="224">
        <f>O181*H181</f>
        <v>0</v>
      </c>
      <c r="Q181" s="224">
        <v>0</v>
      </c>
      <c r="R181" s="224">
        <f>Q181*H181</f>
        <v>0</v>
      </c>
      <c r="S181" s="224">
        <v>0.014</v>
      </c>
      <c r="T181" s="225">
        <f>S181*H181</f>
        <v>13.317696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26" t="s">
        <v>224</v>
      </c>
      <c r="AT181" s="226" t="s">
        <v>128</v>
      </c>
      <c r="AU181" s="226" t="s">
        <v>83</v>
      </c>
      <c r="AY181" s="18" t="s">
        <v>125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8" t="s">
        <v>81</v>
      </c>
      <c r="BK181" s="227">
        <f>ROUND(I181*H181,2)</f>
        <v>0</v>
      </c>
      <c r="BL181" s="18" t="s">
        <v>224</v>
      </c>
      <c r="BM181" s="226" t="s">
        <v>286</v>
      </c>
    </row>
    <row r="182" s="13" customFormat="1">
      <c r="A182" s="13"/>
      <c r="B182" s="228"/>
      <c r="C182" s="229"/>
      <c r="D182" s="230" t="s">
        <v>135</v>
      </c>
      <c r="E182" s="231" t="s">
        <v>19</v>
      </c>
      <c r="F182" s="232" t="s">
        <v>287</v>
      </c>
      <c r="G182" s="229"/>
      <c r="H182" s="231" t="s">
        <v>19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135</v>
      </c>
      <c r="AU182" s="238" t="s">
        <v>83</v>
      </c>
      <c r="AV182" s="13" t="s">
        <v>81</v>
      </c>
      <c r="AW182" s="13" t="s">
        <v>35</v>
      </c>
      <c r="AX182" s="13" t="s">
        <v>73</v>
      </c>
      <c r="AY182" s="238" t="s">
        <v>125</v>
      </c>
    </row>
    <row r="183" s="14" customFormat="1">
      <c r="A183" s="14"/>
      <c r="B183" s="239"/>
      <c r="C183" s="240"/>
      <c r="D183" s="230" t="s">
        <v>135</v>
      </c>
      <c r="E183" s="241" t="s">
        <v>19</v>
      </c>
      <c r="F183" s="242" t="s">
        <v>288</v>
      </c>
      <c r="G183" s="240"/>
      <c r="H183" s="243">
        <v>792.72000000000003</v>
      </c>
      <c r="I183" s="244"/>
      <c r="J183" s="240"/>
      <c r="K183" s="240"/>
      <c r="L183" s="245"/>
      <c r="M183" s="246"/>
      <c r="N183" s="247"/>
      <c r="O183" s="247"/>
      <c r="P183" s="247"/>
      <c r="Q183" s="247"/>
      <c r="R183" s="247"/>
      <c r="S183" s="247"/>
      <c r="T183" s="248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9" t="s">
        <v>135</v>
      </c>
      <c r="AU183" s="249" t="s">
        <v>83</v>
      </c>
      <c r="AV183" s="14" t="s">
        <v>83</v>
      </c>
      <c r="AW183" s="14" t="s">
        <v>35</v>
      </c>
      <c r="AX183" s="14" t="s">
        <v>73</v>
      </c>
      <c r="AY183" s="249" t="s">
        <v>125</v>
      </c>
    </row>
    <row r="184" s="15" customFormat="1">
      <c r="A184" s="15"/>
      <c r="B184" s="263"/>
      <c r="C184" s="264"/>
      <c r="D184" s="230" t="s">
        <v>135</v>
      </c>
      <c r="E184" s="265" t="s">
        <v>19</v>
      </c>
      <c r="F184" s="266" t="s">
        <v>218</v>
      </c>
      <c r="G184" s="264"/>
      <c r="H184" s="267">
        <v>792.72000000000003</v>
      </c>
      <c r="I184" s="268"/>
      <c r="J184" s="264"/>
      <c r="K184" s="264"/>
      <c r="L184" s="269"/>
      <c r="M184" s="270"/>
      <c r="N184" s="271"/>
      <c r="O184" s="271"/>
      <c r="P184" s="271"/>
      <c r="Q184" s="271"/>
      <c r="R184" s="271"/>
      <c r="S184" s="271"/>
      <c r="T184" s="272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3" t="s">
        <v>135</v>
      </c>
      <c r="AU184" s="273" t="s">
        <v>83</v>
      </c>
      <c r="AV184" s="15" t="s">
        <v>133</v>
      </c>
      <c r="AW184" s="15" t="s">
        <v>35</v>
      </c>
      <c r="AX184" s="15" t="s">
        <v>73</v>
      </c>
      <c r="AY184" s="273" t="s">
        <v>125</v>
      </c>
    </row>
    <row r="185" s="13" customFormat="1">
      <c r="A185" s="13"/>
      <c r="B185" s="228"/>
      <c r="C185" s="229"/>
      <c r="D185" s="230" t="s">
        <v>135</v>
      </c>
      <c r="E185" s="231" t="s">
        <v>19</v>
      </c>
      <c r="F185" s="232" t="s">
        <v>289</v>
      </c>
      <c r="G185" s="229"/>
      <c r="H185" s="231" t="s">
        <v>19</v>
      </c>
      <c r="I185" s="233"/>
      <c r="J185" s="229"/>
      <c r="K185" s="229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135</v>
      </c>
      <c r="AU185" s="238" t="s">
        <v>83</v>
      </c>
      <c r="AV185" s="13" t="s">
        <v>81</v>
      </c>
      <c r="AW185" s="13" t="s">
        <v>35</v>
      </c>
      <c r="AX185" s="13" t="s">
        <v>73</v>
      </c>
      <c r="AY185" s="238" t="s">
        <v>125</v>
      </c>
    </row>
    <row r="186" s="14" customFormat="1">
      <c r="A186" s="14"/>
      <c r="B186" s="239"/>
      <c r="C186" s="240"/>
      <c r="D186" s="230" t="s">
        <v>135</v>
      </c>
      <c r="E186" s="241" t="s">
        <v>19</v>
      </c>
      <c r="F186" s="242" t="s">
        <v>290</v>
      </c>
      <c r="G186" s="240"/>
      <c r="H186" s="243">
        <v>951.26400000000001</v>
      </c>
      <c r="I186" s="244"/>
      <c r="J186" s="240"/>
      <c r="K186" s="240"/>
      <c r="L186" s="245"/>
      <c r="M186" s="246"/>
      <c r="N186" s="247"/>
      <c r="O186" s="247"/>
      <c r="P186" s="247"/>
      <c r="Q186" s="247"/>
      <c r="R186" s="247"/>
      <c r="S186" s="247"/>
      <c r="T186" s="24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9" t="s">
        <v>135</v>
      </c>
      <c r="AU186" s="249" t="s">
        <v>83</v>
      </c>
      <c r="AV186" s="14" t="s">
        <v>83</v>
      </c>
      <c r="AW186" s="14" t="s">
        <v>35</v>
      </c>
      <c r="AX186" s="14" t="s">
        <v>73</v>
      </c>
      <c r="AY186" s="249" t="s">
        <v>125</v>
      </c>
    </row>
    <row r="187" s="15" customFormat="1">
      <c r="A187" s="15"/>
      <c r="B187" s="263"/>
      <c r="C187" s="264"/>
      <c r="D187" s="230" t="s">
        <v>135</v>
      </c>
      <c r="E187" s="265" t="s">
        <v>19</v>
      </c>
      <c r="F187" s="266" t="s">
        <v>218</v>
      </c>
      <c r="G187" s="264"/>
      <c r="H187" s="267">
        <v>951.26400000000001</v>
      </c>
      <c r="I187" s="268"/>
      <c r="J187" s="264"/>
      <c r="K187" s="264"/>
      <c r="L187" s="269"/>
      <c r="M187" s="270"/>
      <c r="N187" s="271"/>
      <c r="O187" s="271"/>
      <c r="P187" s="271"/>
      <c r="Q187" s="271"/>
      <c r="R187" s="271"/>
      <c r="S187" s="271"/>
      <c r="T187" s="272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3" t="s">
        <v>135</v>
      </c>
      <c r="AU187" s="273" t="s">
        <v>83</v>
      </c>
      <c r="AV187" s="15" t="s">
        <v>133</v>
      </c>
      <c r="AW187" s="15" t="s">
        <v>35</v>
      </c>
      <c r="AX187" s="15" t="s">
        <v>81</v>
      </c>
      <c r="AY187" s="273" t="s">
        <v>125</v>
      </c>
    </row>
    <row r="188" s="2" customFormat="1" ht="21.75" customHeight="1">
      <c r="A188" s="39"/>
      <c r="B188" s="40"/>
      <c r="C188" s="215" t="s">
        <v>291</v>
      </c>
      <c r="D188" s="215" t="s">
        <v>128</v>
      </c>
      <c r="E188" s="216" t="s">
        <v>292</v>
      </c>
      <c r="F188" s="217" t="s">
        <v>293</v>
      </c>
      <c r="G188" s="218" t="s">
        <v>131</v>
      </c>
      <c r="H188" s="219">
        <v>774.29999999999995</v>
      </c>
      <c r="I188" s="220"/>
      <c r="J188" s="221">
        <f>ROUND(I188*H188,2)</f>
        <v>0</v>
      </c>
      <c r="K188" s="217" t="s">
        <v>132</v>
      </c>
      <c r="L188" s="45"/>
      <c r="M188" s="222" t="s">
        <v>19</v>
      </c>
      <c r="N188" s="223" t="s">
        <v>44</v>
      </c>
      <c r="O188" s="85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26" t="s">
        <v>133</v>
      </c>
      <c r="AT188" s="226" t="s">
        <v>128</v>
      </c>
      <c r="AU188" s="226" t="s">
        <v>83</v>
      </c>
      <c r="AY188" s="18" t="s">
        <v>125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18" t="s">
        <v>81</v>
      </c>
      <c r="BK188" s="227">
        <f>ROUND(I188*H188,2)</f>
        <v>0</v>
      </c>
      <c r="BL188" s="18" t="s">
        <v>133</v>
      </c>
      <c r="BM188" s="226" t="s">
        <v>294</v>
      </c>
    </row>
    <row r="189" s="13" customFormat="1">
      <c r="A189" s="13"/>
      <c r="B189" s="228"/>
      <c r="C189" s="229"/>
      <c r="D189" s="230" t="s">
        <v>135</v>
      </c>
      <c r="E189" s="231" t="s">
        <v>19</v>
      </c>
      <c r="F189" s="232" t="s">
        <v>212</v>
      </c>
      <c r="G189" s="229"/>
      <c r="H189" s="231" t="s">
        <v>19</v>
      </c>
      <c r="I189" s="233"/>
      <c r="J189" s="229"/>
      <c r="K189" s="229"/>
      <c r="L189" s="234"/>
      <c r="M189" s="235"/>
      <c r="N189" s="236"/>
      <c r="O189" s="236"/>
      <c r="P189" s="236"/>
      <c r="Q189" s="236"/>
      <c r="R189" s="236"/>
      <c r="S189" s="236"/>
      <c r="T189" s="237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8" t="s">
        <v>135</v>
      </c>
      <c r="AU189" s="238" t="s">
        <v>83</v>
      </c>
      <c r="AV189" s="13" t="s">
        <v>81</v>
      </c>
      <c r="AW189" s="13" t="s">
        <v>35</v>
      </c>
      <c r="AX189" s="13" t="s">
        <v>73</v>
      </c>
      <c r="AY189" s="238" t="s">
        <v>125</v>
      </c>
    </row>
    <row r="190" s="14" customFormat="1">
      <c r="A190" s="14"/>
      <c r="B190" s="239"/>
      <c r="C190" s="240"/>
      <c r="D190" s="230" t="s">
        <v>135</v>
      </c>
      <c r="E190" s="241" t="s">
        <v>19</v>
      </c>
      <c r="F190" s="242" t="s">
        <v>213</v>
      </c>
      <c r="G190" s="240"/>
      <c r="H190" s="243">
        <v>779.79999999999995</v>
      </c>
      <c r="I190" s="244"/>
      <c r="J190" s="240"/>
      <c r="K190" s="240"/>
      <c r="L190" s="245"/>
      <c r="M190" s="246"/>
      <c r="N190" s="247"/>
      <c r="O190" s="247"/>
      <c r="P190" s="247"/>
      <c r="Q190" s="247"/>
      <c r="R190" s="247"/>
      <c r="S190" s="247"/>
      <c r="T190" s="24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9" t="s">
        <v>135</v>
      </c>
      <c r="AU190" s="249" t="s">
        <v>83</v>
      </c>
      <c r="AV190" s="14" t="s">
        <v>83</v>
      </c>
      <c r="AW190" s="14" t="s">
        <v>35</v>
      </c>
      <c r="AX190" s="14" t="s">
        <v>73</v>
      </c>
      <c r="AY190" s="249" t="s">
        <v>125</v>
      </c>
    </row>
    <row r="191" s="13" customFormat="1">
      <c r="A191" s="13"/>
      <c r="B191" s="228"/>
      <c r="C191" s="229"/>
      <c r="D191" s="230" t="s">
        <v>135</v>
      </c>
      <c r="E191" s="231" t="s">
        <v>19</v>
      </c>
      <c r="F191" s="232" t="s">
        <v>214</v>
      </c>
      <c r="G191" s="229"/>
      <c r="H191" s="231" t="s">
        <v>19</v>
      </c>
      <c r="I191" s="233"/>
      <c r="J191" s="229"/>
      <c r="K191" s="229"/>
      <c r="L191" s="234"/>
      <c r="M191" s="235"/>
      <c r="N191" s="236"/>
      <c r="O191" s="236"/>
      <c r="P191" s="236"/>
      <c r="Q191" s="236"/>
      <c r="R191" s="236"/>
      <c r="S191" s="236"/>
      <c r="T191" s="237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8" t="s">
        <v>135</v>
      </c>
      <c r="AU191" s="238" t="s">
        <v>83</v>
      </c>
      <c r="AV191" s="13" t="s">
        <v>81</v>
      </c>
      <c r="AW191" s="13" t="s">
        <v>35</v>
      </c>
      <c r="AX191" s="13" t="s">
        <v>73</v>
      </c>
      <c r="AY191" s="238" t="s">
        <v>125</v>
      </c>
    </row>
    <row r="192" s="14" customFormat="1">
      <c r="A192" s="14"/>
      <c r="B192" s="239"/>
      <c r="C192" s="240"/>
      <c r="D192" s="230" t="s">
        <v>135</v>
      </c>
      <c r="E192" s="241" t="s">
        <v>19</v>
      </c>
      <c r="F192" s="242" t="s">
        <v>215</v>
      </c>
      <c r="G192" s="240"/>
      <c r="H192" s="243">
        <v>-4.2999999999999998</v>
      </c>
      <c r="I192" s="244"/>
      <c r="J192" s="240"/>
      <c r="K192" s="240"/>
      <c r="L192" s="245"/>
      <c r="M192" s="246"/>
      <c r="N192" s="247"/>
      <c r="O192" s="247"/>
      <c r="P192" s="247"/>
      <c r="Q192" s="247"/>
      <c r="R192" s="247"/>
      <c r="S192" s="247"/>
      <c r="T192" s="24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9" t="s">
        <v>135</v>
      </c>
      <c r="AU192" s="249" t="s">
        <v>83</v>
      </c>
      <c r="AV192" s="14" t="s">
        <v>83</v>
      </c>
      <c r="AW192" s="14" t="s">
        <v>35</v>
      </c>
      <c r="AX192" s="14" t="s">
        <v>73</v>
      </c>
      <c r="AY192" s="249" t="s">
        <v>125</v>
      </c>
    </row>
    <row r="193" s="13" customFormat="1">
      <c r="A193" s="13"/>
      <c r="B193" s="228"/>
      <c r="C193" s="229"/>
      <c r="D193" s="230" t="s">
        <v>135</v>
      </c>
      <c r="E193" s="231" t="s">
        <v>19</v>
      </c>
      <c r="F193" s="232" t="s">
        <v>216</v>
      </c>
      <c r="G193" s="229"/>
      <c r="H193" s="231" t="s">
        <v>19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135</v>
      </c>
      <c r="AU193" s="238" t="s">
        <v>83</v>
      </c>
      <c r="AV193" s="13" t="s">
        <v>81</v>
      </c>
      <c r="AW193" s="13" t="s">
        <v>35</v>
      </c>
      <c r="AX193" s="13" t="s">
        <v>73</v>
      </c>
      <c r="AY193" s="238" t="s">
        <v>125</v>
      </c>
    </row>
    <row r="194" s="14" customFormat="1">
      <c r="A194" s="14"/>
      <c r="B194" s="239"/>
      <c r="C194" s="240"/>
      <c r="D194" s="230" t="s">
        <v>135</v>
      </c>
      <c r="E194" s="241" t="s">
        <v>19</v>
      </c>
      <c r="F194" s="242" t="s">
        <v>217</v>
      </c>
      <c r="G194" s="240"/>
      <c r="H194" s="243">
        <v>-1.2</v>
      </c>
      <c r="I194" s="244"/>
      <c r="J194" s="240"/>
      <c r="K194" s="240"/>
      <c r="L194" s="245"/>
      <c r="M194" s="246"/>
      <c r="N194" s="247"/>
      <c r="O194" s="247"/>
      <c r="P194" s="247"/>
      <c r="Q194" s="247"/>
      <c r="R194" s="247"/>
      <c r="S194" s="247"/>
      <c r="T194" s="24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9" t="s">
        <v>135</v>
      </c>
      <c r="AU194" s="249" t="s">
        <v>83</v>
      </c>
      <c r="AV194" s="14" t="s">
        <v>83</v>
      </c>
      <c r="AW194" s="14" t="s">
        <v>35</v>
      </c>
      <c r="AX194" s="14" t="s">
        <v>73</v>
      </c>
      <c r="AY194" s="249" t="s">
        <v>125</v>
      </c>
    </row>
    <row r="195" s="15" customFormat="1">
      <c r="A195" s="15"/>
      <c r="B195" s="263"/>
      <c r="C195" s="264"/>
      <c r="D195" s="230" t="s">
        <v>135</v>
      </c>
      <c r="E195" s="265" t="s">
        <v>19</v>
      </c>
      <c r="F195" s="266" t="s">
        <v>218</v>
      </c>
      <c r="G195" s="264"/>
      <c r="H195" s="267">
        <v>774.29999999999995</v>
      </c>
      <c r="I195" s="268"/>
      <c r="J195" s="264"/>
      <c r="K195" s="264"/>
      <c r="L195" s="269"/>
      <c r="M195" s="270"/>
      <c r="N195" s="271"/>
      <c r="O195" s="271"/>
      <c r="P195" s="271"/>
      <c r="Q195" s="271"/>
      <c r="R195" s="271"/>
      <c r="S195" s="271"/>
      <c r="T195" s="272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3" t="s">
        <v>135</v>
      </c>
      <c r="AU195" s="273" t="s">
        <v>83</v>
      </c>
      <c r="AV195" s="15" t="s">
        <v>133</v>
      </c>
      <c r="AW195" s="15" t="s">
        <v>35</v>
      </c>
      <c r="AX195" s="15" t="s">
        <v>81</v>
      </c>
      <c r="AY195" s="273" t="s">
        <v>125</v>
      </c>
    </row>
    <row r="196" s="2" customFormat="1" ht="16.5" customHeight="1">
      <c r="A196" s="39"/>
      <c r="B196" s="40"/>
      <c r="C196" s="250" t="s">
        <v>295</v>
      </c>
      <c r="D196" s="250" t="s">
        <v>151</v>
      </c>
      <c r="E196" s="251" t="s">
        <v>296</v>
      </c>
      <c r="F196" s="252" t="s">
        <v>297</v>
      </c>
      <c r="G196" s="253" t="s">
        <v>298</v>
      </c>
      <c r="H196" s="254">
        <v>232.28999999999999</v>
      </c>
      <c r="I196" s="255"/>
      <c r="J196" s="256">
        <f>ROUND(I196*H196,2)</f>
        <v>0</v>
      </c>
      <c r="K196" s="252" t="s">
        <v>132</v>
      </c>
      <c r="L196" s="257"/>
      <c r="M196" s="258" t="s">
        <v>19</v>
      </c>
      <c r="N196" s="259" t="s">
        <v>44</v>
      </c>
      <c r="O196" s="85"/>
      <c r="P196" s="224">
        <f>O196*H196</f>
        <v>0</v>
      </c>
      <c r="Q196" s="224">
        <v>0.001</v>
      </c>
      <c r="R196" s="224">
        <f>Q196*H196</f>
        <v>0.23229</v>
      </c>
      <c r="S196" s="224">
        <v>0</v>
      </c>
      <c r="T196" s="22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26" t="s">
        <v>154</v>
      </c>
      <c r="AT196" s="226" t="s">
        <v>151</v>
      </c>
      <c r="AU196" s="226" t="s">
        <v>83</v>
      </c>
      <c r="AY196" s="18" t="s">
        <v>125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18" t="s">
        <v>81</v>
      </c>
      <c r="BK196" s="227">
        <f>ROUND(I196*H196,2)</f>
        <v>0</v>
      </c>
      <c r="BL196" s="18" t="s">
        <v>133</v>
      </c>
      <c r="BM196" s="226" t="s">
        <v>299</v>
      </c>
    </row>
    <row r="197" s="14" customFormat="1">
      <c r="A197" s="14"/>
      <c r="B197" s="239"/>
      <c r="C197" s="240"/>
      <c r="D197" s="230" t="s">
        <v>135</v>
      </c>
      <c r="E197" s="240"/>
      <c r="F197" s="242" t="s">
        <v>300</v>
      </c>
      <c r="G197" s="240"/>
      <c r="H197" s="243">
        <v>232.28999999999999</v>
      </c>
      <c r="I197" s="244"/>
      <c r="J197" s="240"/>
      <c r="K197" s="240"/>
      <c r="L197" s="245"/>
      <c r="M197" s="246"/>
      <c r="N197" s="247"/>
      <c r="O197" s="247"/>
      <c r="P197" s="247"/>
      <c r="Q197" s="247"/>
      <c r="R197" s="247"/>
      <c r="S197" s="247"/>
      <c r="T197" s="24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9" t="s">
        <v>135</v>
      </c>
      <c r="AU197" s="249" t="s">
        <v>83</v>
      </c>
      <c r="AV197" s="14" t="s">
        <v>83</v>
      </c>
      <c r="AW197" s="14" t="s">
        <v>4</v>
      </c>
      <c r="AX197" s="14" t="s">
        <v>81</v>
      </c>
      <c r="AY197" s="249" t="s">
        <v>125</v>
      </c>
    </row>
    <row r="198" s="2" customFormat="1" ht="16.5" customHeight="1">
      <c r="A198" s="39"/>
      <c r="B198" s="40"/>
      <c r="C198" s="215" t="s">
        <v>301</v>
      </c>
      <c r="D198" s="215" t="s">
        <v>128</v>
      </c>
      <c r="E198" s="216" t="s">
        <v>302</v>
      </c>
      <c r="F198" s="217" t="s">
        <v>303</v>
      </c>
      <c r="G198" s="218" t="s">
        <v>131</v>
      </c>
      <c r="H198" s="219">
        <v>774.29999999999995</v>
      </c>
      <c r="I198" s="220"/>
      <c r="J198" s="221">
        <f>ROUND(I198*H198,2)</f>
        <v>0</v>
      </c>
      <c r="K198" s="217" t="s">
        <v>132</v>
      </c>
      <c r="L198" s="45"/>
      <c r="M198" s="222" t="s">
        <v>19</v>
      </c>
      <c r="N198" s="223" t="s">
        <v>44</v>
      </c>
      <c r="O198" s="85"/>
      <c r="P198" s="224">
        <f>O198*H198</f>
        <v>0</v>
      </c>
      <c r="Q198" s="224">
        <v>0.00088000000000000003</v>
      </c>
      <c r="R198" s="224">
        <f>Q198*H198</f>
        <v>0.68138399999999999</v>
      </c>
      <c r="S198" s="224">
        <v>0</v>
      </c>
      <c r="T198" s="225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26" t="s">
        <v>224</v>
      </c>
      <c r="AT198" s="226" t="s">
        <v>128</v>
      </c>
      <c r="AU198" s="226" t="s">
        <v>83</v>
      </c>
      <c r="AY198" s="18" t="s">
        <v>125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18" t="s">
        <v>81</v>
      </c>
      <c r="BK198" s="227">
        <f>ROUND(I198*H198,2)</f>
        <v>0</v>
      </c>
      <c r="BL198" s="18" t="s">
        <v>224</v>
      </c>
      <c r="BM198" s="226" t="s">
        <v>304</v>
      </c>
    </row>
    <row r="199" s="13" customFormat="1">
      <c r="A199" s="13"/>
      <c r="B199" s="228"/>
      <c r="C199" s="229"/>
      <c r="D199" s="230" t="s">
        <v>135</v>
      </c>
      <c r="E199" s="231" t="s">
        <v>19</v>
      </c>
      <c r="F199" s="232" t="s">
        <v>212</v>
      </c>
      <c r="G199" s="229"/>
      <c r="H199" s="231" t="s">
        <v>19</v>
      </c>
      <c r="I199" s="233"/>
      <c r="J199" s="229"/>
      <c r="K199" s="229"/>
      <c r="L199" s="234"/>
      <c r="M199" s="235"/>
      <c r="N199" s="236"/>
      <c r="O199" s="236"/>
      <c r="P199" s="236"/>
      <c r="Q199" s="236"/>
      <c r="R199" s="236"/>
      <c r="S199" s="236"/>
      <c r="T199" s="237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8" t="s">
        <v>135</v>
      </c>
      <c r="AU199" s="238" t="s">
        <v>83</v>
      </c>
      <c r="AV199" s="13" t="s">
        <v>81</v>
      </c>
      <c r="AW199" s="13" t="s">
        <v>35</v>
      </c>
      <c r="AX199" s="13" t="s">
        <v>73</v>
      </c>
      <c r="AY199" s="238" t="s">
        <v>125</v>
      </c>
    </row>
    <row r="200" s="14" customFormat="1">
      <c r="A200" s="14"/>
      <c r="B200" s="239"/>
      <c r="C200" s="240"/>
      <c r="D200" s="230" t="s">
        <v>135</v>
      </c>
      <c r="E200" s="241" t="s">
        <v>19</v>
      </c>
      <c r="F200" s="242" t="s">
        <v>213</v>
      </c>
      <c r="G200" s="240"/>
      <c r="H200" s="243">
        <v>779.79999999999995</v>
      </c>
      <c r="I200" s="244"/>
      <c r="J200" s="240"/>
      <c r="K200" s="240"/>
      <c r="L200" s="245"/>
      <c r="M200" s="246"/>
      <c r="N200" s="247"/>
      <c r="O200" s="247"/>
      <c r="P200" s="247"/>
      <c r="Q200" s="247"/>
      <c r="R200" s="247"/>
      <c r="S200" s="247"/>
      <c r="T200" s="24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9" t="s">
        <v>135</v>
      </c>
      <c r="AU200" s="249" t="s">
        <v>83</v>
      </c>
      <c r="AV200" s="14" t="s">
        <v>83</v>
      </c>
      <c r="AW200" s="14" t="s">
        <v>35</v>
      </c>
      <c r="AX200" s="14" t="s">
        <v>73</v>
      </c>
      <c r="AY200" s="249" t="s">
        <v>125</v>
      </c>
    </row>
    <row r="201" s="13" customFormat="1">
      <c r="A201" s="13"/>
      <c r="B201" s="228"/>
      <c r="C201" s="229"/>
      <c r="D201" s="230" t="s">
        <v>135</v>
      </c>
      <c r="E201" s="231" t="s">
        <v>19</v>
      </c>
      <c r="F201" s="232" t="s">
        <v>214</v>
      </c>
      <c r="G201" s="229"/>
      <c r="H201" s="231" t="s">
        <v>19</v>
      </c>
      <c r="I201" s="233"/>
      <c r="J201" s="229"/>
      <c r="K201" s="229"/>
      <c r="L201" s="234"/>
      <c r="M201" s="235"/>
      <c r="N201" s="236"/>
      <c r="O201" s="236"/>
      <c r="P201" s="236"/>
      <c r="Q201" s="236"/>
      <c r="R201" s="236"/>
      <c r="S201" s="236"/>
      <c r="T201" s="23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8" t="s">
        <v>135</v>
      </c>
      <c r="AU201" s="238" t="s">
        <v>83</v>
      </c>
      <c r="AV201" s="13" t="s">
        <v>81</v>
      </c>
      <c r="AW201" s="13" t="s">
        <v>35</v>
      </c>
      <c r="AX201" s="13" t="s">
        <v>73</v>
      </c>
      <c r="AY201" s="238" t="s">
        <v>125</v>
      </c>
    </row>
    <row r="202" s="14" customFormat="1">
      <c r="A202" s="14"/>
      <c r="B202" s="239"/>
      <c r="C202" s="240"/>
      <c r="D202" s="230" t="s">
        <v>135</v>
      </c>
      <c r="E202" s="241" t="s">
        <v>19</v>
      </c>
      <c r="F202" s="242" t="s">
        <v>215</v>
      </c>
      <c r="G202" s="240"/>
      <c r="H202" s="243">
        <v>-4.2999999999999998</v>
      </c>
      <c r="I202" s="244"/>
      <c r="J202" s="240"/>
      <c r="K202" s="240"/>
      <c r="L202" s="245"/>
      <c r="M202" s="246"/>
      <c r="N202" s="247"/>
      <c r="O202" s="247"/>
      <c r="P202" s="247"/>
      <c r="Q202" s="247"/>
      <c r="R202" s="247"/>
      <c r="S202" s="247"/>
      <c r="T202" s="24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9" t="s">
        <v>135</v>
      </c>
      <c r="AU202" s="249" t="s">
        <v>83</v>
      </c>
      <c r="AV202" s="14" t="s">
        <v>83</v>
      </c>
      <c r="AW202" s="14" t="s">
        <v>35</v>
      </c>
      <c r="AX202" s="14" t="s">
        <v>73</v>
      </c>
      <c r="AY202" s="249" t="s">
        <v>125</v>
      </c>
    </row>
    <row r="203" s="13" customFormat="1">
      <c r="A203" s="13"/>
      <c r="B203" s="228"/>
      <c r="C203" s="229"/>
      <c r="D203" s="230" t="s">
        <v>135</v>
      </c>
      <c r="E203" s="231" t="s">
        <v>19</v>
      </c>
      <c r="F203" s="232" t="s">
        <v>216</v>
      </c>
      <c r="G203" s="229"/>
      <c r="H203" s="231" t="s">
        <v>19</v>
      </c>
      <c r="I203" s="233"/>
      <c r="J203" s="229"/>
      <c r="K203" s="229"/>
      <c r="L203" s="234"/>
      <c r="M203" s="235"/>
      <c r="N203" s="236"/>
      <c r="O203" s="236"/>
      <c r="P203" s="236"/>
      <c r="Q203" s="236"/>
      <c r="R203" s="236"/>
      <c r="S203" s="236"/>
      <c r="T203" s="237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8" t="s">
        <v>135</v>
      </c>
      <c r="AU203" s="238" t="s">
        <v>83</v>
      </c>
      <c r="AV203" s="13" t="s">
        <v>81</v>
      </c>
      <c r="AW203" s="13" t="s">
        <v>35</v>
      </c>
      <c r="AX203" s="13" t="s">
        <v>73</v>
      </c>
      <c r="AY203" s="238" t="s">
        <v>125</v>
      </c>
    </row>
    <row r="204" s="14" customFormat="1">
      <c r="A204" s="14"/>
      <c r="B204" s="239"/>
      <c r="C204" s="240"/>
      <c r="D204" s="230" t="s">
        <v>135</v>
      </c>
      <c r="E204" s="241" t="s">
        <v>19</v>
      </c>
      <c r="F204" s="242" t="s">
        <v>217</v>
      </c>
      <c r="G204" s="240"/>
      <c r="H204" s="243">
        <v>-1.2</v>
      </c>
      <c r="I204" s="244"/>
      <c r="J204" s="240"/>
      <c r="K204" s="240"/>
      <c r="L204" s="245"/>
      <c r="M204" s="246"/>
      <c r="N204" s="247"/>
      <c r="O204" s="247"/>
      <c r="P204" s="247"/>
      <c r="Q204" s="247"/>
      <c r="R204" s="247"/>
      <c r="S204" s="247"/>
      <c r="T204" s="248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9" t="s">
        <v>135</v>
      </c>
      <c r="AU204" s="249" t="s">
        <v>83</v>
      </c>
      <c r="AV204" s="14" t="s">
        <v>83</v>
      </c>
      <c r="AW204" s="14" t="s">
        <v>35</v>
      </c>
      <c r="AX204" s="14" t="s">
        <v>73</v>
      </c>
      <c r="AY204" s="249" t="s">
        <v>125</v>
      </c>
    </row>
    <row r="205" s="15" customFormat="1">
      <c r="A205" s="15"/>
      <c r="B205" s="263"/>
      <c r="C205" s="264"/>
      <c r="D205" s="230" t="s">
        <v>135</v>
      </c>
      <c r="E205" s="265" t="s">
        <v>19</v>
      </c>
      <c r="F205" s="266" t="s">
        <v>218</v>
      </c>
      <c r="G205" s="264"/>
      <c r="H205" s="267">
        <v>774.29999999999995</v>
      </c>
      <c r="I205" s="268"/>
      <c r="J205" s="264"/>
      <c r="K205" s="264"/>
      <c r="L205" s="269"/>
      <c r="M205" s="270"/>
      <c r="N205" s="271"/>
      <c r="O205" s="271"/>
      <c r="P205" s="271"/>
      <c r="Q205" s="271"/>
      <c r="R205" s="271"/>
      <c r="S205" s="271"/>
      <c r="T205" s="272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3" t="s">
        <v>135</v>
      </c>
      <c r="AU205" s="273" t="s">
        <v>83</v>
      </c>
      <c r="AV205" s="15" t="s">
        <v>133</v>
      </c>
      <c r="AW205" s="15" t="s">
        <v>35</v>
      </c>
      <c r="AX205" s="15" t="s">
        <v>81</v>
      </c>
      <c r="AY205" s="273" t="s">
        <v>125</v>
      </c>
    </row>
    <row r="206" s="2" customFormat="1" ht="21.75" customHeight="1">
      <c r="A206" s="39"/>
      <c r="B206" s="40"/>
      <c r="C206" s="250" t="s">
        <v>305</v>
      </c>
      <c r="D206" s="250" t="s">
        <v>151</v>
      </c>
      <c r="E206" s="251" t="s">
        <v>306</v>
      </c>
      <c r="F206" s="252" t="s">
        <v>307</v>
      </c>
      <c r="G206" s="253" t="s">
        <v>131</v>
      </c>
      <c r="H206" s="254">
        <v>890.44500000000005</v>
      </c>
      <c r="I206" s="255"/>
      <c r="J206" s="256">
        <f>ROUND(I206*H206,2)</f>
        <v>0</v>
      </c>
      <c r="K206" s="252" t="s">
        <v>132</v>
      </c>
      <c r="L206" s="257"/>
      <c r="M206" s="258" t="s">
        <v>19</v>
      </c>
      <c r="N206" s="259" t="s">
        <v>44</v>
      </c>
      <c r="O206" s="85"/>
      <c r="P206" s="224">
        <f>O206*H206</f>
        <v>0</v>
      </c>
      <c r="Q206" s="224">
        <v>0.0047000000000000002</v>
      </c>
      <c r="R206" s="224">
        <f>Q206*H206</f>
        <v>4.1850915000000004</v>
      </c>
      <c r="S206" s="224">
        <v>0</v>
      </c>
      <c r="T206" s="22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26" t="s">
        <v>308</v>
      </c>
      <c r="AT206" s="226" t="s">
        <v>151</v>
      </c>
      <c r="AU206" s="226" t="s">
        <v>83</v>
      </c>
      <c r="AY206" s="18" t="s">
        <v>125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18" t="s">
        <v>81</v>
      </c>
      <c r="BK206" s="227">
        <f>ROUND(I206*H206,2)</f>
        <v>0</v>
      </c>
      <c r="BL206" s="18" t="s">
        <v>224</v>
      </c>
      <c r="BM206" s="226" t="s">
        <v>309</v>
      </c>
    </row>
    <row r="207" s="14" customFormat="1">
      <c r="A207" s="14"/>
      <c r="B207" s="239"/>
      <c r="C207" s="240"/>
      <c r="D207" s="230" t="s">
        <v>135</v>
      </c>
      <c r="E207" s="240"/>
      <c r="F207" s="242" t="s">
        <v>310</v>
      </c>
      <c r="G207" s="240"/>
      <c r="H207" s="243">
        <v>890.44500000000005</v>
      </c>
      <c r="I207" s="244"/>
      <c r="J207" s="240"/>
      <c r="K207" s="240"/>
      <c r="L207" s="245"/>
      <c r="M207" s="246"/>
      <c r="N207" s="247"/>
      <c r="O207" s="247"/>
      <c r="P207" s="247"/>
      <c r="Q207" s="247"/>
      <c r="R207" s="247"/>
      <c r="S207" s="247"/>
      <c r="T207" s="24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9" t="s">
        <v>135</v>
      </c>
      <c r="AU207" s="249" t="s">
        <v>83</v>
      </c>
      <c r="AV207" s="14" t="s">
        <v>83</v>
      </c>
      <c r="AW207" s="14" t="s">
        <v>4</v>
      </c>
      <c r="AX207" s="14" t="s">
        <v>81</v>
      </c>
      <c r="AY207" s="249" t="s">
        <v>125</v>
      </c>
    </row>
    <row r="208" s="2" customFormat="1" ht="21.75" customHeight="1">
      <c r="A208" s="39"/>
      <c r="B208" s="40"/>
      <c r="C208" s="215" t="s">
        <v>308</v>
      </c>
      <c r="D208" s="215" t="s">
        <v>128</v>
      </c>
      <c r="E208" s="216" t="s">
        <v>311</v>
      </c>
      <c r="F208" s="217" t="s">
        <v>312</v>
      </c>
      <c r="G208" s="218" t="s">
        <v>131</v>
      </c>
      <c r="H208" s="219">
        <v>774.29999999999995</v>
      </c>
      <c r="I208" s="220"/>
      <c r="J208" s="221">
        <f>ROUND(I208*H208,2)</f>
        <v>0</v>
      </c>
      <c r="K208" s="217" t="s">
        <v>132</v>
      </c>
      <c r="L208" s="45"/>
      <c r="M208" s="222" t="s">
        <v>19</v>
      </c>
      <c r="N208" s="223" t="s">
        <v>44</v>
      </c>
      <c r="O208" s="85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26" t="s">
        <v>224</v>
      </c>
      <c r="AT208" s="226" t="s">
        <v>128</v>
      </c>
      <c r="AU208" s="226" t="s">
        <v>83</v>
      </c>
      <c r="AY208" s="18" t="s">
        <v>125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18" t="s">
        <v>81</v>
      </c>
      <c r="BK208" s="227">
        <f>ROUND(I208*H208,2)</f>
        <v>0</v>
      </c>
      <c r="BL208" s="18" t="s">
        <v>224</v>
      </c>
      <c r="BM208" s="226" t="s">
        <v>313</v>
      </c>
    </row>
    <row r="209" s="13" customFormat="1">
      <c r="A209" s="13"/>
      <c r="B209" s="228"/>
      <c r="C209" s="229"/>
      <c r="D209" s="230" t="s">
        <v>135</v>
      </c>
      <c r="E209" s="231" t="s">
        <v>19</v>
      </c>
      <c r="F209" s="232" t="s">
        <v>212</v>
      </c>
      <c r="G209" s="229"/>
      <c r="H209" s="231" t="s">
        <v>19</v>
      </c>
      <c r="I209" s="233"/>
      <c r="J209" s="229"/>
      <c r="K209" s="229"/>
      <c r="L209" s="234"/>
      <c r="M209" s="235"/>
      <c r="N209" s="236"/>
      <c r="O209" s="236"/>
      <c r="P209" s="236"/>
      <c r="Q209" s="236"/>
      <c r="R209" s="236"/>
      <c r="S209" s="236"/>
      <c r="T209" s="237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8" t="s">
        <v>135</v>
      </c>
      <c r="AU209" s="238" t="s">
        <v>83</v>
      </c>
      <c r="AV209" s="13" t="s">
        <v>81</v>
      </c>
      <c r="AW209" s="13" t="s">
        <v>35</v>
      </c>
      <c r="AX209" s="13" t="s">
        <v>73</v>
      </c>
      <c r="AY209" s="238" t="s">
        <v>125</v>
      </c>
    </row>
    <row r="210" s="14" customFormat="1">
      <c r="A210" s="14"/>
      <c r="B210" s="239"/>
      <c r="C210" s="240"/>
      <c r="D210" s="230" t="s">
        <v>135</v>
      </c>
      <c r="E210" s="241" t="s">
        <v>19</v>
      </c>
      <c r="F210" s="242" t="s">
        <v>213</v>
      </c>
      <c r="G210" s="240"/>
      <c r="H210" s="243">
        <v>779.79999999999995</v>
      </c>
      <c r="I210" s="244"/>
      <c r="J210" s="240"/>
      <c r="K210" s="240"/>
      <c r="L210" s="245"/>
      <c r="M210" s="246"/>
      <c r="N210" s="247"/>
      <c r="O210" s="247"/>
      <c r="P210" s="247"/>
      <c r="Q210" s="247"/>
      <c r="R210" s="247"/>
      <c r="S210" s="247"/>
      <c r="T210" s="248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9" t="s">
        <v>135</v>
      </c>
      <c r="AU210" s="249" t="s">
        <v>83</v>
      </c>
      <c r="AV210" s="14" t="s">
        <v>83</v>
      </c>
      <c r="AW210" s="14" t="s">
        <v>35</v>
      </c>
      <c r="AX210" s="14" t="s">
        <v>73</v>
      </c>
      <c r="AY210" s="249" t="s">
        <v>125</v>
      </c>
    </row>
    <row r="211" s="13" customFormat="1">
      <c r="A211" s="13"/>
      <c r="B211" s="228"/>
      <c r="C211" s="229"/>
      <c r="D211" s="230" t="s">
        <v>135</v>
      </c>
      <c r="E211" s="231" t="s">
        <v>19</v>
      </c>
      <c r="F211" s="232" t="s">
        <v>214</v>
      </c>
      <c r="G211" s="229"/>
      <c r="H211" s="231" t="s">
        <v>19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135</v>
      </c>
      <c r="AU211" s="238" t="s">
        <v>83</v>
      </c>
      <c r="AV211" s="13" t="s">
        <v>81</v>
      </c>
      <c r="AW211" s="13" t="s">
        <v>35</v>
      </c>
      <c r="AX211" s="13" t="s">
        <v>73</v>
      </c>
      <c r="AY211" s="238" t="s">
        <v>125</v>
      </c>
    </row>
    <row r="212" s="14" customFormat="1">
      <c r="A212" s="14"/>
      <c r="B212" s="239"/>
      <c r="C212" s="240"/>
      <c r="D212" s="230" t="s">
        <v>135</v>
      </c>
      <c r="E212" s="241" t="s">
        <v>19</v>
      </c>
      <c r="F212" s="242" t="s">
        <v>215</v>
      </c>
      <c r="G212" s="240"/>
      <c r="H212" s="243">
        <v>-4.2999999999999998</v>
      </c>
      <c r="I212" s="244"/>
      <c r="J212" s="240"/>
      <c r="K212" s="240"/>
      <c r="L212" s="245"/>
      <c r="M212" s="246"/>
      <c r="N212" s="247"/>
      <c r="O212" s="247"/>
      <c r="P212" s="247"/>
      <c r="Q212" s="247"/>
      <c r="R212" s="247"/>
      <c r="S212" s="247"/>
      <c r="T212" s="24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9" t="s">
        <v>135</v>
      </c>
      <c r="AU212" s="249" t="s">
        <v>83</v>
      </c>
      <c r="AV212" s="14" t="s">
        <v>83</v>
      </c>
      <c r="AW212" s="14" t="s">
        <v>35</v>
      </c>
      <c r="AX212" s="14" t="s">
        <v>73</v>
      </c>
      <c r="AY212" s="249" t="s">
        <v>125</v>
      </c>
    </row>
    <row r="213" s="13" customFormat="1">
      <c r="A213" s="13"/>
      <c r="B213" s="228"/>
      <c r="C213" s="229"/>
      <c r="D213" s="230" t="s">
        <v>135</v>
      </c>
      <c r="E213" s="231" t="s">
        <v>19</v>
      </c>
      <c r="F213" s="232" t="s">
        <v>216</v>
      </c>
      <c r="G213" s="229"/>
      <c r="H213" s="231" t="s">
        <v>19</v>
      </c>
      <c r="I213" s="233"/>
      <c r="J213" s="229"/>
      <c r="K213" s="229"/>
      <c r="L213" s="234"/>
      <c r="M213" s="235"/>
      <c r="N213" s="236"/>
      <c r="O213" s="236"/>
      <c r="P213" s="236"/>
      <c r="Q213" s="236"/>
      <c r="R213" s="236"/>
      <c r="S213" s="236"/>
      <c r="T213" s="23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8" t="s">
        <v>135</v>
      </c>
      <c r="AU213" s="238" t="s">
        <v>83</v>
      </c>
      <c r="AV213" s="13" t="s">
        <v>81</v>
      </c>
      <c r="AW213" s="13" t="s">
        <v>35</v>
      </c>
      <c r="AX213" s="13" t="s">
        <v>73</v>
      </c>
      <c r="AY213" s="238" t="s">
        <v>125</v>
      </c>
    </row>
    <row r="214" s="14" customFormat="1">
      <c r="A214" s="14"/>
      <c r="B214" s="239"/>
      <c r="C214" s="240"/>
      <c r="D214" s="230" t="s">
        <v>135</v>
      </c>
      <c r="E214" s="241" t="s">
        <v>19</v>
      </c>
      <c r="F214" s="242" t="s">
        <v>217</v>
      </c>
      <c r="G214" s="240"/>
      <c r="H214" s="243">
        <v>-1.2</v>
      </c>
      <c r="I214" s="244"/>
      <c r="J214" s="240"/>
      <c r="K214" s="240"/>
      <c r="L214" s="245"/>
      <c r="M214" s="246"/>
      <c r="N214" s="247"/>
      <c r="O214" s="247"/>
      <c r="P214" s="247"/>
      <c r="Q214" s="247"/>
      <c r="R214" s="247"/>
      <c r="S214" s="247"/>
      <c r="T214" s="24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9" t="s">
        <v>135</v>
      </c>
      <c r="AU214" s="249" t="s">
        <v>83</v>
      </c>
      <c r="AV214" s="14" t="s">
        <v>83</v>
      </c>
      <c r="AW214" s="14" t="s">
        <v>35</v>
      </c>
      <c r="AX214" s="14" t="s">
        <v>73</v>
      </c>
      <c r="AY214" s="249" t="s">
        <v>125</v>
      </c>
    </row>
    <row r="215" s="15" customFormat="1">
      <c r="A215" s="15"/>
      <c r="B215" s="263"/>
      <c r="C215" s="264"/>
      <c r="D215" s="230" t="s">
        <v>135</v>
      </c>
      <c r="E215" s="265" t="s">
        <v>19</v>
      </c>
      <c r="F215" s="266" t="s">
        <v>218</v>
      </c>
      <c r="G215" s="264"/>
      <c r="H215" s="267">
        <v>774.29999999999995</v>
      </c>
      <c r="I215" s="268"/>
      <c r="J215" s="264"/>
      <c r="K215" s="264"/>
      <c r="L215" s="269"/>
      <c r="M215" s="270"/>
      <c r="N215" s="271"/>
      <c r="O215" s="271"/>
      <c r="P215" s="271"/>
      <c r="Q215" s="271"/>
      <c r="R215" s="271"/>
      <c r="S215" s="271"/>
      <c r="T215" s="272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3" t="s">
        <v>135</v>
      </c>
      <c r="AU215" s="273" t="s">
        <v>83</v>
      </c>
      <c r="AV215" s="15" t="s">
        <v>133</v>
      </c>
      <c r="AW215" s="15" t="s">
        <v>35</v>
      </c>
      <c r="AX215" s="15" t="s">
        <v>81</v>
      </c>
      <c r="AY215" s="273" t="s">
        <v>125</v>
      </c>
    </row>
    <row r="216" s="2" customFormat="1" ht="16.5" customHeight="1">
      <c r="A216" s="39"/>
      <c r="B216" s="40"/>
      <c r="C216" s="250" t="s">
        <v>314</v>
      </c>
      <c r="D216" s="250" t="s">
        <v>151</v>
      </c>
      <c r="E216" s="251" t="s">
        <v>315</v>
      </c>
      <c r="F216" s="252" t="s">
        <v>316</v>
      </c>
      <c r="G216" s="253" t="s">
        <v>131</v>
      </c>
      <c r="H216" s="254">
        <v>890.44500000000005</v>
      </c>
      <c r="I216" s="255"/>
      <c r="J216" s="256">
        <f>ROUND(I216*H216,2)</f>
        <v>0</v>
      </c>
      <c r="K216" s="252" t="s">
        <v>132</v>
      </c>
      <c r="L216" s="257"/>
      <c r="M216" s="258" t="s">
        <v>19</v>
      </c>
      <c r="N216" s="259" t="s">
        <v>44</v>
      </c>
      <c r="O216" s="85"/>
      <c r="P216" s="224">
        <f>O216*H216</f>
        <v>0</v>
      </c>
      <c r="Q216" s="224">
        <v>0.0022300000000000002</v>
      </c>
      <c r="R216" s="224">
        <f>Q216*H216</f>
        <v>1.9856923500000003</v>
      </c>
      <c r="S216" s="224">
        <v>0</v>
      </c>
      <c r="T216" s="22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26" t="s">
        <v>308</v>
      </c>
      <c r="AT216" s="226" t="s">
        <v>151</v>
      </c>
      <c r="AU216" s="226" t="s">
        <v>83</v>
      </c>
      <c r="AY216" s="18" t="s">
        <v>125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18" t="s">
        <v>81</v>
      </c>
      <c r="BK216" s="227">
        <f>ROUND(I216*H216,2)</f>
        <v>0</v>
      </c>
      <c r="BL216" s="18" t="s">
        <v>224</v>
      </c>
      <c r="BM216" s="226" t="s">
        <v>317</v>
      </c>
    </row>
    <row r="217" s="14" customFormat="1">
      <c r="A217" s="14"/>
      <c r="B217" s="239"/>
      <c r="C217" s="240"/>
      <c r="D217" s="230" t="s">
        <v>135</v>
      </c>
      <c r="E217" s="240"/>
      <c r="F217" s="242" t="s">
        <v>310</v>
      </c>
      <c r="G217" s="240"/>
      <c r="H217" s="243">
        <v>890.44500000000005</v>
      </c>
      <c r="I217" s="244"/>
      <c r="J217" s="240"/>
      <c r="K217" s="240"/>
      <c r="L217" s="245"/>
      <c r="M217" s="246"/>
      <c r="N217" s="247"/>
      <c r="O217" s="247"/>
      <c r="P217" s="247"/>
      <c r="Q217" s="247"/>
      <c r="R217" s="247"/>
      <c r="S217" s="247"/>
      <c r="T217" s="24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9" t="s">
        <v>135</v>
      </c>
      <c r="AU217" s="249" t="s">
        <v>83</v>
      </c>
      <c r="AV217" s="14" t="s">
        <v>83</v>
      </c>
      <c r="AW217" s="14" t="s">
        <v>4</v>
      </c>
      <c r="AX217" s="14" t="s">
        <v>81</v>
      </c>
      <c r="AY217" s="249" t="s">
        <v>125</v>
      </c>
    </row>
    <row r="218" s="2" customFormat="1" ht="16.5" customHeight="1">
      <c r="A218" s="39"/>
      <c r="B218" s="40"/>
      <c r="C218" s="215" t="s">
        <v>318</v>
      </c>
      <c r="D218" s="215" t="s">
        <v>128</v>
      </c>
      <c r="E218" s="216" t="s">
        <v>319</v>
      </c>
      <c r="F218" s="217" t="s">
        <v>320</v>
      </c>
      <c r="G218" s="218" t="s">
        <v>160</v>
      </c>
      <c r="H218" s="219">
        <v>164.19999999999999</v>
      </c>
      <c r="I218" s="220"/>
      <c r="J218" s="221">
        <f>ROUND(I218*H218,2)</f>
        <v>0</v>
      </c>
      <c r="K218" s="217" t="s">
        <v>132</v>
      </c>
      <c r="L218" s="45"/>
      <c r="M218" s="222" t="s">
        <v>19</v>
      </c>
      <c r="N218" s="223" t="s">
        <v>44</v>
      </c>
      <c r="O218" s="85"/>
      <c r="P218" s="224">
        <f>O218*H218</f>
        <v>0</v>
      </c>
      <c r="Q218" s="224">
        <v>0.00029999999999999997</v>
      </c>
      <c r="R218" s="224">
        <f>Q218*H218</f>
        <v>0.049259999999999991</v>
      </c>
      <c r="S218" s="224">
        <v>0</v>
      </c>
      <c r="T218" s="225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26" t="s">
        <v>224</v>
      </c>
      <c r="AT218" s="226" t="s">
        <v>128</v>
      </c>
      <c r="AU218" s="226" t="s">
        <v>83</v>
      </c>
      <c r="AY218" s="18" t="s">
        <v>125</v>
      </c>
      <c r="BE218" s="227">
        <f>IF(N218="základní",J218,0)</f>
        <v>0</v>
      </c>
      <c r="BF218" s="227">
        <f>IF(N218="snížená",J218,0)</f>
        <v>0</v>
      </c>
      <c r="BG218" s="227">
        <f>IF(N218="zákl. přenesená",J218,0)</f>
        <v>0</v>
      </c>
      <c r="BH218" s="227">
        <f>IF(N218="sníž. přenesená",J218,0)</f>
        <v>0</v>
      </c>
      <c r="BI218" s="227">
        <f>IF(N218="nulová",J218,0)</f>
        <v>0</v>
      </c>
      <c r="BJ218" s="18" t="s">
        <v>81</v>
      </c>
      <c r="BK218" s="227">
        <f>ROUND(I218*H218,2)</f>
        <v>0</v>
      </c>
      <c r="BL218" s="18" t="s">
        <v>224</v>
      </c>
      <c r="BM218" s="226" t="s">
        <v>321</v>
      </c>
    </row>
    <row r="219" s="13" customFormat="1">
      <c r="A219" s="13"/>
      <c r="B219" s="228"/>
      <c r="C219" s="229"/>
      <c r="D219" s="230" t="s">
        <v>135</v>
      </c>
      <c r="E219" s="231" t="s">
        <v>19</v>
      </c>
      <c r="F219" s="232" t="s">
        <v>144</v>
      </c>
      <c r="G219" s="229"/>
      <c r="H219" s="231" t="s">
        <v>19</v>
      </c>
      <c r="I219" s="233"/>
      <c r="J219" s="229"/>
      <c r="K219" s="229"/>
      <c r="L219" s="234"/>
      <c r="M219" s="235"/>
      <c r="N219" s="236"/>
      <c r="O219" s="236"/>
      <c r="P219" s="236"/>
      <c r="Q219" s="236"/>
      <c r="R219" s="236"/>
      <c r="S219" s="236"/>
      <c r="T219" s="23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8" t="s">
        <v>135</v>
      </c>
      <c r="AU219" s="238" t="s">
        <v>83</v>
      </c>
      <c r="AV219" s="13" t="s">
        <v>81</v>
      </c>
      <c r="AW219" s="13" t="s">
        <v>35</v>
      </c>
      <c r="AX219" s="13" t="s">
        <v>73</v>
      </c>
      <c r="AY219" s="238" t="s">
        <v>125</v>
      </c>
    </row>
    <row r="220" s="13" customFormat="1">
      <c r="A220" s="13"/>
      <c r="B220" s="228"/>
      <c r="C220" s="229"/>
      <c r="D220" s="230" t="s">
        <v>135</v>
      </c>
      <c r="E220" s="231" t="s">
        <v>19</v>
      </c>
      <c r="F220" s="232" t="s">
        <v>322</v>
      </c>
      <c r="G220" s="229"/>
      <c r="H220" s="231" t="s">
        <v>19</v>
      </c>
      <c r="I220" s="233"/>
      <c r="J220" s="229"/>
      <c r="K220" s="229"/>
      <c r="L220" s="234"/>
      <c r="M220" s="235"/>
      <c r="N220" s="236"/>
      <c r="O220" s="236"/>
      <c r="P220" s="236"/>
      <c r="Q220" s="236"/>
      <c r="R220" s="236"/>
      <c r="S220" s="236"/>
      <c r="T220" s="237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8" t="s">
        <v>135</v>
      </c>
      <c r="AU220" s="238" t="s">
        <v>83</v>
      </c>
      <c r="AV220" s="13" t="s">
        <v>81</v>
      </c>
      <c r="AW220" s="13" t="s">
        <v>35</v>
      </c>
      <c r="AX220" s="13" t="s">
        <v>73</v>
      </c>
      <c r="AY220" s="238" t="s">
        <v>125</v>
      </c>
    </row>
    <row r="221" s="14" customFormat="1">
      <c r="A221" s="14"/>
      <c r="B221" s="239"/>
      <c r="C221" s="240"/>
      <c r="D221" s="230" t="s">
        <v>135</v>
      </c>
      <c r="E221" s="241" t="s">
        <v>19</v>
      </c>
      <c r="F221" s="242" t="s">
        <v>323</v>
      </c>
      <c r="G221" s="240"/>
      <c r="H221" s="243">
        <v>142.5</v>
      </c>
      <c r="I221" s="244"/>
      <c r="J221" s="240"/>
      <c r="K221" s="240"/>
      <c r="L221" s="245"/>
      <c r="M221" s="246"/>
      <c r="N221" s="247"/>
      <c r="O221" s="247"/>
      <c r="P221" s="247"/>
      <c r="Q221" s="247"/>
      <c r="R221" s="247"/>
      <c r="S221" s="247"/>
      <c r="T221" s="24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9" t="s">
        <v>135</v>
      </c>
      <c r="AU221" s="249" t="s">
        <v>83</v>
      </c>
      <c r="AV221" s="14" t="s">
        <v>83</v>
      </c>
      <c r="AW221" s="14" t="s">
        <v>35</v>
      </c>
      <c r="AX221" s="14" t="s">
        <v>73</v>
      </c>
      <c r="AY221" s="249" t="s">
        <v>125</v>
      </c>
    </row>
    <row r="222" s="13" customFormat="1">
      <c r="A222" s="13"/>
      <c r="B222" s="228"/>
      <c r="C222" s="229"/>
      <c r="D222" s="230" t="s">
        <v>135</v>
      </c>
      <c r="E222" s="231" t="s">
        <v>19</v>
      </c>
      <c r="F222" s="232" t="s">
        <v>324</v>
      </c>
      <c r="G222" s="229"/>
      <c r="H222" s="231" t="s">
        <v>19</v>
      </c>
      <c r="I222" s="233"/>
      <c r="J222" s="229"/>
      <c r="K222" s="229"/>
      <c r="L222" s="234"/>
      <c r="M222" s="235"/>
      <c r="N222" s="236"/>
      <c r="O222" s="236"/>
      <c r="P222" s="236"/>
      <c r="Q222" s="236"/>
      <c r="R222" s="236"/>
      <c r="S222" s="236"/>
      <c r="T222" s="23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8" t="s">
        <v>135</v>
      </c>
      <c r="AU222" s="238" t="s">
        <v>83</v>
      </c>
      <c r="AV222" s="13" t="s">
        <v>81</v>
      </c>
      <c r="AW222" s="13" t="s">
        <v>35</v>
      </c>
      <c r="AX222" s="13" t="s">
        <v>73</v>
      </c>
      <c r="AY222" s="238" t="s">
        <v>125</v>
      </c>
    </row>
    <row r="223" s="13" customFormat="1">
      <c r="A223" s="13"/>
      <c r="B223" s="228"/>
      <c r="C223" s="229"/>
      <c r="D223" s="230" t="s">
        <v>135</v>
      </c>
      <c r="E223" s="231" t="s">
        <v>19</v>
      </c>
      <c r="F223" s="232" t="s">
        <v>322</v>
      </c>
      <c r="G223" s="229"/>
      <c r="H223" s="231" t="s">
        <v>19</v>
      </c>
      <c r="I223" s="233"/>
      <c r="J223" s="229"/>
      <c r="K223" s="229"/>
      <c r="L223" s="234"/>
      <c r="M223" s="235"/>
      <c r="N223" s="236"/>
      <c r="O223" s="236"/>
      <c r="P223" s="236"/>
      <c r="Q223" s="236"/>
      <c r="R223" s="236"/>
      <c r="S223" s="236"/>
      <c r="T223" s="23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38" t="s">
        <v>135</v>
      </c>
      <c r="AU223" s="238" t="s">
        <v>83</v>
      </c>
      <c r="AV223" s="13" t="s">
        <v>81</v>
      </c>
      <c r="AW223" s="13" t="s">
        <v>35</v>
      </c>
      <c r="AX223" s="13" t="s">
        <v>73</v>
      </c>
      <c r="AY223" s="238" t="s">
        <v>125</v>
      </c>
    </row>
    <row r="224" s="14" customFormat="1">
      <c r="A224" s="14"/>
      <c r="B224" s="239"/>
      <c r="C224" s="240"/>
      <c r="D224" s="230" t="s">
        <v>135</v>
      </c>
      <c r="E224" s="241" t="s">
        <v>19</v>
      </c>
      <c r="F224" s="242" t="s">
        <v>325</v>
      </c>
      <c r="G224" s="240"/>
      <c r="H224" s="243">
        <v>21.699999999999999</v>
      </c>
      <c r="I224" s="244"/>
      <c r="J224" s="240"/>
      <c r="K224" s="240"/>
      <c r="L224" s="245"/>
      <c r="M224" s="246"/>
      <c r="N224" s="247"/>
      <c r="O224" s="247"/>
      <c r="P224" s="247"/>
      <c r="Q224" s="247"/>
      <c r="R224" s="247"/>
      <c r="S224" s="247"/>
      <c r="T224" s="24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9" t="s">
        <v>135</v>
      </c>
      <c r="AU224" s="249" t="s">
        <v>83</v>
      </c>
      <c r="AV224" s="14" t="s">
        <v>83</v>
      </c>
      <c r="AW224" s="14" t="s">
        <v>35</v>
      </c>
      <c r="AX224" s="14" t="s">
        <v>73</v>
      </c>
      <c r="AY224" s="249" t="s">
        <v>125</v>
      </c>
    </row>
    <row r="225" s="15" customFormat="1">
      <c r="A225" s="15"/>
      <c r="B225" s="263"/>
      <c r="C225" s="264"/>
      <c r="D225" s="230" t="s">
        <v>135</v>
      </c>
      <c r="E225" s="265" t="s">
        <v>19</v>
      </c>
      <c r="F225" s="266" t="s">
        <v>218</v>
      </c>
      <c r="G225" s="264"/>
      <c r="H225" s="267">
        <v>164.19999999999999</v>
      </c>
      <c r="I225" s="268"/>
      <c r="J225" s="264"/>
      <c r="K225" s="264"/>
      <c r="L225" s="269"/>
      <c r="M225" s="270"/>
      <c r="N225" s="271"/>
      <c r="O225" s="271"/>
      <c r="P225" s="271"/>
      <c r="Q225" s="271"/>
      <c r="R225" s="271"/>
      <c r="S225" s="271"/>
      <c r="T225" s="27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3" t="s">
        <v>135</v>
      </c>
      <c r="AU225" s="273" t="s">
        <v>83</v>
      </c>
      <c r="AV225" s="15" t="s">
        <v>133</v>
      </c>
      <c r="AW225" s="15" t="s">
        <v>35</v>
      </c>
      <c r="AX225" s="15" t="s">
        <v>81</v>
      </c>
      <c r="AY225" s="273" t="s">
        <v>125</v>
      </c>
    </row>
    <row r="226" s="2" customFormat="1" ht="21.75" customHeight="1">
      <c r="A226" s="39"/>
      <c r="B226" s="40"/>
      <c r="C226" s="215" t="s">
        <v>326</v>
      </c>
      <c r="D226" s="215" t="s">
        <v>128</v>
      </c>
      <c r="E226" s="216" t="s">
        <v>327</v>
      </c>
      <c r="F226" s="217" t="s">
        <v>328</v>
      </c>
      <c r="G226" s="218" t="s">
        <v>160</v>
      </c>
      <c r="H226" s="219">
        <v>191.59999999999999</v>
      </c>
      <c r="I226" s="220"/>
      <c r="J226" s="221">
        <f>ROUND(I226*H226,2)</f>
        <v>0</v>
      </c>
      <c r="K226" s="217" t="s">
        <v>132</v>
      </c>
      <c r="L226" s="45"/>
      <c r="M226" s="222" t="s">
        <v>19</v>
      </c>
      <c r="N226" s="223" t="s">
        <v>44</v>
      </c>
      <c r="O226" s="85"/>
      <c r="P226" s="224">
        <f>O226*H226</f>
        <v>0</v>
      </c>
      <c r="Q226" s="224">
        <v>0.00059999999999999995</v>
      </c>
      <c r="R226" s="224">
        <f>Q226*H226</f>
        <v>0.11495999999999999</v>
      </c>
      <c r="S226" s="224">
        <v>0</v>
      </c>
      <c r="T226" s="225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26" t="s">
        <v>224</v>
      </c>
      <c r="AT226" s="226" t="s">
        <v>128</v>
      </c>
      <c r="AU226" s="226" t="s">
        <v>83</v>
      </c>
      <c r="AY226" s="18" t="s">
        <v>125</v>
      </c>
      <c r="BE226" s="227">
        <f>IF(N226="základní",J226,0)</f>
        <v>0</v>
      </c>
      <c r="BF226" s="227">
        <f>IF(N226="snížená",J226,0)</f>
        <v>0</v>
      </c>
      <c r="BG226" s="227">
        <f>IF(N226="zákl. přenesená",J226,0)</f>
        <v>0</v>
      </c>
      <c r="BH226" s="227">
        <f>IF(N226="sníž. přenesená",J226,0)</f>
        <v>0</v>
      </c>
      <c r="BI226" s="227">
        <f>IF(N226="nulová",J226,0)</f>
        <v>0</v>
      </c>
      <c r="BJ226" s="18" t="s">
        <v>81</v>
      </c>
      <c r="BK226" s="227">
        <f>ROUND(I226*H226,2)</f>
        <v>0</v>
      </c>
      <c r="BL226" s="18" t="s">
        <v>224</v>
      </c>
      <c r="BM226" s="226" t="s">
        <v>329</v>
      </c>
    </row>
    <row r="227" s="13" customFormat="1">
      <c r="A227" s="13"/>
      <c r="B227" s="228"/>
      <c r="C227" s="229"/>
      <c r="D227" s="230" t="s">
        <v>135</v>
      </c>
      <c r="E227" s="231" t="s">
        <v>19</v>
      </c>
      <c r="F227" s="232" t="s">
        <v>144</v>
      </c>
      <c r="G227" s="229"/>
      <c r="H227" s="231" t="s">
        <v>19</v>
      </c>
      <c r="I227" s="233"/>
      <c r="J227" s="229"/>
      <c r="K227" s="229"/>
      <c r="L227" s="234"/>
      <c r="M227" s="235"/>
      <c r="N227" s="236"/>
      <c r="O227" s="236"/>
      <c r="P227" s="236"/>
      <c r="Q227" s="236"/>
      <c r="R227" s="236"/>
      <c r="S227" s="236"/>
      <c r="T227" s="23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8" t="s">
        <v>135</v>
      </c>
      <c r="AU227" s="238" t="s">
        <v>83</v>
      </c>
      <c r="AV227" s="13" t="s">
        <v>81</v>
      </c>
      <c r="AW227" s="13" t="s">
        <v>35</v>
      </c>
      <c r="AX227" s="13" t="s">
        <v>73</v>
      </c>
      <c r="AY227" s="238" t="s">
        <v>125</v>
      </c>
    </row>
    <row r="228" s="13" customFormat="1">
      <c r="A228" s="13"/>
      <c r="B228" s="228"/>
      <c r="C228" s="229"/>
      <c r="D228" s="230" t="s">
        <v>135</v>
      </c>
      <c r="E228" s="231" t="s">
        <v>19</v>
      </c>
      <c r="F228" s="232" t="s">
        <v>330</v>
      </c>
      <c r="G228" s="229"/>
      <c r="H228" s="231" t="s">
        <v>19</v>
      </c>
      <c r="I228" s="233"/>
      <c r="J228" s="229"/>
      <c r="K228" s="229"/>
      <c r="L228" s="234"/>
      <c r="M228" s="235"/>
      <c r="N228" s="236"/>
      <c r="O228" s="236"/>
      <c r="P228" s="236"/>
      <c r="Q228" s="236"/>
      <c r="R228" s="236"/>
      <c r="S228" s="236"/>
      <c r="T228" s="237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8" t="s">
        <v>135</v>
      </c>
      <c r="AU228" s="238" t="s">
        <v>83</v>
      </c>
      <c r="AV228" s="13" t="s">
        <v>81</v>
      </c>
      <c r="AW228" s="13" t="s">
        <v>35</v>
      </c>
      <c r="AX228" s="13" t="s">
        <v>73</v>
      </c>
      <c r="AY228" s="238" t="s">
        <v>125</v>
      </c>
    </row>
    <row r="229" s="14" customFormat="1">
      <c r="A229" s="14"/>
      <c r="B229" s="239"/>
      <c r="C229" s="240"/>
      <c r="D229" s="230" t="s">
        <v>135</v>
      </c>
      <c r="E229" s="241" t="s">
        <v>19</v>
      </c>
      <c r="F229" s="242" t="s">
        <v>323</v>
      </c>
      <c r="G229" s="240"/>
      <c r="H229" s="243">
        <v>142.5</v>
      </c>
      <c r="I229" s="244"/>
      <c r="J229" s="240"/>
      <c r="K229" s="240"/>
      <c r="L229" s="245"/>
      <c r="M229" s="246"/>
      <c r="N229" s="247"/>
      <c r="O229" s="247"/>
      <c r="P229" s="247"/>
      <c r="Q229" s="247"/>
      <c r="R229" s="247"/>
      <c r="S229" s="247"/>
      <c r="T229" s="248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9" t="s">
        <v>135</v>
      </c>
      <c r="AU229" s="249" t="s">
        <v>83</v>
      </c>
      <c r="AV229" s="14" t="s">
        <v>83</v>
      </c>
      <c r="AW229" s="14" t="s">
        <v>35</v>
      </c>
      <c r="AX229" s="14" t="s">
        <v>73</v>
      </c>
      <c r="AY229" s="249" t="s">
        <v>125</v>
      </c>
    </row>
    <row r="230" s="13" customFormat="1">
      <c r="A230" s="13"/>
      <c r="B230" s="228"/>
      <c r="C230" s="229"/>
      <c r="D230" s="230" t="s">
        <v>135</v>
      </c>
      <c r="E230" s="231" t="s">
        <v>19</v>
      </c>
      <c r="F230" s="232" t="s">
        <v>324</v>
      </c>
      <c r="G230" s="229"/>
      <c r="H230" s="231" t="s">
        <v>19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135</v>
      </c>
      <c r="AU230" s="238" t="s">
        <v>83</v>
      </c>
      <c r="AV230" s="13" t="s">
        <v>81</v>
      </c>
      <c r="AW230" s="13" t="s">
        <v>35</v>
      </c>
      <c r="AX230" s="13" t="s">
        <v>73</v>
      </c>
      <c r="AY230" s="238" t="s">
        <v>125</v>
      </c>
    </row>
    <row r="231" s="13" customFormat="1">
      <c r="A231" s="13"/>
      <c r="B231" s="228"/>
      <c r="C231" s="229"/>
      <c r="D231" s="230" t="s">
        <v>135</v>
      </c>
      <c r="E231" s="231" t="s">
        <v>19</v>
      </c>
      <c r="F231" s="232" t="s">
        <v>330</v>
      </c>
      <c r="G231" s="229"/>
      <c r="H231" s="231" t="s">
        <v>19</v>
      </c>
      <c r="I231" s="233"/>
      <c r="J231" s="229"/>
      <c r="K231" s="229"/>
      <c r="L231" s="234"/>
      <c r="M231" s="235"/>
      <c r="N231" s="236"/>
      <c r="O231" s="236"/>
      <c r="P231" s="236"/>
      <c r="Q231" s="236"/>
      <c r="R231" s="236"/>
      <c r="S231" s="236"/>
      <c r="T231" s="237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8" t="s">
        <v>135</v>
      </c>
      <c r="AU231" s="238" t="s">
        <v>83</v>
      </c>
      <c r="AV231" s="13" t="s">
        <v>81</v>
      </c>
      <c r="AW231" s="13" t="s">
        <v>35</v>
      </c>
      <c r="AX231" s="13" t="s">
        <v>73</v>
      </c>
      <c r="AY231" s="238" t="s">
        <v>125</v>
      </c>
    </row>
    <row r="232" s="14" customFormat="1">
      <c r="A232" s="14"/>
      <c r="B232" s="239"/>
      <c r="C232" s="240"/>
      <c r="D232" s="230" t="s">
        <v>135</v>
      </c>
      <c r="E232" s="241" t="s">
        <v>19</v>
      </c>
      <c r="F232" s="242" t="s">
        <v>325</v>
      </c>
      <c r="G232" s="240"/>
      <c r="H232" s="243">
        <v>21.699999999999999</v>
      </c>
      <c r="I232" s="244"/>
      <c r="J232" s="240"/>
      <c r="K232" s="240"/>
      <c r="L232" s="245"/>
      <c r="M232" s="246"/>
      <c r="N232" s="247"/>
      <c r="O232" s="247"/>
      <c r="P232" s="247"/>
      <c r="Q232" s="247"/>
      <c r="R232" s="247"/>
      <c r="S232" s="247"/>
      <c r="T232" s="24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9" t="s">
        <v>135</v>
      </c>
      <c r="AU232" s="249" t="s">
        <v>83</v>
      </c>
      <c r="AV232" s="14" t="s">
        <v>83</v>
      </c>
      <c r="AW232" s="14" t="s">
        <v>35</v>
      </c>
      <c r="AX232" s="14" t="s">
        <v>73</v>
      </c>
      <c r="AY232" s="249" t="s">
        <v>125</v>
      </c>
    </row>
    <row r="233" s="13" customFormat="1">
      <c r="A233" s="13"/>
      <c r="B233" s="228"/>
      <c r="C233" s="229"/>
      <c r="D233" s="230" t="s">
        <v>135</v>
      </c>
      <c r="E233" s="231" t="s">
        <v>19</v>
      </c>
      <c r="F233" s="232" t="s">
        <v>164</v>
      </c>
      <c r="G233" s="229"/>
      <c r="H233" s="231" t="s">
        <v>19</v>
      </c>
      <c r="I233" s="233"/>
      <c r="J233" s="229"/>
      <c r="K233" s="229"/>
      <c r="L233" s="234"/>
      <c r="M233" s="235"/>
      <c r="N233" s="236"/>
      <c r="O233" s="236"/>
      <c r="P233" s="236"/>
      <c r="Q233" s="236"/>
      <c r="R233" s="236"/>
      <c r="S233" s="236"/>
      <c r="T233" s="237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8" t="s">
        <v>135</v>
      </c>
      <c r="AU233" s="238" t="s">
        <v>83</v>
      </c>
      <c r="AV233" s="13" t="s">
        <v>81</v>
      </c>
      <c r="AW233" s="13" t="s">
        <v>35</v>
      </c>
      <c r="AX233" s="13" t="s">
        <v>73</v>
      </c>
      <c r="AY233" s="238" t="s">
        <v>125</v>
      </c>
    </row>
    <row r="234" s="14" customFormat="1">
      <c r="A234" s="14"/>
      <c r="B234" s="239"/>
      <c r="C234" s="240"/>
      <c r="D234" s="230" t="s">
        <v>135</v>
      </c>
      <c r="E234" s="241" t="s">
        <v>19</v>
      </c>
      <c r="F234" s="242" t="s">
        <v>165</v>
      </c>
      <c r="G234" s="240"/>
      <c r="H234" s="243">
        <v>3.5</v>
      </c>
      <c r="I234" s="244"/>
      <c r="J234" s="240"/>
      <c r="K234" s="240"/>
      <c r="L234" s="245"/>
      <c r="M234" s="246"/>
      <c r="N234" s="247"/>
      <c r="O234" s="247"/>
      <c r="P234" s="247"/>
      <c r="Q234" s="247"/>
      <c r="R234" s="247"/>
      <c r="S234" s="247"/>
      <c r="T234" s="248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9" t="s">
        <v>135</v>
      </c>
      <c r="AU234" s="249" t="s">
        <v>83</v>
      </c>
      <c r="AV234" s="14" t="s">
        <v>83</v>
      </c>
      <c r="AW234" s="14" t="s">
        <v>35</v>
      </c>
      <c r="AX234" s="14" t="s">
        <v>73</v>
      </c>
      <c r="AY234" s="249" t="s">
        <v>125</v>
      </c>
    </row>
    <row r="235" s="13" customFormat="1">
      <c r="A235" s="13"/>
      <c r="B235" s="228"/>
      <c r="C235" s="229"/>
      <c r="D235" s="230" t="s">
        <v>135</v>
      </c>
      <c r="E235" s="231" t="s">
        <v>19</v>
      </c>
      <c r="F235" s="232" t="s">
        <v>331</v>
      </c>
      <c r="G235" s="229"/>
      <c r="H235" s="231" t="s">
        <v>19</v>
      </c>
      <c r="I235" s="233"/>
      <c r="J235" s="229"/>
      <c r="K235" s="229"/>
      <c r="L235" s="234"/>
      <c r="M235" s="235"/>
      <c r="N235" s="236"/>
      <c r="O235" s="236"/>
      <c r="P235" s="236"/>
      <c r="Q235" s="236"/>
      <c r="R235" s="236"/>
      <c r="S235" s="236"/>
      <c r="T235" s="23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8" t="s">
        <v>135</v>
      </c>
      <c r="AU235" s="238" t="s">
        <v>83</v>
      </c>
      <c r="AV235" s="13" t="s">
        <v>81</v>
      </c>
      <c r="AW235" s="13" t="s">
        <v>35</v>
      </c>
      <c r="AX235" s="13" t="s">
        <v>73</v>
      </c>
      <c r="AY235" s="238" t="s">
        <v>125</v>
      </c>
    </row>
    <row r="236" s="13" customFormat="1">
      <c r="A236" s="13"/>
      <c r="B236" s="228"/>
      <c r="C236" s="229"/>
      <c r="D236" s="230" t="s">
        <v>135</v>
      </c>
      <c r="E236" s="231" t="s">
        <v>19</v>
      </c>
      <c r="F236" s="232" t="s">
        <v>330</v>
      </c>
      <c r="G236" s="229"/>
      <c r="H236" s="231" t="s">
        <v>19</v>
      </c>
      <c r="I236" s="233"/>
      <c r="J236" s="229"/>
      <c r="K236" s="229"/>
      <c r="L236" s="234"/>
      <c r="M236" s="235"/>
      <c r="N236" s="236"/>
      <c r="O236" s="236"/>
      <c r="P236" s="236"/>
      <c r="Q236" s="236"/>
      <c r="R236" s="236"/>
      <c r="S236" s="236"/>
      <c r="T236" s="237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8" t="s">
        <v>135</v>
      </c>
      <c r="AU236" s="238" t="s">
        <v>83</v>
      </c>
      <c r="AV236" s="13" t="s">
        <v>81</v>
      </c>
      <c r="AW236" s="13" t="s">
        <v>35</v>
      </c>
      <c r="AX236" s="13" t="s">
        <v>73</v>
      </c>
      <c r="AY236" s="238" t="s">
        <v>125</v>
      </c>
    </row>
    <row r="237" s="14" customFormat="1">
      <c r="A237" s="14"/>
      <c r="B237" s="239"/>
      <c r="C237" s="240"/>
      <c r="D237" s="230" t="s">
        <v>135</v>
      </c>
      <c r="E237" s="241" t="s">
        <v>19</v>
      </c>
      <c r="F237" s="242" t="s">
        <v>332</v>
      </c>
      <c r="G237" s="240"/>
      <c r="H237" s="243">
        <v>4.4000000000000004</v>
      </c>
      <c r="I237" s="244"/>
      <c r="J237" s="240"/>
      <c r="K237" s="240"/>
      <c r="L237" s="245"/>
      <c r="M237" s="246"/>
      <c r="N237" s="247"/>
      <c r="O237" s="247"/>
      <c r="P237" s="247"/>
      <c r="Q237" s="247"/>
      <c r="R237" s="247"/>
      <c r="S237" s="247"/>
      <c r="T237" s="248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9" t="s">
        <v>135</v>
      </c>
      <c r="AU237" s="249" t="s">
        <v>83</v>
      </c>
      <c r="AV237" s="14" t="s">
        <v>83</v>
      </c>
      <c r="AW237" s="14" t="s">
        <v>35</v>
      </c>
      <c r="AX237" s="14" t="s">
        <v>73</v>
      </c>
      <c r="AY237" s="249" t="s">
        <v>125</v>
      </c>
    </row>
    <row r="238" s="13" customFormat="1">
      <c r="A238" s="13"/>
      <c r="B238" s="228"/>
      <c r="C238" s="229"/>
      <c r="D238" s="230" t="s">
        <v>135</v>
      </c>
      <c r="E238" s="231" t="s">
        <v>19</v>
      </c>
      <c r="F238" s="232" t="s">
        <v>149</v>
      </c>
      <c r="G238" s="229"/>
      <c r="H238" s="231" t="s">
        <v>19</v>
      </c>
      <c r="I238" s="233"/>
      <c r="J238" s="229"/>
      <c r="K238" s="229"/>
      <c r="L238" s="234"/>
      <c r="M238" s="235"/>
      <c r="N238" s="236"/>
      <c r="O238" s="236"/>
      <c r="P238" s="236"/>
      <c r="Q238" s="236"/>
      <c r="R238" s="236"/>
      <c r="S238" s="236"/>
      <c r="T238" s="237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8" t="s">
        <v>135</v>
      </c>
      <c r="AU238" s="238" t="s">
        <v>83</v>
      </c>
      <c r="AV238" s="13" t="s">
        <v>81</v>
      </c>
      <c r="AW238" s="13" t="s">
        <v>35</v>
      </c>
      <c r="AX238" s="13" t="s">
        <v>73</v>
      </c>
      <c r="AY238" s="238" t="s">
        <v>125</v>
      </c>
    </row>
    <row r="239" s="13" customFormat="1">
      <c r="A239" s="13"/>
      <c r="B239" s="228"/>
      <c r="C239" s="229"/>
      <c r="D239" s="230" t="s">
        <v>135</v>
      </c>
      <c r="E239" s="231" t="s">
        <v>19</v>
      </c>
      <c r="F239" s="232" t="s">
        <v>330</v>
      </c>
      <c r="G239" s="229"/>
      <c r="H239" s="231" t="s">
        <v>19</v>
      </c>
      <c r="I239" s="233"/>
      <c r="J239" s="229"/>
      <c r="K239" s="229"/>
      <c r="L239" s="234"/>
      <c r="M239" s="235"/>
      <c r="N239" s="236"/>
      <c r="O239" s="236"/>
      <c r="P239" s="236"/>
      <c r="Q239" s="236"/>
      <c r="R239" s="236"/>
      <c r="S239" s="236"/>
      <c r="T239" s="237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8" t="s">
        <v>135</v>
      </c>
      <c r="AU239" s="238" t="s">
        <v>83</v>
      </c>
      <c r="AV239" s="13" t="s">
        <v>81</v>
      </c>
      <c r="AW239" s="13" t="s">
        <v>35</v>
      </c>
      <c r="AX239" s="13" t="s">
        <v>73</v>
      </c>
      <c r="AY239" s="238" t="s">
        <v>125</v>
      </c>
    </row>
    <row r="240" s="14" customFormat="1">
      <c r="A240" s="14"/>
      <c r="B240" s="239"/>
      <c r="C240" s="240"/>
      <c r="D240" s="230" t="s">
        <v>135</v>
      </c>
      <c r="E240" s="241" t="s">
        <v>19</v>
      </c>
      <c r="F240" s="242" t="s">
        <v>174</v>
      </c>
      <c r="G240" s="240"/>
      <c r="H240" s="243">
        <v>19.5</v>
      </c>
      <c r="I240" s="244"/>
      <c r="J240" s="240"/>
      <c r="K240" s="240"/>
      <c r="L240" s="245"/>
      <c r="M240" s="246"/>
      <c r="N240" s="247"/>
      <c r="O240" s="247"/>
      <c r="P240" s="247"/>
      <c r="Q240" s="247"/>
      <c r="R240" s="247"/>
      <c r="S240" s="247"/>
      <c r="T240" s="24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9" t="s">
        <v>135</v>
      </c>
      <c r="AU240" s="249" t="s">
        <v>83</v>
      </c>
      <c r="AV240" s="14" t="s">
        <v>83</v>
      </c>
      <c r="AW240" s="14" t="s">
        <v>35</v>
      </c>
      <c r="AX240" s="14" t="s">
        <v>73</v>
      </c>
      <c r="AY240" s="249" t="s">
        <v>125</v>
      </c>
    </row>
    <row r="241" s="15" customFormat="1">
      <c r="A241" s="15"/>
      <c r="B241" s="263"/>
      <c r="C241" s="264"/>
      <c r="D241" s="230" t="s">
        <v>135</v>
      </c>
      <c r="E241" s="265" t="s">
        <v>19</v>
      </c>
      <c r="F241" s="266" t="s">
        <v>218</v>
      </c>
      <c r="G241" s="264"/>
      <c r="H241" s="267">
        <v>191.59999999999999</v>
      </c>
      <c r="I241" s="268"/>
      <c r="J241" s="264"/>
      <c r="K241" s="264"/>
      <c r="L241" s="269"/>
      <c r="M241" s="270"/>
      <c r="N241" s="271"/>
      <c r="O241" s="271"/>
      <c r="P241" s="271"/>
      <c r="Q241" s="271"/>
      <c r="R241" s="271"/>
      <c r="S241" s="271"/>
      <c r="T241" s="272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3" t="s">
        <v>135</v>
      </c>
      <c r="AU241" s="273" t="s">
        <v>83</v>
      </c>
      <c r="AV241" s="15" t="s">
        <v>133</v>
      </c>
      <c r="AW241" s="15" t="s">
        <v>35</v>
      </c>
      <c r="AX241" s="15" t="s">
        <v>81</v>
      </c>
      <c r="AY241" s="273" t="s">
        <v>125</v>
      </c>
    </row>
    <row r="242" s="2" customFormat="1" ht="21.75" customHeight="1">
      <c r="A242" s="39"/>
      <c r="B242" s="40"/>
      <c r="C242" s="215" t="s">
        <v>333</v>
      </c>
      <c r="D242" s="215" t="s">
        <v>128</v>
      </c>
      <c r="E242" s="216" t="s">
        <v>334</v>
      </c>
      <c r="F242" s="217" t="s">
        <v>335</v>
      </c>
      <c r="G242" s="218" t="s">
        <v>160</v>
      </c>
      <c r="H242" s="219">
        <v>168.59999999999999</v>
      </c>
      <c r="I242" s="220"/>
      <c r="J242" s="221">
        <f>ROUND(I242*H242,2)</f>
        <v>0</v>
      </c>
      <c r="K242" s="217" t="s">
        <v>132</v>
      </c>
      <c r="L242" s="45"/>
      <c r="M242" s="222" t="s">
        <v>19</v>
      </c>
      <c r="N242" s="223" t="s">
        <v>44</v>
      </c>
      <c r="O242" s="85"/>
      <c r="P242" s="224">
        <f>O242*H242</f>
        <v>0</v>
      </c>
      <c r="Q242" s="224">
        <v>0.00059999999999999995</v>
      </c>
      <c r="R242" s="224">
        <f>Q242*H242</f>
        <v>0.10115999999999999</v>
      </c>
      <c r="S242" s="224">
        <v>0</v>
      </c>
      <c r="T242" s="225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26" t="s">
        <v>224</v>
      </c>
      <c r="AT242" s="226" t="s">
        <v>128</v>
      </c>
      <c r="AU242" s="226" t="s">
        <v>83</v>
      </c>
      <c r="AY242" s="18" t="s">
        <v>125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18" t="s">
        <v>81</v>
      </c>
      <c r="BK242" s="227">
        <f>ROUND(I242*H242,2)</f>
        <v>0</v>
      </c>
      <c r="BL242" s="18" t="s">
        <v>224</v>
      </c>
      <c r="BM242" s="226" t="s">
        <v>336</v>
      </c>
    </row>
    <row r="243" s="13" customFormat="1">
      <c r="A243" s="13"/>
      <c r="B243" s="228"/>
      <c r="C243" s="229"/>
      <c r="D243" s="230" t="s">
        <v>135</v>
      </c>
      <c r="E243" s="231" t="s">
        <v>19</v>
      </c>
      <c r="F243" s="232" t="s">
        <v>144</v>
      </c>
      <c r="G243" s="229"/>
      <c r="H243" s="231" t="s">
        <v>19</v>
      </c>
      <c r="I243" s="233"/>
      <c r="J243" s="229"/>
      <c r="K243" s="229"/>
      <c r="L243" s="234"/>
      <c r="M243" s="235"/>
      <c r="N243" s="236"/>
      <c r="O243" s="236"/>
      <c r="P243" s="236"/>
      <c r="Q243" s="236"/>
      <c r="R243" s="236"/>
      <c r="S243" s="236"/>
      <c r="T243" s="237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8" t="s">
        <v>135</v>
      </c>
      <c r="AU243" s="238" t="s">
        <v>83</v>
      </c>
      <c r="AV243" s="13" t="s">
        <v>81</v>
      </c>
      <c r="AW243" s="13" t="s">
        <v>35</v>
      </c>
      <c r="AX243" s="13" t="s">
        <v>73</v>
      </c>
      <c r="AY243" s="238" t="s">
        <v>125</v>
      </c>
    </row>
    <row r="244" s="13" customFormat="1">
      <c r="A244" s="13"/>
      <c r="B244" s="228"/>
      <c r="C244" s="229"/>
      <c r="D244" s="230" t="s">
        <v>135</v>
      </c>
      <c r="E244" s="231" t="s">
        <v>19</v>
      </c>
      <c r="F244" s="232" t="s">
        <v>337</v>
      </c>
      <c r="G244" s="229"/>
      <c r="H244" s="231" t="s">
        <v>19</v>
      </c>
      <c r="I244" s="233"/>
      <c r="J244" s="229"/>
      <c r="K244" s="229"/>
      <c r="L244" s="234"/>
      <c r="M244" s="235"/>
      <c r="N244" s="236"/>
      <c r="O244" s="236"/>
      <c r="P244" s="236"/>
      <c r="Q244" s="236"/>
      <c r="R244" s="236"/>
      <c r="S244" s="236"/>
      <c r="T244" s="23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8" t="s">
        <v>135</v>
      </c>
      <c r="AU244" s="238" t="s">
        <v>83</v>
      </c>
      <c r="AV244" s="13" t="s">
        <v>81</v>
      </c>
      <c r="AW244" s="13" t="s">
        <v>35</v>
      </c>
      <c r="AX244" s="13" t="s">
        <v>73</v>
      </c>
      <c r="AY244" s="238" t="s">
        <v>125</v>
      </c>
    </row>
    <row r="245" s="14" customFormat="1">
      <c r="A245" s="14"/>
      <c r="B245" s="239"/>
      <c r="C245" s="240"/>
      <c r="D245" s="230" t="s">
        <v>135</v>
      </c>
      <c r="E245" s="241" t="s">
        <v>19</v>
      </c>
      <c r="F245" s="242" t="s">
        <v>323</v>
      </c>
      <c r="G245" s="240"/>
      <c r="H245" s="243">
        <v>142.5</v>
      </c>
      <c r="I245" s="244"/>
      <c r="J245" s="240"/>
      <c r="K245" s="240"/>
      <c r="L245" s="245"/>
      <c r="M245" s="246"/>
      <c r="N245" s="247"/>
      <c r="O245" s="247"/>
      <c r="P245" s="247"/>
      <c r="Q245" s="247"/>
      <c r="R245" s="247"/>
      <c r="S245" s="247"/>
      <c r="T245" s="24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9" t="s">
        <v>135</v>
      </c>
      <c r="AU245" s="249" t="s">
        <v>83</v>
      </c>
      <c r="AV245" s="14" t="s">
        <v>83</v>
      </c>
      <c r="AW245" s="14" t="s">
        <v>35</v>
      </c>
      <c r="AX245" s="14" t="s">
        <v>73</v>
      </c>
      <c r="AY245" s="249" t="s">
        <v>125</v>
      </c>
    </row>
    <row r="246" s="13" customFormat="1">
      <c r="A246" s="13"/>
      <c r="B246" s="228"/>
      <c r="C246" s="229"/>
      <c r="D246" s="230" t="s">
        <v>135</v>
      </c>
      <c r="E246" s="231" t="s">
        <v>19</v>
      </c>
      <c r="F246" s="232" t="s">
        <v>324</v>
      </c>
      <c r="G246" s="229"/>
      <c r="H246" s="231" t="s">
        <v>19</v>
      </c>
      <c r="I246" s="233"/>
      <c r="J246" s="229"/>
      <c r="K246" s="229"/>
      <c r="L246" s="234"/>
      <c r="M246" s="235"/>
      <c r="N246" s="236"/>
      <c r="O246" s="236"/>
      <c r="P246" s="236"/>
      <c r="Q246" s="236"/>
      <c r="R246" s="236"/>
      <c r="S246" s="236"/>
      <c r="T246" s="237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8" t="s">
        <v>135</v>
      </c>
      <c r="AU246" s="238" t="s">
        <v>83</v>
      </c>
      <c r="AV246" s="13" t="s">
        <v>81</v>
      </c>
      <c r="AW246" s="13" t="s">
        <v>35</v>
      </c>
      <c r="AX246" s="13" t="s">
        <v>73</v>
      </c>
      <c r="AY246" s="238" t="s">
        <v>125</v>
      </c>
    </row>
    <row r="247" s="13" customFormat="1">
      <c r="A247" s="13"/>
      <c r="B247" s="228"/>
      <c r="C247" s="229"/>
      <c r="D247" s="230" t="s">
        <v>135</v>
      </c>
      <c r="E247" s="231" t="s">
        <v>19</v>
      </c>
      <c r="F247" s="232" t="s">
        <v>337</v>
      </c>
      <c r="G247" s="229"/>
      <c r="H247" s="231" t="s">
        <v>19</v>
      </c>
      <c r="I247" s="233"/>
      <c r="J247" s="229"/>
      <c r="K247" s="229"/>
      <c r="L247" s="234"/>
      <c r="M247" s="235"/>
      <c r="N247" s="236"/>
      <c r="O247" s="236"/>
      <c r="P247" s="236"/>
      <c r="Q247" s="236"/>
      <c r="R247" s="236"/>
      <c r="S247" s="236"/>
      <c r="T247" s="23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8" t="s">
        <v>135</v>
      </c>
      <c r="AU247" s="238" t="s">
        <v>83</v>
      </c>
      <c r="AV247" s="13" t="s">
        <v>81</v>
      </c>
      <c r="AW247" s="13" t="s">
        <v>35</v>
      </c>
      <c r="AX247" s="13" t="s">
        <v>73</v>
      </c>
      <c r="AY247" s="238" t="s">
        <v>125</v>
      </c>
    </row>
    <row r="248" s="14" customFormat="1">
      <c r="A248" s="14"/>
      <c r="B248" s="239"/>
      <c r="C248" s="240"/>
      <c r="D248" s="230" t="s">
        <v>135</v>
      </c>
      <c r="E248" s="241" t="s">
        <v>19</v>
      </c>
      <c r="F248" s="242" t="s">
        <v>325</v>
      </c>
      <c r="G248" s="240"/>
      <c r="H248" s="243">
        <v>21.699999999999999</v>
      </c>
      <c r="I248" s="244"/>
      <c r="J248" s="240"/>
      <c r="K248" s="240"/>
      <c r="L248" s="245"/>
      <c r="M248" s="246"/>
      <c r="N248" s="247"/>
      <c r="O248" s="247"/>
      <c r="P248" s="247"/>
      <c r="Q248" s="247"/>
      <c r="R248" s="247"/>
      <c r="S248" s="247"/>
      <c r="T248" s="24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9" t="s">
        <v>135</v>
      </c>
      <c r="AU248" s="249" t="s">
        <v>83</v>
      </c>
      <c r="AV248" s="14" t="s">
        <v>83</v>
      </c>
      <c r="AW248" s="14" t="s">
        <v>35</v>
      </c>
      <c r="AX248" s="14" t="s">
        <v>73</v>
      </c>
      <c r="AY248" s="249" t="s">
        <v>125</v>
      </c>
    </row>
    <row r="249" s="13" customFormat="1">
      <c r="A249" s="13"/>
      <c r="B249" s="228"/>
      <c r="C249" s="229"/>
      <c r="D249" s="230" t="s">
        <v>135</v>
      </c>
      <c r="E249" s="231" t="s">
        <v>19</v>
      </c>
      <c r="F249" s="232" t="s">
        <v>331</v>
      </c>
      <c r="G249" s="229"/>
      <c r="H249" s="231" t="s">
        <v>19</v>
      </c>
      <c r="I249" s="233"/>
      <c r="J249" s="229"/>
      <c r="K249" s="229"/>
      <c r="L249" s="234"/>
      <c r="M249" s="235"/>
      <c r="N249" s="236"/>
      <c r="O249" s="236"/>
      <c r="P249" s="236"/>
      <c r="Q249" s="236"/>
      <c r="R249" s="236"/>
      <c r="S249" s="236"/>
      <c r="T249" s="237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8" t="s">
        <v>135</v>
      </c>
      <c r="AU249" s="238" t="s">
        <v>83</v>
      </c>
      <c r="AV249" s="13" t="s">
        <v>81</v>
      </c>
      <c r="AW249" s="13" t="s">
        <v>35</v>
      </c>
      <c r="AX249" s="13" t="s">
        <v>73</v>
      </c>
      <c r="AY249" s="238" t="s">
        <v>125</v>
      </c>
    </row>
    <row r="250" s="13" customFormat="1">
      <c r="A250" s="13"/>
      <c r="B250" s="228"/>
      <c r="C250" s="229"/>
      <c r="D250" s="230" t="s">
        <v>135</v>
      </c>
      <c r="E250" s="231" t="s">
        <v>19</v>
      </c>
      <c r="F250" s="232" t="s">
        <v>337</v>
      </c>
      <c r="G250" s="229"/>
      <c r="H250" s="231" t="s">
        <v>19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135</v>
      </c>
      <c r="AU250" s="238" t="s">
        <v>83</v>
      </c>
      <c r="AV250" s="13" t="s">
        <v>81</v>
      </c>
      <c r="AW250" s="13" t="s">
        <v>35</v>
      </c>
      <c r="AX250" s="13" t="s">
        <v>73</v>
      </c>
      <c r="AY250" s="238" t="s">
        <v>125</v>
      </c>
    </row>
    <row r="251" s="14" customFormat="1">
      <c r="A251" s="14"/>
      <c r="B251" s="239"/>
      <c r="C251" s="240"/>
      <c r="D251" s="230" t="s">
        <v>135</v>
      </c>
      <c r="E251" s="241" t="s">
        <v>19</v>
      </c>
      <c r="F251" s="242" t="s">
        <v>332</v>
      </c>
      <c r="G251" s="240"/>
      <c r="H251" s="243">
        <v>4.4000000000000004</v>
      </c>
      <c r="I251" s="244"/>
      <c r="J251" s="240"/>
      <c r="K251" s="240"/>
      <c r="L251" s="245"/>
      <c r="M251" s="246"/>
      <c r="N251" s="247"/>
      <c r="O251" s="247"/>
      <c r="P251" s="247"/>
      <c r="Q251" s="247"/>
      <c r="R251" s="247"/>
      <c r="S251" s="247"/>
      <c r="T251" s="24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9" t="s">
        <v>135</v>
      </c>
      <c r="AU251" s="249" t="s">
        <v>83</v>
      </c>
      <c r="AV251" s="14" t="s">
        <v>83</v>
      </c>
      <c r="AW251" s="14" t="s">
        <v>35</v>
      </c>
      <c r="AX251" s="14" t="s">
        <v>73</v>
      </c>
      <c r="AY251" s="249" t="s">
        <v>125</v>
      </c>
    </row>
    <row r="252" s="15" customFormat="1">
      <c r="A252" s="15"/>
      <c r="B252" s="263"/>
      <c r="C252" s="264"/>
      <c r="D252" s="230" t="s">
        <v>135</v>
      </c>
      <c r="E252" s="265" t="s">
        <v>19</v>
      </c>
      <c r="F252" s="266" t="s">
        <v>218</v>
      </c>
      <c r="G252" s="264"/>
      <c r="H252" s="267">
        <v>168.59999999999999</v>
      </c>
      <c r="I252" s="268"/>
      <c r="J252" s="264"/>
      <c r="K252" s="264"/>
      <c r="L252" s="269"/>
      <c r="M252" s="270"/>
      <c r="N252" s="271"/>
      <c r="O252" s="271"/>
      <c r="P252" s="271"/>
      <c r="Q252" s="271"/>
      <c r="R252" s="271"/>
      <c r="S252" s="271"/>
      <c r="T252" s="272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73" t="s">
        <v>135</v>
      </c>
      <c r="AU252" s="273" t="s">
        <v>83</v>
      </c>
      <c r="AV252" s="15" t="s">
        <v>133</v>
      </c>
      <c r="AW252" s="15" t="s">
        <v>35</v>
      </c>
      <c r="AX252" s="15" t="s">
        <v>81</v>
      </c>
      <c r="AY252" s="273" t="s">
        <v>125</v>
      </c>
    </row>
    <row r="253" s="2" customFormat="1" ht="21.75" customHeight="1">
      <c r="A253" s="39"/>
      <c r="B253" s="40"/>
      <c r="C253" s="215" t="s">
        <v>338</v>
      </c>
      <c r="D253" s="215" t="s">
        <v>128</v>
      </c>
      <c r="E253" s="216" t="s">
        <v>339</v>
      </c>
      <c r="F253" s="217" t="s">
        <v>340</v>
      </c>
      <c r="G253" s="218" t="s">
        <v>160</v>
      </c>
      <c r="H253" s="219">
        <v>3.5</v>
      </c>
      <c r="I253" s="220"/>
      <c r="J253" s="221">
        <f>ROUND(I253*H253,2)</f>
        <v>0</v>
      </c>
      <c r="K253" s="217" t="s">
        <v>132</v>
      </c>
      <c r="L253" s="45"/>
      <c r="M253" s="222" t="s">
        <v>19</v>
      </c>
      <c r="N253" s="223" t="s">
        <v>44</v>
      </c>
      <c r="O253" s="85"/>
      <c r="P253" s="224">
        <f>O253*H253</f>
        <v>0</v>
      </c>
      <c r="Q253" s="224">
        <v>0.00042999999999999999</v>
      </c>
      <c r="R253" s="224">
        <f>Q253*H253</f>
        <v>0.001505</v>
      </c>
      <c r="S253" s="224">
        <v>0</v>
      </c>
      <c r="T253" s="225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26" t="s">
        <v>224</v>
      </c>
      <c r="AT253" s="226" t="s">
        <v>128</v>
      </c>
      <c r="AU253" s="226" t="s">
        <v>83</v>
      </c>
      <c r="AY253" s="18" t="s">
        <v>125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18" t="s">
        <v>81</v>
      </c>
      <c r="BK253" s="227">
        <f>ROUND(I253*H253,2)</f>
        <v>0</v>
      </c>
      <c r="BL253" s="18" t="s">
        <v>224</v>
      </c>
      <c r="BM253" s="226" t="s">
        <v>341</v>
      </c>
    </row>
    <row r="254" s="13" customFormat="1">
      <c r="A254" s="13"/>
      <c r="B254" s="228"/>
      <c r="C254" s="229"/>
      <c r="D254" s="230" t="s">
        <v>135</v>
      </c>
      <c r="E254" s="231" t="s">
        <v>19</v>
      </c>
      <c r="F254" s="232" t="s">
        <v>164</v>
      </c>
      <c r="G254" s="229"/>
      <c r="H254" s="231" t="s">
        <v>19</v>
      </c>
      <c r="I254" s="233"/>
      <c r="J254" s="229"/>
      <c r="K254" s="229"/>
      <c r="L254" s="234"/>
      <c r="M254" s="235"/>
      <c r="N254" s="236"/>
      <c r="O254" s="236"/>
      <c r="P254" s="236"/>
      <c r="Q254" s="236"/>
      <c r="R254" s="236"/>
      <c r="S254" s="236"/>
      <c r="T254" s="23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8" t="s">
        <v>135</v>
      </c>
      <c r="AU254" s="238" t="s">
        <v>83</v>
      </c>
      <c r="AV254" s="13" t="s">
        <v>81</v>
      </c>
      <c r="AW254" s="13" t="s">
        <v>35</v>
      </c>
      <c r="AX254" s="13" t="s">
        <v>73</v>
      </c>
      <c r="AY254" s="238" t="s">
        <v>125</v>
      </c>
    </row>
    <row r="255" s="13" customFormat="1">
      <c r="A255" s="13"/>
      <c r="B255" s="228"/>
      <c r="C255" s="229"/>
      <c r="D255" s="230" t="s">
        <v>135</v>
      </c>
      <c r="E255" s="231" t="s">
        <v>19</v>
      </c>
      <c r="F255" s="232" t="s">
        <v>322</v>
      </c>
      <c r="G255" s="229"/>
      <c r="H255" s="231" t="s">
        <v>19</v>
      </c>
      <c r="I255" s="233"/>
      <c r="J255" s="229"/>
      <c r="K255" s="229"/>
      <c r="L255" s="234"/>
      <c r="M255" s="235"/>
      <c r="N255" s="236"/>
      <c r="O255" s="236"/>
      <c r="P255" s="236"/>
      <c r="Q255" s="236"/>
      <c r="R255" s="236"/>
      <c r="S255" s="236"/>
      <c r="T255" s="237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8" t="s">
        <v>135</v>
      </c>
      <c r="AU255" s="238" t="s">
        <v>83</v>
      </c>
      <c r="AV255" s="13" t="s">
        <v>81</v>
      </c>
      <c r="AW255" s="13" t="s">
        <v>35</v>
      </c>
      <c r="AX255" s="13" t="s">
        <v>73</v>
      </c>
      <c r="AY255" s="238" t="s">
        <v>125</v>
      </c>
    </row>
    <row r="256" s="14" customFormat="1">
      <c r="A256" s="14"/>
      <c r="B256" s="239"/>
      <c r="C256" s="240"/>
      <c r="D256" s="230" t="s">
        <v>135</v>
      </c>
      <c r="E256" s="241" t="s">
        <v>19</v>
      </c>
      <c r="F256" s="242" t="s">
        <v>165</v>
      </c>
      <c r="G256" s="240"/>
      <c r="H256" s="243">
        <v>3.5</v>
      </c>
      <c r="I256" s="244"/>
      <c r="J256" s="240"/>
      <c r="K256" s="240"/>
      <c r="L256" s="245"/>
      <c r="M256" s="246"/>
      <c r="N256" s="247"/>
      <c r="O256" s="247"/>
      <c r="P256" s="247"/>
      <c r="Q256" s="247"/>
      <c r="R256" s="247"/>
      <c r="S256" s="247"/>
      <c r="T256" s="24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9" t="s">
        <v>135</v>
      </c>
      <c r="AU256" s="249" t="s">
        <v>83</v>
      </c>
      <c r="AV256" s="14" t="s">
        <v>83</v>
      </c>
      <c r="AW256" s="14" t="s">
        <v>35</v>
      </c>
      <c r="AX256" s="14" t="s">
        <v>81</v>
      </c>
      <c r="AY256" s="249" t="s">
        <v>125</v>
      </c>
    </row>
    <row r="257" s="2" customFormat="1" ht="21.75" customHeight="1">
      <c r="A257" s="39"/>
      <c r="B257" s="40"/>
      <c r="C257" s="215" t="s">
        <v>342</v>
      </c>
      <c r="D257" s="215" t="s">
        <v>128</v>
      </c>
      <c r="E257" s="216" t="s">
        <v>343</v>
      </c>
      <c r="F257" s="217" t="s">
        <v>344</v>
      </c>
      <c r="G257" s="218" t="s">
        <v>131</v>
      </c>
      <c r="H257" s="219">
        <v>28.5</v>
      </c>
      <c r="I257" s="220"/>
      <c r="J257" s="221">
        <f>ROUND(I257*H257,2)</f>
        <v>0</v>
      </c>
      <c r="K257" s="217" t="s">
        <v>132</v>
      </c>
      <c r="L257" s="45"/>
      <c r="M257" s="222" t="s">
        <v>19</v>
      </c>
      <c r="N257" s="223" t="s">
        <v>44</v>
      </c>
      <c r="O257" s="85"/>
      <c r="P257" s="224">
        <f>O257*H257</f>
        <v>0</v>
      </c>
      <c r="Q257" s="224">
        <v>0.010800000000000001</v>
      </c>
      <c r="R257" s="224">
        <f>Q257*H257</f>
        <v>0.30780000000000002</v>
      </c>
      <c r="S257" s="224">
        <v>0</v>
      </c>
      <c r="T257" s="22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26" t="s">
        <v>224</v>
      </c>
      <c r="AT257" s="226" t="s">
        <v>128</v>
      </c>
      <c r="AU257" s="226" t="s">
        <v>83</v>
      </c>
      <c r="AY257" s="18" t="s">
        <v>125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18" t="s">
        <v>81</v>
      </c>
      <c r="BK257" s="227">
        <f>ROUND(I257*H257,2)</f>
        <v>0</v>
      </c>
      <c r="BL257" s="18" t="s">
        <v>224</v>
      </c>
      <c r="BM257" s="226" t="s">
        <v>345</v>
      </c>
    </row>
    <row r="258" s="13" customFormat="1">
      <c r="A258" s="13"/>
      <c r="B258" s="228"/>
      <c r="C258" s="229"/>
      <c r="D258" s="230" t="s">
        <v>135</v>
      </c>
      <c r="E258" s="231" t="s">
        <v>19</v>
      </c>
      <c r="F258" s="232" t="s">
        <v>144</v>
      </c>
      <c r="G258" s="229"/>
      <c r="H258" s="231" t="s">
        <v>19</v>
      </c>
      <c r="I258" s="233"/>
      <c r="J258" s="229"/>
      <c r="K258" s="229"/>
      <c r="L258" s="234"/>
      <c r="M258" s="235"/>
      <c r="N258" s="236"/>
      <c r="O258" s="236"/>
      <c r="P258" s="236"/>
      <c r="Q258" s="236"/>
      <c r="R258" s="236"/>
      <c r="S258" s="236"/>
      <c r="T258" s="23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8" t="s">
        <v>135</v>
      </c>
      <c r="AU258" s="238" t="s">
        <v>83</v>
      </c>
      <c r="AV258" s="13" t="s">
        <v>81</v>
      </c>
      <c r="AW258" s="13" t="s">
        <v>35</v>
      </c>
      <c r="AX258" s="13" t="s">
        <v>73</v>
      </c>
      <c r="AY258" s="238" t="s">
        <v>125</v>
      </c>
    </row>
    <row r="259" s="13" customFormat="1">
      <c r="A259" s="13"/>
      <c r="B259" s="228"/>
      <c r="C259" s="229"/>
      <c r="D259" s="230" t="s">
        <v>135</v>
      </c>
      <c r="E259" s="231" t="s">
        <v>19</v>
      </c>
      <c r="F259" s="232" t="s">
        <v>346</v>
      </c>
      <c r="G259" s="229"/>
      <c r="H259" s="231" t="s">
        <v>19</v>
      </c>
      <c r="I259" s="233"/>
      <c r="J259" s="229"/>
      <c r="K259" s="229"/>
      <c r="L259" s="234"/>
      <c r="M259" s="235"/>
      <c r="N259" s="236"/>
      <c r="O259" s="236"/>
      <c r="P259" s="236"/>
      <c r="Q259" s="236"/>
      <c r="R259" s="236"/>
      <c r="S259" s="236"/>
      <c r="T259" s="237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8" t="s">
        <v>135</v>
      </c>
      <c r="AU259" s="238" t="s">
        <v>83</v>
      </c>
      <c r="AV259" s="13" t="s">
        <v>81</v>
      </c>
      <c r="AW259" s="13" t="s">
        <v>35</v>
      </c>
      <c r="AX259" s="13" t="s">
        <v>73</v>
      </c>
      <c r="AY259" s="238" t="s">
        <v>125</v>
      </c>
    </row>
    <row r="260" s="14" customFormat="1">
      <c r="A260" s="14"/>
      <c r="B260" s="239"/>
      <c r="C260" s="240"/>
      <c r="D260" s="230" t="s">
        <v>135</v>
      </c>
      <c r="E260" s="241" t="s">
        <v>19</v>
      </c>
      <c r="F260" s="242" t="s">
        <v>347</v>
      </c>
      <c r="G260" s="240"/>
      <c r="H260" s="243">
        <v>28.5</v>
      </c>
      <c r="I260" s="244"/>
      <c r="J260" s="240"/>
      <c r="K260" s="240"/>
      <c r="L260" s="245"/>
      <c r="M260" s="246"/>
      <c r="N260" s="247"/>
      <c r="O260" s="247"/>
      <c r="P260" s="247"/>
      <c r="Q260" s="247"/>
      <c r="R260" s="247"/>
      <c r="S260" s="247"/>
      <c r="T260" s="248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9" t="s">
        <v>135</v>
      </c>
      <c r="AU260" s="249" t="s">
        <v>83</v>
      </c>
      <c r="AV260" s="14" t="s">
        <v>83</v>
      </c>
      <c r="AW260" s="14" t="s">
        <v>35</v>
      </c>
      <c r="AX260" s="14" t="s">
        <v>81</v>
      </c>
      <c r="AY260" s="249" t="s">
        <v>125</v>
      </c>
    </row>
    <row r="261" s="2" customFormat="1" ht="16.5" customHeight="1">
      <c r="A261" s="39"/>
      <c r="B261" s="40"/>
      <c r="C261" s="215" t="s">
        <v>348</v>
      </c>
      <c r="D261" s="215" t="s">
        <v>128</v>
      </c>
      <c r="E261" s="216" t="s">
        <v>349</v>
      </c>
      <c r="F261" s="217" t="s">
        <v>350</v>
      </c>
      <c r="G261" s="218" t="s">
        <v>131</v>
      </c>
      <c r="H261" s="219">
        <v>774.29999999999995</v>
      </c>
      <c r="I261" s="220"/>
      <c r="J261" s="221">
        <f>ROUND(I261*H261,2)</f>
        <v>0</v>
      </c>
      <c r="K261" s="217" t="s">
        <v>132</v>
      </c>
      <c r="L261" s="45"/>
      <c r="M261" s="222" t="s">
        <v>19</v>
      </c>
      <c r="N261" s="223" t="s">
        <v>44</v>
      </c>
      <c r="O261" s="85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26" t="s">
        <v>224</v>
      </c>
      <c r="AT261" s="226" t="s">
        <v>128</v>
      </c>
      <c r="AU261" s="226" t="s">
        <v>83</v>
      </c>
      <c r="AY261" s="18" t="s">
        <v>125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18" t="s">
        <v>81</v>
      </c>
      <c r="BK261" s="227">
        <f>ROUND(I261*H261,2)</f>
        <v>0</v>
      </c>
      <c r="BL261" s="18" t="s">
        <v>224</v>
      </c>
      <c r="BM261" s="226" t="s">
        <v>351</v>
      </c>
    </row>
    <row r="262" s="13" customFormat="1">
      <c r="A262" s="13"/>
      <c r="B262" s="228"/>
      <c r="C262" s="229"/>
      <c r="D262" s="230" t="s">
        <v>135</v>
      </c>
      <c r="E262" s="231" t="s">
        <v>19</v>
      </c>
      <c r="F262" s="232" t="s">
        <v>212</v>
      </c>
      <c r="G262" s="229"/>
      <c r="H262" s="231" t="s">
        <v>19</v>
      </c>
      <c r="I262" s="233"/>
      <c r="J262" s="229"/>
      <c r="K262" s="229"/>
      <c r="L262" s="234"/>
      <c r="M262" s="235"/>
      <c r="N262" s="236"/>
      <c r="O262" s="236"/>
      <c r="P262" s="236"/>
      <c r="Q262" s="236"/>
      <c r="R262" s="236"/>
      <c r="S262" s="236"/>
      <c r="T262" s="237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8" t="s">
        <v>135</v>
      </c>
      <c r="AU262" s="238" t="s">
        <v>83</v>
      </c>
      <c r="AV262" s="13" t="s">
        <v>81</v>
      </c>
      <c r="AW262" s="13" t="s">
        <v>35</v>
      </c>
      <c r="AX262" s="13" t="s">
        <v>73</v>
      </c>
      <c r="AY262" s="238" t="s">
        <v>125</v>
      </c>
    </row>
    <row r="263" s="14" customFormat="1">
      <c r="A263" s="14"/>
      <c r="B263" s="239"/>
      <c r="C263" s="240"/>
      <c r="D263" s="230" t="s">
        <v>135</v>
      </c>
      <c r="E263" s="241" t="s">
        <v>19</v>
      </c>
      <c r="F263" s="242" t="s">
        <v>213</v>
      </c>
      <c r="G263" s="240"/>
      <c r="H263" s="243">
        <v>779.79999999999995</v>
      </c>
      <c r="I263" s="244"/>
      <c r="J263" s="240"/>
      <c r="K263" s="240"/>
      <c r="L263" s="245"/>
      <c r="M263" s="246"/>
      <c r="N263" s="247"/>
      <c r="O263" s="247"/>
      <c r="P263" s="247"/>
      <c r="Q263" s="247"/>
      <c r="R263" s="247"/>
      <c r="S263" s="247"/>
      <c r="T263" s="24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9" t="s">
        <v>135</v>
      </c>
      <c r="AU263" s="249" t="s">
        <v>83</v>
      </c>
      <c r="AV263" s="14" t="s">
        <v>83</v>
      </c>
      <c r="AW263" s="14" t="s">
        <v>35</v>
      </c>
      <c r="AX263" s="14" t="s">
        <v>73</v>
      </c>
      <c r="AY263" s="249" t="s">
        <v>125</v>
      </c>
    </row>
    <row r="264" s="13" customFormat="1">
      <c r="A264" s="13"/>
      <c r="B264" s="228"/>
      <c r="C264" s="229"/>
      <c r="D264" s="230" t="s">
        <v>135</v>
      </c>
      <c r="E264" s="231" t="s">
        <v>19</v>
      </c>
      <c r="F264" s="232" t="s">
        <v>214</v>
      </c>
      <c r="G264" s="229"/>
      <c r="H264" s="231" t="s">
        <v>19</v>
      </c>
      <c r="I264" s="233"/>
      <c r="J264" s="229"/>
      <c r="K264" s="229"/>
      <c r="L264" s="234"/>
      <c r="M264" s="235"/>
      <c r="N264" s="236"/>
      <c r="O264" s="236"/>
      <c r="P264" s="236"/>
      <c r="Q264" s="236"/>
      <c r="R264" s="236"/>
      <c r="S264" s="236"/>
      <c r="T264" s="237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8" t="s">
        <v>135</v>
      </c>
      <c r="AU264" s="238" t="s">
        <v>83</v>
      </c>
      <c r="AV264" s="13" t="s">
        <v>81</v>
      </c>
      <c r="AW264" s="13" t="s">
        <v>35</v>
      </c>
      <c r="AX264" s="13" t="s">
        <v>73</v>
      </c>
      <c r="AY264" s="238" t="s">
        <v>125</v>
      </c>
    </row>
    <row r="265" s="14" customFormat="1">
      <c r="A265" s="14"/>
      <c r="B265" s="239"/>
      <c r="C265" s="240"/>
      <c r="D265" s="230" t="s">
        <v>135</v>
      </c>
      <c r="E265" s="241" t="s">
        <v>19</v>
      </c>
      <c r="F265" s="242" t="s">
        <v>215</v>
      </c>
      <c r="G265" s="240"/>
      <c r="H265" s="243">
        <v>-4.2999999999999998</v>
      </c>
      <c r="I265" s="244"/>
      <c r="J265" s="240"/>
      <c r="K265" s="240"/>
      <c r="L265" s="245"/>
      <c r="M265" s="246"/>
      <c r="N265" s="247"/>
      <c r="O265" s="247"/>
      <c r="P265" s="247"/>
      <c r="Q265" s="247"/>
      <c r="R265" s="247"/>
      <c r="S265" s="247"/>
      <c r="T265" s="24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9" t="s">
        <v>135</v>
      </c>
      <c r="AU265" s="249" t="s">
        <v>83</v>
      </c>
      <c r="AV265" s="14" t="s">
        <v>83</v>
      </c>
      <c r="AW265" s="14" t="s">
        <v>35</v>
      </c>
      <c r="AX265" s="14" t="s">
        <v>73</v>
      </c>
      <c r="AY265" s="249" t="s">
        <v>125</v>
      </c>
    </row>
    <row r="266" s="13" customFormat="1">
      <c r="A266" s="13"/>
      <c r="B266" s="228"/>
      <c r="C266" s="229"/>
      <c r="D266" s="230" t="s">
        <v>135</v>
      </c>
      <c r="E266" s="231" t="s">
        <v>19</v>
      </c>
      <c r="F266" s="232" t="s">
        <v>216</v>
      </c>
      <c r="G266" s="229"/>
      <c r="H266" s="231" t="s">
        <v>19</v>
      </c>
      <c r="I266" s="233"/>
      <c r="J266" s="229"/>
      <c r="K266" s="229"/>
      <c r="L266" s="234"/>
      <c r="M266" s="235"/>
      <c r="N266" s="236"/>
      <c r="O266" s="236"/>
      <c r="P266" s="236"/>
      <c r="Q266" s="236"/>
      <c r="R266" s="236"/>
      <c r="S266" s="236"/>
      <c r="T266" s="23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8" t="s">
        <v>135</v>
      </c>
      <c r="AU266" s="238" t="s">
        <v>83</v>
      </c>
      <c r="AV266" s="13" t="s">
        <v>81</v>
      </c>
      <c r="AW266" s="13" t="s">
        <v>35</v>
      </c>
      <c r="AX266" s="13" t="s">
        <v>73</v>
      </c>
      <c r="AY266" s="238" t="s">
        <v>125</v>
      </c>
    </row>
    <row r="267" s="14" customFormat="1">
      <c r="A267" s="14"/>
      <c r="B267" s="239"/>
      <c r="C267" s="240"/>
      <c r="D267" s="230" t="s">
        <v>135</v>
      </c>
      <c r="E267" s="241" t="s">
        <v>19</v>
      </c>
      <c r="F267" s="242" t="s">
        <v>217</v>
      </c>
      <c r="G267" s="240"/>
      <c r="H267" s="243">
        <v>-1.2</v>
      </c>
      <c r="I267" s="244"/>
      <c r="J267" s="240"/>
      <c r="K267" s="240"/>
      <c r="L267" s="245"/>
      <c r="M267" s="246"/>
      <c r="N267" s="247"/>
      <c r="O267" s="247"/>
      <c r="P267" s="247"/>
      <c r="Q267" s="247"/>
      <c r="R267" s="247"/>
      <c r="S267" s="247"/>
      <c r="T267" s="24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9" t="s">
        <v>135</v>
      </c>
      <c r="AU267" s="249" t="s">
        <v>83</v>
      </c>
      <c r="AV267" s="14" t="s">
        <v>83</v>
      </c>
      <c r="AW267" s="14" t="s">
        <v>35</v>
      </c>
      <c r="AX267" s="14" t="s">
        <v>73</v>
      </c>
      <c r="AY267" s="249" t="s">
        <v>125</v>
      </c>
    </row>
    <row r="268" s="15" customFormat="1">
      <c r="A268" s="15"/>
      <c r="B268" s="263"/>
      <c r="C268" s="264"/>
      <c r="D268" s="230" t="s">
        <v>135</v>
      </c>
      <c r="E268" s="265" t="s">
        <v>19</v>
      </c>
      <c r="F268" s="266" t="s">
        <v>218</v>
      </c>
      <c r="G268" s="264"/>
      <c r="H268" s="267">
        <v>774.29999999999995</v>
      </c>
      <c r="I268" s="268"/>
      <c r="J268" s="264"/>
      <c r="K268" s="264"/>
      <c r="L268" s="269"/>
      <c r="M268" s="270"/>
      <c r="N268" s="271"/>
      <c r="O268" s="271"/>
      <c r="P268" s="271"/>
      <c r="Q268" s="271"/>
      <c r="R268" s="271"/>
      <c r="S268" s="271"/>
      <c r="T268" s="272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73" t="s">
        <v>135</v>
      </c>
      <c r="AU268" s="273" t="s">
        <v>83</v>
      </c>
      <c r="AV268" s="15" t="s">
        <v>133</v>
      </c>
      <c r="AW268" s="15" t="s">
        <v>35</v>
      </c>
      <c r="AX268" s="15" t="s">
        <v>81</v>
      </c>
      <c r="AY268" s="273" t="s">
        <v>125</v>
      </c>
    </row>
    <row r="269" s="2" customFormat="1" ht="16.5" customHeight="1">
      <c r="A269" s="39"/>
      <c r="B269" s="40"/>
      <c r="C269" s="250" t="s">
        <v>352</v>
      </c>
      <c r="D269" s="250" t="s">
        <v>151</v>
      </c>
      <c r="E269" s="251" t="s">
        <v>353</v>
      </c>
      <c r="F269" s="252" t="s">
        <v>354</v>
      </c>
      <c r="G269" s="253" t="s">
        <v>131</v>
      </c>
      <c r="H269" s="254">
        <v>890.44500000000005</v>
      </c>
      <c r="I269" s="255"/>
      <c r="J269" s="256">
        <f>ROUND(I269*H269,2)</f>
        <v>0</v>
      </c>
      <c r="K269" s="252" t="s">
        <v>132</v>
      </c>
      <c r="L269" s="257"/>
      <c r="M269" s="258" t="s">
        <v>19</v>
      </c>
      <c r="N269" s="259" t="s">
        <v>44</v>
      </c>
      <c r="O269" s="85"/>
      <c r="P269" s="224">
        <f>O269*H269</f>
        <v>0</v>
      </c>
      <c r="Q269" s="224">
        <v>0.00029999999999999997</v>
      </c>
      <c r="R269" s="224">
        <f>Q269*H269</f>
        <v>0.26713349999999997</v>
      </c>
      <c r="S269" s="224">
        <v>0</v>
      </c>
      <c r="T269" s="225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26" t="s">
        <v>308</v>
      </c>
      <c r="AT269" s="226" t="s">
        <v>151</v>
      </c>
      <c r="AU269" s="226" t="s">
        <v>83</v>
      </c>
      <c r="AY269" s="18" t="s">
        <v>125</v>
      </c>
      <c r="BE269" s="227">
        <f>IF(N269="základní",J269,0)</f>
        <v>0</v>
      </c>
      <c r="BF269" s="227">
        <f>IF(N269="snížená",J269,0)</f>
        <v>0</v>
      </c>
      <c r="BG269" s="227">
        <f>IF(N269="zákl. přenesená",J269,0)</f>
        <v>0</v>
      </c>
      <c r="BH269" s="227">
        <f>IF(N269="sníž. přenesená",J269,0)</f>
        <v>0</v>
      </c>
      <c r="BI269" s="227">
        <f>IF(N269="nulová",J269,0)</f>
        <v>0</v>
      </c>
      <c r="BJ269" s="18" t="s">
        <v>81</v>
      </c>
      <c r="BK269" s="227">
        <f>ROUND(I269*H269,2)</f>
        <v>0</v>
      </c>
      <c r="BL269" s="18" t="s">
        <v>224</v>
      </c>
      <c r="BM269" s="226" t="s">
        <v>355</v>
      </c>
    </row>
    <row r="270" s="14" customFormat="1">
      <c r="A270" s="14"/>
      <c r="B270" s="239"/>
      <c r="C270" s="240"/>
      <c r="D270" s="230" t="s">
        <v>135</v>
      </c>
      <c r="E270" s="240"/>
      <c r="F270" s="242" t="s">
        <v>310</v>
      </c>
      <c r="G270" s="240"/>
      <c r="H270" s="243">
        <v>890.44500000000005</v>
      </c>
      <c r="I270" s="244"/>
      <c r="J270" s="240"/>
      <c r="K270" s="240"/>
      <c r="L270" s="245"/>
      <c r="M270" s="246"/>
      <c r="N270" s="247"/>
      <c r="O270" s="247"/>
      <c r="P270" s="247"/>
      <c r="Q270" s="247"/>
      <c r="R270" s="247"/>
      <c r="S270" s="247"/>
      <c r="T270" s="248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9" t="s">
        <v>135</v>
      </c>
      <c r="AU270" s="249" t="s">
        <v>83</v>
      </c>
      <c r="AV270" s="14" t="s">
        <v>83</v>
      </c>
      <c r="AW270" s="14" t="s">
        <v>4</v>
      </c>
      <c r="AX270" s="14" t="s">
        <v>81</v>
      </c>
      <c r="AY270" s="249" t="s">
        <v>125</v>
      </c>
    </row>
    <row r="271" s="2" customFormat="1" ht="16.5" customHeight="1">
      <c r="A271" s="39"/>
      <c r="B271" s="40"/>
      <c r="C271" s="215" t="s">
        <v>356</v>
      </c>
      <c r="D271" s="215" t="s">
        <v>128</v>
      </c>
      <c r="E271" s="216" t="s">
        <v>357</v>
      </c>
      <c r="F271" s="217" t="s">
        <v>358</v>
      </c>
      <c r="G271" s="218" t="s">
        <v>131</v>
      </c>
      <c r="H271" s="219">
        <v>774.29999999999995</v>
      </c>
      <c r="I271" s="220"/>
      <c r="J271" s="221">
        <f>ROUND(I271*H271,2)</f>
        <v>0</v>
      </c>
      <c r="K271" s="217" t="s">
        <v>132</v>
      </c>
      <c r="L271" s="45"/>
      <c r="M271" s="222" t="s">
        <v>19</v>
      </c>
      <c r="N271" s="223" t="s">
        <v>44</v>
      </c>
      <c r="O271" s="85"/>
      <c r="P271" s="224">
        <f>O271*H271</f>
        <v>0</v>
      </c>
      <c r="Q271" s="224">
        <v>0</v>
      </c>
      <c r="R271" s="224">
        <f>Q271*H271</f>
        <v>0</v>
      </c>
      <c r="S271" s="224">
        <v>0</v>
      </c>
      <c r="T271" s="22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26" t="s">
        <v>224</v>
      </c>
      <c r="AT271" s="226" t="s">
        <v>128</v>
      </c>
      <c r="AU271" s="226" t="s">
        <v>83</v>
      </c>
      <c r="AY271" s="18" t="s">
        <v>125</v>
      </c>
      <c r="BE271" s="227">
        <f>IF(N271="základní",J271,0)</f>
        <v>0</v>
      </c>
      <c r="BF271" s="227">
        <f>IF(N271="snížená",J271,0)</f>
        <v>0</v>
      </c>
      <c r="BG271" s="227">
        <f>IF(N271="zákl. přenesená",J271,0)</f>
        <v>0</v>
      </c>
      <c r="BH271" s="227">
        <f>IF(N271="sníž. přenesená",J271,0)</f>
        <v>0</v>
      </c>
      <c r="BI271" s="227">
        <f>IF(N271="nulová",J271,0)</f>
        <v>0</v>
      </c>
      <c r="BJ271" s="18" t="s">
        <v>81</v>
      </c>
      <c r="BK271" s="227">
        <f>ROUND(I271*H271,2)</f>
        <v>0</v>
      </c>
      <c r="BL271" s="18" t="s">
        <v>224</v>
      </c>
      <c r="BM271" s="226" t="s">
        <v>359</v>
      </c>
    </row>
    <row r="272" s="13" customFormat="1">
      <c r="A272" s="13"/>
      <c r="B272" s="228"/>
      <c r="C272" s="229"/>
      <c r="D272" s="230" t="s">
        <v>135</v>
      </c>
      <c r="E272" s="231" t="s">
        <v>19</v>
      </c>
      <c r="F272" s="232" t="s">
        <v>212</v>
      </c>
      <c r="G272" s="229"/>
      <c r="H272" s="231" t="s">
        <v>19</v>
      </c>
      <c r="I272" s="233"/>
      <c r="J272" s="229"/>
      <c r="K272" s="229"/>
      <c r="L272" s="234"/>
      <c r="M272" s="235"/>
      <c r="N272" s="236"/>
      <c r="O272" s="236"/>
      <c r="P272" s="236"/>
      <c r="Q272" s="236"/>
      <c r="R272" s="236"/>
      <c r="S272" s="236"/>
      <c r="T272" s="237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8" t="s">
        <v>135</v>
      </c>
      <c r="AU272" s="238" t="s">
        <v>83</v>
      </c>
      <c r="AV272" s="13" t="s">
        <v>81</v>
      </c>
      <c r="AW272" s="13" t="s">
        <v>35</v>
      </c>
      <c r="AX272" s="13" t="s">
        <v>73</v>
      </c>
      <c r="AY272" s="238" t="s">
        <v>125</v>
      </c>
    </row>
    <row r="273" s="14" customFormat="1">
      <c r="A273" s="14"/>
      <c r="B273" s="239"/>
      <c r="C273" s="240"/>
      <c r="D273" s="230" t="s">
        <v>135</v>
      </c>
      <c r="E273" s="241" t="s">
        <v>19</v>
      </c>
      <c r="F273" s="242" t="s">
        <v>213</v>
      </c>
      <c r="G273" s="240"/>
      <c r="H273" s="243">
        <v>779.79999999999995</v>
      </c>
      <c r="I273" s="244"/>
      <c r="J273" s="240"/>
      <c r="K273" s="240"/>
      <c r="L273" s="245"/>
      <c r="M273" s="246"/>
      <c r="N273" s="247"/>
      <c r="O273" s="247"/>
      <c r="P273" s="247"/>
      <c r="Q273" s="247"/>
      <c r="R273" s="247"/>
      <c r="S273" s="247"/>
      <c r="T273" s="24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9" t="s">
        <v>135</v>
      </c>
      <c r="AU273" s="249" t="s">
        <v>83</v>
      </c>
      <c r="AV273" s="14" t="s">
        <v>83</v>
      </c>
      <c r="AW273" s="14" t="s">
        <v>35</v>
      </c>
      <c r="AX273" s="14" t="s">
        <v>73</v>
      </c>
      <c r="AY273" s="249" t="s">
        <v>125</v>
      </c>
    </row>
    <row r="274" s="13" customFormat="1">
      <c r="A274" s="13"/>
      <c r="B274" s="228"/>
      <c r="C274" s="229"/>
      <c r="D274" s="230" t="s">
        <v>135</v>
      </c>
      <c r="E274" s="231" t="s">
        <v>19</v>
      </c>
      <c r="F274" s="232" t="s">
        <v>214</v>
      </c>
      <c r="G274" s="229"/>
      <c r="H274" s="231" t="s">
        <v>19</v>
      </c>
      <c r="I274" s="233"/>
      <c r="J274" s="229"/>
      <c r="K274" s="229"/>
      <c r="L274" s="234"/>
      <c r="M274" s="235"/>
      <c r="N274" s="236"/>
      <c r="O274" s="236"/>
      <c r="P274" s="236"/>
      <c r="Q274" s="236"/>
      <c r="R274" s="236"/>
      <c r="S274" s="236"/>
      <c r="T274" s="237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8" t="s">
        <v>135</v>
      </c>
      <c r="AU274" s="238" t="s">
        <v>83</v>
      </c>
      <c r="AV274" s="13" t="s">
        <v>81</v>
      </c>
      <c r="AW274" s="13" t="s">
        <v>35</v>
      </c>
      <c r="AX274" s="13" t="s">
        <v>73</v>
      </c>
      <c r="AY274" s="238" t="s">
        <v>125</v>
      </c>
    </row>
    <row r="275" s="14" customFormat="1">
      <c r="A275" s="14"/>
      <c r="B275" s="239"/>
      <c r="C275" s="240"/>
      <c r="D275" s="230" t="s">
        <v>135</v>
      </c>
      <c r="E275" s="241" t="s">
        <v>19</v>
      </c>
      <c r="F275" s="242" t="s">
        <v>215</v>
      </c>
      <c r="G275" s="240"/>
      <c r="H275" s="243">
        <v>-4.2999999999999998</v>
      </c>
      <c r="I275" s="244"/>
      <c r="J275" s="240"/>
      <c r="K275" s="240"/>
      <c r="L275" s="245"/>
      <c r="M275" s="246"/>
      <c r="N275" s="247"/>
      <c r="O275" s="247"/>
      <c r="P275" s="247"/>
      <c r="Q275" s="247"/>
      <c r="R275" s="247"/>
      <c r="S275" s="247"/>
      <c r="T275" s="24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9" t="s">
        <v>135</v>
      </c>
      <c r="AU275" s="249" t="s">
        <v>83</v>
      </c>
      <c r="AV275" s="14" t="s">
        <v>83</v>
      </c>
      <c r="AW275" s="14" t="s">
        <v>35</v>
      </c>
      <c r="AX275" s="14" t="s">
        <v>73</v>
      </c>
      <c r="AY275" s="249" t="s">
        <v>125</v>
      </c>
    </row>
    <row r="276" s="13" customFormat="1">
      <c r="A276" s="13"/>
      <c r="B276" s="228"/>
      <c r="C276" s="229"/>
      <c r="D276" s="230" t="s">
        <v>135</v>
      </c>
      <c r="E276" s="231" t="s">
        <v>19</v>
      </c>
      <c r="F276" s="232" t="s">
        <v>216</v>
      </c>
      <c r="G276" s="229"/>
      <c r="H276" s="231" t="s">
        <v>19</v>
      </c>
      <c r="I276" s="233"/>
      <c r="J276" s="229"/>
      <c r="K276" s="229"/>
      <c r="L276" s="234"/>
      <c r="M276" s="235"/>
      <c r="N276" s="236"/>
      <c r="O276" s="236"/>
      <c r="P276" s="236"/>
      <c r="Q276" s="236"/>
      <c r="R276" s="236"/>
      <c r="S276" s="236"/>
      <c r="T276" s="237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8" t="s">
        <v>135</v>
      </c>
      <c r="AU276" s="238" t="s">
        <v>83</v>
      </c>
      <c r="AV276" s="13" t="s">
        <v>81</v>
      </c>
      <c r="AW276" s="13" t="s">
        <v>35</v>
      </c>
      <c r="AX276" s="13" t="s">
        <v>73</v>
      </c>
      <c r="AY276" s="238" t="s">
        <v>125</v>
      </c>
    </row>
    <row r="277" s="14" customFormat="1">
      <c r="A277" s="14"/>
      <c r="B277" s="239"/>
      <c r="C277" s="240"/>
      <c r="D277" s="230" t="s">
        <v>135</v>
      </c>
      <c r="E277" s="241" t="s">
        <v>19</v>
      </c>
      <c r="F277" s="242" t="s">
        <v>217</v>
      </c>
      <c r="G277" s="240"/>
      <c r="H277" s="243">
        <v>-1.2</v>
      </c>
      <c r="I277" s="244"/>
      <c r="J277" s="240"/>
      <c r="K277" s="240"/>
      <c r="L277" s="245"/>
      <c r="M277" s="246"/>
      <c r="N277" s="247"/>
      <c r="O277" s="247"/>
      <c r="P277" s="247"/>
      <c r="Q277" s="247"/>
      <c r="R277" s="247"/>
      <c r="S277" s="247"/>
      <c r="T277" s="248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9" t="s">
        <v>135</v>
      </c>
      <c r="AU277" s="249" t="s">
        <v>83</v>
      </c>
      <c r="AV277" s="14" t="s">
        <v>83</v>
      </c>
      <c r="AW277" s="14" t="s">
        <v>35</v>
      </c>
      <c r="AX277" s="14" t="s">
        <v>73</v>
      </c>
      <c r="AY277" s="249" t="s">
        <v>125</v>
      </c>
    </row>
    <row r="278" s="15" customFormat="1">
      <c r="A278" s="15"/>
      <c r="B278" s="263"/>
      <c r="C278" s="264"/>
      <c r="D278" s="230" t="s">
        <v>135</v>
      </c>
      <c r="E278" s="265" t="s">
        <v>19</v>
      </c>
      <c r="F278" s="266" t="s">
        <v>218</v>
      </c>
      <c r="G278" s="264"/>
      <c r="H278" s="267">
        <v>774.29999999999995</v>
      </c>
      <c r="I278" s="268"/>
      <c r="J278" s="264"/>
      <c r="K278" s="264"/>
      <c r="L278" s="269"/>
      <c r="M278" s="270"/>
      <c r="N278" s="271"/>
      <c r="O278" s="271"/>
      <c r="P278" s="271"/>
      <c r="Q278" s="271"/>
      <c r="R278" s="271"/>
      <c r="S278" s="271"/>
      <c r="T278" s="272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3" t="s">
        <v>135</v>
      </c>
      <c r="AU278" s="273" t="s">
        <v>83</v>
      </c>
      <c r="AV278" s="15" t="s">
        <v>133</v>
      </c>
      <c r="AW278" s="15" t="s">
        <v>35</v>
      </c>
      <c r="AX278" s="15" t="s">
        <v>81</v>
      </c>
      <c r="AY278" s="273" t="s">
        <v>125</v>
      </c>
    </row>
    <row r="279" s="2" customFormat="1" ht="16.5" customHeight="1">
      <c r="A279" s="39"/>
      <c r="B279" s="40"/>
      <c r="C279" s="250" t="s">
        <v>360</v>
      </c>
      <c r="D279" s="250" t="s">
        <v>151</v>
      </c>
      <c r="E279" s="251" t="s">
        <v>361</v>
      </c>
      <c r="F279" s="252" t="s">
        <v>362</v>
      </c>
      <c r="G279" s="253" t="s">
        <v>131</v>
      </c>
      <c r="H279" s="254">
        <v>890.44500000000005</v>
      </c>
      <c r="I279" s="255"/>
      <c r="J279" s="256">
        <f>ROUND(I279*H279,2)</f>
        <v>0</v>
      </c>
      <c r="K279" s="252" t="s">
        <v>132</v>
      </c>
      <c r="L279" s="257"/>
      <c r="M279" s="258" t="s">
        <v>19</v>
      </c>
      <c r="N279" s="259" t="s">
        <v>44</v>
      </c>
      <c r="O279" s="85"/>
      <c r="P279" s="224">
        <f>O279*H279</f>
        <v>0</v>
      </c>
      <c r="Q279" s="224">
        <v>0.00050000000000000001</v>
      </c>
      <c r="R279" s="224">
        <f>Q279*H279</f>
        <v>0.44522250000000002</v>
      </c>
      <c r="S279" s="224">
        <v>0</v>
      </c>
      <c r="T279" s="225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26" t="s">
        <v>308</v>
      </c>
      <c r="AT279" s="226" t="s">
        <v>151</v>
      </c>
      <c r="AU279" s="226" t="s">
        <v>83</v>
      </c>
      <c r="AY279" s="18" t="s">
        <v>125</v>
      </c>
      <c r="BE279" s="227">
        <f>IF(N279="základní",J279,0)</f>
        <v>0</v>
      </c>
      <c r="BF279" s="227">
        <f>IF(N279="snížená",J279,0)</f>
        <v>0</v>
      </c>
      <c r="BG279" s="227">
        <f>IF(N279="zákl. přenesená",J279,0)</f>
        <v>0</v>
      </c>
      <c r="BH279" s="227">
        <f>IF(N279="sníž. přenesená",J279,0)</f>
        <v>0</v>
      </c>
      <c r="BI279" s="227">
        <f>IF(N279="nulová",J279,0)</f>
        <v>0</v>
      </c>
      <c r="BJ279" s="18" t="s">
        <v>81</v>
      </c>
      <c r="BK279" s="227">
        <f>ROUND(I279*H279,2)</f>
        <v>0</v>
      </c>
      <c r="BL279" s="18" t="s">
        <v>224</v>
      </c>
      <c r="BM279" s="226" t="s">
        <v>363</v>
      </c>
    </row>
    <row r="280" s="14" customFormat="1">
      <c r="A280" s="14"/>
      <c r="B280" s="239"/>
      <c r="C280" s="240"/>
      <c r="D280" s="230" t="s">
        <v>135</v>
      </c>
      <c r="E280" s="240"/>
      <c r="F280" s="242" t="s">
        <v>310</v>
      </c>
      <c r="G280" s="240"/>
      <c r="H280" s="243">
        <v>890.44500000000005</v>
      </c>
      <c r="I280" s="244"/>
      <c r="J280" s="240"/>
      <c r="K280" s="240"/>
      <c r="L280" s="245"/>
      <c r="M280" s="246"/>
      <c r="N280" s="247"/>
      <c r="O280" s="247"/>
      <c r="P280" s="247"/>
      <c r="Q280" s="247"/>
      <c r="R280" s="247"/>
      <c r="S280" s="247"/>
      <c r="T280" s="24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9" t="s">
        <v>135</v>
      </c>
      <c r="AU280" s="249" t="s">
        <v>83</v>
      </c>
      <c r="AV280" s="14" t="s">
        <v>83</v>
      </c>
      <c r="AW280" s="14" t="s">
        <v>4</v>
      </c>
      <c r="AX280" s="14" t="s">
        <v>81</v>
      </c>
      <c r="AY280" s="249" t="s">
        <v>125</v>
      </c>
    </row>
    <row r="281" s="2" customFormat="1" ht="21.75" customHeight="1">
      <c r="A281" s="39"/>
      <c r="B281" s="40"/>
      <c r="C281" s="215" t="s">
        <v>364</v>
      </c>
      <c r="D281" s="215" t="s">
        <v>128</v>
      </c>
      <c r="E281" s="216" t="s">
        <v>365</v>
      </c>
      <c r="F281" s="217" t="s">
        <v>366</v>
      </c>
      <c r="G281" s="218" t="s">
        <v>131</v>
      </c>
      <c r="H281" s="219">
        <v>777.21000000000004</v>
      </c>
      <c r="I281" s="220"/>
      <c r="J281" s="221">
        <f>ROUND(I281*H281,2)</f>
        <v>0</v>
      </c>
      <c r="K281" s="217" t="s">
        <v>132</v>
      </c>
      <c r="L281" s="45"/>
      <c r="M281" s="222" t="s">
        <v>19</v>
      </c>
      <c r="N281" s="223" t="s">
        <v>44</v>
      </c>
      <c r="O281" s="85"/>
      <c r="P281" s="224">
        <f>O281*H281</f>
        <v>0</v>
      </c>
      <c r="Q281" s="224">
        <v>0</v>
      </c>
      <c r="R281" s="224">
        <f>Q281*H281</f>
        <v>0</v>
      </c>
      <c r="S281" s="224">
        <v>0</v>
      </c>
      <c r="T281" s="22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26" t="s">
        <v>133</v>
      </c>
      <c r="AT281" s="226" t="s">
        <v>128</v>
      </c>
      <c r="AU281" s="226" t="s">
        <v>83</v>
      </c>
      <c r="AY281" s="18" t="s">
        <v>125</v>
      </c>
      <c r="BE281" s="227">
        <f>IF(N281="základní",J281,0)</f>
        <v>0</v>
      </c>
      <c r="BF281" s="227">
        <f>IF(N281="snížená",J281,0)</f>
        <v>0</v>
      </c>
      <c r="BG281" s="227">
        <f>IF(N281="zákl. přenesená",J281,0)</f>
        <v>0</v>
      </c>
      <c r="BH281" s="227">
        <f>IF(N281="sníž. přenesená",J281,0)</f>
        <v>0</v>
      </c>
      <c r="BI281" s="227">
        <f>IF(N281="nulová",J281,0)</f>
        <v>0</v>
      </c>
      <c r="BJ281" s="18" t="s">
        <v>81</v>
      </c>
      <c r="BK281" s="227">
        <f>ROUND(I281*H281,2)</f>
        <v>0</v>
      </c>
      <c r="BL281" s="18" t="s">
        <v>133</v>
      </c>
      <c r="BM281" s="226" t="s">
        <v>367</v>
      </c>
    </row>
    <row r="282" s="13" customFormat="1">
      <c r="A282" s="13"/>
      <c r="B282" s="228"/>
      <c r="C282" s="229"/>
      <c r="D282" s="230" t="s">
        <v>135</v>
      </c>
      <c r="E282" s="231" t="s">
        <v>19</v>
      </c>
      <c r="F282" s="232" t="s">
        <v>368</v>
      </c>
      <c r="G282" s="229"/>
      <c r="H282" s="231" t="s">
        <v>19</v>
      </c>
      <c r="I282" s="233"/>
      <c r="J282" s="229"/>
      <c r="K282" s="229"/>
      <c r="L282" s="234"/>
      <c r="M282" s="235"/>
      <c r="N282" s="236"/>
      <c r="O282" s="236"/>
      <c r="P282" s="236"/>
      <c r="Q282" s="236"/>
      <c r="R282" s="236"/>
      <c r="S282" s="236"/>
      <c r="T282" s="237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8" t="s">
        <v>135</v>
      </c>
      <c r="AU282" s="238" t="s">
        <v>83</v>
      </c>
      <c r="AV282" s="13" t="s">
        <v>81</v>
      </c>
      <c r="AW282" s="13" t="s">
        <v>35</v>
      </c>
      <c r="AX282" s="13" t="s">
        <v>73</v>
      </c>
      <c r="AY282" s="238" t="s">
        <v>125</v>
      </c>
    </row>
    <row r="283" s="14" customFormat="1">
      <c r="A283" s="14"/>
      <c r="B283" s="239"/>
      <c r="C283" s="240"/>
      <c r="D283" s="230" t="s">
        <v>135</v>
      </c>
      <c r="E283" s="241" t="s">
        <v>19</v>
      </c>
      <c r="F283" s="242" t="s">
        <v>369</v>
      </c>
      <c r="G283" s="240"/>
      <c r="H283" s="243">
        <v>56.100000000000001</v>
      </c>
      <c r="I283" s="244"/>
      <c r="J283" s="240"/>
      <c r="K283" s="240"/>
      <c r="L283" s="245"/>
      <c r="M283" s="246"/>
      <c r="N283" s="247"/>
      <c r="O283" s="247"/>
      <c r="P283" s="247"/>
      <c r="Q283" s="247"/>
      <c r="R283" s="247"/>
      <c r="S283" s="247"/>
      <c r="T283" s="24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9" t="s">
        <v>135</v>
      </c>
      <c r="AU283" s="249" t="s">
        <v>83</v>
      </c>
      <c r="AV283" s="14" t="s">
        <v>83</v>
      </c>
      <c r="AW283" s="14" t="s">
        <v>35</v>
      </c>
      <c r="AX283" s="14" t="s">
        <v>73</v>
      </c>
      <c r="AY283" s="249" t="s">
        <v>125</v>
      </c>
    </row>
    <row r="284" s="14" customFormat="1">
      <c r="A284" s="14"/>
      <c r="B284" s="239"/>
      <c r="C284" s="240"/>
      <c r="D284" s="230" t="s">
        <v>135</v>
      </c>
      <c r="E284" s="241" t="s">
        <v>19</v>
      </c>
      <c r="F284" s="242" t="s">
        <v>370</v>
      </c>
      <c r="G284" s="240"/>
      <c r="H284" s="243">
        <v>49.280000000000001</v>
      </c>
      <c r="I284" s="244"/>
      <c r="J284" s="240"/>
      <c r="K284" s="240"/>
      <c r="L284" s="245"/>
      <c r="M284" s="246"/>
      <c r="N284" s="247"/>
      <c r="O284" s="247"/>
      <c r="P284" s="247"/>
      <c r="Q284" s="247"/>
      <c r="R284" s="247"/>
      <c r="S284" s="247"/>
      <c r="T284" s="24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9" t="s">
        <v>135</v>
      </c>
      <c r="AU284" s="249" t="s">
        <v>83</v>
      </c>
      <c r="AV284" s="14" t="s">
        <v>83</v>
      </c>
      <c r="AW284" s="14" t="s">
        <v>35</v>
      </c>
      <c r="AX284" s="14" t="s">
        <v>73</v>
      </c>
      <c r="AY284" s="249" t="s">
        <v>125</v>
      </c>
    </row>
    <row r="285" s="14" customFormat="1">
      <c r="A285" s="14"/>
      <c r="B285" s="239"/>
      <c r="C285" s="240"/>
      <c r="D285" s="230" t="s">
        <v>135</v>
      </c>
      <c r="E285" s="241" t="s">
        <v>19</v>
      </c>
      <c r="F285" s="242" t="s">
        <v>371</v>
      </c>
      <c r="G285" s="240"/>
      <c r="H285" s="243">
        <v>22.989999999999998</v>
      </c>
      <c r="I285" s="244"/>
      <c r="J285" s="240"/>
      <c r="K285" s="240"/>
      <c r="L285" s="245"/>
      <c r="M285" s="246"/>
      <c r="N285" s="247"/>
      <c r="O285" s="247"/>
      <c r="P285" s="247"/>
      <c r="Q285" s="247"/>
      <c r="R285" s="247"/>
      <c r="S285" s="247"/>
      <c r="T285" s="24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9" t="s">
        <v>135</v>
      </c>
      <c r="AU285" s="249" t="s">
        <v>83</v>
      </c>
      <c r="AV285" s="14" t="s">
        <v>83</v>
      </c>
      <c r="AW285" s="14" t="s">
        <v>35</v>
      </c>
      <c r="AX285" s="14" t="s">
        <v>73</v>
      </c>
      <c r="AY285" s="249" t="s">
        <v>125</v>
      </c>
    </row>
    <row r="286" s="14" customFormat="1">
      <c r="A286" s="14"/>
      <c r="B286" s="239"/>
      <c r="C286" s="240"/>
      <c r="D286" s="230" t="s">
        <v>135</v>
      </c>
      <c r="E286" s="241" t="s">
        <v>19</v>
      </c>
      <c r="F286" s="242" t="s">
        <v>372</v>
      </c>
      <c r="G286" s="240"/>
      <c r="H286" s="243">
        <v>17.93</v>
      </c>
      <c r="I286" s="244"/>
      <c r="J286" s="240"/>
      <c r="K286" s="240"/>
      <c r="L286" s="245"/>
      <c r="M286" s="246"/>
      <c r="N286" s="247"/>
      <c r="O286" s="247"/>
      <c r="P286" s="247"/>
      <c r="Q286" s="247"/>
      <c r="R286" s="247"/>
      <c r="S286" s="247"/>
      <c r="T286" s="24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9" t="s">
        <v>135</v>
      </c>
      <c r="AU286" s="249" t="s">
        <v>83</v>
      </c>
      <c r="AV286" s="14" t="s">
        <v>83</v>
      </c>
      <c r="AW286" s="14" t="s">
        <v>35</v>
      </c>
      <c r="AX286" s="14" t="s">
        <v>73</v>
      </c>
      <c r="AY286" s="249" t="s">
        <v>125</v>
      </c>
    </row>
    <row r="287" s="13" customFormat="1">
      <c r="A287" s="13"/>
      <c r="B287" s="228"/>
      <c r="C287" s="229"/>
      <c r="D287" s="230" t="s">
        <v>135</v>
      </c>
      <c r="E287" s="231" t="s">
        <v>19</v>
      </c>
      <c r="F287" s="232" t="s">
        <v>373</v>
      </c>
      <c r="G287" s="229"/>
      <c r="H287" s="231" t="s">
        <v>19</v>
      </c>
      <c r="I287" s="233"/>
      <c r="J287" s="229"/>
      <c r="K287" s="229"/>
      <c r="L287" s="234"/>
      <c r="M287" s="235"/>
      <c r="N287" s="236"/>
      <c r="O287" s="236"/>
      <c r="P287" s="236"/>
      <c r="Q287" s="236"/>
      <c r="R287" s="236"/>
      <c r="S287" s="236"/>
      <c r="T287" s="237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8" t="s">
        <v>135</v>
      </c>
      <c r="AU287" s="238" t="s">
        <v>83</v>
      </c>
      <c r="AV287" s="13" t="s">
        <v>81</v>
      </c>
      <c r="AW287" s="13" t="s">
        <v>35</v>
      </c>
      <c r="AX287" s="13" t="s">
        <v>73</v>
      </c>
      <c r="AY287" s="238" t="s">
        <v>125</v>
      </c>
    </row>
    <row r="288" s="14" customFormat="1">
      <c r="A288" s="14"/>
      <c r="B288" s="239"/>
      <c r="C288" s="240"/>
      <c r="D288" s="230" t="s">
        <v>135</v>
      </c>
      <c r="E288" s="241" t="s">
        <v>19</v>
      </c>
      <c r="F288" s="242" t="s">
        <v>374</v>
      </c>
      <c r="G288" s="240"/>
      <c r="H288" s="243">
        <v>188.19</v>
      </c>
      <c r="I288" s="244"/>
      <c r="J288" s="240"/>
      <c r="K288" s="240"/>
      <c r="L288" s="245"/>
      <c r="M288" s="246"/>
      <c r="N288" s="247"/>
      <c r="O288" s="247"/>
      <c r="P288" s="247"/>
      <c r="Q288" s="247"/>
      <c r="R288" s="247"/>
      <c r="S288" s="247"/>
      <c r="T288" s="24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9" t="s">
        <v>135</v>
      </c>
      <c r="AU288" s="249" t="s">
        <v>83</v>
      </c>
      <c r="AV288" s="14" t="s">
        <v>83</v>
      </c>
      <c r="AW288" s="14" t="s">
        <v>35</v>
      </c>
      <c r="AX288" s="14" t="s">
        <v>73</v>
      </c>
      <c r="AY288" s="249" t="s">
        <v>125</v>
      </c>
    </row>
    <row r="289" s="14" customFormat="1">
      <c r="A289" s="14"/>
      <c r="B289" s="239"/>
      <c r="C289" s="240"/>
      <c r="D289" s="230" t="s">
        <v>135</v>
      </c>
      <c r="E289" s="241" t="s">
        <v>19</v>
      </c>
      <c r="F289" s="242" t="s">
        <v>375</v>
      </c>
      <c r="G289" s="240"/>
      <c r="H289" s="243">
        <v>184.68000000000001</v>
      </c>
      <c r="I289" s="244"/>
      <c r="J289" s="240"/>
      <c r="K289" s="240"/>
      <c r="L289" s="245"/>
      <c r="M289" s="246"/>
      <c r="N289" s="247"/>
      <c r="O289" s="247"/>
      <c r="P289" s="247"/>
      <c r="Q289" s="247"/>
      <c r="R289" s="247"/>
      <c r="S289" s="247"/>
      <c r="T289" s="24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9" t="s">
        <v>135</v>
      </c>
      <c r="AU289" s="249" t="s">
        <v>83</v>
      </c>
      <c r="AV289" s="14" t="s">
        <v>83</v>
      </c>
      <c r="AW289" s="14" t="s">
        <v>35</v>
      </c>
      <c r="AX289" s="14" t="s">
        <v>73</v>
      </c>
      <c r="AY289" s="249" t="s">
        <v>125</v>
      </c>
    </row>
    <row r="290" s="14" customFormat="1">
      <c r="A290" s="14"/>
      <c r="B290" s="239"/>
      <c r="C290" s="240"/>
      <c r="D290" s="230" t="s">
        <v>135</v>
      </c>
      <c r="E290" s="241" t="s">
        <v>19</v>
      </c>
      <c r="F290" s="242" t="s">
        <v>376</v>
      </c>
      <c r="G290" s="240"/>
      <c r="H290" s="243">
        <v>-1.6799999999999999</v>
      </c>
      <c r="I290" s="244"/>
      <c r="J290" s="240"/>
      <c r="K290" s="240"/>
      <c r="L290" s="245"/>
      <c r="M290" s="246"/>
      <c r="N290" s="247"/>
      <c r="O290" s="247"/>
      <c r="P290" s="247"/>
      <c r="Q290" s="247"/>
      <c r="R290" s="247"/>
      <c r="S290" s="247"/>
      <c r="T290" s="24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9" t="s">
        <v>135</v>
      </c>
      <c r="AU290" s="249" t="s">
        <v>83</v>
      </c>
      <c r="AV290" s="14" t="s">
        <v>83</v>
      </c>
      <c r="AW290" s="14" t="s">
        <v>35</v>
      </c>
      <c r="AX290" s="14" t="s">
        <v>73</v>
      </c>
      <c r="AY290" s="249" t="s">
        <v>125</v>
      </c>
    </row>
    <row r="291" s="13" customFormat="1">
      <c r="A291" s="13"/>
      <c r="B291" s="228"/>
      <c r="C291" s="229"/>
      <c r="D291" s="230" t="s">
        <v>135</v>
      </c>
      <c r="E291" s="231" t="s">
        <v>19</v>
      </c>
      <c r="F291" s="232" t="s">
        <v>377</v>
      </c>
      <c r="G291" s="229"/>
      <c r="H291" s="231" t="s">
        <v>19</v>
      </c>
      <c r="I291" s="233"/>
      <c r="J291" s="229"/>
      <c r="K291" s="229"/>
      <c r="L291" s="234"/>
      <c r="M291" s="235"/>
      <c r="N291" s="236"/>
      <c r="O291" s="236"/>
      <c r="P291" s="236"/>
      <c r="Q291" s="236"/>
      <c r="R291" s="236"/>
      <c r="S291" s="236"/>
      <c r="T291" s="237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8" t="s">
        <v>135</v>
      </c>
      <c r="AU291" s="238" t="s">
        <v>83</v>
      </c>
      <c r="AV291" s="13" t="s">
        <v>81</v>
      </c>
      <c r="AW291" s="13" t="s">
        <v>35</v>
      </c>
      <c r="AX291" s="13" t="s">
        <v>73</v>
      </c>
      <c r="AY291" s="238" t="s">
        <v>125</v>
      </c>
    </row>
    <row r="292" s="14" customFormat="1">
      <c r="A292" s="14"/>
      <c r="B292" s="239"/>
      <c r="C292" s="240"/>
      <c r="D292" s="230" t="s">
        <v>135</v>
      </c>
      <c r="E292" s="241" t="s">
        <v>19</v>
      </c>
      <c r="F292" s="242" t="s">
        <v>378</v>
      </c>
      <c r="G292" s="240"/>
      <c r="H292" s="243">
        <v>62.259999999999998</v>
      </c>
      <c r="I292" s="244"/>
      <c r="J292" s="240"/>
      <c r="K292" s="240"/>
      <c r="L292" s="245"/>
      <c r="M292" s="246"/>
      <c r="N292" s="247"/>
      <c r="O292" s="247"/>
      <c r="P292" s="247"/>
      <c r="Q292" s="247"/>
      <c r="R292" s="247"/>
      <c r="S292" s="247"/>
      <c r="T292" s="24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9" t="s">
        <v>135</v>
      </c>
      <c r="AU292" s="249" t="s">
        <v>83</v>
      </c>
      <c r="AV292" s="14" t="s">
        <v>83</v>
      </c>
      <c r="AW292" s="14" t="s">
        <v>35</v>
      </c>
      <c r="AX292" s="14" t="s">
        <v>73</v>
      </c>
      <c r="AY292" s="249" t="s">
        <v>125</v>
      </c>
    </row>
    <row r="293" s="14" customFormat="1">
      <c r="A293" s="14"/>
      <c r="B293" s="239"/>
      <c r="C293" s="240"/>
      <c r="D293" s="230" t="s">
        <v>135</v>
      </c>
      <c r="E293" s="241" t="s">
        <v>19</v>
      </c>
      <c r="F293" s="242" t="s">
        <v>379</v>
      </c>
      <c r="G293" s="240"/>
      <c r="H293" s="243">
        <v>58.409999999999997</v>
      </c>
      <c r="I293" s="244"/>
      <c r="J293" s="240"/>
      <c r="K293" s="240"/>
      <c r="L293" s="245"/>
      <c r="M293" s="246"/>
      <c r="N293" s="247"/>
      <c r="O293" s="247"/>
      <c r="P293" s="247"/>
      <c r="Q293" s="247"/>
      <c r="R293" s="247"/>
      <c r="S293" s="247"/>
      <c r="T293" s="248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9" t="s">
        <v>135</v>
      </c>
      <c r="AU293" s="249" t="s">
        <v>83</v>
      </c>
      <c r="AV293" s="14" t="s">
        <v>83</v>
      </c>
      <c r="AW293" s="14" t="s">
        <v>35</v>
      </c>
      <c r="AX293" s="14" t="s">
        <v>73</v>
      </c>
      <c r="AY293" s="249" t="s">
        <v>125</v>
      </c>
    </row>
    <row r="294" s="14" customFormat="1">
      <c r="A294" s="14"/>
      <c r="B294" s="239"/>
      <c r="C294" s="240"/>
      <c r="D294" s="230" t="s">
        <v>135</v>
      </c>
      <c r="E294" s="241" t="s">
        <v>19</v>
      </c>
      <c r="F294" s="242" t="s">
        <v>380</v>
      </c>
      <c r="G294" s="240"/>
      <c r="H294" s="243">
        <v>58.119999999999997</v>
      </c>
      <c r="I294" s="244"/>
      <c r="J294" s="240"/>
      <c r="K294" s="240"/>
      <c r="L294" s="245"/>
      <c r="M294" s="246"/>
      <c r="N294" s="247"/>
      <c r="O294" s="247"/>
      <c r="P294" s="247"/>
      <c r="Q294" s="247"/>
      <c r="R294" s="247"/>
      <c r="S294" s="247"/>
      <c r="T294" s="248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9" t="s">
        <v>135</v>
      </c>
      <c r="AU294" s="249" t="s">
        <v>83</v>
      </c>
      <c r="AV294" s="14" t="s">
        <v>83</v>
      </c>
      <c r="AW294" s="14" t="s">
        <v>35</v>
      </c>
      <c r="AX294" s="14" t="s">
        <v>73</v>
      </c>
      <c r="AY294" s="249" t="s">
        <v>125</v>
      </c>
    </row>
    <row r="295" s="14" customFormat="1">
      <c r="A295" s="14"/>
      <c r="B295" s="239"/>
      <c r="C295" s="240"/>
      <c r="D295" s="230" t="s">
        <v>135</v>
      </c>
      <c r="E295" s="241" t="s">
        <v>19</v>
      </c>
      <c r="F295" s="242" t="s">
        <v>381</v>
      </c>
      <c r="G295" s="240"/>
      <c r="H295" s="243">
        <v>55.329999999999998</v>
      </c>
      <c r="I295" s="244"/>
      <c r="J295" s="240"/>
      <c r="K295" s="240"/>
      <c r="L295" s="245"/>
      <c r="M295" s="246"/>
      <c r="N295" s="247"/>
      <c r="O295" s="247"/>
      <c r="P295" s="247"/>
      <c r="Q295" s="247"/>
      <c r="R295" s="247"/>
      <c r="S295" s="247"/>
      <c r="T295" s="248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9" t="s">
        <v>135</v>
      </c>
      <c r="AU295" s="249" t="s">
        <v>83</v>
      </c>
      <c r="AV295" s="14" t="s">
        <v>83</v>
      </c>
      <c r="AW295" s="14" t="s">
        <v>35</v>
      </c>
      <c r="AX295" s="14" t="s">
        <v>73</v>
      </c>
      <c r="AY295" s="249" t="s">
        <v>125</v>
      </c>
    </row>
    <row r="296" s="14" customFormat="1">
      <c r="A296" s="14"/>
      <c r="B296" s="239"/>
      <c r="C296" s="240"/>
      <c r="D296" s="230" t="s">
        <v>135</v>
      </c>
      <c r="E296" s="241" t="s">
        <v>19</v>
      </c>
      <c r="F296" s="242" t="s">
        <v>382</v>
      </c>
      <c r="G296" s="240"/>
      <c r="H296" s="243">
        <v>25.600000000000001</v>
      </c>
      <c r="I296" s="244"/>
      <c r="J296" s="240"/>
      <c r="K296" s="240"/>
      <c r="L296" s="245"/>
      <c r="M296" s="246"/>
      <c r="N296" s="247"/>
      <c r="O296" s="247"/>
      <c r="P296" s="247"/>
      <c r="Q296" s="247"/>
      <c r="R296" s="247"/>
      <c r="S296" s="247"/>
      <c r="T296" s="24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9" t="s">
        <v>135</v>
      </c>
      <c r="AU296" s="249" t="s">
        <v>83</v>
      </c>
      <c r="AV296" s="14" t="s">
        <v>83</v>
      </c>
      <c r="AW296" s="14" t="s">
        <v>35</v>
      </c>
      <c r="AX296" s="14" t="s">
        <v>73</v>
      </c>
      <c r="AY296" s="249" t="s">
        <v>125</v>
      </c>
    </row>
    <row r="297" s="15" customFormat="1">
      <c r="A297" s="15"/>
      <c r="B297" s="263"/>
      <c r="C297" s="264"/>
      <c r="D297" s="230" t="s">
        <v>135</v>
      </c>
      <c r="E297" s="265" t="s">
        <v>19</v>
      </c>
      <c r="F297" s="266" t="s">
        <v>218</v>
      </c>
      <c r="G297" s="264"/>
      <c r="H297" s="267">
        <v>777.21000000000015</v>
      </c>
      <c r="I297" s="268"/>
      <c r="J297" s="264"/>
      <c r="K297" s="264"/>
      <c r="L297" s="269"/>
      <c r="M297" s="270"/>
      <c r="N297" s="271"/>
      <c r="O297" s="271"/>
      <c r="P297" s="271"/>
      <c r="Q297" s="271"/>
      <c r="R297" s="271"/>
      <c r="S297" s="271"/>
      <c r="T297" s="272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73" t="s">
        <v>135</v>
      </c>
      <c r="AU297" s="273" t="s">
        <v>83</v>
      </c>
      <c r="AV297" s="15" t="s">
        <v>133</v>
      </c>
      <c r="AW297" s="15" t="s">
        <v>35</v>
      </c>
      <c r="AX297" s="15" t="s">
        <v>81</v>
      </c>
      <c r="AY297" s="273" t="s">
        <v>125</v>
      </c>
    </row>
    <row r="298" s="2" customFormat="1" ht="16.5" customHeight="1">
      <c r="A298" s="39"/>
      <c r="B298" s="40"/>
      <c r="C298" s="250" t="s">
        <v>383</v>
      </c>
      <c r="D298" s="250" t="s">
        <v>151</v>
      </c>
      <c r="E298" s="251" t="s">
        <v>384</v>
      </c>
      <c r="F298" s="252" t="s">
        <v>385</v>
      </c>
      <c r="G298" s="253" t="s">
        <v>257</v>
      </c>
      <c r="H298" s="254">
        <v>169.607</v>
      </c>
      <c r="I298" s="255"/>
      <c r="J298" s="256">
        <f>ROUND(I298*H298,2)</f>
        <v>0</v>
      </c>
      <c r="K298" s="252" t="s">
        <v>132</v>
      </c>
      <c r="L298" s="257"/>
      <c r="M298" s="258" t="s">
        <v>19</v>
      </c>
      <c r="N298" s="259" t="s">
        <v>44</v>
      </c>
      <c r="O298" s="85"/>
      <c r="P298" s="224">
        <f>O298*H298</f>
        <v>0</v>
      </c>
      <c r="Q298" s="224">
        <v>1</v>
      </c>
      <c r="R298" s="224">
        <f>Q298*H298</f>
        <v>169.607</v>
      </c>
      <c r="S298" s="224">
        <v>0</v>
      </c>
      <c r="T298" s="22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26" t="s">
        <v>154</v>
      </c>
      <c r="AT298" s="226" t="s">
        <v>151</v>
      </c>
      <c r="AU298" s="226" t="s">
        <v>83</v>
      </c>
      <c r="AY298" s="18" t="s">
        <v>125</v>
      </c>
      <c r="BE298" s="227">
        <f>IF(N298="základní",J298,0)</f>
        <v>0</v>
      </c>
      <c r="BF298" s="227">
        <f>IF(N298="snížená",J298,0)</f>
        <v>0</v>
      </c>
      <c r="BG298" s="227">
        <f>IF(N298="zákl. přenesená",J298,0)</f>
        <v>0</v>
      </c>
      <c r="BH298" s="227">
        <f>IF(N298="sníž. přenesená",J298,0)</f>
        <v>0</v>
      </c>
      <c r="BI298" s="227">
        <f>IF(N298="nulová",J298,0)</f>
        <v>0</v>
      </c>
      <c r="BJ298" s="18" t="s">
        <v>81</v>
      </c>
      <c r="BK298" s="227">
        <f>ROUND(I298*H298,2)</f>
        <v>0</v>
      </c>
      <c r="BL298" s="18" t="s">
        <v>133</v>
      </c>
      <c r="BM298" s="226" t="s">
        <v>386</v>
      </c>
    </row>
    <row r="299" s="13" customFormat="1">
      <c r="A299" s="13"/>
      <c r="B299" s="228"/>
      <c r="C299" s="229"/>
      <c r="D299" s="230" t="s">
        <v>135</v>
      </c>
      <c r="E299" s="231" t="s">
        <v>19</v>
      </c>
      <c r="F299" s="232" t="s">
        <v>368</v>
      </c>
      <c r="G299" s="229"/>
      <c r="H299" s="231" t="s">
        <v>19</v>
      </c>
      <c r="I299" s="233"/>
      <c r="J299" s="229"/>
      <c r="K299" s="229"/>
      <c r="L299" s="234"/>
      <c r="M299" s="235"/>
      <c r="N299" s="236"/>
      <c r="O299" s="236"/>
      <c r="P299" s="236"/>
      <c r="Q299" s="236"/>
      <c r="R299" s="236"/>
      <c r="S299" s="236"/>
      <c r="T299" s="237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8" t="s">
        <v>135</v>
      </c>
      <c r="AU299" s="238" t="s">
        <v>83</v>
      </c>
      <c r="AV299" s="13" t="s">
        <v>81</v>
      </c>
      <c r="AW299" s="13" t="s">
        <v>35</v>
      </c>
      <c r="AX299" s="13" t="s">
        <v>73</v>
      </c>
      <c r="AY299" s="238" t="s">
        <v>125</v>
      </c>
    </row>
    <row r="300" s="14" customFormat="1">
      <c r="A300" s="14"/>
      <c r="B300" s="239"/>
      <c r="C300" s="240"/>
      <c r="D300" s="230" t="s">
        <v>135</v>
      </c>
      <c r="E300" s="241" t="s">
        <v>19</v>
      </c>
      <c r="F300" s="242" t="s">
        <v>387</v>
      </c>
      <c r="G300" s="240"/>
      <c r="H300" s="243">
        <v>8.4149999999999991</v>
      </c>
      <c r="I300" s="244"/>
      <c r="J300" s="240"/>
      <c r="K300" s="240"/>
      <c r="L300" s="245"/>
      <c r="M300" s="246"/>
      <c r="N300" s="247"/>
      <c r="O300" s="247"/>
      <c r="P300" s="247"/>
      <c r="Q300" s="247"/>
      <c r="R300" s="247"/>
      <c r="S300" s="247"/>
      <c r="T300" s="24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9" t="s">
        <v>135</v>
      </c>
      <c r="AU300" s="249" t="s">
        <v>83</v>
      </c>
      <c r="AV300" s="14" t="s">
        <v>83</v>
      </c>
      <c r="AW300" s="14" t="s">
        <v>35</v>
      </c>
      <c r="AX300" s="14" t="s">
        <v>73</v>
      </c>
      <c r="AY300" s="249" t="s">
        <v>125</v>
      </c>
    </row>
    <row r="301" s="14" customFormat="1">
      <c r="A301" s="14"/>
      <c r="B301" s="239"/>
      <c r="C301" s="240"/>
      <c r="D301" s="230" t="s">
        <v>135</v>
      </c>
      <c r="E301" s="241" t="s">
        <v>19</v>
      </c>
      <c r="F301" s="242" t="s">
        <v>388</v>
      </c>
      <c r="G301" s="240"/>
      <c r="H301" s="243">
        <v>7.3920000000000003</v>
      </c>
      <c r="I301" s="244"/>
      <c r="J301" s="240"/>
      <c r="K301" s="240"/>
      <c r="L301" s="245"/>
      <c r="M301" s="246"/>
      <c r="N301" s="247"/>
      <c r="O301" s="247"/>
      <c r="P301" s="247"/>
      <c r="Q301" s="247"/>
      <c r="R301" s="247"/>
      <c r="S301" s="247"/>
      <c r="T301" s="24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9" t="s">
        <v>135</v>
      </c>
      <c r="AU301" s="249" t="s">
        <v>83</v>
      </c>
      <c r="AV301" s="14" t="s">
        <v>83</v>
      </c>
      <c r="AW301" s="14" t="s">
        <v>35</v>
      </c>
      <c r="AX301" s="14" t="s">
        <v>73</v>
      </c>
      <c r="AY301" s="249" t="s">
        <v>125</v>
      </c>
    </row>
    <row r="302" s="14" customFormat="1">
      <c r="A302" s="14"/>
      <c r="B302" s="239"/>
      <c r="C302" s="240"/>
      <c r="D302" s="230" t="s">
        <v>135</v>
      </c>
      <c r="E302" s="241" t="s">
        <v>19</v>
      </c>
      <c r="F302" s="242" t="s">
        <v>389</v>
      </c>
      <c r="G302" s="240"/>
      <c r="H302" s="243">
        <v>3.4489999999999998</v>
      </c>
      <c r="I302" s="244"/>
      <c r="J302" s="240"/>
      <c r="K302" s="240"/>
      <c r="L302" s="245"/>
      <c r="M302" s="246"/>
      <c r="N302" s="247"/>
      <c r="O302" s="247"/>
      <c r="P302" s="247"/>
      <c r="Q302" s="247"/>
      <c r="R302" s="247"/>
      <c r="S302" s="247"/>
      <c r="T302" s="248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9" t="s">
        <v>135</v>
      </c>
      <c r="AU302" s="249" t="s">
        <v>83</v>
      </c>
      <c r="AV302" s="14" t="s">
        <v>83</v>
      </c>
      <c r="AW302" s="14" t="s">
        <v>35</v>
      </c>
      <c r="AX302" s="14" t="s">
        <v>73</v>
      </c>
      <c r="AY302" s="249" t="s">
        <v>125</v>
      </c>
    </row>
    <row r="303" s="14" customFormat="1">
      <c r="A303" s="14"/>
      <c r="B303" s="239"/>
      <c r="C303" s="240"/>
      <c r="D303" s="230" t="s">
        <v>135</v>
      </c>
      <c r="E303" s="241" t="s">
        <v>19</v>
      </c>
      <c r="F303" s="242" t="s">
        <v>390</v>
      </c>
      <c r="G303" s="240"/>
      <c r="H303" s="243">
        <v>2.6899999999999999</v>
      </c>
      <c r="I303" s="244"/>
      <c r="J303" s="240"/>
      <c r="K303" s="240"/>
      <c r="L303" s="245"/>
      <c r="M303" s="246"/>
      <c r="N303" s="247"/>
      <c r="O303" s="247"/>
      <c r="P303" s="247"/>
      <c r="Q303" s="247"/>
      <c r="R303" s="247"/>
      <c r="S303" s="247"/>
      <c r="T303" s="248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9" t="s">
        <v>135</v>
      </c>
      <c r="AU303" s="249" t="s">
        <v>83</v>
      </c>
      <c r="AV303" s="14" t="s">
        <v>83</v>
      </c>
      <c r="AW303" s="14" t="s">
        <v>35</v>
      </c>
      <c r="AX303" s="14" t="s">
        <v>73</v>
      </c>
      <c r="AY303" s="249" t="s">
        <v>125</v>
      </c>
    </row>
    <row r="304" s="13" customFormat="1">
      <c r="A304" s="13"/>
      <c r="B304" s="228"/>
      <c r="C304" s="229"/>
      <c r="D304" s="230" t="s">
        <v>135</v>
      </c>
      <c r="E304" s="231" t="s">
        <v>19</v>
      </c>
      <c r="F304" s="232" t="s">
        <v>373</v>
      </c>
      <c r="G304" s="229"/>
      <c r="H304" s="231" t="s">
        <v>19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135</v>
      </c>
      <c r="AU304" s="238" t="s">
        <v>83</v>
      </c>
      <c r="AV304" s="13" t="s">
        <v>81</v>
      </c>
      <c r="AW304" s="13" t="s">
        <v>35</v>
      </c>
      <c r="AX304" s="13" t="s">
        <v>73</v>
      </c>
      <c r="AY304" s="238" t="s">
        <v>125</v>
      </c>
    </row>
    <row r="305" s="14" customFormat="1">
      <c r="A305" s="14"/>
      <c r="B305" s="239"/>
      <c r="C305" s="240"/>
      <c r="D305" s="230" t="s">
        <v>135</v>
      </c>
      <c r="E305" s="241" t="s">
        <v>19</v>
      </c>
      <c r="F305" s="242" t="s">
        <v>391</v>
      </c>
      <c r="G305" s="240"/>
      <c r="H305" s="243">
        <v>23.524000000000001</v>
      </c>
      <c r="I305" s="244"/>
      <c r="J305" s="240"/>
      <c r="K305" s="240"/>
      <c r="L305" s="245"/>
      <c r="M305" s="246"/>
      <c r="N305" s="247"/>
      <c r="O305" s="247"/>
      <c r="P305" s="247"/>
      <c r="Q305" s="247"/>
      <c r="R305" s="247"/>
      <c r="S305" s="247"/>
      <c r="T305" s="24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9" t="s">
        <v>135</v>
      </c>
      <c r="AU305" s="249" t="s">
        <v>83</v>
      </c>
      <c r="AV305" s="14" t="s">
        <v>83</v>
      </c>
      <c r="AW305" s="14" t="s">
        <v>35</v>
      </c>
      <c r="AX305" s="14" t="s">
        <v>73</v>
      </c>
      <c r="AY305" s="249" t="s">
        <v>125</v>
      </c>
    </row>
    <row r="306" s="14" customFormat="1">
      <c r="A306" s="14"/>
      <c r="B306" s="239"/>
      <c r="C306" s="240"/>
      <c r="D306" s="230" t="s">
        <v>135</v>
      </c>
      <c r="E306" s="241" t="s">
        <v>19</v>
      </c>
      <c r="F306" s="242" t="s">
        <v>392</v>
      </c>
      <c r="G306" s="240"/>
      <c r="H306" s="243">
        <v>23.085000000000001</v>
      </c>
      <c r="I306" s="244"/>
      <c r="J306" s="240"/>
      <c r="K306" s="240"/>
      <c r="L306" s="245"/>
      <c r="M306" s="246"/>
      <c r="N306" s="247"/>
      <c r="O306" s="247"/>
      <c r="P306" s="247"/>
      <c r="Q306" s="247"/>
      <c r="R306" s="247"/>
      <c r="S306" s="247"/>
      <c r="T306" s="24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9" t="s">
        <v>135</v>
      </c>
      <c r="AU306" s="249" t="s">
        <v>83</v>
      </c>
      <c r="AV306" s="14" t="s">
        <v>83</v>
      </c>
      <c r="AW306" s="14" t="s">
        <v>35</v>
      </c>
      <c r="AX306" s="14" t="s">
        <v>73</v>
      </c>
      <c r="AY306" s="249" t="s">
        <v>125</v>
      </c>
    </row>
    <row r="307" s="14" customFormat="1">
      <c r="A307" s="14"/>
      <c r="B307" s="239"/>
      <c r="C307" s="240"/>
      <c r="D307" s="230" t="s">
        <v>135</v>
      </c>
      <c r="E307" s="241" t="s">
        <v>19</v>
      </c>
      <c r="F307" s="242" t="s">
        <v>393</v>
      </c>
      <c r="G307" s="240"/>
      <c r="H307" s="243">
        <v>-0.20999999999999999</v>
      </c>
      <c r="I307" s="244"/>
      <c r="J307" s="240"/>
      <c r="K307" s="240"/>
      <c r="L307" s="245"/>
      <c r="M307" s="246"/>
      <c r="N307" s="247"/>
      <c r="O307" s="247"/>
      <c r="P307" s="247"/>
      <c r="Q307" s="247"/>
      <c r="R307" s="247"/>
      <c r="S307" s="247"/>
      <c r="T307" s="24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9" t="s">
        <v>135</v>
      </c>
      <c r="AU307" s="249" t="s">
        <v>83</v>
      </c>
      <c r="AV307" s="14" t="s">
        <v>83</v>
      </c>
      <c r="AW307" s="14" t="s">
        <v>35</v>
      </c>
      <c r="AX307" s="14" t="s">
        <v>73</v>
      </c>
      <c r="AY307" s="249" t="s">
        <v>125</v>
      </c>
    </row>
    <row r="308" s="13" customFormat="1">
      <c r="A308" s="13"/>
      <c r="B308" s="228"/>
      <c r="C308" s="229"/>
      <c r="D308" s="230" t="s">
        <v>135</v>
      </c>
      <c r="E308" s="231" t="s">
        <v>19</v>
      </c>
      <c r="F308" s="232" t="s">
        <v>377</v>
      </c>
      <c r="G308" s="229"/>
      <c r="H308" s="231" t="s">
        <v>19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135</v>
      </c>
      <c r="AU308" s="238" t="s">
        <v>83</v>
      </c>
      <c r="AV308" s="13" t="s">
        <v>81</v>
      </c>
      <c r="AW308" s="13" t="s">
        <v>35</v>
      </c>
      <c r="AX308" s="13" t="s">
        <v>73</v>
      </c>
      <c r="AY308" s="238" t="s">
        <v>125</v>
      </c>
    </row>
    <row r="309" s="14" customFormat="1">
      <c r="A309" s="14"/>
      <c r="B309" s="239"/>
      <c r="C309" s="240"/>
      <c r="D309" s="230" t="s">
        <v>135</v>
      </c>
      <c r="E309" s="241" t="s">
        <v>19</v>
      </c>
      <c r="F309" s="242" t="s">
        <v>394</v>
      </c>
      <c r="G309" s="240"/>
      <c r="H309" s="243">
        <v>12.452</v>
      </c>
      <c r="I309" s="244"/>
      <c r="J309" s="240"/>
      <c r="K309" s="240"/>
      <c r="L309" s="245"/>
      <c r="M309" s="246"/>
      <c r="N309" s="247"/>
      <c r="O309" s="247"/>
      <c r="P309" s="247"/>
      <c r="Q309" s="247"/>
      <c r="R309" s="247"/>
      <c r="S309" s="247"/>
      <c r="T309" s="24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9" t="s">
        <v>135</v>
      </c>
      <c r="AU309" s="249" t="s">
        <v>83</v>
      </c>
      <c r="AV309" s="14" t="s">
        <v>83</v>
      </c>
      <c r="AW309" s="14" t="s">
        <v>35</v>
      </c>
      <c r="AX309" s="14" t="s">
        <v>73</v>
      </c>
      <c r="AY309" s="249" t="s">
        <v>125</v>
      </c>
    </row>
    <row r="310" s="14" customFormat="1">
      <c r="A310" s="14"/>
      <c r="B310" s="239"/>
      <c r="C310" s="240"/>
      <c r="D310" s="230" t="s">
        <v>135</v>
      </c>
      <c r="E310" s="241" t="s">
        <v>19</v>
      </c>
      <c r="F310" s="242" t="s">
        <v>395</v>
      </c>
      <c r="G310" s="240"/>
      <c r="H310" s="243">
        <v>11.682</v>
      </c>
      <c r="I310" s="244"/>
      <c r="J310" s="240"/>
      <c r="K310" s="240"/>
      <c r="L310" s="245"/>
      <c r="M310" s="246"/>
      <c r="N310" s="247"/>
      <c r="O310" s="247"/>
      <c r="P310" s="247"/>
      <c r="Q310" s="247"/>
      <c r="R310" s="247"/>
      <c r="S310" s="247"/>
      <c r="T310" s="24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9" t="s">
        <v>135</v>
      </c>
      <c r="AU310" s="249" t="s">
        <v>83</v>
      </c>
      <c r="AV310" s="14" t="s">
        <v>83</v>
      </c>
      <c r="AW310" s="14" t="s">
        <v>35</v>
      </c>
      <c r="AX310" s="14" t="s">
        <v>73</v>
      </c>
      <c r="AY310" s="249" t="s">
        <v>125</v>
      </c>
    </row>
    <row r="311" s="14" customFormat="1">
      <c r="A311" s="14"/>
      <c r="B311" s="239"/>
      <c r="C311" s="240"/>
      <c r="D311" s="230" t="s">
        <v>135</v>
      </c>
      <c r="E311" s="241" t="s">
        <v>19</v>
      </c>
      <c r="F311" s="242" t="s">
        <v>396</v>
      </c>
      <c r="G311" s="240"/>
      <c r="H311" s="243">
        <v>11.624000000000001</v>
      </c>
      <c r="I311" s="244"/>
      <c r="J311" s="240"/>
      <c r="K311" s="240"/>
      <c r="L311" s="245"/>
      <c r="M311" s="246"/>
      <c r="N311" s="247"/>
      <c r="O311" s="247"/>
      <c r="P311" s="247"/>
      <c r="Q311" s="247"/>
      <c r="R311" s="247"/>
      <c r="S311" s="247"/>
      <c r="T311" s="248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9" t="s">
        <v>135</v>
      </c>
      <c r="AU311" s="249" t="s">
        <v>83</v>
      </c>
      <c r="AV311" s="14" t="s">
        <v>83</v>
      </c>
      <c r="AW311" s="14" t="s">
        <v>35</v>
      </c>
      <c r="AX311" s="14" t="s">
        <v>73</v>
      </c>
      <c r="AY311" s="249" t="s">
        <v>125</v>
      </c>
    </row>
    <row r="312" s="14" customFormat="1">
      <c r="A312" s="14"/>
      <c r="B312" s="239"/>
      <c r="C312" s="240"/>
      <c r="D312" s="230" t="s">
        <v>135</v>
      </c>
      <c r="E312" s="241" t="s">
        <v>19</v>
      </c>
      <c r="F312" s="242" t="s">
        <v>397</v>
      </c>
      <c r="G312" s="240"/>
      <c r="H312" s="243">
        <v>11.066000000000001</v>
      </c>
      <c r="I312" s="244"/>
      <c r="J312" s="240"/>
      <c r="K312" s="240"/>
      <c r="L312" s="245"/>
      <c r="M312" s="246"/>
      <c r="N312" s="247"/>
      <c r="O312" s="247"/>
      <c r="P312" s="247"/>
      <c r="Q312" s="247"/>
      <c r="R312" s="247"/>
      <c r="S312" s="247"/>
      <c r="T312" s="248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9" t="s">
        <v>135</v>
      </c>
      <c r="AU312" s="249" t="s">
        <v>83</v>
      </c>
      <c r="AV312" s="14" t="s">
        <v>83</v>
      </c>
      <c r="AW312" s="14" t="s">
        <v>35</v>
      </c>
      <c r="AX312" s="14" t="s">
        <v>73</v>
      </c>
      <c r="AY312" s="249" t="s">
        <v>125</v>
      </c>
    </row>
    <row r="313" s="14" customFormat="1">
      <c r="A313" s="14"/>
      <c r="B313" s="239"/>
      <c r="C313" s="240"/>
      <c r="D313" s="230" t="s">
        <v>135</v>
      </c>
      <c r="E313" s="241" t="s">
        <v>19</v>
      </c>
      <c r="F313" s="242" t="s">
        <v>398</v>
      </c>
      <c r="G313" s="240"/>
      <c r="H313" s="243">
        <v>5.1200000000000001</v>
      </c>
      <c r="I313" s="244"/>
      <c r="J313" s="240"/>
      <c r="K313" s="240"/>
      <c r="L313" s="245"/>
      <c r="M313" s="246"/>
      <c r="N313" s="247"/>
      <c r="O313" s="247"/>
      <c r="P313" s="247"/>
      <c r="Q313" s="247"/>
      <c r="R313" s="247"/>
      <c r="S313" s="247"/>
      <c r="T313" s="248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9" t="s">
        <v>135</v>
      </c>
      <c r="AU313" s="249" t="s">
        <v>83</v>
      </c>
      <c r="AV313" s="14" t="s">
        <v>83</v>
      </c>
      <c r="AW313" s="14" t="s">
        <v>35</v>
      </c>
      <c r="AX313" s="14" t="s">
        <v>73</v>
      </c>
      <c r="AY313" s="249" t="s">
        <v>125</v>
      </c>
    </row>
    <row r="314" s="15" customFormat="1">
      <c r="A314" s="15"/>
      <c r="B314" s="263"/>
      <c r="C314" s="264"/>
      <c r="D314" s="230" t="s">
        <v>135</v>
      </c>
      <c r="E314" s="265" t="s">
        <v>19</v>
      </c>
      <c r="F314" s="266" t="s">
        <v>218</v>
      </c>
      <c r="G314" s="264"/>
      <c r="H314" s="267">
        <v>120.28900000000002</v>
      </c>
      <c r="I314" s="268"/>
      <c r="J314" s="264"/>
      <c r="K314" s="264"/>
      <c r="L314" s="269"/>
      <c r="M314" s="270"/>
      <c r="N314" s="271"/>
      <c r="O314" s="271"/>
      <c r="P314" s="271"/>
      <c r="Q314" s="271"/>
      <c r="R314" s="271"/>
      <c r="S314" s="271"/>
      <c r="T314" s="272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73" t="s">
        <v>135</v>
      </c>
      <c r="AU314" s="273" t="s">
        <v>83</v>
      </c>
      <c r="AV314" s="15" t="s">
        <v>133</v>
      </c>
      <c r="AW314" s="15" t="s">
        <v>35</v>
      </c>
      <c r="AX314" s="15" t="s">
        <v>81</v>
      </c>
      <c r="AY314" s="273" t="s">
        <v>125</v>
      </c>
    </row>
    <row r="315" s="14" customFormat="1">
      <c r="A315" s="14"/>
      <c r="B315" s="239"/>
      <c r="C315" s="240"/>
      <c r="D315" s="230" t="s">
        <v>135</v>
      </c>
      <c r="E315" s="240"/>
      <c r="F315" s="242" t="s">
        <v>399</v>
      </c>
      <c r="G315" s="240"/>
      <c r="H315" s="243">
        <v>169.607</v>
      </c>
      <c r="I315" s="244"/>
      <c r="J315" s="240"/>
      <c r="K315" s="240"/>
      <c r="L315" s="245"/>
      <c r="M315" s="246"/>
      <c r="N315" s="247"/>
      <c r="O315" s="247"/>
      <c r="P315" s="247"/>
      <c r="Q315" s="247"/>
      <c r="R315" s="247"/>
      <c r="S315" s="247"/>
      <c r="T315" s="24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9" t="s">
        <v>135</v>
      </c>
      <c r="AU315" s="249" t="s">
        <v>83</v>
      </c>
      <c r="AV315" s="14" t="s">
        <v>83</v>
      </c>
      <c r="AW315" s="14" t="s">
        <v>4</v>
      </c>
      <c r="AX315" s="14" t="s">
        <v>81</v>
      </c>
      <c r="AY315" s="249" t="s">
        <v>125</v>
      </c>
    </row>
    <row r="316" s="2" customFormat="1" ht="21.75" customHeight="1">
      <c r="A316" s="39"/>
      <c r="B316" s="40"/>
      <c r="C316" s="215" t="s">
        <v>400</v>
      </c>
      <c r="D316" s="215" t="s">
        <v>128</v>
      </c>
      <c r="E316" s="216" t="s">
        <v>401</v>
      </c>
      <c r="F316" s="217" t="s">
        <v>402</v>
      </c>
      <c r="G316" s="218" t="s">
        <v>182</v>
      </c>
      <c r="H316" s="219">
        <v>3</v>
      </c>
      <c r="I316" s="220"/>
      <c r="J316" s="221">
        <f>ROUND(I316*H316,2)</f>
        <v>0</v>
      </c>
      <c r="K316" s="217" t="s">
        <v>132</v>
      </c>
      <c r="L316" s="45"/>
      <c r="M316" s="222" t="s">
        <v>19</v>
      </c>
      <c r="N316" s="223" t="s">
        <v>44</v>
      </c>
      <c r="O316" s="85"/>
      <c r="P316" s="224">
        <f>O316*H316</f>
        <v>0</v>
      </c>
      <c r="Q316" s="224">
        <v>0.00029999999999999997</v>
      </c>
      <c r="R316" s="224">
        <f>Q316*H316</f>
        <v>0.00089999999999999998</v>
      </c>
      <c r="S316" s="224">
        <v>0</v>
      </c>
      <c r="T316" s="225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26" t="s">
        <v>224</v>
      </c>
      <c r="AT316" s="226" t="s">
        <v>128</v>
      </c>
      <c r="AU316" s="226" t="s">
        <v>83</v>
      </c>
      <c r="AY316" s="18" t="s">
        <v>125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18" t="s">
        <v>81</v>
      </c>
      <c r="BK316" s="227">
        <f>ROUND(I316*H316,2)</f>
        <v>0</v>
      </c>
      <c r="BL316" s="18" t="s">
        <v>224</v>
      </c>
      <c r="BM316" s="226" t="s">
        <v>403</v>
      </c>
    </row>
    <row r="317" s="13" customFormat="1">
      <c r="A317" s="13"/>
      <c r="B317" s="228"/>
      <c r="C317" s="229"/>
      <c r="D317" s="230" t="s">
        <v>135</v>
      </c>
      <c r="E317" s="231" t="s">
        <v>19</v>
      </c>
      <c r="F317" s="232" t="s">
        <v>404</v>
      </c>
      <c r="G317" s="229"/>
      <c r="H317" s="231" t="s">
        <v>19</v>
      </c>
      <c r="I317" s="233"/>
      <c r="J317" s="229"/>
      <c r="K317" s="229"/>
      <c r="L317" s="234"/>
      <c r="M317" s="235"/>
      <c r="N317" s="236"/>
      <c r="O317" s="236"/>
      <c r="P317" s="236"/>
      <c r="Q317" s="236"/>
      <c r="R317" s="236"/>
      <c r="S317" s="236"/>
      <c r="T317" s="237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8" t="s">
        <v>135</v>
      </c>
      <c r="AU317" s="238" t="s">
        <v>83</v>
      </c>
      <c r="AV317" s="13" t="s">
        <v>81</v>
      </c>
      <c r="AW317" s="13" t="s">
        <v>35</v>
      </c>
      <c r="AX317" s="13" t="s">
        <v>73</v>
      </c>
      <c r="AY317" s="238" t="s">
        <v>125</v>
      </c>
    </row>
    <row r="318" s="14" customFormat="1">
      <c r="A318" s="14"/>
      <c r="B318" s="239"/>
      <c r="C318" s="240"/>
      <c r="D318" s="230" t="s">
        <v>135</v>
      </c>
      <c r="E318" s="241" t="s">
        <v>19</v>
      </c>
      <c r="F318" s="242" t="s">
        <v>126</v>
      </c>
      <c r="G318" s="240"/>
      <c r="H318" s="243">
        <v>3</v>
      </c>
      <c r="I318" s="244"/>
      <c r="J318" s="240"/>
      <c r="K318" s="240"/>
      <c r="L318" s="245"/>
      <c r="M318" s="246"/>
      <c r="N318" s="247"/>
      <c r="O318" s="247"/>
      <c r="P318" s="247"/>
      <c r="Q318" s="247"/>
      <c r="R318" s="247"/>
      <c r="S318" s="247"/>
      <c r="T318" s="248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9" t="s">
        <v>135</v>
      </c>
      <c r="AU318" s="249" t="s">
        <v>83</v>
      </c>
      <c r="AV318" s="14" t="s">
        <v>83</v>
      </c>
      <c r="AW318" s="14" t="s">
        <v>35</v>
      </c>
      <c r="AX318" s="14" t="s">
        <v>81</v>
      </c>
      <c r="AY318" s="249" t="s">
        <v>125</v>
      </c>
    </row>
    <row r="319" s="2" customFormat="1" ht="21.75" customHeight="1">
      <c r="A319" s="39"/>
      <c r="B319" s="40"/>
      <c r="C319" s="250" t="s">
        <v>405</v>
      </c>
      <c r="D319" s="250" t="s">
        <v>151</v>
      </c>
      <c r="E319" s="251" t="s">
        <v>306</v>
      </c>
      <c r="F319" s="252" t="s">
        <v>307</v>
      </c>
      <c r="G319" s="253" t="s">
        <v>131</v>
      </c>
      <c r="H319" s="254">
        <v>2.1000000000000001</v>
      </c>
      <c r="I319" s="255"/>
      <c r="J319" s="256">
        <f>ROUND(I319*H319,2)</f>
        <v>0</v>
      </c>
      <c r="K319" s="252" t="s">
        <v>132</v>
      </c>
      <c r="L319" s="257"/>
      <c r="M319" s="258" t="s">
        <v>19</v>
      </c>
      <c r="N319" s="259" t="s">
        <v>44</v>
      </c>
      <c r="O319" s="85"/>
      <c r="P319" s="224">
        <f>O319*H319</f>
        <v>0</v>
      </c>
      <c r="Q319" s="224">
        <v>0.0047000000000000002</v>
      </c>
      <c r="R319" s="224">
        <f>Q319*H319</f>
        <v>0.0098700000000000003</v>
      </c>
      <c r="S319" s="224">
        <v>0</v>
      </c>
      <c r="T319" s="225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26" t="s">
        <v>308</v>
      </c>
      <c r="AT319" s="226" t="s">
        <v>151</v>
      </c>
      <c r="AU319" s="226" t="s">
        <v>83</v>
      </c>
      <c r="AY319" s="18" t="s">
        <v>125</v>
      </c>
      <c r="BE319" s="227">
        <f>IF(N319="základní",J319,0)</f>
        <v>0</v>
      </c>
      <c r="BF319" s="227">
        <f>IF(N319="snížená",J319,0)</f>
        <v>0</v>
      </c>
      <c r="BG319" s="227">
        <f>IF(N319="zákl. přenesená",J319,0)</f>
        <v>0</v>
      </c>
      <c r="BH319" s="227">
        <f>IF(N319="sníž. přenesená",J319,0)</f>
        <v>0</v>
      </c>
      <c r="BI319" s="227">
        <f>IF(N319="nulová",J319,0)</f>
        <v>0</v>
      </c>
      <c r="BJ319" s="18" t="s">
        <v>81</v>
      </c>
      <c r="BK319" s="227">
        <f>ROUND(I319*H319,2)</f>
        <v>0</v>
      </c>
      <c r="BL319" s="18" t="s">
        <v>224</v>
      </c>
      <c r="BM319" s="226" t="s">
        <v>406</v>
      </c>
    </row>
    <row r="320" s="14" customFormat="1">
      <c r="A320" s="14"/>
      <c r="B320" s="239"/>
      <c r="C320" s="240"/>
      <c r="D320" s="230" t="s">
        <v>135</v>
      </c>
      <c r="E320" s="240"/>
      <c r="F320" s="242" t="s">
        <v>407</v>
      </c>
      <c r="G320" s="240"/>
      <c r="H320" s="243">
        <v>2.1000000000000001</v>
      </c>
      <c r="I320" s="244"/>
      <c r="J320" s="240"/>
      <c r="K320" s="240"/>
      <c r="L320" s="245"/>
      <c r="M320" s="246"/>
      <c r="N320" s="247"/>
      <c r="O320" s="247"/>
      <c r="P320" s="247"/>
      <c r="Q320" s="247"/>
      <c r="R320" s="247"/>
      <c r="S320" s="247"/>
      <c r="T320" s="24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9" t="s">
        <v>135</v>
      </c>
      <c r="AU320" s="249" t="s">
        <v>83</v>
      </c>
      <c r="AV320" s="14" t="s">
        <v>83</v>
      </c>
      <c r="AW320" s="14" t="s">
        <v>4</v>
      </c>
      <c r="AX320" s="14" t="s">
        <v>81</v>
      </c>
      <c r="AY320" s="249" t="s">
        <v>125</v>
      </c>
    </row>
    <row r="321" s="2" customFormat="1" ht="21.75" customHeight="1">
      <c r="A321" s="39"/>
      <c r="B321" s="40"/>
      <c r="C321" s="215" t="s">
        <v>408</v>
      </c>
      <c r="D321" s="215" t="s">
        <v>128</v>
      </c>
      <c r="E321" s="216" t="s">
        <v>409</v>
      </c>
      <c r="F321" s="217" t="s">
        <v>410</v>
      </c>
      <c r="G321" s="218" t="s">
        <v>131</v>
      </c>
      <c r="H321" s="219">
        <v>272.71300000000002</v>
      </c>
      <c r="I321" s="220"/>
      <c r="J321" s="221">
        <f>ROUND(I321*H321,2)</f>
        <v>0</v>
      </c>
      <c r="K321" s="217" t="s">
        <v>132</v>
      </c>
      <c r="L321" s="45"/>
      <c r="M321" s="222" t="s">
        <v>19</v>
      </c>
      <c r="N321" s="223" t="s">
        <v>44</v>
      </c>
      <c r="O321" s="85"/>
      <c r="P321" s="224">
        <f>O321*H321</f>
        <v>0</v>
      </c>
      <c r="Q321" s="224">
        <v>0</v>
      </c>
      <c r="R321" s="224">
        <f>Q321*H321</f>
        <v>0</v>
      </c>
      <c r="S321" s="224">
        <v>0</v>
      </c>
      <c r="T321" s="22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26" t="s">
        <v>224</v>
      </c>
      <c r="AT321" s="226" t="s">
        <v>128</v>
      </c>
      <c r="AU321" s="226" t="s">
        <v>83</v>
      </c>
      <c r="AY321" s="18" t="s">
        <v>125</v>
      </c>
      <c r="BE321" s="227">
        <f>IF(N321="základní",J321,0)</f>
        <v>0</v>
      </c>
      <c r="BF321" s="227">
        <f>IF(N321="snížená",J321,0)</f>
        <v>0</v>
      </c>
      <c r="BG321" s="227">
        <f>IF(N321="zákl. přenesená",J321,0)</f>
        <v>0</v>
      </c>
      <c r="BH321" s="227">
        <f>IF(N321="sníž. přenesená",J321,0)</f>
        <v>0</v>
      </c>
      <c r="BI321" s="227">
        <f>IF(N321="nulová",J321,0)</f>
        <v>0</v>
      </c>
      <c r="BJ321" s="18" t="s">
        <v>81</v>
      </c>
      <c r="BK321" s="227">
        <f>ROUND(I321*H321,2)</f>
        <v>0</v>
      </c>
      <c r="BL321" s="18" t="s">
        <v>224</v>
      </c>
      <c r="BM321" s="226" t="s">
        <v>411</v>
      </c>
    </row>
    <row r="322" s="13" customFormat="1">
      <c r="A322" s="13"/>
      <c r="B322" s="228"/>
      <c r="C322" s="229"/>
      <c r="D322" s="230" t="s">
        <v>135</v>
      </c>
      <c r="E322" s="231" t="s">
        <v>19</v>
      </c>
      <c r="F322" s="232" t="s">
        <v>144</v>
      </c>
      <c r="G322" s="229"/>
      <c r="H322" s="231" t="s">
        <v>19</v>
      </c>
      <c r="I322" s="233"/>
      <c r="J322" s="229"/>
      <c r="K322" s="229"/>
      <c r="L322" s="234"/>
      <c r="M322" s="235"/>
      <c r="N322" s="236"/>
      <c r="O322" s="236"/>
      <c r="P322" s="236"/>
      <c r="Q322" s="236"/>
      <c r="R322" s="236"/>
      <c r="S322" s="236"/>
      <c r="T322" s="23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8" t="s">
        <v>135</v>
      </c>
      <c r="AU322" s="238" t="s">
        <v>83</v>
      </c>
      <c r="AV322" s="13" t="s">
        <v>81</v>
      </c>
      <c r="AW322" s="13" t="s">
        <v>35</v>
      </c>
      <c r="AX322" s="13" t="s">
        <v>73</v>
      </c>
      <c r="AY322" s="238" t="s">
        <v>125</v>
      </c>
    </row>
    <row r="323" s="14" customFormat="1">
      <c r="A323" s="14"/>
      <c r="B323" s="239"/>
      <c r="C323" s="240"/>
      <c r="D323" s="230" t="s">
        <v>135</v>
      </c>
      <c r="E323" s="241" t="s">
        <v>19</v>
      </c>
      <c r="F323" s="242" t="s">
        <v>412</v>
      </c>
      <c r="G323" s="240"/>
      <c r="H323" s="243">
        <v>206.625</v>
      </c>
      <c r="I323" s="244"/>
      <c r="J323" s="240"/>
      <c r="K323" s="240"/>
      <c r="L323" s="245"/>
      <c r="M323" s="246"/>
      <c r="N323" s="247"/>
      <c r="O323" s="247"/>
      <c r="P323" s="247"/>
      <c r="Q323" s="247"/>
      <c r="R323" s="247"/>
      <c r="S323" s="247"/>
      <c r="T323" s="24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9" t="s">
        <v>135</v>
      </c>
      <c r="AU323" s="249" t="s">
        <v>83</v>
      </c>
      <c r="AV323" s="14" t="s">
        <v>83</v>
      </c>
      <c r="AW323" s="14" t="s">
        <v>35</v>
      </c>
      <c r="AX323" s="14" t="s">
        <v>73</v>
      </c>
      <c r="AY323" s="249" t="s">
        <v>125</v>
      </c>
    </row>
    <row r="324" s="13" customFormat="1">
      <c r="A324" s="13"/>
      <c r="B324" s="228"/>
      <c r="C324" s="229"/>
      <c r="D324" s="230" t="s">
        <v>135</v>
      </c>
      <c r="E324" s="231" t="s">
        <v>19</v>
      </c>
      <c r="F324" s="232" t="s">
        <v>324</v>
      </c>
      <c r="G324" s="229"/>
      <c r="H324" s="231" t="s">
        <v>19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135</v>
      </c>
      <c r="AU324" s="238" t="s">
        <v>83</v>
      </c>
      <c r="AV324" s="13" t="s">
        <v>81</v>
      </c>
      <c r="AW324" s="13" t="s">
        <v>35</v>
      </c>
      <c r="AX324" s="13" t="s">
        <v>73</v>
      </c>
      <c r="AY324" s="238" t="s">
        <v>125</v>
      </c>
    </row>
    <row r="325" s="14" customFormat="1">
      <c r="A325" s="14"/>
      <c r="B325" s="239"/>
      <c r="C325" s="240"/>
      <c r="D325" s="230" t="s">
        <v>135</v>
      </c>
      <c r="E325" s="241" t="s">
        <v>19</v>
      </c>
      <c r="F325" s="242" t="s">
        <v>413</v>
      </c>
      <c r="G325" s="240"/>
      <c r="H325" s="243">
        <v>52.079999999999998</v>
      </c>
      <c r="I325" s="244"/>
      <c r="J325" s="240"/>
      <c r="K325" s="240"/>
      <c r="L325" s="245"/>
      <c r="M325" s="246"/>
      <c r="N325" s="247"/>
      <c r="O325" s="247"/>
      <c r="P325" s="247"/>
      <c r="Q325" s="247"/>
      <c r="R325" s="247"/>
      <c r="S325" s="247"/>
      <c r="T325" s="24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9" t="s">
        <v>135</v>
      </c>
      <c r="AU325" s="249" t="s">
        <v>83</v>
      </c>
      <c r="AV325" s="14" t="s">
        <v>83</v>
      </c>
      <c r="AW325" s="14" t="s">
        <v>35</v>
      </c>
      <c r="AX325" s="14" t="s">
        <v>73</v>
      </c>
      <c r="AY325" s="249" t="s">
        <v>125</v>
      </c>
    </row>
    <row r="326" s="13" customFormat="1">
      <c r="A326" s="13"/>
      <c r="B326" s="228"/>
      <c r="C326" s="229"/>
      <c r="D326" s="230" t="s">
        <v>135</v>
      </c>
      <c r="E326" s="231" t="s">
        <v>19</v>
      </c>
      <c r="F326" s="232" t="s">
        <v>164</v>
      </c>
      <c r="G326" s="229"/>
      <c r="H326" s="231" t="s">
        <v>19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135</v>
      </c>
      <c r="AU326" s="238" t="s">
        <v>83</v>
      </c>
      <c r="AV326" s="13" t="s">
        <v>81</v>
      </c>
      <c r="AW326" s="13" t="s">
        <v>35</v>
      </c>
      <c r="AX326" s="13" t="s">
        <v>73</v>
      </c>
      <c r="AY326" s="238" t="s">
        <v>125</v>
      </c>
    </row>
    <row r="327" s="14" customFormat="1">
      <c r="A327" s="14"/>
      <c r="B327" s="239"/>
      <c r="C327" s="240"/>
      <c r="D327" s="230" t="s">
        <v>135</v>
      </c>
      <c r="E327" s="241" t="s">
        <v>19</v>
      </c>
      <c r="F327" s="242" t="s">
        <v>414</v>
      </c>
      <c r="G327" s="240"/>
      <c r="H327" s="243">
        <v>3.5</v>
      </c>
      <c r="I327" s="244"/>
      <c r="J327" s="240"/>
      <c r="K327" s="240"/>
      <c r="L327" s="245"/>
      <c r="M327" s="246"/>
      <c r="N327" s="247"/>
      <c r="O327" s="247"/>
      <c r="P327" s="247"/>
      <c r="Q327" s="247"/>
      <c r="R327" s="247"/>
      <c r="S327" s="247"/>
      <c r="T327" s="248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9" t="s">
        <v>135</v>
      </c>
      <c r="AU327" s="249" t="s">
        <v>83</v>
      </c>
      <c r="AV327" s="14" t="s">
        <v>83</v>
      </c>
      <c r="AW327" s="14" t="s">
        <v>35</v>
      </c>
      <c r="AX327" s="14" t="s">
        <v>73</v>
      </c>
      <c r="AY327" s="249" t="s">
        <v>125</v>
      </c>
    </row>
    <row r="328" s="13" customFormat="1">
      <c r="A328" s="13"/>
      <c r="B328" s="228"/>
      <c r="C328" s="229"/>
      <c r="D328" s="230" t="s">
        <v>135</v>
      </c>
      <c r="E328" s="231" t="s">
        <v>19</v>
      </c>
      <c r="F328" s="232" t="s">
        <v>331</v>
      </c>
      <c r="G328" s="229"/>
      <c r="H328" s="231" t="s">
        <v>19</v>
      </c>
      <c r="I328" s="233"/>
      <c r="J328" s="229"/>
      <c r="K328" s="229"/>
      <c r="L328" s="234"/>
      <c r="M328" s="235"/>
      <c r="N328" s="236"/>
      <c r="O328" s="236"/>
      <c r="P328" s="236"/>
      <c r="Q328" s="236"/>
      <c r="R328" s="236"/>
      <c r="S328" s="236"/>
      <c r="T328" s="237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8" t="s">
        <v>135</v>
      </c>
      <c r="AU328" s="238" t="s">
        <v>83</v>
      </c>
      <c r="AV328" s="13" t="s">
        <v>81</v>
      </c>
      <c r="AW328" s="13" t="s">
        <v>35</v>
      </c>
      <c r="AX328" s="13" t="s">
        <v>73</v>
      </c>
      <c r="AY328" s="238" t="s">
        <v>125</v>
      </c>
    </row>
    <row r="329" s="14" customFormat="1">
      <c r="A329" s="14"/>
      <c r="B329" s="239"/>
      <c r="C329" s="240"/>
      <c r="D329" s="230" t="s">
        <v>135</v>
      </c>
      <c r="E329" s="241" t="s">
        <v>19</v>
      </c>
      <c r="F329" s="242" t="s">
        <v>415</v>
      </c>
      <c r="G329" s="240"/>
      <c r="H329" s="243">
        <v>0.80000000000000004</v>
      </c>
      <c r="I329" s="244"/>
      <c r="J329" s="240"/>
      <c r="K329" s="240"/>
      <c r="L329" s="245"/>
      <c r="M329" s="246"/>
      <c r="N329" s="247"/>
      <c r="O329" s="247"/>
      <c r="P329" s="247"/>
      <c r="Q329" s="247"/>
      <c r="R329" s="247"/>
      <c r="S329" s="247"/>
      <c r="T329" s="248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9" t="s">
        <v>135</v>
      </c>
      <c r="AU329" s="249" t="s">
        <v>83</v>
      </c>
      <c r="AV329" s="14" t="s">
        <v>83</v>
      </c>
      <c r="AW329" s="14" t="s">
        <v>35</v>
      </c>
      <c r="AX329" s="14" t="s">
        <v>73</v>
      </c>
      <c r="AY329" s="249" t="s">
        <v>125</v>
      </c>
    </row>
    <row r="330" s="14" customFormat="1">
      <c r="A330" s="14"/>
      <c r="B330" s="239"/>
      <c r="C330" s="240"/>
      <c r="D330" s="230" t="s">
        <v>135</v>
      </c>
      <c r="E330" s="241" t="s">
        <v>19</v>
      </c>
      <c r="F330" s="242" t="s">
        <v>416</v>
      </c>
      <c r="G330" s="240"/>
      <c r="H330" s="243">
        <v>1.9079999999999999</v>
      </c>
      <c r="I330" s="244"/>
      <c r="J330" s="240"/>
      <c r="K330" s="240"/>
      <c r="L330" s="245"/>
      <c r="M330" s="246"/>
      <c r="N330" s="247"/>
      <c r="O330" s="247"/>
      <c r="P330" s="247"/>
      <c r="Q330" s="247"/>
      <c r="R330" s="247"/>
      <c r="S330" s="247"/>
      <c r="T330" s="248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9" t="s">
        <v>135</v>
      </c>
      <c r="AU330" s="249" t="s">
        <v>83</v>
      </c>
      <c r="AV330" s="14" t="s">
        <v>83</v>
      </c>
      <c r="AW330" s="14" t="s">
        <v>35</v>
      </c>
      <c r="AX330" s="14" t="s">
        <v>73</v>
      </c>
      <c r="AY330" s="249" t="s">
        <v>125</v>
      </c>
    </row>
    <row r="331" s="13" customFormat="1">
      <c r="A331" s="13"/>
      <c r="B331" s="228"/>
      <c r="C331" s="229"/>
      <c r="D331" s="230" t="s">
        <v>135</v>
      </c>
      <c r="E331" s="231" t="s">
        <v>19</v>
      </c>
      <c r="F331" s="232" t="s">
        <v>149</v>
      </c>
      <c r="G331" s="229"/>
      <c r="H331" s="231" t="s">
        <v>19</v>
      </c>
      <c r="I331" s="233"/>
      <c r="J331" s="229"/>
      <c r="K331" s="229"/>
      <c r="L331" s="234"/>
      <c r="M331" s="235"/>
      <c r="N331" s="236"/>
      <c r="O331" s="236"/>
      <c r="P331" s="236"/>
      <c r="Q331" s="236"/>
      <c r="R331" s="236"/>
      <c r="S331" s="236"/>
      <c r="T331" s="23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8" t="s">
        <v>135</v>
      </c>
      <c r="AU331" s="238" t="s">
        <v>83</v>
      </c>
      <c r="AV331" s="13" t="s">
        <v>81</v>
      </c>
      <c r="AW331" s="13" t="s">
        <v>35</v>
      </c>
      <c r="AX331" s="13" t="s">
        <v>73</v>
      </c>
      <c r="AY331" s="238" t="s">
        <v>125</v>
      </c>
    </row>
    <row r="332" s="14" customFormat="1">
      <c r="A332" s="14"/>
      <c r="B332" s="239"/>
      <c r="C332" s="240"/>
      <c r="D332" s="230" t="s">
        <v>135</v>
      </c>
      <c r="E332" s="241" t="s">
        <v>19</v>
      </c>
      <c r="F332" s="242" t="s">
        <v>417</v>
      </c>
      <c r="G332" s="240"/>
      <c r="H332" s="243">
        <v>7.7999999999999998</v>
      </c>
      <c r="I332" s="244"/>
      <c r="J332" s="240"/>
      <c r="K332" s="240"/>
      <c r="L332" s="245"/>
      <c r="M332" s="246"/>
      <c r="N332" s="247"/>
      <c r="O332" s="247"/>
      <c r="P332" s="247"/>
      <c r="Q332" s="247"/>
      <c r="R332" s="247"/>
      <c r="S332" s="247"/>
      <c r="T332" s="24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9" t="s">
        <v>135</v>
      </c>
      <c r="AU332" s="249" t="s">
        <v>83</v>
      </c>
      <c r="AV332" s="14" t="s">
        <v>83</v>
      </c>
      <c r="AW332" s="14" t="s">
        <v>35</v>
      </c>
      <c r="AX332" s="14" t="s">
        <v>73</v>
      </c>
      <c r="AY332" s="249" t="s">
        <v>125</v>
      </c>
    </row>
    <row r="333" s="15" customFormat="1">
      <c r="A333" s="15"/>
      <c r="B333" s="263"/>
      <c r="C333" s="264"/>
      <c r="D333" s="230" t="s">
        <v>135</v>
      </c>
      <c r="E333" s="265" t="s">
        <v>19</v>
      </c>
      <c r="F333" s="266" t="s">
        <v>218</v>
      </c>
      <c r="G333" s="264"/>
      <c r="H333" s="267">
        <v>272.71300000000002</v>
      </c>
      <c r="I333" s="268"/>
      <c r="J333" s="264"/>
      <c r="K333" s="264"/>
      <c r="L333" s="269"/>
      <c r="M333" s="270"/>
      <c r="N333" s="271"/>
      <c r="O333" s="271"/>
      <c r="P333" s="271"/>
      <c r="Q333" s="271"/>
      <c r="R333" s="271"/>
      <c r="S333" s="271"/>
      <c r="T333" s="272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3" t="s">
        <v>135</v>
      </c>
      <c r="AU333" s="273" t="s">
        <v>83</v>
      </c>
      <c r="AV333" s="15" t="s">
        <v>133</v>
      </c>
      <c r="AW333" s="15" t="s">
        <v>35</v>
      </c>
      <c r="AX333" s="15" t="s">
        <v>81</v>
      </c>
      <c r="AY333" s="273" t="s">
        <v>125</v>
      </c>
    </row>
    <row r="334" s="2" customFormat="1" ht="16.5" customHeight="1">
      <c r="A334" s="39"/>
      <c r="B334" s="40"/>
      <c r="C334" s="250" t="s">
        <v>418</v>
      </c>
      <c r="D334" s="250" t="s">
        <v>151</v>
      </c>
      <c r="E334" s="251" t="s">
        <v>296</v>
      </c>
      <c r="F334" s="252" t="s">
        <v>297</v>
      </c>
      <c r="G334" s="253" t="s">
        <v>298</v>
      </c>
      <c r="H334" s="254">
        <v>95.450000000000003</v>
      </c>
      <c r="I334" s="255"/>
      <c r="J334" s="256">
        <f>ROUND(I334*H334,2)</f>
        <v>0</v>
      </c>
      <c r="K334" s="252" t="s">
        <v>132</v>
      </c>
      <c r="L334" s="257"/>
      <c r="M334" s="258" t="s">
        <v>19</v>
      </c>
      <c r="N334" s="259" t="s">
        <v>44</v>
      </c>
      <c r="O334" s="85"/>
      <c r="P334" s="224">
        <f>O334*H334</f>
        <v>0</v>
      </c>
      <c r="Q334" s="224">
        <v>0.001</v>
      </c>
      <c r="R334" s="224">
        <f>Q334*H334</f>
        <v>0.095450000000000007</v>
      </c>
      <c r="S334" s="224">
        <v>0</v>
      </c>
      <c r="T334" s="22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26" t="s">
        <v>308</v>
      </c>
      <c r="AT334" s="226" t="s">
        <v>151</v>
      </c>
      <c r="AU334" s="226" t="s">
        <v>83</v>
      </c>
      <c r="AY334" s="18" t="s">
        <v>125</v>
      </c>
      <c r="BE334" s="227">
        <f>IF(N334="základní",J334,0)</f>
        <v>0</v>
      </c>
      <c r="BF334" s="227">
        <f>IF(N334="snížená",J334,0)</f>
        <v>0</v>
      </c>
      <c r="BG334" s="227">
        <f>IF(N334="zákl. přenesená",J334,0)</f>
        <v>0</v>
      </c>
      <c r="BH334" s="227">
        <f>IF(N334="sníž. přenesená",J334,0)</f>
        <v>0</v>
      </c>
      <c r="BI334" s="227">
        <f>IF(N334="nulová",J334,0)</f>
        <v>0</v>
      </c>
      <c r="BJ334" s="18" t="s">
        <v>81</v>
      </c>
      <c r="BK334" s="227">
        <f>ROUND(I334*H334,2)</f>
        <v>0</v>
      </c>
      <c r="BL334" s="18" t="s">
        <v>224</v>
      </c>
      <c r="BM334" s="226" t="s">
        <v>419</v>
      </c>
    </row>
    <row r="335" s="14" customFormat="1">
      <c r="A335" s="14"/>
      <c r="B335" s="239"/>
      <c r="C335" s="240"/>
      <c r="D335" s="230" t="s">
        <v>135</v>
      </c>
      <c r="E335" s="240"/>
      <c r="F335" s="242" t="s">
        <v>420</v>
      </c>
      <c r="G335" s="240"/>
      <c r="H335" s="243">
        <v>95.450000000000003</v>
      </c>
      <c r="I335" s="244"/>
      <c r="J335" s="240"/>
      <c r="K335" s="240"/>
      <c r="L335" s="245"/>
      <c r="M335" s="246"/>
      <c r="N335" s="247"/>
      <c r="O335" s="247"/>
      <c r="P335" s="247"/>
      <c r="Q335" s="247"/>
      <c r="R335" s="247"/>
      <c r="S335" s="247"/>
      <c r="T335" s="248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9" t="s">
        <v>135</v>
      </c>
      <c r="AU335" s="249" t="s">
        <v>83</v>
      </c>
      <c r="AV335" s="14" t="s">
        <v>83</v>
      </c>
      <c r="AW335" s="14" t="s">
        <v>4</v>
      </c>
      <c r="AX335" s="14" t="s">
        <v>81</v>
      </c>
      <c r="AY335" s="249" t="s">
        <v>125</v>
      </c>
    </row>
    <row r="336" s="2" customFormat="1" ht="21.75" customHeight="1">
      <c r="A336" s="39"/>
      <c r="B336" s="40"/>
      <c r="C336" s="215" t="s">
        <v>421</v>
      </c>
      <c r="D336" s="215" t="s">
        <v>128</v>
      </c>
      <c r="E336" s="216" t="s">
        <v>422</v>
      </c>
      <c r="F336" s="217" t="s">
        <v>423</v>
      </c>
      <c r="G336" s="218" t="s">
        <v>131</v>
      </c>
      <c r="H336" s="219">
        <v>272.71300000000002</v>
      </c>
      <c r="I336" s="220"/>
      <c r="J336" s="221">
        <f>ROUND(I336*H336,2)</f>
        <v>0</v>
      </c>
      <c r="K336" s="217" t="s">
        <v>132</v>
      </c>
      <c r="L336" s="45"/>
      <c r="M336" s="222" t="s">
        <v>19</v>
      </c>
      <c r="N336" s="223" t="s">
        <v>44</v>
      </c>
      <c r="O336" s="85"/>
      <c r="P336" s="224">
        <f>O336*H336</f>
        <v>0</v>
      </c>
      <c r="Q336" s="224">
        <v>0.00093999999999999997</v>
      </c>
      <c r="R336" s="224">
        <f>Q336*H336</f>
        <v>0.25635022000000002</v>
      </c>
      <c r="S336" s="224">
        <v>0</v>
      </c>
      <c r="T336" s="22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26" t="s">
        <v>224</v>
      </c>
      <c r="AT336" s="226" t="s">
        <v>128</v>
      </c>
      <c r="AU336" s="226" t="s">
        <v>83</v>
      </c>
      <c r="AY336" s="18" t="s">
        <v>125</v>
      </c>
      <c r="BE336" s="227">
        <f>IF(N336="základní",J336,0)</f>
        <v>0</v>
      </c>
      <c r="BF336" s="227">
        <f>IF(N336="snížená",J336,0)</f>
        <v>0</v>
      </c>
      <c r="BG336" s="227">
        <f>IF(N336="zákl. přenesená",J336,0)</f>
        <v>0</v>
      </c>
      <c r="BH336" s="227">
        <f>IF(N336="sníž. přenesená",J336,0)</f>
        <v>0</v>
      </c>
      <c r="BI336" s="227">
        <f>IF(N336="nulová",J336,0)</f>
        <v>0</v>
      </c>
      <c r="BJ336" s="18" t="s">
        <v>81</v>
      </c>
      <c r="BK336" s="227">
        <f>ROUND(I336*H336,2)</f>
        <v>0</v>
      </c>
      <c r="BL336" s="18" t="s">
        <v>224</v>
      </c>
      <c r="BM336" s="226" t="s">
        <v>424</v>
      </c>
    </row>
    <row r="337" s="13" customFormat="1">
      <c r="A337" s="13"/>
      <c r="B337" s="228"/>
      <c r="C337" s="229"/>
      <c r="D337" s="230" t="s">
        <v>135</v>
      </c>
      <c r="E337" s="231" t="s">
        <v>19</v>
      </c>
      <c r="F337" s="232" t="s">
        <v>144</v>
      </c>
      <c r="G337" s="229"/>
      <c r="H337" s="231" t="s">
        <v>19</v>
      </c>
      <c r="I337" s="233"/>
      <c r="J337" s="229"/>
      <c r="K337" s="229"/>
      <c r="L337" s="234"/>
      <c r="M337" s="235"/>
      <c r="N337" s="236"/>
      <c r="O337" s="236"/>
      <c r="P337" s="236"/>
      <c r="Q337" s="236"/>
      <c r="R337" s="236"/>
      <c r="S337" s="236"/>
      <c r="T337" s="23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8" t="s">
        <v>135</v>
      </c>
      <c r="AU337" s="238" t="s">
        <v>83</v>
      </c>
      <c r="AV337" s="13" t="s">
        <v>81</v>
      </c>
      <c r="AW337" s="13" t="s">
        <v>35</v>
      </c>
      <c r="AX337" s="13" t="s">
        <v>73</v>
      </c>
      <c r="AY337" s="238" t="s">
        <v>125</v>
      </c>
    </row>
    <row r="338" s="14" customFormat="1">
      <c r="A338" s="14"/>
      <c r="B338" s="239"/>
      <c r="C338" s="240"/>
      <c r="D338" s="230" t="s">
        <v>135</v>
      </c>
      <c r="E338" s="241" t="s">
        <v>19</v>
      </c>
      <c r="F338" s="242" t="s">
        <v>412</v>
      </c>
      <c r="G338" s="240"/>
      <c r="H338" s="243">
        <v>206.625</v>
      </c>
      <c r="I338" s="244"/>
      <c r="J338" s="240"/>
      <c r="K338" s="240"/>
      <c r="L338" s="245"/>
      <c r="M338" s="246"/>
      <c r="N338" s="247"/>
      <c r="O338" s="247"/>
      <c r="P338" s="247"/>
      <c r="Q338" s="247"/>
      <c r="R338" s="247"/>
      <c r="S338" s="247"/>
      <c r="T338" s="24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9" t="s">
        <v>135</v>
      </c>
      <c r="AU338" s="249" t="s">
        <v>83</v>
      </c>
      <c r="AV338" s="14" t="s">
        <v>83</v>
      </c>
      <c r="AW338" s="14" t="s">
        <v>35</v>
      </c>
      <c r="AX338" s="14" t="s">
        <v>73</v>
      </c>
      <c r="AY338" s="249" t="s">
        <v>125</v>
      </c>
    </row>
    <row r="339" s="13" customFormat="1">
      <c r="A339" s="13"/>
      <c r="B339" s="228"/>
      <c r="C339" s="229"/>
      <c r="D339" s="230" t="s">
        <v>135</v>
      </c>
      <c r="E339" s="231" t="s">
        <v>19</v>
      </c>
      <c r="F339" s="232" t="s">
        <v>324</v>
      </c>
      <c r="G339" s="229"/>
      <c r="H339" s="231" t="s">
        <v>19</v>
      </c>
      <c r="I339" s="233"/>
      <c r="J339" s="229"/>
      <c r="K339" s="229"/>
      <c r="L339" s="234"/>
      <c r="M339" s="235"/>
      <c r="N339" s="236"/>
      <c r="O339" s="236"/>
      <c r="P339" s="236"/>
      <c r="Q339" s="236"/>
      <c r="R339" s="236"/>
      <c r="S339" s="236"/>
      <c r="T339" s="23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8" t="s">
        <v>135</v>
      </c>
      <c r="AU339" s="238" t="s">
        <v>83</v>
      </c>
      <c r="AV339" s="13" t="s">
        <v>81</v>
      </c>
      <c r="AW339" s="13" t="s">
        <v>35</v>
      </c>
      <c r="AX339" s="13" t="s">
        <v>73</v>
      </c>
      <c r="AY339" s="238" t="s">
        <v>125</v>
      </c>
    </row>
    <row r="340" s="14" customFormat="1">
      <c r="A340" s="14"/>
      <c r="B340" s="239"/>
      <c r="C340" s="240"/>
      <c r="D340" s="230" t="s">
        <v>135</v>
      </c>
      <c r="E340" s="241" t="s">
        <v>19</v>
      </c>
      <c r="F340" s="242" t="s">
        <v>413</v>
      </c>
      <c r="G340" s="240"/>
      <c r="H340" s="243">
        <v>52.079999999999998</v>
      </c>
      <c r="I340" s="244"/>
      <c r="J340" s="240"/>
      <c r="K340" s="240"/>
      <c r="L340" s="245"/>
      <c r="M340" s="246"/>
      <c r="N340" s="247"/>
      <c r="O340" s="247"/>
      <c r="P340" s="247"/>
      <c r="Q340" s="247"/>
      <c r="R340" s="247"/>
      <c r="S340" s="247"/>
      <c r="T340" s="24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9" t="s">
        <v>135</v>
      </c>
      <c r="AU340" s="249" t="s">
        <v>83</v>
      </c>
      <c r="AV340" s="14" t="s">
        <v>83</v>
      </c>
      <c r="AW340" s="14" t="s">
        <v>35</v>
      </c>
      <c r="AX340" s="14" t="s">
        <v>73</v>
      </c>
      <c r="AY340" s="249" t="s">
        <v>125</v>
      </c>
    </row>
    <row r="341" s="13" customFormat="1">
      <c r="A341" s="13"/>
      <c r="B341" s="228"/>
      <c r="C341" s="229"/>
      <c r="D341" s="230" t="s">
        <v>135</v>
      </c>
      <c r="E341" s="231" t="s">
        <v>19</v>
      </c>
      <c r="F341" s="232" t="s">
        <v>164</v>
      </c>
      <c r="G341" s="229"/>
      <c r="H341" s="231" t="s">
        <v>19</v>
      </c>
      <c r="I341" s="233"/>
      <c r="J341" s="229"/>
      <c r="K341" s="229"/>
      <c r="L341" s="234"/>
      <c r="M341" s="235"/>
      <c r="N341" s="236"/>
      <c r="O341" s="236"/>
      <c r="P341" s="236"/>
      <c r="Q341" s="236"/>
      <c r="R341" s="236"/>
      <c r="S341" s="236"/>
      <c r="T341" s="23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8" t="s">
        <v>135</v>
      </c>
      <c r="AU341" s="238" t="s">
        <v>83</v>
      </c>
      <c r="AV341" s="13" t="s">
        <v>81</v>
      </c>
      <c r="AW341" s="13" t="s">
        <v>35</v>
      </c>
      <c r="AX341" s="13" t="s">
        <v>73</v>
      </c>
      <c r="AY341" s="238" t="s">
        <v>125</v>
      </c>
    </row>
    <row r="342" s="14" customFormat="1">
      <c r="A342" s="14"/>
      <c r="B342" s="239"/>
      <c r="C342" s="240"/>
      <c r="D342" s="230" t="s">
        <v>135</v>
      </c>
      <c r="E342" s="241" t="s">
        <v>19</v>
      </c>
      <c r="F342" s="242" t="s">
        <v>414</v>
      </c>
      <c r="G342" s="240"/>
      <c r="H342" s="243">
        <v>3.5</v>
      </c>
      <c r="I342" s="244"/>
      <c r="J342" s="240"/>
      <c r="K342" s="240"/>
      <c r="L342" s="245"/>
      <c r="M342" s="246"/>
      <c r="N342" s="247"/>
      <c r="O342" s="247"/>
      <c r="P342" s="247"/>
      <c r="Q342" s="247"/>
      <c r="R342" s="247"/>
      <c r="S342" s="247"/>
      <c r="T342" s="24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9" t="s">
        <v>135</v>
      </c>
      <c r="AU342" s="249" t="s">
        <v>83</v>
      </c>
      <c r="AV342" s="14" t="s">
        <v>83</v>
      </c>
      <c r="AW342" s="14" t="s">
        <v>35</v>
      </c>
      <c r="AX342" s="14" t="s">
        <v>73</v>
      </c>
      <c r="AY342" s="249" t="s">
        <v>125</v>
      </c>
    </row>
    <row r="343" s="13" customFormat="1">
      <c r="A343" s="13"/>
      <c r="B343" s="228"/>
      <c r="C343" s="229"/>
      <c r="D343" s="230" t="s">
        <v>135</v>
      </c>
      <c r="E343" s="231" t="s">
        <v>19</v>
      </c>
      <c r="F343" s="232" t="s">
        <v>331</v>
      </c>
      <c r="G343" s="229"/>
      <c r="H343" s="231" t="s">
        <v>19</v>
      </c>
      <c r="I343" s="233"/>
      <c r="J343" s="229"/>
      <c r="K343" s="229"/>
      <c r="L343" s="234"/>
      <c r="M343" s="235"/>
      <c r="N343" s="236"/>
      <c r="O343" s="236"/>
      <c r="P343" s="236"/>
      <c r="Q343" s="236"/>
      <c r="R343" s="236"/>
      <c r="S343" s="236"/>
      <c r="T343" s="237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8" t="s">
        <v>135</v>
      </c>
      <c r="AU343" s="238" t="s">
        <v>83</v>
      </c>
      <c r="AV343" s="13" t="s">
        <v>81</v>
      </c>
      <c r="AW343" s="13" t="s">
        <v>35</v>
      </c>
      <c r="AX343" s="13" t="s">
        <v>73</v>
      </c>
      <c r="AY343" s="238" t="s">
        <v>125</v>
      </c>
    </row>
    <row r="344" s="14" customFormat="1">
      <c r="A344" s="14"/>
      <c r="B344" s="239"/>
      <c r="C344" s="240"/>
      <c r="D344" s="230" t="s">
        <v>135</v>
      </c>
      <c r="E344" s="241" t="s">
        <v>19</v>
      </c>
      <c r="F344" s="242" t="s">
        <v>415</v>
      </c>
      <c r="G344" s="240"/>
      <c r="H344" s="243">
        <v>0.80000000000000004</v>
      </c>
      <c r="I344" s="244"/>
      <c r="J344" s="240"/>
      <c r="K344" s="240"/>
      <c r="L344" s="245"/>
      <c r="M344" s="246"/>
      <c r="N344" s="247"/>
      <c r="O344" s="247"/>
      <c r="P344" s="247"/>
      <c r="Q344" s="247"/>
      <c r="R344" s="247"/>
      <c r="S344" s="247"/>
      <c r="T344" s="248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9" t="s">
        <v>135</v>
      </c>
      <c r="AU344" s="249" t="s">
        <v>83</v>
      </c>
      <c r="AV344" s="14" t="s">
        <v>83</v>
      </c>
      <c r="AW344" s="14" t="s">
        <v>35</v>
      </c>
      <c r="AX344" s="14" t="s">
        <v>73</v>
      </c>
      <c r="AY344" s="249" t="s">
        <v>125</v>
      </c>
    </row>
    <row r="345" s="14" customFormat="1">
      <c r="A345" s="14"/>
      <c r="B345" s="239"/>
      <c r="C345" s="240"/>
      <c r="D345" s="230" t="s">
        <v>135</v>
      </c>
      <c r="E345" s="241" t="s">
        <v>19</v>
      </c>
      <c r="F345" s="242" t="s">
        <v>416</v>
      </c>
      <c r="G345" s="240"/>
      <c r="H345" s="243">
        <v>1.9079999999999999</v>
      </c>
      <c r="I345" s="244"/>
      <c r="J345" s="240"/>
      <c r="K345" s="240"/>
      <c r="L345" s="245"/>
      <c r="M345" s="246"/>
      <c r="N345" s="247"/>
      <c r="O345" s="247"/>
      <c r="P345" s="247"/>
      <c r="Q345" s="247"/>
      <c r="R345" s="247"/>
      <c r="S345" s="247"/>
      <c r="T345" s="248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9" t="s">
        <v>135</v>
      </c>
      <c r="AU345" s="249" t="s">
        <v>83</v>
      </c>
      <c r="AV345" s="14" t="s">
        <v>83</v>
      </c>
      <c r="AW345" s="14" t="s">
        <v>35</v>
      </c>
      <c r="AX345" s="14" t="s">
        <v>73</v>
      </c>
      <c r="AY345" s="249" t="s">
        <v>125</v>
      </c>
    </row>
    <row r="346" s="13" customFormat="1">
      <c r="A346" s="13"/>
      <c r="B346" s="228"/>
      <c r="C346" s="229"/>
      <c r="D346" s="230" t="s">
        <v>135</v>
      </c>
      <c r="E346" s="231" t="s">
        <v>19</v>
      </c>
      <c r="F346" s="232" t="s">
        <v>149</v>
      </c>
      <c r="G346" s="229"/>
      <c r="H346" s="231" t="s">
        <v>19</v>
      </c>
      <c r="I346" s="233"/>
      <c r="J346" s="229"/>
      <c r="K346" s="229"/>
      <c r="L346" s="234"/>
      <c r="M346" s="235"/>
      <c r="N346" s="236"/>
      <c r="O346" s="236"/>
      <c r="P346" s="236"/>
      <c r="Q346" s="236"/>
      <c r="R346" s="236"/>
      <c r="S346" s="236"/>
      <c r="T346" s="237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8" t="s">
        <v>135</v>
      </c>
      <c r="AU346" s="238" t="s">
        <v>83</v>
      </c>
      <c r="AV346" s="13" t="s">
        <v>81</v>
      </c>
      <c r="AW346" s="13" t="s">
        <v>35</v>
      </c>
      <c r="AX346" s="13" t="s">
        <v>73</v>
      </c>
      <c r="AY346" s="238" t="s">
        <v>125</v>
      </c>
    </row>
    <row r="347" s="14" customFormat="1">
      <c r="A347" s="14"/>
      <c r="B347" s="239"/>
      <c r="C347" s="240"/>
      <c r="D347" s="230" t="s">
        <v>135</v>
      </c>
      <c r="E347" s="241" t="s">
        <v>19</v>
      </c>
      <c r="F347" s="242" t="s">
        <v>417</v>
      </c>
      <c r="G347" s="240"/>
      <c r="H347" s="243">
        <v>7.7999999999999998</v>
      </c>
      <c r="I347" s="244"/>
      <c r="J347" s="240"/>
      <c r="K347" s="240"/>
      <c r="L347" s="245"/>
      <c r="M347" s="246"/>
      <c r="N347" s="247"/>
      <c r="O347" s="247"/>
      <c r="P347" s="247"/>
      <c r="Q347" s="247"/>
      <c r="R347" s="247"/>
      <c r="S347" s="247"/>
      <c r="T347" s="248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9" t="s">
        <v>135</v>
      </c>
      <c r="AU347" s="249" t="s">
        <v>83</v>
      </c>
      <c r="AV347" s="14" t="s">
        <v>83</v>
      </c>
      <c r="AW347" s="14" t="s">
        <v>35</v>
      </c>
      <c r="AX347" s="14" t="s">
        <v>73</v>
      </c>
      <c r="AY347" s="249" t="s">
        <v>125</v>
      </c>
    </row>
    <row r="348" s="15" customFormat="1">
      <c r="A348" s="15"/>
      <c r="B348" s="263"/>
      <c r="C348" s="264"/>
      <c r="D348" s="230" t="s">
        <v>135</v>
      </c>
      <c r="E348" s="265" t="s">
        <v>19</v>
      </c>
      <c r="F348" s="266" t="s">
        <v>218</v>
      </c>
      <c r="G348" s="264"/>
      <c r="H348" s="267">
        <v>272.71300000000002</v>
      </c>
      <c r="I348" s="268"/>
      <c r="J348" s="264"/>
      <c r="K348" s="264"/>
      <c r="L348" s="269"/>
      <c r="M348" s="270"/>
      <c r="N348" s="271"/>
      <c r="O348" s="271"/>
      <c r="P348" s="271"/>
      <c r="Q348" s="271"/>
      <c r="R348" s="271"/>
      <c r="S348" s="271"/>
      <c r="T348" s="272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73" t="s">
        <v>135</v>
      </c>
      <c r="AU348" s="273" t="s">
        <v>83</v>
      </c>
      <c r="AV348" s="15" t="s">
        <v>133</v>
      </c>
      <c r="AW348" s="15" t="s">
        <v>35</v>
      </c>
      <c r="AX348" s="15" t="s">
        <v>81</v>
      </c>
      <c r="AY348" s="273" t="s">
        <v>125</v>
      </c>
    </row>
    <row r="349" s="2" customFormat="1" ht="21.75" customHeight="1">
      <c r="A349" s="39"/>
      <c r="B349" s="40"/>
      <c r="C349" s="250" t="s">
        <v>425</v>
      </c>
      <c r="D349" s="250" t="s">
        <v>151</v>
      </c>
      <c r="E349" s="251" t="s">
        <v>306</v>
      </c>
      <c r="F349" s="252" t="s">
        <v>307</v>
      </c>
      <c r="G349" s="253" t="s">
        <v>131</v>
      </c>
      <c r="H349" s="254">
        <v>327.25599999999997</v>
      </c>
      <c r="I349" s="255"/>
      <c r="J349" s="256">
        <f>ROUND(I349*H349,2)</f>
        <v>0</v>
      </c>
      <c r="K349" s="252" t="s">
        <v>132</v>
      </c>
      <c r="L349" s="257"/>
      <c r="M349" s="258" t="s">
        <v>19</v>
      </c>
      <c r="N349" s="259" t="s">
        <v>44</v>
      </c>
      <c r="O349" s="85"/>
      <c r="P349" s="224">
        <f>O349*H349</f>
        <v>0</v>
      </c>
      <c r="Q349" s="224">
        <v>0.0047000000000000002</v>
      </c>
      <c r="R349" s="224">
        <f>Q349*H349</f>
        <v>1.5381031999999999</v>
      </c>
      <c r="S349" s="224">
        <v>0</v>
      </c>
      <c r="T349" s="225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26" t="s">
        <v>308</v>
      </c>
      <c r="AT349" s="226" t="s">
        <v>151</v>
      </c>
      <c r="AU349" s="226" t="s">
        <v>83</v>
      </c>
      <c r="AY349" s="18" t="s">
        <v>125</v>
      </c>
      <c r="BE349" s="227">
        <f>IF(N349="základní",J349,0)</f>
        <v>0</v>
      </c>
      <c r="BF349" s="227">
        <f>IF(N349="snížená",J349,0)</f>
        <v>0</v>
      </c>
      <c r="BG349" s="227">
        <f>IF(N349="zákl. přenesená",J349,0)</f>
        <v>0</v>
      </c>
      <c r="BH349" s="227">
        <f>IF(N349="sníž. přenesená",J349,0)</f>
        <v>0</v>
      </c>
      <c r="BI349" s="227">
        <f>IF(N349="nulová",J349,0)</f>
        <v>0</v>
      </c>
      <c r="BJ349" s="18" t="s">
        <v>81</v>
      </c>
      <c r="BK349" s="227">
        <f>ROUND(I349*H349,2)</f>
        <v>0</v>
      </c>
      <c r="BL349" s="18" t="s">
        <v>224</v>
      </c>
      <c r="BM349" s="226" t="s">
        <v>426</v>
      </c>
    </row>
    <row r="350" s="14" customFormat="1">
      <c r="A350" s="14"/>
      <c r="B350" s="239"/>
      <c r="C350" s="240"/>
      <c r="D350" s="230" t="s">
        <v>135</v>
      </c>
      <c r="E350" s="240"/>
      <c r="F350" s="242" t="s">
        <v>427</v>
      </c>
      <c r="G350" s="240"/>
      <c r="H350" s="243">
        <v>327.25599999999997</v>
      </c>
      <c r="I350" s="244"/>
      <c r="J350" s="240"/>
      <c r="K350" s="240"/>
      <c r="L350" s="245"/>
      <c r="M350" s="246"/>
      <c r="N350" s="247"/>
      <c r="O350" s="247"/>
      <c r="P350" s="247"/>
      <c r="Q350" s="247"/>
      <c r="R350" s="247"/>
      <c r="S350" s="247"/>
      <c r="T350" s="24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9" t="s">
        <v>135</v>
      </c>
      <c r="AU350" s="249" t="s">
        <v>83</v>
      </c>
      <c r="AV350" s="14" t="s">
        <v>83</v>
      </c>
      <c r="AW350" s="14" t="s">
        <v>4</v>
      </c>
      <c r="AX350" s="14" t="s">
        <v>81</v>
      </c>
      <c r="AY350" s="249" t="s">
        <v>125</v>
      </c>
    </row>
    <row r="351" s="2" customFormat="1" ht="21.75" customHeight="1">
      <c r="A351" s="39"/>
      <c r="B351" s="40"/>
      <c r="C351" s="215" t="s">
        <v>428</v>
      </c>
      <c r="D351" s="215" t="s">
        <v>128</v>
      </c>
      <c r="E351" s="216" t="s">
        <v>429</v>
      </c>
      <c r="F351" s="217" t="s">
        <v>430</v>
      </c>
      <c r="G351" s="218" t="s">
        <v>131</v>
      </c>
      <c r="H351" s="219">
        <v>284.74900000000002</v>
      </c>
      <c r="I351" s="220"/>
      <c r="J351" s="221">
        <f>ROUND(I351*H351,2)</f>
        <v>0</v>
      </c>
      <c r="K351" s="217" t="s">
        <v>132</v>
      </c>
      <c r="L351" s="45"/>
      <c r="M351" s="222" t="s">
        <v>19</v>
      </c>
      <c r="N351" s="223" t="s">
        <v>44</v>
      </c>
      <c r="O351" s="85"/>
      <c r="P351" s="224">
        <f>O351*H351</f>
        <v>0</v>
      </c>
      <c r="Q351" s="224">
        <v>3.0000000000000001E-05</v>
      </c>
      <c r="R351" s="224">
        <f>Q351*H351</f>
        <v>0.0085424700000000017</v>
      </c>
      <c r="S351" s="224">
        <v>0</v>
      </c>
      <c r="T351" s="225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26" t="s">
        <v>224</v>
      </c>
      <c r="AT351" s="226" t="s">
        <v>128</v>
      </c>
      <c r="AU351" s="226" t="s">
        <v>83</v>
      </c>
      <c r="AY351" s="18" t="s">
        <v>125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18" t="s">
        <v>81</v>
      </c>
      <c r="BK351" s="227">
        <f>ROUND(I351*H351,2)</f>
        <v>0</v>
      </c>
      <c r="BL351" s="18" t="s">
        <v>224</v>
      </c>
      <c r="BM351" s="226" t="s">
        <v>431</v>
      </c>
    </row>
    <row r="352" s="13" customFormat="1">
      <c r="A352" s="13"/>
      <c r="B352" s="228"/>
      <c r="C352" s="229"/>
      <c r="D352" s="230" t="s">
        <v>135</v>
      </c>
      <c r="E352" s="231" t="s">
        <v>19</v>
      </c>
      <c r="F352" s="232" t="s">
        <v>144</v>
      </c>
      <c r="G352" s="229"/>
      <c r="H352" s="231" t="s">
        <v>19</v>
      </c>
      <c r="I352" s="233"/>
      <c r="J352" s="229"/>
      <c r="K352" s="229"/>
      <c r="L352" s="234"/>
      <c r="M352" s="235"/>
      <c r="N352" s="236"/>
      <c r="O352" s="236"/>
      <c r="P352" s="236"/>
      <c r="Q352" s="236"/>
      <c r="R352" s="236"/>
      <c r="S352" s="236"/>
      <c r="T352" s="237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8" t="s">
        <v>135</v>
      </c>
      <c r="AU352" s="238" t="s">
        <v>83</v>
      </c>
      <c r="AV352" s="13" t="s">
        <v>81</v>
      </c>
      <c r="AW352" s="13" t="s">
        <v>35</v>
      </c>
      <c r="AX352" s="13" t="s">
        <v>73</v>
      </c>
      <c r="AY352" s="238" t="s">
        <v>125</v>
      </c>
    </row>
    <row r="353" s="14" customFormat="1">
      <c r="A353" s="14"/>
      <c r="B353" s="239"/>
      <c r="C353" s="240"/>
      <c r="D353" s="230" t="s">
        <v>135</v>
      </c>
      <c r="E353" s="241" t="s">
        <v>19</v>
      </c>
      <c r="F353" s="242" t="s">
        <v>432</v>
      </c>
      <c r="G353" s="240"/>
      <c r="H353" s="243">
        <v>228</v>
      </c>
      <c r="I353" s="244"/>
      <c r="J353" s="240"/>
      <c r="K353" s="240"/>
      <c r="L353" s="245"/>
      <c r="M353" s="246"/>
      <c r="N353" s="247"/>
      <c r="O353" s="247"/>
      <c r="P353" s="247"/>
      <c r="Q353" s="247"/>
      <c r="R353" s="247"/>
      <c r="S353" s="247"/>
      <c r="T353" s="248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9" t="s">
        <v>135</v>
      </c>
      <c r="AU353" s="249" t="s">
        <v>83</v>
      </c>
      <c r="AV353" s="14" t="s">
        <v>83</v>
      </c>
      <c r="AW353" s="14" t="s">
        <v>35</v>
      </c>
      <c r="AX353" s="14" t="s">
        <v>73</v>
      </c>
      <c r="AY353" s="249" t="s">
        <v>125</v>
      </c>
    </row>
    <row r="354" s="13" customFormat="1">
      <c r="A354" s="13"/>
      <c r="B354" s="228"/>
      <c r="C354" s="229"/>
      <c r="D354" s="230" t="s">
        <v>135</v>
      </c>
      <c r="E354" s="231" t="s">
        <v>19</v>
      </c>
      <c r="F354" s="232" t="s">
        <v>324</v>
      </c>
      <c r="G354" s="229"/>
      <c r="H354" s="231" t="s">
        <v>19</v>
      </c>
      <c r="I354" s="233"/>
      <c r="J354" s="229"/>
      <c r="K354" s="229"/>
      <c r="L354" s="234"/>
      <c r="M354" s="235"/>
      <c r="N354" s="236"/>
      <c r="O354" s="236"/>
      <c r="P354" s="236"/>
      <c r="Q354" s="236"/>
      <c r="R354" s="236"/>
      <c r="S354" s="236"/>
      <c r="T354" s="237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8" t="s">
        <v>135</v>
      </c>
      <c r="AU354" s="238" t="s">
        <v>83</v>
      </c>
      <c r="AV354" s="13" t="s">
        <v>81</v>
      </c>
      <c r="AW354" s="13" t="s">
        <v>35</v>
      </c>
      <c r="AX354" s="13" t="s">
        <v>73</v>
      </c>
      <c r="AY354" s="238" t="s">
        <v>125</v>
      </c>
    </row>
    <row r="355" s="14" customFormat="1">
      <c r="A355" s="14"/>
      <c r="B355" s="239"/>
      <c r="C355" s="240"/>
      <c r="D355" s="230" t="s">
        <v>135</v>
      </c>
      <c r="E355" s="241" t="s">
        <v>19</v>
      </c>
      <c r="F355" s="242" t="s">
        <v>433</v>
      </c>
      <c r="G355" s="240"/>
      <c r="H355" s="243">
        <v>45.57</v>
      </c>
      <c r="I355" s="244"/>
      <c r="J355" s="240"/>
      <c r="K355" s="240"/>
      <c r="L355" s="245"/>
      <c r="M355" s="246"/>
      <c r="N355" s="247"/>
      <c r="O355" s="247"/>
      <c r="P355" s="247"/>
      <c r="Q355" s="247"/>
      <c r="R355" s="247"/>
      <c r="S355" s="247"/>
      <c r="T355" s="248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9" t="s">
        <v>135</v>
      </c>
      <c r="AU355" s="249" t="s">
        <v>83</v>
      </c>
      <c r="AV355" s="14" t="s">
        <v>83</v>
      </c>
      <c r="AW355" s="14" t="s">
        <v>35</v>
      </c>
      <c r="AX355" s="14" t="s">
        <v>73</v>
      </c>
      <c r="AY355" s="249" t="s">
        <v>125</v>
      </c>
    </row>
    <row r="356" s="13" customFormat="1">
      <c r="A356" s="13"/>
      <c r="B356" s="228"/>
      <c r="C356" s="229"/>
      <c r="D356" s="230" t="s">
        <v>135</v>
      </c>
      <c r="E356" s="231" t="s">
        <v>19</v>
      </c>
      <c r="F356" s="232" t="s">
        <v>164</v>
      </c>
      <c r="G356" s="229"/>
      <c r="H356" s="231" t="s">
        <v>19</v>
      </c>
      <c r="I356" s="233"/>
      <c r="J356" s="229"/>
      <c r="K356" s="229"/>
      <c r="L356" s="234"/>
      <c r="M356" s="235"/>
      <c r="N356" s="236"/>
      <c r="O356" s="236"/>
      <c r="P356" s="236"/>
      <c r="Q356" s="236"/>
      <c r="R356" s="236"/>
      <c r="S356" s="236"/>
      <c r="T356" s="237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8" t="s">
        <v>135</v>
      </c>
      <c r="AU356" s="238" t="s">
        <v>83</v>
      </c>
      <c r="AV356" s="13" t="s">
        <v>81</v>
      </c>
      <c r="AW356" s="13" t="s">
        <v>35</v>
      </c>
      <c r="AX356" s="13" t="s">
        <v>73</v>
      </c>
      <c r="AY356" s="238" t="s">
        <v>125</v>
      </c>
    </row>
    <row r="357" s="14" customFormat="1">
      <c r="A357" s="14"/>
      <c r="B357" s="239"/>
      <c r="C357" s="240"/>
      <c r="D357" s="230" t="s">
        <v>135</v>
      </c>
      <c r="E357" s="241" t="s">
        <v>19</v>
      </c>
      <c r="F357" s="242" t="s">
        <v>434</v>
      </c>
      <c r="G357" s="240"/>
      <c r="H357" s="243">
        <v>1.2250000000000001</v>
      </c>
      <c r="I357" s="244"/>
      <c r="J357" s="240"/>
      <c r="K357" s="240"/>
      <c r="L357" s="245"/>
      <c r="M357" s="246"/>
      <c r="N357" s="247"/>
      <c r="O357" s="247"/>
      <c r="P357" s="247"/>
      <c r="Q357" s="247"/>
      <c r="R357" s="247"/>
      <c r="S357" s="247"/>
      <c r="T357" s="248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9" t="s">
        <v>135</v>
      </c>
      <c r="AU357" s="249" t="s">
        <v>83</v>
      </c>
      <c r="AV357" s="14" t="s">
        <v>83</v>
      </c>
      <c r="AW357" s="14" t="s">
        <v>35</v>
      </c>
      <c r="AX357" s="14" t="s">
        <v>73</v>
      </c>
      <c r="AY357" s="249" t="s">
        <v>125</v>
      </c>
    </row>
    <row r="358" s="13" customFormat="1">
      <c r="A358" s="13"/>
      <c r="B358" s="228"/>
      <c r="C358" s="229"/>
      <c r="D358" s="230" t="s">
        <v>135</v>
      </c>
      <c r="E358" s="231" t="s">
        <v>19</v>
      </c>
      <c r="F358" s="232" t="s">
        <v>331</v>
      </c>
      <c r="G358" s="229"/>
      <c r="H358" s="231" t="s">
        <v>19</v>
      </c>
      <c r="I358" s="233"/>
      <c r="J358" s="229"/>
      <c r="K358" s="229"/>
      <c r="L358" s="234"/>
      <c r="M358" s="235"/>
      <c r="N358" s="236"/>
      <c r="O358" s="236"/>
      <c r="P358" s="236"/>
      <c r="Q358" s="236"/>
      <c r="R358" s="236"/>
      <c r="S358" s="236"/>
      <c r="T358" s="23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8" t="s">
        <v>135</v>
      </c>
      <c r="AU358" s="238" t="s">
        <v>83</v>
      </c>
      <c r="AV358" s="13" t="s">
        <v>81</v>
      </c>
      <c r="AW358" s="13" t="s">
        <v>35</v>
      </c>
      <c r="AX358" s="13" t="s">
        <v>73</v>
      </c>
      <c r="AY358" s="238" t="s">
        <v>125</v>
      </c>
    </row>
    <row r="359" s="14" customFormat="1">
      <c r="A359" s="14"/>
      <c r="B359" s="239"/>
      <c r="C359" s="240"/>
      <c r="D359" s="230" t="s">
        <v>135</v>
      </c>
      <c r="E359" s="241" t="s">
        <v>19</v>
      </c>
      <c r="F359" s="242" t="s">
        <v>435</v>
      </c>
      <c r="G359" s="240"/>
      <c r="H359" s="243">
        <v>1.2</v>
      </c>
      <c r="I359" s="244"/>
      <c r="J359" s="240"/>
      <c r="K359" s="240"/>
      <c r="L359" s="245"/>
      <c r="M359" s="246"/>
      <c r="N359" s="247"/>
      <c r="O359" s="247"/>
      <c r="P359" s="247"/>
      <c r="Q359" s="247"/>
      <c r="R359" s="247"/>
      <c r="S359" s="247"/>
      <c r="T359" s="24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9" t="s">
        <v>135</v>
      </c>
      <c r="AU359" s="249" t="s">
        <v>83</v>
      </c>
      <c r="AV359" s="14" t="s">
        <v>83</v>
      </c>
      <c r="AW359" s="14" t="s">
        <v>35</v>
      </c>
      <c r="AX359" s="14" t="s">
        <v>73</v>
      </c>
      <c r="AY359" s="249" t="s">
        <v>125</v>
      </c>
    </row>
    <row r="360" s="14" customFormat="1">
      <c r="A360" s="14"/>
      <c r="B360" s="239"/>
      <c r="C360" s="240"/>
      <c r="D360" s="230" t="s">
        <v>135</v>
      </c>
      <c r="E360" s="241" t="s">
        <v>19</v>
      </c>
      <c r="F360" s="242" t="s">
        <v>436</v>
      </c>
      <c r="G360" s="240"/>
      <c r="H360" s="243">
        <v>2.9039999999999999</v>
      </c>
      <c r="I360" s="244"/>
      <c r="J360" s="240"/>
      <c r="K360" s="240"/>
      <c r="L360" s="245"/>
      <c r="M360" s="246"/>
      <c r="N360" s="247"/>
      <c r="O360" s="247"/>
      <c r="P360" s="247"/>
      <c r="Q360" s="247"/>
      <c r="R360" s="247"/>
      <c r="S360" s="247"/>
      <c r="T360" s="248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9" t="s">
        <v>135</v>
      </c>
      <c r="AU360" s="249" t="s">
        <v>83</v>
      </c>
      <c r="AV360" s="14" t="s">
        <v>83</v>
      </c>
      <c r="AW360" s="14" t="s">
        <v>35</v>
      </c>
      <c r="AX360" s="14" t="s">
        <v>73</v>
      </c>
      <c r="AY360" s="249" t="s">
        <v>125</v>
      </c>
    </row>
    <row r="361" s="13" customFormat="1">
      <c r="A361" s="13"/>
      <c r="B361" s="228"/>
      <c r="C361" s="229"/>
      <c r="D361" s="230" t="s">
        <v>135</v>
      </c>
      <c r="E361" s="231" t="s">
        <v>19</v>
      </c>
      <c r="F361" s="232" t="s">
        <v>149</v>
      </c>
      <c r="G361" s="229"/>
      <c r="H361" s="231" t="s">
        <v>19</v>
      </c>
      <c r="I361" s="233"/>
      <c r="J361" s="229"/>
      <c r="K361" s="229"/>
      <c r="L361" s="234"/>
      <c r="M361" s="235"/>
      <c r="N361" s="236"/>
      <c r="O361" s="236"/>
      <c r="P361" s="236"/>
      <c r="Q361" s="236"/>
      <c r="R361" s="236"/>
      <c r="S361" s="236"/>
      <c r="T361" s="237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8" t="s">
        <v>135</v>
      </c>
      <c r="AU361" s="238" t="s">
        <v>83</v>
      </c>
      <c r="AV361" s="13" t="s">
        <v>81</v>
      </c>
      <c r="AW361" s="13" t="s">
        <v>35</v>
      </c>
      <c r="AX361" s="13" t="s">
        <v>73</v>
      </c>
      <c r="AY361" s="238" t="s">
        <v>125</v>
      </c>
    </row>
    <row r="362" s="14" customFormat="1">
      <c r="A362" s="14"/>
      <c r="B362" s="239"/>
      <c r="C362" s="240"/>
      <c r="D362" s="230" t="s">
        <v>135</v>
      </c>
      <c r="E362" s="241" t="s">
        <v>19</v>
      </c>
      <c r="F362" s="242" t="s">
        <v>437</v>
      </c>
      <c r="G362" s="240"/>
      <c r="H362" s="243">
        <v>5.8499999999999996</v>
      </c>
      <c r="I362" s="244"/>
      <c r="J362" s="240"/>
      <c r="K362" s="240"/>
      <c r="L362" s="245"/>
      <c r="M362" s="246"/>
      <c r="N362" s="247"/>
      <c r="O362" s="247"/>
      <c r="P362" s="247"/>
      <c r="Q362" s="247"/>
      <c r="R362" s="247"/>
      <c r="S362" s="247"/>
      <c r="T362" s="248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9" t="s">
        <v>135</v>
      </c>
      <c r="AU362" s="249" t="s">
        <v>83</v>
      </c>
      <c r="AV362" s="14" t="s">
        <v>83</v>
      </c>
      <c r="AW362" s="14" t="s">
        <v>35</v>
      </c>
      <c r="AX362" s="14" t="s">
        <v>73</v>
      </c>
      <c r="AY362" s="249" t="s">
        <v>125</v>
      </c>
    </row>
    <row r="363" s="15" customFormat="1">
      <c r="A363" s="15"/>
      <c r="B363" s="263"/>
      <c r="C363" s="264"/>
      <c r="D363" s="230" t="s">
        <v>135</v>
      </c>
      <c r="E363" s="265" t="s">
        <v>19</v>
      </c>
      <c r="F363" s="266" t="s">
        <v>218</v>
      </c>
      <c r="G363" s="264"/>
      <c r="H363" s="267">
        <v>284.74900000000002</v>
      </c>
      <c r="I363" s="268"/>
      <c r="J363" s="264"/>
      <c r="K363" s="264"/>
      <c r="L363" s="269"/>
      <c r="M363" s="270"/>
      <c r="N363" s="271"/>
      <c r="O363" s="271"/>
      <c r="P363" s="271"/>
      <c r="Q363" s="271"/>
      <c r="R363" s="271"/>
      <c r="S363" s="271"/>
      <c r="T363" s="272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3" t="s">
        <v>135</v>
      </c>
      <c r="AU363" s="273" t="s">
        <v>83</v>
      </c>
      <c r="AV363" s="15" t="s">
        <v>133</v>
      </c>
      <c r="AW363" s="15" t="s">
        <v>35</v>
      </c>
      <c r="AX363" s="15" t="s">
        <v>81</v>
      </c>
      <c r="AY363" s="273" t="s">
        <v>125</v>
      </c>
    </row>
    <row r="364" s="2" customFormat="1" ht="16.5" customHeight="1">
      <c r="A364" s="39"/>
      <c r="B364" s="40"/>
      <c r="C364" s="250" t="s">
        <v>438</v>
      </c>
      <c r="D364" s="250" t="s">
        <v>151</v>
      </c>
      <c r="E364" s="251" t="s">
        <v>439</v>
      </c>
      <c r="F364" s="252" t="s">
        <v>440</v>
      </c>
      <c r="G364" s="253" t="s">
        <v>131</v>
      </c>
      <c r="H364" s="254">
        <v>341.69900000000001</v>
      </c>
      <c r="I364" s="255"/>
      <c r="J364" s="256">
        <f>ROUND(I364*H364,2)</f>
        <v>0</v>
      </c>
      <c r="K364" s="252" t="s">
        <v>132</v>
      </c>
      <c r="L364" s="257"/>
      <c r="M364" s="258" t="s">
        <v>19</v>
      </c>
      <c r="N364" s="259" t="s">
        <v>44</v>
      </c>
      <c r="O364" s="85"/>
      <c r="P364" s="224">
        <f>O364*H364</f>
        <v>0</v>
      </c>
      <c r="Q364" s="224">
        <v>0.0019</v>
      </c>
      <c r="R364" s="224">
        <f>Q364*H364</f>
        <v>0.64922809999999997</v>
      </c>
      <c r="S364" s="224">
        <v>0</v>
      </c>
      <c r="T364" s="225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26" t="s">
        <v>308</v>
      </c>
      <c r="AT364" s="226" t="s">
        <v>151</v>
      </c>
      <c r="AU364" s="226" t="s">
        <v>83</v>
      </c>
      <c r="AY364" s="18" t="s">
        <v>125</v>
      </c>
      <c r="BE364" s="227">
        <f>IF(N364="základní",J364,0)</f>
        <v>0</v>
      </c>
      <c r="BF364" s="227">
        <f>IF(N364="snížená",J364,0)</f>
        <v>0</v>
      </c>
      <c r="BG364" s="227">
        <f>IF(N364="zákl. přenesená",J364,0)</f>
        <v>0</v>
      </c>
      <c r="BH364" s="227">
        <f>IF(N364="sníž. přenesená",J364,0)</f>
        <v>0</v>
      </c>
      <c r="BI364" s="227">
        <f>IF(N364="nulová",J364,0)</f>
        <v>0</v>
      </c>
      <c r="BJ364" s="18" t="s">
        <v>81</v>
      </c>
      <c r="BK364" s="227">
        <f>ROUND(I364*H364,2)</f>
        <v>0</v>
      </c>
      <c r="BL364" s="18" t="s">
        <v>224</v>
      </c>
      <c r="BM364" s="226" t="s">
        <v>441</v>
      </c>
    </row>
    <row r="365" s="14" customFormat="1">
      <c r="A365" s="14"/>
      <c r="B365" s="239"/>
      <c r="C365" s="240"/>
      <c r="D365" s="230" t="s">
        <v>135</v>
      </c>
      <c r="E365" s="240"/>
      <c r="F365" s="242" t="s">
        <v>442</v>
      </c>
      <c r="G365" s="240"/>
      <c r="H365" s="243">
        <v>341.69900000000001</v>
      </c>
      <c r="I365" s="244"/>
      <c r="J365" s="240"/>
      <c r="K365" s="240"/>
      <c r="L365" s="245"/>
      <c r="M365" s="246"/>
      <c r="N365" s="247"/>
      <c r="O365" s="247"/>
      <c r="P365" s="247"/>
      <c r="Q365" s="247"/>
      <c r="R365" s="247"/>
      <c r="S365" s="247"/>
      <c r="T365" s="24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9" t="s">
        <v>135</v>
      </c>
      <c r="AU365" s="249" t="s">
        <v>83</v>
      </c>
      <c r="AV365" s="14" t="s">
        <v>83</v>
      </c>
      <c r="AW365" s="14" t="s">
        <v>4</v>
      </c>
      <c r="AX365" s="14" t="s">
        <v>81</v>
      </c>
      <c r="AY365" s="249" t="s">
        <v>125</v>
      </c>
    </row>
    <row r="366" s="2" customFormat="1" ht="21.75" customHeight="1">
      <c r="A366" s="39"/>
      <c r="B366" s="40"/>
      <c r="C366" s="215" t="s">
        <v>443</v>
      </c>
      <c r="D366" s="215" t="s">
        <v>128</v>
      </c>
      <c r="E366" s="216" t="s">
        <v>444</v>
      </c>
      <c r="F366" s="217" t="s">
        <v>445</v>
      </c>
      <c r="G366" s="218" t="s">
        <v>182</v>
      </c>
      <c r="H366" s="219">
        <v>4</v>
      </c>
      <c r="I366" s="220"/>
      <c r="J366" s="221">
        <f>ROUND(I366*H366,2)</f>
        <v>0</v>
      </c>
      <c r="K366" s="217" t="s">
        <v>132</v>
      </c>
      <c r="L366" s="45"/>
      <c r="M366" s="222" t="s">
        <v>19</v>
      </c>
      <c r="N366" s="223" t="s">
        <v>44</v>
      </c>
      <c r="O366" s="85"/>
      <c r="P366" s="224">
        <f>O366*H366</f>
        <v>0</v>
      </c>
      <c r="Q366" s="224">
        <v>6.9999999999999994E-05</v>
      </c>
      <c r="R366" s="224">
        <f>Q366*H366</f>
        <v>0.00027999999999999998</v>
      </c>
      <c r="S366" s="224">
        <v>0</v>
      </c>
      <c r="T366" s="225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26" t="s">
        <v>224</v>
      </c>
      <c r="AT366" s="226" t="s">
        <v>128</v>
      </c>
      <c r="AU366" s="226" t="s">
        <v>83</v>
      </c>
      <c r="AY366" s="18" t="s">
        <v>125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18" t="s">
        <v>81</v>
      </c>
      <c r="BK366" s="227">
        <f>ROUND(I366*H366,2)</f>
        <v>0</v>
      </c>
      <c r="BL366" s="18" t="s">
        <v>224</v>
      </c>
      <c r="BM366" s="226" t="s">
        <v>446</v>
      </c>
    </row>
    <row r="367" s="13" customFormat="1">
      <c r="A367" s="13"/>
      <c r="B367" s="228"/>
      <c r="C367" s="229"/>
      <c r="D367" s="230" t="s">
        <v>135</v>
      </c>
      <c r="E367" s="231" t="s">
        <v>19</v>
      </c>
      <c r="F367" s="232" t="s">
        <v>205</v>
      </c>
      <c r="G367" s="229"/>
      <c r="H367" s="231" t="s">
        <v>19</v>
      </c>
      <c r="I367" s="233"/>
      <c r="J367" s="229"/>
      <c r="K367" s="229"/>
      <c r="L367" s="234"/>
      <c r="M367" s="235"/>
      <c r="N367" s="236"/>
      <c r="O367" s="236"/>
      <c r="P367" s="236"/>
      <c r="Q367" s="236"/>
      <c r="R367" s="236"/>
      <c r="S367" s="236"/>
      <c r="T367" s="237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8" t="s">
        <v>135</v>
      </c>
      <c r="AU367" s="238" t="s">
        <v>83</v>
      </c>
      <c r="AV367" s="13" t="s">
        <v>81</v>
      </c>
      <c r="AW367" s="13" t="s">
        <v>35</v>
      </c>
      <c r="AX367" s="13" t="s">
        <v>73</v>
      </c>
      <c r="AY367" s="238" t="s">
        <v>125</v>
      </c>
    </row>
    <row r="368" s="14" customFormat="1">
      <c r="A368" s="14"/>
      <c r="B368" s="239"/>
      <c r="C368" s="240"/>
      <c r="D368" s="230" t="s">
        <v>135</v>
      </c>
      <c r="E368" s="241" t="s">
        <v>19</v>
      </c>
      <c r="F368" s="242" t="s">
        <v>133</v>
      </c>
      <c r="G368" s="240"/>
      <c r="H368" s="243">
        <v>4</v>
      </c>
      <c r="I368" s="244"/>
      <c r="J368" s="240"/>
      <c r="K368" s="240"/>
      <c r="L368" s="245"/>
      <c r="M368" s="246"/>
      <c r="N368" s="247"/>
      <c r="O368" s="247"/>
      <c r="P368" s="247"/>
      <c r="Q368" s="247"/>
      <c r="R368" s="247"/>
      <c r="S368" s="247"/>
      <c r="T368" s="248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9" t="s">
        <v>135</v>
      </c>
      <c r="AU368" s="249" t="s">
        <v>83</v>
      </c>
      <c r="AV368" s="14" t="s">
        <v>83</v>
      </c>
      <c r="AW368" s="14" t="s">
        <v>35</v>
      </c>
      <c r="AX368" s="14" t="s">
        <v>81</v>
      </c>
      <c r="AY368" s="249" t="s">
        <v>125</v>
      </c>
    </row>
    <row r="369" s="2" customFormat="1" ht="16.5" customHeight="1">
      <c r="A369" s="39"/>
      <c r="B369" s="40"/>
      <c r="C369" s="250" t="s">
        <v>447</v>
      </c>
      <c r="D369" s="250" t="s">
        <v>151</v>
      </c>
      <c r="E369" s="251" t="s">
        <v>448</v>
      </c>
      <c r="F369" s="252" t="s">
        <v>449</v>
      </c>
      <c r="G369" s="253" t="s">
        <v>182</v>
      </c>
      <c r="H369" s="254">
        <v>4</v>
      </c>
      <c r="I369" s="255"/>
      <c r="J369" s="256">
        <f>ROUND(I369*H369,2)</f>
        <v>0</v>
      </c>
      <c r="K369" s="252" t="s">
        <v>132</v>
      </c>
      <c r="L369" s="257"/>
      <c r="M369" s="258" t="s">
        <v>19</v>
      </c>
      <c r="N369" s="259" t="s">
        <v>44</v>
      </c>
      <c r="O369" s="85"/>
      <c r="P369" s="224">
        <f>O369*H369</f>
        <v>0</v>
      </c>
      <c r="Q369" s="224">
        <v>0.00089999999999999998</v>
      </c>
      <c r="R369" s="224">
        <f>Q369*H369</f>
        <v>0.0035999999999999999</v>
      </c>
      <c r="S369" s="224">
        <v>0</v>
      </c>
      <c r="T369" s="225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26" t="s">
        <v>308</v>
      </c>
      <c r="AT369" s="226" t="s">
        <v>151</v>
      </c>
      <c r="AU369" s="226" t="s">
        <v>83</v>
      </c>
      <c r="AY369" s="18" t="s">
        <v>125</v>
      </c>
      <c r="BE369" s="227">
        <f>IF(N369="základní",J369,0)</f>
        <v>0</v>
      </c>
      <c r="BF369" s="227">
        <f>IF(N369="snížená",J369,0)</f>
        <v>0</v>
      </c>
      <c r="BG369" s="227">
        <f>IF(N369="zákl. přenesená",J369,0)</f>
        <v>0</v>
      </c>
      <c r="BH369" s="227">
        <f>IF(N369="sníž. přenesená",J369,0)</f>
        <v>0</v>
      </c>
      <c r="BI369" s="227">
        <f>IF(N369="nulová",J369,0)</f>
        <v>0</v>
      </c>
      <c r="BJ369" s="18" t="s">
        <v>81</v>
      </c>
      <c r="BK369" s="227">
        <f>ROUND(I369*H369,2)</f>
        <v>0</v>
      </c>
      <c r="BL369" s="18" t="s">
        <v>224</v>
      </c>
      <c r="BM369" s="226" t="s">
        <v>450</v>
      </c>
    </row>
    <row r="370" s="2" customFormat="1" ht="16.5" customHeight="1">
      <c r="A370" s="39"/>
      <c r="B370" s="40"/>
      <c r="C370" s="250" t="s">
        <v>451</v>
      </c>
      <c r="D370" s="250" t="s">
        <v>151</v>
      </c>
      <c r="E370" s="251" t="s">
        <v>452</v>
      </c>
      <c r="F370" s="252" t="s">
        <v>453</v>
      </c>
      <c r="G370" s="253" t="s">
        <v>182</v>
      </c>
      <c r="H370" s="254">
        <v>4</v>
      </c>
      <c r="I370" s="255"/>
      <c r="J370" s="256">
        <f>ROUND(I370*H370,2)</f>
        <v>0</v>
      </c>
      <c r="K370" s="252" t="s">
        <v>132</v>
      </c>
      <c r="L370" s="257"/>
      <c r="M370" s="258" t="s">
        <v>19</v>
      </c>
      <c r="N370" s="259" t="s">
        <v>44</v>
      </c>
      <c r="O370" s="85"/>
      <c r="P370" s="224">
        <f>O370*H370</f>
        <v>0</v>
      </c>
      <c r="Q370" s="224">
        <v>0.00055999999999999995</v>
      </c>
      <c r="R370" s="224">
        <f>Q370*H370</f>
        <v>0.0022399999999999998</v>
      </c>
      <c r="S370" s="224">
        <v>0</v>
      </c>
      <c r="T370" s="225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26" t="s">
        <v>308</v>
      </c>
      <c r="AT370" s="226" t="s">
        <v>151</v>
      </c>
      <c r="AU370" s="226" t="s">
        <v>83</v>
      </c>
      <c r="AY370" s="18" t="s">
        <v>125</v>
      </c>
      <c r="BE370" s="227">
        <f>IF(N370="základní",J370,0)</f>
        <v>0</v>
      </c>
      <c r="BF370" s="227">
        <f>IF(N370="snížená",J370,0)</f>
        <v>0</v>
      </c>
      <c r="BG370" s="227">
        <f>IF(N370="zákl. přenesená",J370,0)</f>
        <v>0</v>
      </c>
      <c r="BH370" s="227">
        <f>IF(N370="sníž. přenesená",J370,0)</f>
        <v>0</v>
      </c>
      <c r="BI370" s="227">
        <f>IF(N370="nulová",J370,0)</f>
        <v>0</v>
      </c>
      <c r="BJ370" s="18" t="s">
        <v>81</v>
      </c>
      <c r="BK370" s="227">
        <f>ROUND(I370*H370,2)</f>
        <v>0</v>
      </c>
      <c r="BL370" s="18" t="s">
        <v>224</v>
      </c>
      <c r="BM370" s="226" t="s">
        <v>454</v>
      </c>
    </row>
    <row r="371" s="2" customFormat="1" ht="16.5" customHeight="1">
      <c r="A371" s="39"/>
      <c r="B371" s="40"/>
      <c r="C371" s="250" t="s">
        <v>455</v>
      </c>
      <c r="D371" s="250" t="s">
        <v>151</v>
      </c>
      <c r="E371" s="251" t="s">
        <v>456</v>
      </c>
      <c r="F371" s="252" t="s">
        <v>457</v>
      </c>
      <c r="G371" s="253" t="s">
        <v>182</v>
      </c>
      <c r="H371" s="254">
        <v>4</v>
      </c>
      <c r="I371" s="255"/>
      <c r="J371" s="256">
        <f>ROUND(I371*H371,2)</f>
        <v>0</v>
      </c>
      <c r="K371" s="252" t="s">
        <v>132</v>
      </c>
      <c r="L371" s="257"/>
      <c r="M371" s="258" t="s">
        <v>19</v>
      </c>
      <c r="N371" s="259" t="s">
        <v>44</v>
      </c>
      <c r="O371" s="85"/>
      <c r="P371" s="224">
        <f>O371*H371</f>
        <v>0</v>
      </c>
      <c r="Q371" s="224">
        <v>0.0025000000000000001</v>
      </c>
      <c r="R371" s="224">
        <f>Q371*H371</f>
        <v>0.01</v>
      </c>
      <c r="S371" s="224">
        <v>0</v>
      </c>
      <c r="T371" s="225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26" t="s">
        <v>308</v>
      </c>
      <c r="AT371" s="226" t="s">
        <v>151</v>
      </c>
      <c r="AU371" s="226" t="s">
        <v>83</v>
      </c>
      <c r="AY371" s="18" t="s">
        <v>125</v>
      </c>
      <c r="BE371" s="227">
        <f>IF(N371="základní",J371,0)</f>
        <v>0</v>
      </c>
      <c r="BF371" s="227">
        <f>IF(N371="snížená",J371,0)</f>
        <v>0</v>
      </c>
      <c r="BG371" s="227">
        <f>IF(N371="zákl. přenesená",J371,0)</f>
        <v>0</v>
      </c>
      <c r="BH371" s="227">
        <f>IF(N371="sníž. přenesená",J371,0)</f>
        <v>0</v>
      </c>
      <c r="BI371" s="227">
        <f>IF(N371="nulová",J371,0)</f>
        <v>0</v>
      </c>
      <c r="BJ371" s="18" t="s">
        <v>81</v>
      </c>
      <c r="BK371" s="227">
        <f>ROUND(I371*H371,2)</f>
        <v>0</v>
      </c>
      <c r="BL371" s="18" t="s">
        <v>224</v>
      </c>
      <c r="BM371" s="226" t="s">
        <v>458</v>
      </c>
    </row>
    <row r="372" s="2" customFormat="1" ht="16.5" customHeight="1">
      <c r="A372" s="39"/>
      <c r="B372" s="40"/>
      <c r="C372" s="250" t="s">
        <v>459</v>
      </c>
      <c r="D372" s="250" t="s">
        <v>151</v>
      </c>
      <c r="E372" s="251" t="s">
        <v>460</v>
      </c>
      <c r="F372" s="252" t="s">
        <v>461</v>
      </c>
      <c r="G372" s="253" t="s">
        <v>182</v>
      </c>
      <c r="H372" s="254">
        <v>4</v>
      </c>
      <c r="I372" s="255"/>
      <c r="J372" s="256">
        <f>ROUND(I372*H372,2)</f>
        <v>0</v>
      </c>
      <c r="K372" s="252" t="s">
        <v>132</v>
      </c>
      <c r="L372" s="257"/>
      <c r="M372" s="258" t="s">
        <v>19</v>
      </c>
      <c r="N372" s="259" t="s">
        <v>44</v>
      </c>
      <c r="O372" s="85"/>
      <c r="P372" s="224">
        <f>O372*H372</f>
        <v>0</v>
      </c>
      <c r="Q372" s="224">
        <v>0.0030000000000000001</v>
      </c>
      <c r="R372" s="224">
        <f>Q372*H372</f>
        <v>0.012</v>
      </c>
      <c r="S372" s="224">
        <v>0</v>
      </c>
      <c r="T372" s="225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26" t="s">
        <v>308</v>
      </c>
      <c r="AT372" s="226" t="s">
        <v>151</v>
      </c>
      <c r="AU372" s="226" t="s">
        <v>83</v>
      </c>
      <c r="AY372" s="18" t="s">
        <v>125</v>
      </c>
      <c r="BE372" s="227">
        <f>IF(N372="základní",J372,0)</f>
        <v>0</v>
      </c>
      <c r="BF372" s="227">
        <f>IF(N372="snížená",J372,0)</f>
        <v>0</v>
      </c>
      <c r="BG372" s="227">
        <f>IF(N372="zákl. přenesená",J372,0)</f>
        <v>0</v>
      </c>
      <c r="BH372" s="227">
        <f>IF(N372="sníž. přenesená",J372,0)</f>
        <v>0</v>
      </c>
      <c r="BI372" s="227">
        <f>IF(N372="nulová",J372,0)</f>
        <v>0</v>
      </c>
      <c r="BJ372" s="18" t="s">
        <v>81</v>
      </c>
      <c r="BK372" s="227">
        <f>ROUND(I372*H372,2)</f>
        <v>0</v>
      </c>
      <c r="BL372" s="18" t="s">
        <v>224</v>
      </c>
      <c r="BM372" s="226" t="s">
        <v>462</v>
      </c>
    </row>
    <row r="373" s="2" customFormat="1" ht="21.75" customHeight="1">
      <c r="A373" s="39"/>
      <c r="B373" s="40"/>
      <c r="C373" s="215" t="s">
        <v>463</v>
      </c>
      <c r="D373" s="215" t="s">
        <v>128</v>
      </c>
      <c r="E373" s="216" t="s">
        <v>464</v>
      </c>
      <c r="F373" s="217" t="s">
        <v>465</v>
      </c>
      <c r="G373" s="218" t="s">
        <v>466</v>
      </c>
      <c r="H373" s="274"/>
      <c r="I373" s="220"/>
      <c r="J373" s="221">
        <f>ROUND(I373*H373,2)</f>
        <v>0</v>
      </c>
      <c r="K373" s="217" t="s">
        <v>132</v>
      </c>
      <c r="L373" s="45"/>
      <c r="M373" s="222" t="s">
        <v>19</v>
      </c>
      <c r="N373" s="223" t="s">
        <v>44</v>
      </c>
      <c r="O373" s="85"/>
      <c r="P373" s="224">
        <f>O373*H373</f>
        <v>0</v>
      </c>
      <c r="Q373" s="224">
        <v>0</v>
      </c>
      <c r="R373" s="224">
        <f>Q373*H373</f>
        <v>0</v>
      </c>
      <c r="S373" s="224">
        <v>0</v>
      </c>
      <c r="T373" s="225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26" t="s">
        <v>224</v>
      </c>
      <c r="AT373" s="226" t="s">
        <v>128</v>
      </c>
      <c r="AU373" s="226" t="s">
        <v>83</v>
      </c>
      <c r="AY373" s="18" t="s">
        <v>125</v>
      </c>
      <c r="BE373" s="227">
        <f>IF(N373="základní",J373,0)</f>
        <v>0</v>
      </c>
      <c r="BF373" s="227">
        <f>IF(N373="snížená",J373,0)</f>
        <v>0</v>
      </c>
      <c r="BG373" s="227">
        <f>IF(N373="zákl. přenesená",J373,0)</f>
        <v>0</v>
      </c>
      <c r="BH373" s="227">
        <f>IF(N373="sníž. přenesená",J373,0)</f>
        <v>0</v>
      </c>
      <c r="BI373" s="227">
        <f>IF(N373="nulová",J373,0)</f>
        <v>0</v>
      </c>
      <c r="BJ373" s="18" t="s">
        <v>81</v>
      </c>
      <c r="BK373" s="227">
        <f>ROUND(I373*H373,2)</f>
        <v>0</v>
      </c>
      <c r="BL373" s="18" t="s">
        <v>224</v>
      </c>
      <c r="BM373" s="226" t="s">
        <v>467</v>
      </c>
    </row>
    <row r="374" s="12" customFormat="1" ht="22.8" customHeight="1">
      <c r="A374" s="12"/>
      <c r="B374" s="199"/>
      <c r="C374" s="200"/>
      <c r="D374" s="201" t="s">
        <v>72</v>
      </c>
      <c r="E374" s="213" t="s">
        <v>468</v>
      </c>
      <c r="F374" s="213" t="s">
        <v>469</v>
      </c>
      <c r="G374" s="200"/>
      <c r="H374" s="200"/>
      <c r="I374" s="203"/>
      <c r="J374" s="214">
        <f>BK374</f>
        <v>0</v>
      </c>
      <c r="K374" s="200"/>
      <c r="L374" s="205"/>
      <c r="M374" s="206"/>
      <c r="N374" s="207"/>
      <c r="O374" s="207"/>
      <c r="P374" s="208">
        <f>SUM(P375:P452)</f>
        <v>0</v>
      </c>
      <c r="Q374" s="207"/>
      <c r="R374" s="208">
        <f>SUM(R375:R452)</f>
        <v>8.1126401199999982</v>
      </c>
      <c r="S374" s="207"/>
      <c r="T374" s="209">
        <f>SUM(T375:T452)</f>
        <v>25.543990999999998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0" t="s">
        <v>83</v>
      </c>
      <c r="AT374" s="211" t="s">
        <v>72</v>
      </c>
      <c r="AU374" s="211" t="s">
        <v>81</v>
      </c>
      <c r="AY374" s="210" t="s">
        <v>125</v>
      </c>
      <c r="BK374" s="212">
        <f>SUM(BK375:BK452)</f>
        <v>0</v>
      </c>
    </row>
    <row r="375" s="2" customFormat="1" ht="16.5" customHeight="1">
      <c r="A375" s="39"/>
      <c r="B375" s="40"/>
      <c r="C375" s="215" t="s">
        <v>470</v>
      </c>
      <c r="D375" s="215" t="s">
        <v>128</v>
      </c>
      <c r="E375" s="216" t="s">
        <v>471</v>
      </c>
      <c r="F375" s="217" t="s">
        <v>472</v>
      </c>
      <c r="G375" s="218" t="s">
        <v>131</v>
      </c>
      <c r="H375" s="219">
        <v>787.17999999999995</v>
      </c>
      <c r="I375" s="220"/>
      <c r="J375" s="221">
        <f>ROUND(I375*H375,2)</f>
        <v>0</v>
      </c>
      <c r="K375" s="217" t="s">
        <v>132</v>
      </c>
      <c r="L375" s="45"/>
      <c r="M375" s="222" t="s">
        <v>19</v>
      </c>
      <c r="N375" s="223" t="s">
        <v>44</v>
      </c>
      <c r="O375" s="85"/>
      <c r="P375" s="224">
        <f>O375*H375</f>
        <v>0</v>
      </c>
      <c r="Q375" s="224">
        <v>0</v>
      </c>
      <c r="R375" s="224">
        <f>Q375*H375</f>
        <v>0</v>
      </c>
      <c r="S375" s="224">
        <v>0.0084499999999999992</v>
      </c>
      <c r="T375" s="225">
        <f>S375*H375</f>
        <v>6.6516709999999986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26" t="s">
        <v>224</v>
      </c>
      <c r="AT375" s="226" t="s">
        <v>128</v>
      </c>
      <c r="AU375" s="226" t="s">
        <v>83</v>
      </c>
      <c r="AY375" s="18" t="s">
        <v>125</v>
      </c>
      <c r="BE375" s="227">
        <f>IF(N375="základní",J375,0)</f>
        <v>0</v>
      </c>
      <c r="BF375" s="227">
        <f>IF(N375="snížená",J375,0)</f>
        <v>0</v>
      </c>
      <c r="BG375" s="227">
        <f>IF(N375="zákl. přenesená",J375,0)</f>
        <v>0</v>
      </c>
      <c r="BH375" s="227">
        <f>IF(N375="sníž. přenesená",J375,0)</f>
        <v>0</v>
      </c>
      <c r="BI375" s="227">
        <f>IF(N375="nulová",J375,0)</f>
        <v>0</v>
      </c>
      <c r="BJ375" s="18" t="s">
        <v>81</v>
      </c>
      <c r="BK375" s="227">
        <f>ROUND(I375*H375,2)</f>
        <v>0</v>
      </c>
      <c r="BL375" s="18" t="s">
        <v>224</v>
      </c>
      <c r="BM375" s="226" t="s">
        <v>473</v>
      </c>
    </row>
    <row r="376" s="13" customFormat="1">
      <c r="A376" s="13"/>
      <c r="B376" s="228"/>
      <c r="C376" s="229"/>
      <c r="D376" s="230" t="s">
        <v>135</v>
      </c>
      <c r="E376" s="231" t="s">
        <v>19</v>
      </c>
      <c r="F376" s="232" t="s">
        <v>287</v>
      </c>
      <c r="G376" s="229"/>
      <c r="H376" s="231" t="s">
        <v>19</v>
      </c>
      <c r="I376" s="233"/>
      <c r="J376" s="229"/>
      <c r="K376" s="229"/>
      <c r="L376" s="234"/>
      <c r="M376" s="235"/>
      <c r="N376" s="236"/>
      <c r="O376" s="236"/>
      <c r="P376" s="236"/>
      <c r="Q376" s="236"/>
      <c r="R376" s="236"/>
      <c r="S376" s="236"/>
      <c r="T376" s="237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8" t="s">
        <v>135</v>
      </c>
      <c r="AU376" s="238" t="s">
        <v>83</v>
      </c>
      <c r="AV376" s="13" t="s">
        <v>81</v>
      </c>
      <c r="AW376" s="13" t="s">
        <v>35</v>
      </c>
      <c r="AX376" s="13" t="s">
        <v>73</v>
      </c>
      <c r="AY376" s="238" t="s">
        <v>125</v>
      </c>
    </row>
    <row r="377" s="14" customFormat="1">
      <c r="A377" s="14"/>
      <c r="B377" s="239"/>
      <c r="C377" s="240"/>
      <c r="D377" s="230" t="s">
        <v>135</v>
      </c>
      <c r="E377" s="241" t="s">
        <v>19</v>
      </c>
      <c r="F377" s="242" t="s">
        <v>288</v>
      </c>
      <c r="G377" s="240"/>
      <c r="H377" s="243">
        <v>792.72000000000003</v>
      </c>
      <c r="I377" s="244"/>
      <c r="J377" s="240"/>
      <c r="K377" s="240"/>
      <c r="L377" s="245"/>
      <c r="M377" s="246"/>
      <c r="N377" s="247"/>
      <c r="O377" s="247"/>
      <c r="P377" s="247"/>
      <c r="Q377" s="247"/>
      <c r="R377" s="247"/>
      <c r="S377" s="247"/>
      <c r="T377" s="24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9" t="s">
        <v>135</v>
      </c>
      <c r="AU377" s="249" t="s">
        <v>83</v>
      </c>
      <c r="AV377" s="14" t="s">
        <v>83</v>
      </c>
      <c r="AW377" s="14" t="s">
        <v>35</v>
      </c>
      <c r="AX377" s="14" t="s">
        <v>73</v>
      </c>
      <c r="AY377" s="249" t="s">
        <v>125</v>
      </c>
    </row>
    <row r="378" s="13" customFormat="1">
      <c r="A378" s="13"/>
      <c r="B378" s="228"/>
      <c r="C378" s="229"/>
      <c r="D378" s="230" t="s">
        <v>135</v>
      </c>
      <c r="E378" s="231" t="s">
        <v>19</v>
      </c>
      <c r="F378" s="232" t="s">
        <v>474</v>
      </c>
      <c r="G378" s="229"/>
      <c r="H378" s="231" t="s">
        <v>19</v>
      </c>
      <c r="I378" s="233"/>
      <c r="J378" s="229"/>
      <c r="K378" s="229"/>
      <c r="L378" s="234"/>
      <c r="M378" s="235"/>
      <c r="N378" s="236"/>
      <c r="O378" s="236"/>
      <c r="P378" s="236"/>
      <c r="Q378" s="236"/>
      <c r="R378" s="236"/>
      <c r="S378" s="236"/>
      <c r="T378" s="237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8" t="s">
        <v>135</v>
      </c>
      <c r="AU378" s="238" t="s">
        <v>83</v>
      </c>
      <c r="AV378" s="13" t="s">
        <v>81</v>
      </c>
      <c r="AW378" s="13" t="s">
        <v>35</v>
      </c>
      <c r="AX378" s="13" t="s">
        <v>73</v>
      </c>
      <c r="AY378" s="238" t="s">
        <v>125</v>
      </c>
    </row>
    <row r="379" s="14" customFormat="1">
      <c r="A379" s="14"/>
      <c r="B379" s="239"/>
      <c r="C379" s="240"/>
      <c r="D379" s="230" t="s">
        <v>135</v>
      </c>
      <c r="E379" s="241" t="s">
        <v>19</v>
      </c>
      <c r="F379" s="242" t="s">
        <v>475</v>
      </c>
      <c r="G379" s="240"/>
      <c r="H379" s="243">
        <v>-1.2</v>
      </c>
      <c r="I379" s="244"/>
      <c r="J379" s="240"/>
      <c r="K379" s="240"/>
      <c r="L379" s="245"/>
      <c r="M379" s="246"/>
      <c r="N379" s="247"/>
      <c r="O379" s="247"/>
      <c r="P379" s="247"/>
      <c r="Q379" s="247"/>
      <c r="R379" s="247"/>
      <c r="S379" s="247"/>
      <c r="T379" s="248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9" t="s">
        <v>135</v>
      </c>
      <c r="AU379" s="249" t="s">
        <v>83</v>
      </c>
      <c r="AV379" s="14" t="s">
        <v>83</v>
      </c>
      <c r="AW379" s="14" t="s">
        <v>35</v>
      </c>
      <c r="AX379" s="14" t="s">
        <v>73</v>
      </c>
      <c r="AY379" s="249" t="s">
        <v>125</v>
      </c>
    </row>
    <row r="380" s="13" customFormat="1">
      <c r="A380" s="13"/>
      <c r="B380" s="228"/>
      <c r="C380" s="229"/>
      <c r="D380" s="230" t="s">
        <v>135</v>
      </c>
      <c r="E380" s="231" t="s">
        <v>19</v>
      </c>
      <c r="F380" s="232" t="s">
        <v>136</v>
      </c>
      <c r="G380" s="229"/>
      <c r="H380" s="231" t="s">
        <v>19</v>
      </c>
      <c r="I380" s="233"/>
      <c r="J380" s="229"/>
      <c r="K380" s="229"/>
      <c r="L380" s="234"/>
      <c r="M380" s="235"/>
      <c r="N380" s="236"/>
      <c r="O380" s="236"/>
      <c r="P380" s="236"/>
      <c r="Q380" s="236"/>
      <c r="R380" s="236"/>
      <c r="S380" s="236"/>
      <c r="T380" s="237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8" t="s">
        <v>135</v>
      </c>
      <c r="AU380" s="238" t="s">
        <v>83</v>
      </c>
      <c r="AV380" s="13" t="s">
        <v>81</v>
      </c>
      <c r="AW380" s="13" t="s">
        <v>35</v>
      </c>
      <c r="AX380" s="13" t="s">
        <v>73</v>
      </c>
      <c r="AY380" s="238" t="s">
        <v>125</v>
      </c>
    </row>
    <row r="381" s="14" customFormat="1">
      <c r="A381" s="14"/>
      <c r="B381" s="239"/>
      <c r="C381" s="240"/>
      <c r="D381" s="230" t="s">
        <v>135</v>
      </c>
      <c r="E381" s="241" t="s">
        <v>19</v>
      </c>
      <c r="F381" s="242" t="s">
        <v>476</v>
      </c>
      <c r="G381" s="240"/>
      <c r="H381" s="243">
        <v>-4.3399999999999999</v>
      </c>
      <c r="I381" s="244"/>
      <c r="J381" s="240"/>
      <c r="K381" s="240"/>
      <c r="L381" s="245"/>
      <c r="M381" s="246"/>
      <c r="N381" s="247"/>
      <c r="O381" s="247"/>
      <c r="P381" s="247"/>
      <c r="Q381" s="247"/>
      <c r="R381" s="247"/>
      <c r="S381" s="247"/>
      <c r="T381" s="248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9" t="s">
        <v>135</v>
      </c>
      <c r="AU381" s="249" t="s">
        <v>83</v>
      </c>
      <c r="AV381" s="14" t="s">
        <v>83</v>
      </c>
      <c r="AW381" s="14" t="s">
        <v>35</v>
      </c>
      <c r="AX381" s="14" t="s">
        <v>73</v>
      </c>
      <c r="AY381" s="249" t="s">
        <v>125</v>
      </c>
    </row>
    <row r="382" s="15" customFormat="1">
      <c r="A382" s="15"/>
      <c r="B382" s="263"/>
      <c r="C382" s="264"/>
      <c r="D382" s="230" t="s">
        <v>135</v>
      </c>
      <c r="E382" s="265" t="s">
        <v>19</v>
      </c>
      <c r="F382" s="266" t="s">
        <v>218</v>
      </c>
      <c r="G382" s="264"/>
      <c r="H382" s="267">
        <v>787.17999999999995</v>
      </c>
      <c r="I382" s="268"/>
      <c r="J382" s="264"/>
      <c r="K382" s="264"/>
      <c r="L382" s="269"/>
      <c r="M382" s="270"/>
      <c r="N382" s="271"/>
      <c r="O382" s="271"/>
      <c r="P382" s="271"/>
      <c r="Q382" s="271"/>
      <c r="R382" s="271"/>
      <c r="S382" s="271"/>
      <c r="T382" s="272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3" t="s">
        <v>135</v>
      </c>
      <c r="AU382" s="273" t="s">
        <v>83</v>
      </c>
      <c r="AV382" s="15" t="s">
        <v>133</v>
      </c>
      <c r="AW382" s="15" t="s">
        <v>35</v>
      </c>
      <c r="AX382" s="15" t="s">
        <v>81</v>
      </c>
      <c r="AY382" s="273" t="s">
        <v>125</v>
      </c>
    </row>
    <row r="383" s="2" customFormat="1" ht="21.75" customHeight="1">
      <c r="A383" s="39"/>
      <c r="B383" s="40"/>
      <c r="C383" s="215" t="s">
        <v>477</v>
      </c>
      <c r="D383" s="215" t="s">
        <v>128</v>
      </c>
      <c r="E383" s="216" t="s">
        <v>478</v>
      </c>
      <c r="F383" s="217" t="s">
        <v>479</v>
      </c>
      <c r="G383" s="218" t="s">
        <v>131</v>
      </c>
      <c r="H383" s="219">
        <v>174.67699999999999</v>
      </c>
      <c r="I383" s="220"/>
      <c r="J383" s="221">
        <f>ROUND(I383*H383,2)</f>
        <v>0</v>
      </c>
      <c r="K383" s="217" t="s">
        <v>132</v>
      </c>
      <c r="L383" s="45"/>
      <c r="M383" s="222" t="s">
        <v>19</v>
      </c>
      <c r="N383" s="223" t="s">
        <v>44</v>
      </c>
      <c r="O383" s="85"/>
      <c r="P383" s="224">
        <f>O383*H383</f>
        <v>0</v>
      </c>
      <c r="Q383" s="224">
        <v>0.0060600000000000003</v>
      </c>
      <c r="R383" s="224">
        <f>Q383*H383</f>
        <v>1.0585426200000001</v>
      </c>
      <c r="S383" s="224">
        <v>0</v>
      </c>
      <c r="T383" s="225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26" t="s">
        <v>224</v>
      </c>
      <c r="AT383" s="226" t="s">
        <v>128</v>
      </c>
      <c r="AU383" s="226" t="s">
        <v>83</v>
      </c>
      <c r="AY383" s="18" t="s">
        <v>125</v>
      </c>
      <c r="BE383" s="227">
        <f>IF(N383="základní",J383,0)</f>
        <v>0</v>
      </c>
      <c r="BF383" s="227">
        <f>IF(N383="snížená",J383,0)</f>
        <v>0</v>
      </c>
      <c r="BG383" s="227">
        <f>IF(N383="zákl. přenesená",J383,0)</f>
        <v>0</v>
      </c>
      <c r="BH383" s="227">
        <f>IF(N383="sníž. přenesená",J383,0)</f>
        <v>0</v>
      </c>
      <c r="BI383" s="227">
        <f>IF(N383="nulová",J383,0)</f>
        <v>0</v>
      </c>
      <c r="BJ383" s="18" t="s">
        <v>81</v>
      </c>
      <c r="BK383" s="227">
        <f>ROUND(I383*H383,2)</f>
        <v>0</v>
      </c>
      <c r="BL383" s="18" t="s">
        <v>224</v>
      </c>
      <c r="BM383" s="226" t="s">
        <v>480</v>
      </c>
    </row>
    <row r="384" s="13" customFormat="1">
      <c r="A384" s="13"/>
      <c r="B384" s="228"/>
      <c r="C384" s="229"/>
      <c r="D384" s="230" t="s">
        <v>135</v>
      </c>
      <c r="E384" s="231" t="s">
        <v>19</v>
      </c>
      <c r="F384" s="232" t="s">
        <v>144</v>
      </c>
      <c r="G384" s="229"/>
      <c r="H384" s="231" t="s">
        <v>19</v>
      </c>
      <c r="I384" s="233"/>
      <c r="J384" s="229"/>
      <c r="K384" s="229"/>
      <c r="L384" s="234"/>
      <c r="M384" s="235"/>
      <c r="N384" s="236"/>
      <c r="O384" s="236"/>
      <c r="P384" s="236"/>
      <c r="Q384" s="236"/>
      <c r="R384" s="236"/>
      <c r="S384" s="236"/>
      <c r="T384" s="23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8" t="s">
        <v>135</v>
      </c>
      <c r="AU384" s="238" t="s">
        <v>83</v>
      </c>
      <c r="AV384" s="13" t="s">
        <v>81</v>
      </c>
      <c r="AW384" s="13" t="s">
        <v>35</v>
      </c>
      <c r="AX384" s="13" t="s">
        <v>73</v>
      </c>
      <c r="AY384" s="238" t="s">
        <v>125</v>
      </c>
    </row>
    <row r="385" s="14" customFormat="1">
      <c r="A385" s="14"/>
      <c r="B385" s="239"/>
      <c r="C385" s="240"/>
      <c r="D385" s="230" t="s">
        <v>135</v>
      </c>
      <c r="E385" s="241" t="s">
        <v>19</v>
      </c>
      <c r="F385" s="242" t="s">
        <v>481</v>
      </c>
      <c r="G385" s="240"/>
      <c r="H385" s="243">
        <v>135.375</v>
      </c>
      <c r="I385" s="244"/>
      <c r="J385" s="240"/>
      <c r="K385" s="240"/>
      <c r="L385" s="245"/>
      <c r="M385" s="246"/>
      <c r="N385" s="247"/>
      <c r="O385" s="247"/>
      <c r="P385" s="247"/>
      <c r="Q385" s="247"/>
      <c r="R385" s="247"/>
      <c r="S385" s="247"/>
      <c r="T385" s="24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9" t="s">
        <v>135</v>
      </c>
      <c r="AU385" s="249" t="s">
        <v>83</v>
      </c>
      <c r="AV385" s="14" t="s">
        <v>83</v>
      </c>
      <c r="AW385" s="14" t="s">
        <v>35</v>
      </c>
      <c r="AX385" s="14" t="s">
        <v>73</v>
      </c>
      <c r="AY385" s="249" t="s">
        <v>125</v>
      </c>
    </row>
    <row r="386" s="13" customFormat="1">
      <c r="A386" s="13"/>
      <c r="B386" s="228"/>
      <c r="C386" s="229"/>
      <c r="D386" s="230" t="s">
        <v>135</v>
      </c>
      <c r="E386" s="231" t="s">
        <v>19</v>
      </c>
      <c r="F386" s="232" t="s">
        <v>324</v>
      </c>
      <c r="G386" s="229"/>
      <c r="H386" s="231" t="s">
        <v>19</v>
      </c>
      <c r="I386" s="233"/>
      <c r="J386" s="229"/>
      <c r="K386" s="229"/>
      <c r="L386" s="234"/>
      <c r="M386" s="235"/>
      <c r="N386" s="236"/>
      <c r="O386" s="236"/>
      <c r="P386" s="236"/>
      <c r="Q386" s="236"/>
      <c r="R386" s="236"/>
      <c r="S386" s="236"/>
      <c r="T386" s="237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8" t="s">
        <v>135</v>
      </c>
      <c r="AU386" s="238" t="s">
        <v>83</v>
      </c>
      <c r="AV386" s="13" t="s">
        <v>81</v>
      </c>
      <c r="AW386" s="13" t="s">
        <v>35</v>
      </c>
      <c r="AX386" s="13" t="s">
        <v>73</v>
      </c>
      <c r="AY386" s="238" t="s">
        <v>125</v>
      </c>
    </row>
    <row r="387" s="14" customFormat="1">
      <c r="A387" s="14"/>
      <c r="B387" s="239"/>
      <c r="C387" s="240"/>
      <c r="D387" s="230" t="s">
        <v>135</v>
      </c>
      <c r="E387" s="241" t="s">
        <v>19</v>
      </c>
      <c r="F387" s="242" t="s">
        <v>482</v>
      </c>
      <c r="G387" s="240"/>
      <c r="H387" s="243">
        <v>34.719999999999999</v>
      </c>
      <c r="I387" s="244"/>
      <c r="J387" s="240"/>
      <c r="K387" s="240"/>
      <c r="L387" s="245"/>
      <c r="M387" s="246"/>
      <c r="N387" s="247"/>
      <c r="O387" s="247"/>
      <c r="P387" s="247"/>
      <c r="Q387" s="247"/>
      <c r="R387" s="247"/>
      <c r="S387" s="247"/>
      <c r="T387" s="248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9" t="s">
        <v>135</v>
      </c>
      <c r="AU387" s="249" t="s">
        <v>83</v>
      </c>
      <c r="AV387" s="14" t="s">
        <v>83</v>
      </c>
      <c r="AW387" s="14" t="s">
        <v>35</v>
      </c>
      <c r="AX387" s="14" t="s">
        <v>73</v>
      </c>
      <c r="AY387" s="249" t="s">
        <v>125</v>
      </c>
    </row>
    <row r="388" s="13" customFormat="1">
      <c r="A388" s="13"/>
      <c r="B388" s="228"/>
      <c r="C388" s="229"/>
      <c r="D388" s="230" t="s">
        <v>135</v>
      </c>
      <c r="E388" s="231" t="s">
        <v>19</v>
      </c>
      <c r="F388" s="232" t="s">
        <v>164</v>
      </c>
      <c r="G388" s="229"/>
      <c r="H388" s="231" t="s">
        <v>19</v>
      </c>
      <c r="I388" s="233"/>
      <c r="J388" s="229"/>
      <c r="K388" s="229"/>
      <c r="L388" s="234"/>
      <c r="M388" s="235"/>
      <c r="N388" s="236"/>
      <c r="O388" s="236"/>
      <c r="P388" s="236"/>
      <c r="Q388" s="236"/>
      <c r="R388" s="236"/>
      <c r="S388" s="236"/>
      <c r="T388" s="237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38" t="s">
        <v>135</v>
      </c>
      <c r="AU388" s="238" t="s">
        <v>83</v>
      </c>
      <c r="AV388" s="13" t="s">
        <v>81</v>
      </c>
      <c r="AW388" s="13" t="s">
        <v>35</v>
      </c>
      <c r="AX388" s="13" t="s">
        <v>73</v>
      </c>
      <c r="AY388" s="238" t="s">
        <v>125</v>
      </c>
    </row>
    <row r="389" s="14" customFormat="1">
      <c r="A389" s="14"/>
      <c r="B389" s="239"/>
      <c r="C389" s="240"/>
      <c r="D389" s="230" t="s">
        <v>135</v>
      </c>
      <c r="E389" s="241" t="s">
        <v>19</v>
      </c>
      <c r="F389" s="242" t="s">
        <v>483</v>
      </c>
      <c r="G389" s="240"/>
      <c r="H389" s="243">
        <v>1.05</v>
      </c>
      <c r="I389" s="244"/>
      <c r="J389" s="240"/>
      <c r="K389" s="240"/>
      <c r="L389" s="245"/>
      <c r="M389" s="246"/>
      <c r="N389" s="247"/>
      <c r="O389" s="247"/>
      <c r="P389" s="247"/>
      <c r="Q389" s="247"/>
      <c r="R389" s="247"/>
      <c r="S389" s="247"/>
      <c r="T389" s="248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9" t="s">
        <v>135</v>
      </c>
      <c r="AU389" s="249" t="s">
        <v>83</v>
      </c>
      <c r="AV389" s="14" t="s">
        <v>83</v>
      </c>
      <c r="AW389" s="14" t="s">
        <v>35</v>
      </c>
      <c r="AX389" s="14" t="s">
        <v>73</v>
      </c>
      <c r="AY389" s="249" t="s">
        <v>125</v>
      </c>
    </row>
    <row r="390" s="13" customFormat="1">
      <c r="A390" s="13"/>
      <c r="B390" s="228"/>
      <c r="C390" s="229"/>
      <c r="D390" s="230" t="s">
        <v>135</v>
      </c>
      <c r="E390" s="231" t="s">
        <v>19</v>
      </c>
      <c r="F390" s="232" t="s">
        <v>331</v>
      </c>
      <c r="G390" s="229"/>
      <c r="H390" s="231" t="s">
        <v>19</v>
      </c>
      <c r="I390" s="233"/>
      <c r="J390" s="229"/>
      <c r="K390" s="229"/>
      <c r="L390" s="234"/>
      <c r="M390" s="235"/>
      <c r="N390" s="236"/>
      <c r="O390" s="236"/>
      <c r="P390" s="236"/>
      <c r="Q390" s="236"/>
      <c r="R390" s="236"/>
      <c r="S390" s="236"/>
      <c r="T390" s="237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8" t="s">
        <v>135</v>
      </c>
      <c r="AU390" s="238" t="s">
        <v>83</v>
      </c>
      <c r="AV390" s="13" t="s">
        <v>81</v>
      </c>
      <c r="AW390" s="13" t="s">
        <v>35</v>
      </c>
      <c r="AX390" s="13" t="s">
        <v>73</v>
      </c>
      <c r="AY390" s="238" t="s">
        <v>125</v>
      </c>
    </row>
    <row r="391" s="14" customFormat="1">
      <c r="A391" s="14"/>
      <c r="B391" s="239"/>
      <c r="C391" s="240"/>
      <c r="D391" s="230" t="s">
        <v>135</v>
      </c>
      <c r="E391" s="241" t="s">
        <v>19</v>
      </c>
      <c r="F391" s="242" t="s">
        <v>435</v>
      </c>
      <c r="G391" s="240"/>
      <c r="H391" s="243">
        <v>1.2</v>
      </c>
      <c r="I391" s="244"/>
      <c r="J391" s="240"/>
      <c r="K391" s="240"/>
      <c r="L391" s="245"/>
      <c r="M391" s="246"/>
      <c r="N391" s="247"/>
      <c r="O391" s="247"/>
      <c r="P391" s="247"/>
      <c r="Q391" s="247"/>
      <c r="R391" s="247"/>
      <c r="S391" s="247"/>
      <c r="T391" s="248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9" t="s">
        <v>135</v>
      </c>
      <c r="AU391" s="249" t="s">
        <v>83</v>
      </c>
      <c r="AV391" s="14" t="s">
        <v>83</v>
      </c>
      <c r="AW391" s="14" t="s">
        <v>35</v>
      </c>
      <c r="AX391" s="14" t="s">
        <v>73</v>
      </c>
      <c r="AY391" s="249" t="s">
        <v>125</v>
      </c>
    </row>
    <row r="392" s="14" customFormat="1">
      <c r="A392" s="14"/>
      <c r="B392" s="239"/>
      <c r="C392" s="240"/>
      <c r="D392" s="230" t="s">
        <v>135</v>
      </c>
      <c r="E392" s="241" t="s">
        <v>19</v>
      </c>
      <c r="F392" s="242" t="s">
        <v>484</v>
      </c>
      <c r="G392" s="240"/>
      <c r="H392" s="243">
        <v>2.3319999999999999</v>
      </c>
      <c r="I392" s="244"/>
      <c r="J392" s="240"/>
      <c r="K392" s="240"/>
      <c r="L392" s="245"/>
      <c r="M392" s="246"/>
      <c r="N392" s="247"/>
      <c r="O392" s="247"/>
      <c r="P392" s="247"/>
      <c r="Q392" s="247"/>
      <c r="R392" s="247"/>
      <c r="S392" s="247"/>
      <c r="T392" s="24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9" t="s">
        <v>135</v>
      </c>
      <c r="AU392" s="249" t="s">
        <v>83</v>
      </c>
      <c r="AV392" s="14" t="s">
        <v>83</v>
      </c>
      <c r="AW392" s="14" t="s">
        <v>35</v>
      </c>
      <c r="AX392" s="14" t="s">
        <v>73</v>
      </c>
      <c r="AY392" s="249" t="s">
        <v>125</v>
      </c>
    </row>
    <row r="393" s="15" customFormat="1">
      <c r="A393" s="15"/>
      <c r="B393" s="263"/>
      <c r="C393" s="264"/>
      <c r="D393" s="230" t="s">
        <v>135</v>
      </c>
      <c r="E393" s="265" t="s">
        <v>19</v>
      </c>
      <c r="F393" s="266" t="s">
        <v>218</v>
      </c>
      <c r="G393" s="264"/>
      <c r="H393" s="267">
        <v>174.67699999999999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3" t="s">
        <v>135</v>
      </c>
      <c r="AU393" s="273" t="s">
        <v>83</v>
      </c>
      <c r="AV393" s="15" t="s">
        <v>133</v>
      </c>
      <c r="AW393" s="15" t="s">
        <v>35</v>
      </c>
      <c r="AX393" s="15" t="s">
        <v>81</v>
      </c>
      <c r="AY393" s="273" t="s">
        <v>125</v>
      </c>
    </row>
    <row r="394" s="2" customFormat="1" ht="16.5" customHeight="1">
      <c r="A394" s="39"/>
      <c r="B394" s="40"/>
      <c r="C394" s="250" t="s">
        <v>485</v>
      </c>
      <c r="D394" s="250" t="s">
        <v>151</v>
      </c>
      <c r="E394" s="251" t="s">
        <v>486</v>
      </c>
      <c r="F394" s="252" t="s">
        <v>487</v>
      </c>
      <c r="G394" s="253" t="s">
        <v>131</v>
      </c>
      <c r="H394" s="254">
        <v>183.411</v>
      </c>
      <c r="I394" s="255"/>
      <c r="J394" s="256">
        <f>ROUND(I394*H394,2)</f>
        <v>0</v>
      </c>
      <c r="K394" s="252" t="s">
        <v>132</v>
      </c>
      <c r="L394" s="257"/>
      <c r="M394" s="258" t="s">
        <v>19</v>
      </c>
      <c r="N394" s="259" t="s">
        <v>44</v>
      </c>
      <c r="O394" s="85"/>
      <c r="P394" s="224">
        <f>O394*H394</f>
        <v>0</v>
      </c>
      <c r="Q394" s="224">
        <v>0.0025000000000000001</v>
      </c>
      <c r="R394" s="224">
        <f>Q394*H394</f>
        <v>0.45852750000000003</v>
      </c>
      <c r="S394" s="224">
        <v>0</v>
      </c>
      <c r="T394" s="225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26" t="s">
        <v>308</v>
      </c>
      <c r="AT394" s="226" t="s">
        <v>151</v>
      </c>
      <c r="AU394" s="226" t="s">
        <v>83</v>
      </c>
      <c r="AY394" s="18" t="s">
        <v>125</v>
      </c>
      <c r="BE394" s="227">
        <f>IF(N394="základní",J394,0)</f>
        <v>0</v>
      </c>
      <c r="BF394" s="227">
        <f>IF(N394="snížená",J394,0)</f>
        <v>0</v>
      </c>
      <c r="BG394" s="227">
        <f>IF(N394="zákl. přenesená",J394,0)</f>
        <v>0</v>
      </c>
      <c r="BH394" s="227">
        <f>IF(N394="sníž. přenesená",J394,0)</f>
        <v>0</v>
      </c>
      <c r="BI394" s="227">
        <f>IF(N394="nulová",J394,0)</f>
        <v>0</v>
      </c>
      <c r="BJ394" s="18" t="s">
        <v>81</v>
      </c>
      <c r="BK394" s="227">
        <f>ROUND(I394*H394,2)</f>
        <v>0</v>
      </c>
      <c r="BL394" s="18" t="s">
        <v>224</v>
      </c>
      <c r="BM394" s="226" t="s">
        <v>488</v>
      </c>
    </row>
    <row r="395" s="14" customFormat="1">
      <c r="A395" s="14"/>
      <c r="B395" s="239"/>
      <c r="C395" s="240"/>
      <c r="D395" s="230" t="s">
        <v>135</v>
      </c>
      <c r="E395" s="240"/>
      <c r="F395" s="242" t="s">
        <v>489</v>
      </c>
      <c r="G395" s="240"/>
      <c r="H395" s="243">
        <v>183.411</v>
      </c>
      <c r="I395" s="244"/>
      <c r="J395" s="240"/>
      <c r="K395" s="240"/>
      <c r="L395" s="245"/>
      <c r="M395" s="246"/>
      <c r="N395" s="247"/>
      <c r="O395" s="247"/>
      <c r="P395" s="247"/>
      <c r="Q395" s="247"/>
      <c r="R395" s="247"/>
      <c r="S395" s="247"/>
      <c r="T395" s="248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9" t="s">
        <v>135</v>
      </c>
      <c r="AU395" s="249" t="s">
        <v>83</v>
      </c>
      <c r="AV395" s="14" t="s">
        <v>83</v>
      </c>
      <c r="AW395" s="14" t="s">
        <v>4</v>
      </c>
      <c r="AX395" s="14" t="s">
        <v>81</v>
      </c>
      <c r="AY395" s="249" t="s">
        <v>125</v>
      </c>
    </row>
    <row r="396" s="2" customFormat="1" ht="21.75" customHeight="1">
      <c r="A396" s="39"/>
      <c r="B396" s="40"/>
      <c r="C396" s="215" t="s">
        <v>490</v>
      </c>
      <c r="D396" s="215" t="s">
        <v>128</v>
      </c>
      <c r="E396" s="216" t="s">
        <v>478</v>
      </c>
      <c r="F396" s="217" t="s">
        <v>479</v>
      </c>
      <c r="G396" s="218" t="s">
        <v>131</v>
      </c>
      <c r="H396" s="219">
        <v>3.8999999999999999</v>
      </c>
      <c r="I396" s="220"/>
      <c r="J396" s="221">
        <f>ROUND(I396*H396,2)</f>
        <v>0</v>
      </c>
      <c r="K396" s="217" t="s">
        <v>132</v>
      </c>
      <c r="L396" s="45"/>
      <c r="M396" s="222" t="s">
        <v>19</v>
      </c>
      <c r="N396" s="223" t="s">
        <v>44</v>
      </c>
      <c r="O396" s="85"/>
      <c r="P396" s="224">
        <f>O396*H396</f>
        <v>0</v>
      </c>
      <c r="Q396" s="224">
        <v>0.0060600000000000003</v>
      </c>
      <c r="R396" s="224">
        <f>Q396*H396</f>
        <v>0.023634000000000002</v>
      </c>
      <c r="S396" s="224">
        <v>0</v>
      </c>
      <c r="T396" s="225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26" t="s">
        <v>224</v>
      </c>
      <c r="AT396" s="226" t="s">
        <v>128</v>
      </c>
      <c r="AU396" s="226" t="s">
        <v>83</v>
      </c>
      <c r="AY396" s="18" t="s">
        <v>125</v>
      </c>
      <c r="BE396" s="227">
        <f>IF(N396="základní",J396,0)</f>
        <v>0</v>
      </c>
      <c r="BF396" s="227">
        <f>IF(N396="snížená",J396,0)</f>
        <v>0</v>
      </c>
      <c r="BG396" s="227">
        <f>IF(N396="zákl. přenesená",J396,0)</f>
        <v>0</v>
      </c>
      <c r="BH396" s="227">
        <f>IF(N396="sníž. přenesená",J396,0)</f>
        <v>0</v>
      </c>
      <c r="BI396" s="227">
        <f>IF(N396="nulová",J396,0)</f>
        <v>0</v>
      </c>
      <c r="BJ396" s="18" t="s">
        <v>81</v>
      </c>
      <c r="BK396" s="227">
        <f>ROUND(I396*H396,2)</f>
        <v>0</v>
      </c>
      <c r="BL396" s="18" t="s">
        <v>224</v>
      </c>
      <c r="BM396" s="226" t="s">
        <v>491</v>
      </c>
    </row>
    <row r="397" s="13" customFormat="1">
      <c r="A397" s="13"/>
      <c r="B397" s="228"/>
      <c r="C397" s="229"/>
      <c r="D397" s="230" t="s">
        <v>135</v>
      </c>
      <c r="E397" s="231" t="s">
        <v>19</v>
      </c>
      <c r="F397" s="232" t="s">
        <v>149</v>
      </c>
      <c r="G397" s="229"/>
      <c r="H397" s="231" t="s">
        <v>19</v>
      </c>
      <c r="I397" s="233"/>
      <c r="J397" s="229"/>
      <c r="K397" s="229"/>
      <c r="L397" s="234"/>
      <c r="M397" s="235"/>
      <c r="N397" s="236"/>
      <c r="O397" s="236"/>
      <c r="P397" s="236"/>
      <c r="Q397" s="236"/>
      <c r="R397" s="236"/>
      <c r="S397" s="236"/>
      <c r="T397" s="23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8" t="s">
        <v>135</v>
      </c>
      <c r="AU397" s="238" t="s">
        <v>83</v>
      </c>
      <c r="AV397" s="13" t="s">
        <v>81</v>
      </c>
      <c r="AW397" s="13" t="s">
        <v>35</v>
      </c>
      <c r="AX397" s="13" t="s">
        <v>73</v>
      </c>
      <c r="AY397" s="238" t="s">
        <v>125</v>
      </c>
    </row>
    <row r="398" s="14" customFormat="1">
      <c r="A398" s="14"/>
      <c r="B398" s="239"/>
      <c r="C398" s="240"/>
      <c r="D398" s="230" t="s">
        <v>135</v>
      </c>
      <c r="E398" s="241" t="s">
        <v>19</v>
      </c>
      <c r="F398" s="242" t="s">
        <v>492</v>
      </c>
      <c r="G398" s="240"/>
      <c r="H398" s="243">
        <v>3.8999999999999999</v>
      </c>
      <c r="I398" s="244"/>
      <c r="J398" s="240"/>
      <c r="K398" s="240"/>
      <c r="L398" s="245"/>
      <c r="M398" s="246"/>
      <c r="N398" s="247"/>
      <c r="O398" s="247"/>
      <c r="P398" s="247"/>
      <c r="Q398" s="247"/>
      <c r="R398" s="247"/>
      <c r="S398" s="247"/>
      <c r="T398" s="24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9" t="s">
        <v>135</v>
      </c>
      <c r="AU398" s="249" t="s">
        <v>83</v>
      </c>
      <c r="AV398" s="14" t="s">
        <v>83</v>
      </c>
      <c r="AW398" s="14" t="s">
        <v>35</v>
      </c>
      <c r="AX398" s="14" t="s">
        <v>81</v>
      </c>
      <c r="AY398" s="249" t="s">
        <v>125</v>
      </c>
    </row>
    <row r="399" s="2" customFormat="1" ht="16.5" customHeight="1">
      <c r="A399" s="39"/>
      <c r="B399" s="40"/>
      <c r="C399" s="250" t="s">
        <v>493</v>
      </c>
      <c r="D399" s="250" t="s">
        <v>151</v>
      </c>
      <c r="E399" s="251" t="s">
        <v>494</v>
      </c>
      <c r="F399" s="252" t="s">
        <v>495</v>
      </c>
      <c r="G399" s="253" t="s">
        <v>131</v>
      </c>
      <c r="H399" s="254">
        <v>4.0949999999999998</v>
      </c>
      <c r="I399" s="255"/>
      <c r="J399" s="256">
        <f>ROUND(I399*H399,2)</f>
        <v>0</v>
      </c>
      <c r="K399" s="252" t="s">
        <v>132</v>
      </c>
      <c r="L399" s="257"/>
      <c r="M399" s="258" t="s">
        <v>19</v>
      </c>
      <c r="N399" s="259" t="s">
        <v>44</v>
      </c>
      <c r="O399" s="85"/>
      <c r="P399" s="224">
        <f>O399*H399</f>
        <v>0</v>
      </c>
      <c r="Q399" s="224">
        <v>0.002</v>
      </c>
      <c r="R399" s="224">
        <f>Q399*H399</f>
        <v>0.0081899999999999994</v>
      </c>
      <c r="S399" s="224">
        <v>0</v>
      </c>
      <c r="T399" s="225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26" t="s">
        <v>308</v>
      </c>
      <c r="AT399" s="226" t="s">
        <v>151</v>
      </c>
      <c r="AU399" s="226" t="s">
        <v>83</v>
      </c>
      <c r="AY399" s="18" t="s">
        <v>125</v>
      </c>
      <c r="BE399" s="227">
        <f>IF(N399="základní",J399,0)</f>
        <v>0</v>
      </c>
      <c r="BF399" s="227">
        <f>IF(N399="snížená",J399,0)</f>
        <v>0</v>
      </c>
      <c r="BG399" s="227">
        <f>IF(N399="zákl. přenesená",J399,0)</f>
        <v>0</v>
      </c>
      <c r="BH399" s="227">
        <f>IF(N399="sníž. přenesená",J399,0)</f>
        <v>0</v>
      </c>
      <c r="BI399" s="227">
        <f>IF(N399="nulová",J399,0)</f>
        <v>0</v>
      </c>
      <c r="BJ399" s="18" t="s">
        <v>81</v>
      </c>
      <c r="BK399" s="227">
        <f>ROUND(I399*H399,2)</f>
        <v>0</v>
      </c>
      <c r="BL399" s="18" t="s">
        <v>224</v>
      </c>
      <c r="BM399" s="226" t="s">
        <v>496</v>
      </c>
    </row>
    <row r="400" s="14" customFormat="1">
      <c r="A400" s="14"/>
      <c r="B400" s="239"/>
      <c r="C400" s="240"/>
      <c r="D400" s="230" t="s">
        <v>135</v>
      </c>
      <c r="E400" s="240"/>
      <c r="F400" s="242" t="s">
        <v>497</v>
      </c>
      <c r="G400" s="240"/>
      <c r="H400" s="243">
        <v>4.0949999999999998</v>
      </c>
      <c r="I400" s="244"/>
      <c r="J400" s="240"/>
      <c r="K400" s="240"/>
      <c r="L400" s="245"/>
      <c r="M400" s="246"/>
      <c r="N400" s="247"/>
      <c r="O400" s="247"/>
      <c r="P400" s="247"/>
      <c r="Q400" s="247"/>
      <c r="R400" s="247"/>
      <c r="S400" s="247"/>
      <c r="T400" s="248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9" t="s">
        <v>135</v>
      </c>
      <c r="AU400" s="249" t="s">
        <v>83</v>
      </c>
      <c r="AV400" s="14" t="s">
        <v>83</v>
      </c>
      <c r="AW400" s="14" t="s">
        <v>4</v>
      </c>
      <c r="AX400" s="14" t="s">
        <v>81</v>
      </c>
      <c r="AY400" s="249" t="s">
        <v>125</v>
      </c>
    </row>
    <row r="401" s="2" customFormat="1" ht="21.75" customHeight="1">
      <c r="A401" s="39"/>
      <c r="B401" s="40"/>
      <c r="C401" s="215" t="s">
        <v>498</v>
      </c>
      <c r="D401" s="215" t="s">
        <v>128</v>
      </c>
      <c r="E401" s="216" t="s">
        <v>499</v>
      </c>
      <c r="F401" s="217" t="s">
        <v>500</v>
      </c>
      <c r="G401" s="218" t="s">
        <v>131</v>
      </c>
      <c r="H401" s="219">
        <v>787.17999999999995</v>
      </c>
      <c r="I401" s="220"/>
      <c r="J401" s="221">
        <f>ROUND(I401*H401,2)</f>
        <v>0</v>
      </c>
      <c r="K401" s="217" t="s">
        <v>132</v>
      </c>
      <c r="L401" s="45"/>
      <c r="M401" s="222" t="s">
        <v>19</v>
      </c>
      <c r="N401" s="223" t="s">
        <v>44</v>
      </c>
      <c r="O401" s="85"/>
      <c r="P401" s="224">
        <f>O401*H401</f>
        <v>0</v>
      </c>
      <c r="Q401" s="224">
        <v>0</v>
      </c>
      <c r="R401" s="224">
        <f>Q401*H401</f>
        <v>0</v>
      </c>
      <c r="S401" s="224">
        <v>0.024</v>
      </c>
      <c r="T401" s="225">
        <f>S401*H401</f>
        <v>18.892319999999998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26" t="s">
        <v>224</v>
      </c>
      <c r="AT401" s="226" t="s">
        <v>128</v>
      </c>
      <c r="AU401" s="226" t="s">
        <v>83</v>
      </c>
      <c r="AY401" s="18" t="s">
        <v>125</v>
      </c>
      <c r="BE401" s="227">
        <f>IF(N401="základní",J401,0)</f>
        <v>0</v>
      </c>
      <c r="BF401" s="227">
        <f>IF(N401="snížená",J401,0)</f>
        <v>0</v>
      </c>
      <c r="BG401" s="227">
        <f>IF(N401="zákl. přenesená",J401,0)</f>
        <v>0</v>
      </c>
      <c r="BH401" s="227">
        <f>IF(N401="sníž. přenesená",J401,0)</f>
        <v>0</v>
      </c>
      <c r="BI401" s="227">
        <f>IF(N401="nulová",J401,0)</f>
        <v>0</v>
      </c>
      <c r="BJ401" s="18" t="s">
        <v>81</v>
      </c>
      <c r="BK401" s="227">
        <f>ROUND(I401*H401,2)</f>
        <v>0</v>
      </c>
      <c r="BL401" s="18" t="s">
        <v>224</v>
      </c>
      <c r="BM401" s="226" t="s">
        <v>501</v>
      </c>
    </row>
    <row r="402" s="13" customFormat="1">
      <c r="A402" s="13"/>
      <c r="B402" s="228"/>
      <c r="C402" s="229"/>
      <c r="D402" s="230" t="s">
        <v>135</v>
      </c>
      <c r="E402" s="231" t="s">
        <v>19</v>
      </c>
      <c r="F402" s="232" t="s">
        <v>287</v>
      </c>
      <c r="G402" s="229"/>
      <c r="H402" s="231" t="s">
        <v>19</v>
      </c>
      <c r="I402" s="233"/>
      <c r="J402" s="229"/>
      <c r="K402" s="229"/>
      <c r="L402" s="234"/>
      <c r="M402" s="235"/>
      <c r="N402" s="236"/>
      <c r="O402" s="236"/>
      <c r="P402" s="236"/>
      <c r="Q402" s="236"/>
      <c r="R402" s="236"/>
      <c r="S402" s="236"/>
      <c r="T402" s="237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8" t="s">
        <v>135</v>
      </c>
      <c r="AU402" s="238" t="s">
        <v>83</v>
      </c>
      <c r="AV402" s="13" t="s">
        <v>81</v>
      </c>
      <c r="AW402" s="13" t="s">
        <v>35</v>
      </c>
      <c r="AX402" s="13" t="s">
        <v>73</v>
      </c>
      <c r="AY402" s="238" t="s">
        <v>125</v>
      </c>
    </row>
    <row r="403" s="14" customFormat="1">
      <c r="A403" s="14"/>
      <c r="B403" s="239"/>
      <c r="C403" s="240"/>
      <c r="D403" s="230" t="s">
        <v>135</v>
      </c>
      <c r="E403" s="241" t="s">
        <v>19</v>
      </c>
      <c r="F403" s="242" t="s">
        <v>288</v>
      </c>
      <c r="G403" s="240"/>
      <c r="H403" s="243">
        <v>792.72000000000003</v>
      </c>
      <c r="I403" s="244"/>
      <c r="J403" s="240"/>
      <c r="K403" s="240"/>
      <c r="L403" s="245"/>
      <c r="M403" s="246"/>
      <c r="N403" s="247"/>
      <c r="O403" s="247"/>
      <c r="P403" s="247"/>
      <c r="Q403" s="247"/>
      <c r="R403" s="247"/>
      <c r="S403" s="247"/>
      <c r="T403" s="248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9" t="s">
        <v>135</v>
      </c>
      <c r="AU403" s="249" t="s">
        <v>83</v>
      </c>
      <c r="AV403" s="14" t="s">
        <v>83</v>
      </c>
      <c r="AW403" s="14" t="s">
        <v>35</v>
      </c>
      <c r="AX403" s="14" t="s">
        <v>73</v>
      </c>
      <c r="AY403" s="249" t="s">
        <v>125</v>
      </c>
    </row>
    <row r="404" s="13" customFormat="1">
      <c r="A404" s="13"/>
      <c r="B404" s="228"/>
      <c r="C404" s="229"/>
      <c r="D404" s="230" t="s">
        <v>135</v>
      </c>
      <c r="E404" s="231" t="s">
        <v>19</v>
      </c>
      <c r="F404" s="232" t="s">
        <v>474</v>
      </c>
      <c r="G404" s="229"/>
      <c r="H404" s="231" t="s">
        <v>19</v>
      </c>
      <c r="I404" s="233"/>
      <c r="J404" s="229"/>
      <c r="K404" s="229"/>
      <c r="L404" s="234"/>
      <c r="M404" s="235"/>
      <c r="N404" s="236"/>
      <c r="O404" s="236"/>
      <c r="P404" s="236"/>
      <c r="Q404" s="236"/>
      <c r="R404" s="236"/>
      <c r="S404" s="236"/>
      <c r="T404" s="237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8" t="s">
        <v>135</v>
      </c>
      <c r="AU404" s="238" t="s">
        <v>83</v>
      </c>
      <c r="AV404" s="13" t="s">
        <v>81</v>
      </c>
      <c r="AW404" s="13" t="s">
        <v>35</v>
      </c>
      <c r="AX404" s="13" t="s">
        <v>73</v>
      </c>
      <c r="AY404" s="238" t="s">
        <v>125</v>
      </c>
    </row>
    <row r="405" s="14" customFormat="1">
      <c r="A405" s="14"/>
      <c r="B405" s="239"/>
      <c r="C405" s="240"/>
      <c r="D405" s="230" t="s">
        <v>135</v>
      </c>
      <c r="E405" s="241" t="s">
        <v>19</v>
      </c>
      <c r="F405" s="242" t="s">
        <v>475</v>
      </c>
      <c r="G405" s="240"/>
      <c r="H405" s="243">
        <v>-1.2</v>
      </c>
      <c r="I405" s="244"/>
      <c r="J405" s="240"/>
      <c r="K405" s="240"/>
      <c r="L405" s="245"/>
      <c r="M405" s="246"/>
      <c r="N405" s="247"/>
      <c r="O405" s="247"/>
      <c r="P405" s="247"/>
      <c r="Q405" s="247"/>
      <c r="R405" s="247"/>
      <c r="S405" s="247"/>
      <c r="T405" s="248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49" t="s">
        <v>135</v>
      </c>
      <c r="AU405" s="249" t="s">
        <v>83</v>
      </c>
      <c r="AV405" s="14" t="s">
        <v>83</v>
      </c>
      <c r="AW405" s="14" t="s">
        <v>35</v>
      </c>
      <c r="AX405" s="14" t="s">
        <v>73</v>
      </c>
      <c r="AY405" s="249" t="s">
        <v>125</v>
      </c>
    </row>
    <row r="406" s="13" customFormat="1">
      <c r="A406" s="13"/>
      <c r="B406" s="228"/>
      <c r="C406" s="229"/>
      <c r="D406" s="230" t="s">
        <v>135</v>
      </c>
      <c r="E406" s="231" t="s">
        <v>19</v>
      </c>
      <c r="F406" s="232" t="s">
        <v>136</v>
      </c>
      <c r="G406" s="229"/>
      <c r="H406" s="231" t="s">
        <v>19</v>
      </c>
      <c r="I406" s="233"/>
      <c r="J406" s="229"/>
      <c r="K406" s="229"/>
      <c r="L406" s="234"/>
      <c r="M406" s="235"/>
      <c r="N406" s="236"/>
      <c r="O406" s="236"/>
      <c r="P406" s="236"/>
      <c r="Q406" s="236"/>
      <c r="R406" s="236"/>
      <c r="S406" s="236"/>
      <c r="T406" s="23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8" t="s">
        <v>135</v>
      </c>
      <c r="AU406" s="238" t="s">
        <v>83</v>
      </c>
      <c r="AV406" s="13" t="s">
        <v>81</v>
      </c>
      <c r="AW406" s="13" t="s">
        <v>35</v>
      </c>
      <c r="AX406" s="13" t="s">
        <v>73</v>
      </c>
      <c r="AY406" s="238" t="s">
        <v>125</v>
      </c>
    </row>
    <row r="407" s="14" customFormat="1">
      <c r="A407" s="14"/>
      <c r="B407" s="239"/>
      <c r="C407" s="240"/>
      <c r="D407" s="230" t="s">
        <v>135</v>
      </c>
      <c r="E407" s="241" t="s">
        <v>19</v>
      </c>
      <c r="F407" s="242" t="s">
        <v>476</v>
      </c>
      <c r="G407" s="240"/>
      <c r="H407" s="243">
        <v>-4.3399999999999999</v>
      </c>
      <c r="I407" s="244"/>
      <c r="J407" s="240"/>
      <c r="K407" s="240"/>
      <c r="L407" s="245"/>
      <c r="M407" s="246"/>
      <c r="N407" s="247"/>
      <c r="O407" s="247"/>
      <c r="P407" s="247"/>
      <c r="Q407" s="247"/>
      <c r="R407" s="247"/>
      <c r="S407" s="247"/>
      <c r="T407" s="24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9" t="s">
        <v>135</v>
      </c>
      <c r="AU407" s="249" t="s">
        <v>83</v>
      </c>
      <c r="AV407" s="14" t="s">
        <v>83</v>
      </c>
      <c r="AW407" s="14" t="s">
        <v>35</v>
      </c>
      <c r="AX407" s="14" t="s">
        <v>73</v>
      </c>
      <c r="AY407" s="249" t="s">
        <v>125</v>
      </c>
    </row>
    <row r="408" s="15" customFormat="1">
      <c r="A408" s="15"/>
      <c r="B408" s="263"/>
      <c r="C408" s="264"/>
      <c r="D408" s="230" t="s">
        <v>135</v>
      </c>
      <c r="E408" s="265" t="s">
        <v>19</v>
      </c>
      <c r="F408" s="266" t="s">
        <v>218</v>
      </c>
      <c r="G408" s="264"/>
      <c r="H408" s="267">
        <v>787.17999999999995</v>
      </c>
      <c r="I408" s="268"/>
      <c r="J408" s="264"/>
      <c r="K408" s="264"/>
      <c r="L408" s="269"/>
      <c r="M408" s="270"/>
      <c r="N408" s="271"/>
      <c r="O408" s="271"/>
      <c r="P408" s="271"/>
      <c r="Q408" s="271"/>
      <c r="R408" s="271"/>
      <c r="S408" s="271"/>
      <c r="T408" s="272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3" t="s">
        <v>135</v>
      </c>
      <c r="AU408" s="273" t="s">
        <v>83</v>
      </c>
      <c r="AV408" s="15" t="s">
        <v>133</v>
      </c>
      <c r="AW408" s="15" t="s">
        <v>35</v>
      </c>
      <c r="AX408" s="15" t="s">
        <v>81</v>
      </c>
      <c r="AY408" s="273" t="s">
        <v>125</v>
      </c>
    </row>
    <row r="409" s="2" customFormat="1" ht="21.75" customHeight="1">
      <c r="A409" s="39"/>
      <c r="B409" s="40"/>
      <c r="C409" s="215" t="s">
        <v>502</v>
      </c>
      <c r="D409" s="215" t="s">
        <v>128</v>
      </c>
      <c r="E409" s="216" t="s">
        <v>503</v>
      </c>
      <c r="F409" s="217" t="s">
        <v>504</v>
      </c>
      <c r="G409" s="218" t="s">
        <v>131</v>
      </c>
      <c r="H409" s="219">
        <v>765.79999999999995</v>
      </c>
      <c r="I409" s="220"/>
      <c r="J409" s="221">
        <f>ROUND(I409*H409,2)</f>
        <v>0</v>
      </c>
      <c r="K409" s="217" t="s">
        <v>132</v>
      </c>
      <c r="L409" s="45"/>
      <c r="M409" s="222" t="s">
        <v>19</v>
      </c>
      <c r="N409" s="223" t="s">
        <v>44</v>
      </c>
      <c r="O409" s="85"/>
      <c r="P409" s="224">
        <f>O409*H409</f>
        <v>0</v>
      </c>
      <c r="Q409" s="224">
        <v>0</v>
      </c>
      <c r="R409" s="224">
        <f>Q409*H409</f>
        <v>0</v>
      </c>
      <c r="S409" s="224">
        <v>0</v>
      </c>
      <c r="T409" s="225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26" t="s">
        <v>224</v>
      </c>
      <c r="AT409" s="226" t="s">
        <v>128</v>
      </c>
      <c r="AU409" s="226" t="s">
        <v>83</v>
      </c>
      <c r="AY409" s="18" t="s">
        <v>125</v>
      </c>
      <c r="BE409" s="227">
        <f>IF(N409="základní",J409,0)</f>
        <v>0</v>
      </c>
      <c r="BF409" s="227">
        <f>IF(N409="snížená",J409,0)</f>
        <v>0</v>
      </c>
      <c r="BG409" s="227">
        <f>IF(N409="zákl. přenesená",J409,0)</f>
        <v>0</v>
      </c>
      <c r="BH409" s="227">
        <f>IF(N409="sníž. přenesená",J409,0)</f>
        <v>0</v>
      </c>
      <c r="BI409" s="227">
        <f>IF(N409="nulová",J409,0)</f>
        <v>0</v>
      </c>
      <c r="BJ409" s="18" t="s">
        <v>81</v>
      </c>
      <c r="BK409" s="227">
        <f>ROUND(I409*H409,2)</f>
        <v>0</v>
      </c>
      <c r="BL409" s="18" t="s">
        <v>224</v>
      </c>
      <c r="BM409" s="226" t="s">
        <v>505</v>
      </c>
    </row>
    <row r="410" s="13" customFormat="1">
      <c r="A410" s="13"/>
      <c r="B410" s="228"/>
      <c r="C410" s="229"/>
      <c r="D410" s="230" t="s">
        <v>135</v>
      </c>
      <c r="E410" s="231" t="s">
        <v>19</v>
      </c>
      <c r="F410" s="232" t="s">
        <v>212</v>
      </c>
      <c r="G410" s="229"/>
      <c r="H410" s="231" t="s">
        <v>19</v>
      </c>
      <c r="I410" s="233"/>
      <c r="J410" s="229"/>
      <c r="K410" s="229"/>
      <c r="L410" s="234"/>
      <c r="M410" s="235"/>
      <c r="N410" s="236"/>
      <c r="O410" s="236"/>
      <c r="P410" s="236"/>
      <c r="Q410" s="236"/>
      <c r="R410" s="236"/>
      <c r="S410" s="236"/>
      <c r="T410" s="23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8" t="s">
        <v>135</v>
      </c>
      <c r="AU410" s="238" t="s">
        <v>83</v>
      </c>
      <c r="AV410" s="13" t="s">
        <v>81</v>
      </c>
      <c r="AW410" s="13" t="s">
        <v>35</v>
      </c>
      <c r="AX410" s="13" t="s">
        <v>73</v>
      </c>
      <c r="AY410" s="238" t="s">
        <v>125</v>
      </c>
    </row>
    <row r="411" s="14" customFormat="1">
      <c r="A411" s="14"/>
      <c r="B411" s="239"/>
      <c r="C411" s="240"/>
      <c r="D411" s="230" t="s">
        <v>135</v>
      </c>
      <c r="E411" s="241" t="s">
        <v>19</v>
      </c>
      <c r="F411" s="242" t="s">
        <v>213</v>
      </c>
      <c r="G411" s="240"/>
      <c r="H411" s="243">
        <v>779.79999999999995</v>
      </c>
      <c r="I411" s="244"/>
      <c r="J411" s="240"/>
      <c r="K411" s="240"/>
      <c r="L411" s="245"/>
      <c r="M411" s="246"/>
      <c r="N411" s="247"/>
      <c r="O411" s="247"/>
      <c r="P411" s="247"/>
      <c r="Q411" s="247"/>
      <c r="R411" s="247"/>
      <c r="S411" s="247"/>
      <c r="T411" s="24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9" t="s">
        <v>135</v>
      </c>
      <c r="AU411" s="249" t="s">
        <v>83</v>
      </c>
      <c r="AV411" s="14" t="s">
        <v>83</v>
      </c>
      <c r="AW411" s="14" t="s">
        <v>35</v>
      </c>
      <c r="AX411" s="14" t="s">
        <v>73</v>
      </c>
      <c r="AY411" s="249" t="s">
        <v>125</v>
      </c>
    </row>
    <row r="412" s="13" customFormat="1">
      <c r="A412" s="13"/>
      <c r="B412" s="228"/>
      <c r="C412" s="229"/>
      <c r="D412" s="230" t="s">
        <v>135</v>
      </c>
      <c r="E412" s="231" t="s">
        <v>19</v>
      </c>
      <c r="F412" s="232" t="s">
        <v>214</v>
      </c>
      <c r="G412" s="229"/>
      <c r="H412" s="231" t="s">
        <v>19</v>
      </c>
      <c r="I412" s="233"/>
      <c r="J412" s="229"/>
      <c r="K412" s="229"/>
      <c r="L412" s="234"/>
      <c r="M412" s="235"/>
      <c r="N412" s="236"/>
      <c r="O412" s="236"/>
      <c r="P412" s="236"/>
      <c r="Q412" s="236"/>
      <c r="R412" s="236"/>
      <c r="S412" s="236"/>
      <c r="T412" s="237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8" t="s">
        <v>135</v>
      </c>
      <c r="AU412" s="238" t="s">
        <v>83</v>
      </c>
      <c r="AV412" s="13" t="s">
        <v>81</v>
      </c>
      <c r="AW412" s="13" t="s">
        <v>35</v>
      </c>
      <c r="AX412" s="13" t="s">
        <v>73</v>
      </c>
      <c r="AY412" s="238" t="s">
        <v>125</v>
      </c>
    </row>
    <row r="413" s="14" customFormat="1">
      <c r="A413" s="14"/>
      <c r="B413" s="239"/>
      <c r="C413" s="240"/>
      <c r="D413" s="230" t="s">
        <v>135</v>
      </c>
      <c r="E413" s="241" t="s">
        <v>19</v>
      </c>
      <c r="F413" s="242" t="s">
        <v>215</v>
      </c>
      <c r="G413" s="240"/>
      <c r="H413" s="243">
        <v>-4.2999999999999998</v>
      </c>
      <c r="I413" s="244"/>
      <c r="J413" s="240"/>
      <c r="K413" s="240"/>
      <c r="L413" s="245"/>
      <c r="M413" s="246"/>
      <c r="N413" s="247"/>
      <c r="O413" s="247"/>
      <c r="P413" s="247"/>
      <c r="Q413" s="247"/>
      <c r="R413" s="247"/>
      <c r="S413" s="247"/>
      <c r="T413" s="248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9" t="s">
        <v>135</v>
      </c>
      <c r="AU413" s="249" t="s">
        <v>83</v>
      </c>
      <c r="AV413" s="14" t="s">
        <v>83</v>
      </c>
      <c r="AW413" s="14" t="s">
        <v>35</v>
      </c>
      <c r="AX413" s="14" t="s">
        <v>73</v>
      </c>
      <c r="AY413" s="249" t="s">
        <v>125</v>
      </c>
    </row>
    <row r="414" s="13" customFormat="1">
      <c r="A414" s="13"/>
      <c r="B414" s="228"/>
      <c r="C414" s="229"/>
      <c r="D414" s="230" t="s">
        <v>135</v>
      </c>
      <c r="E414" s="231" t="s">
        <v>19</v>
      </c>
      <c r="F414" s="232" t="s">
        <v>216</v>
      </c>
      <c r="G414" s="229"/>
      <c r="H414" s="231" t="s">
        <v>19</v>
      </c>
      <c r="I414" s="233"/>
      <c r="J414" s="229"/>
      <c r="K414" s="229"/>
      <c r="L414" s="234"/>
      <c r="M414" s="235"/>
      <c r="N414" s="236"/>
      <c r="O414" s="236"/>
      <c r="P414" s="236"/>
      <c r="Q414" s="236"/>
      <c r="R414" s="236"/>
      <c r="S414" s="236"/>
      <c r="T414" s="237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8" t="s">
        <v>135</v>
      </c>
      <c r="AU414" s="238" t="s">
        <v>83</v>
      </c>
      <c r="AV414" s="13" t="s">
        <v>81</v>
      </c>
      <c r="AW414" s="13" t="s">
        <v>35</v>
      </c>
      <c r="AX414" s="13" t="s">
        <v>73</v>
      </c>
      <c r="AY414" s="238" t="s">
        <v>125</v>
      </c>
    </row>
    <row r="415" s="14" customFormat="1">
      <c r="A415" s="14"/>
      <c r="B415" s="239"/>
      <c r="C415" s="240"/>
      <c r="D415" s="230" t="s">
        <v>135</v>
      </c>
      <c r="E415" s="241" t="s">
        <v>19</v>
      </c>
      <c r="F415" s="242" t="s">
        <v>217</v>
      </c>
      <c r="G415" s="240"/>
      <c r="H415" s="243">
        <v>-1.2</v>
      </c>
      <c r="I415" s="244"/>
      <c r="J415" s="240"/>
      <c r="K415" s="240"/>
      <c r="L415" s="245"/>
      <c r="M415" s="246"/>
      <c r="N415" s="247"/>
      <c r="O415" s="247"/>
      <c r="P415" s="247"/>
      <c r="Q415" s="247"/>
      <c r="R415" s="247"/>
      <c r="S415" s="247"/>
      <c r="T415" s="248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9" t="s">
        <v>135</v>
      </c>
      <c r="AU415" s="249" t="s">
        <v>83</v>
      </c>
      <c r="AV415" s="14" t="s">
        <v>83</v>
      </c>
      <c r="AW415" s="14" t="s">
        <v>35</v>
      </c>
      <c r="AX415" s="14" t="s">
        <v>73</v>
      </c>
      <c r="AY415" s="249" t="s">
        <v>125</v>
      </c>
    </row>
    <row r="416" s="13" customFormat="1">
      <c r="A416" s="13"/>
      <c r="B416" s="228"/>
      <c r="C416" s="229"/>
      <c r="D416" s="230" t="s">
        <v>135</v>
      </c>
      <c r="E416" s="231" t="s">
        <v>19</v>
      </c>
      <c r="F416" s="232" t="s">
        <v>506</v>
      </c>
      <c r="G416" s="229"/>
      <c r="H416" s="231" t="s">
        <v>19</v>
      </c>
      <c r="I416" s="233"/>
      <c r="J416" s="229"/>
      <c r="K416" s="229"/>
      <c r="L416" s="234"/>
      <c r="M416" s="235"/>
      <c r="N416" s="236"/>
      <c r="O416" s="236"/>
      <c r="P416" s="236"/>
      <c r="Q416" s="236"/>
      <c r="R416" s="236"/>
      <c r="S416" s="236"/>
      <c r="T416" s="237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8" t="s">
        <v>135</v>
      </c>
      <c r="AU416" s="238" t="s">
        <v>83</v>
      </c>
      <c r="AV416" s="13" t="s">
        <v>81</v>
      </c>
      <c r="AW416" s="13" t="s">
        <v>35</v>
      </c>
      <c r="AX416" s="13" t="s">
        <v>73</v>
      </c>
      <c r="AY416" s="238" t="s">
        <v>125</v>
      </c>
    </row>
    <row r="417" s="14" customFormat="1">
      <c r="A417" s="14"/>
      <c r="B417" s="239"/>
      <c r="C417" s="240"/>
      <c r="D417" s="230" t="s">
        <v>135</v>
      </c>
      <c r="E417" s="241" t="s">
        <v>19</v>
      </c>
      <c r="F417" s="242" t="s">
        <v>507</v>
      </c>
      <c r="G417" s="240"/>
      <c r="H417" s="243">
        <v>-8.5</v>
      </c>
      <c r="I417" s="244"/>
      <c r="J417" s="240"/>
      <c r="K417" s="240"/>
      <c r="L417" s="245"/>
      <c r="M417" s="246"/>
      <c r="N417" s="247"/>
      <c r="O417" s="247"/>
      <c r="P417" s="247"/>
      <c r="Q417" s="247"/>
      <c r="R417" s="247"/>
      <c r="S417" s="247"/>
      <c r="T417" s="248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9" t="s">
        <v>135</v>
      </c>
      <c r="AU417" s="249" t="s">
        <v>83</v>
      </c>
      <c r="AV417" s="14" t="s">
        <v>83</v>
      </c>
      <c r="AW417" s="14" t="s">
        <v>35</v>
      </c>
      <c r="AX417" s="14" t="s">
        <v>73</v>
      </c>
      <c r="AY417" s="249" t="s">
        <v>125</v>
      </c>
    </row>
    <row r="418" s="15" customFormat="1">
      <c r="A418" s="15"/>
      <c r="B418" s="263"/>
      <c r="C418" s="264"/>
      <c r="D418" s="230" t="s">
        <v>135</v>
      </c>
      <c r="E418" s="265" t="s">
        <v>19</v>
      </c>
      <c r="F418" s="266" t="s">
        <v>218</v>
      </c>
      <c r="G418" s="264"/>
      <c r="H418" s="267">
        <v>765.79999999999995</v>
      </c>
      <c r="I418" s="268"/>
      <c r="J418" s="264"/>
      <c r="K418" s="264"/>
      <c r="L418" s="269"/>
      <c r="M418" s="270"/>
      <c r="N418" s="271"/>
      <c r="O418" s="271"/>
      <c r="P418" s="271"/>
      <c r="Q418" s="271"/>
      <c r="R418" s="271"/>
      <c r="S418" s="271"/>
      <c r="T418" s="272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3" t="s">
        <v>135</v>
      </c>
      <c r="AU418" s="273" t="s">
        <v>83</v>
      </c>
      <c r="AV418" s="15" t="s">
        <v>133</v>
      </c>
      <c r="AW418" s="15" t="s">
        <v>35</v>
      </c>
      <c r="AX418" s="15" t="s">
        <v>81</v>
      </c>
      <c r="AY418" s="273" t="s">
        <v>125</v>
      </c>
    </row>
    <row r="419" s="2" customFormat="1" ht="16.5" customHeight="1">
      <c r="A419" s="39"/>
      <c r="B419" s="40"/>
      <c r="C419" s="250" t="s">
        <v>508</v>
      </c>
      <c r="D419" s="250" t="s">
        <v>151</v>
      </c>
      <c r="E419" s="251" t="s">
        <v>509</v>
      </c>
      <c r="F419" s="252" t="s">
        <v>510</v>
      </c>
      <c r="G419" s="253" t="s">
        <v>131</v>
      </c>
      <c r="H419" s="254">
        <v>781.11599999999999</v>
      </c>
      <c r="I419" s="255"/>
      <c r="J419" s="256">
        <f>ROUND(I419*H419,2)</f>
        <v>0</v>
      </c>
      <c r="K419" s="252" t="s">
        <v>132</v>
      </c>
      <c r="L419" s="257"/>
      <c r="M419" s="258" t="s">
        <v>19</v>
      </c>
      <c r="N419" s="259" t="s">
        <v>44</v>
      </c>
      <c r="O419" s="85"/>
      <c r="P419" s="224">
        <f>O419*H419</f>
        <v>0</v>
      </c>
      <c r="Q419" s="224">
        <v>0.0047499999999999999</v>
      </c>
      <c r="R419" s="224">
        <f>Q419*H419</f>
        <v>3.7103009999999998</v>
      </c>
      <c r="S419" s="224">
        <v>0</v>
      </c>
      <c r="T419" s="225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26" t="s">
        <v>308</v>
      </c>
      <c r="AT419" s="226" t="s">
        <v>151</v>
      </c>
      <c r="AU419" s="226" t="s">
        <v>83</v>
      </c>
      <c r="AY419" s="18" t="s">
        <v>125</v>
      </c>
      <c r="BE419" s="227">
        <f>IF(N419="základní",J419,0)</f>
        <v>0</v>
      </c>
      <c r="BF419" s="227">
        <f>IF(N419="snížená",J419,0)</f>
        <v>0</v>
      </c>
      <c r="BG419" s="227">
        <f>IF(N419="zákl. přenesená",J419,0)</f>
        <v>0</v>
      </c>
      <c r="BH419" s="227">
        <f>IF(N419="sníž. přenesená",J419,0)</f>
        <v>0</v>
      </c>
      <c r="BI419" s="227">
        <f>IF(N419="nulová",J419,0)</f>
        <v>0</v>
      </c>
      <c r="BJ419" s="18" t="s">
        <v>81</v>
      </c>
      <c r="BK419" s="227">
        <f>ROUND(I419*H419,2)</f>
        <v>0</v>
      </c>
      <c r="BL419" s="18" t="s">
        <v>224</v>
      </c>
      <c r="BM419" s="226" t="s">
        <v>511</v>
      </c>
    </row>
    <row r="420" s="14" customFormat="1">
      <c r="A420" s="14"/>
      <c r="B420" s="239"/>
      <c r="C420" s="240"/>
      <c r="D420" s="230" t="s">
        <v>135</v>
      </c>
      <c r="E420" s="240"/>
      <c r="F420" s="242" t="s">
        <v>512</v>
      </c>
      <c r="G420" s="240"/>
      <c r="H420" s="243">
        <v>781.11599999999999</v>
      </c>
      <c r="I420" s="244"/>
      <c r="J420" s="240"/>
      <c r="K420" s="240"/>
      <c r="L420" s="245"/>
      <c r="M420" s="246"/>
      <c r="N420" s="247"/>
      <c r="O420" s="247"/>
      <c r="P420" s="247"/>
      <c r="Q420" s="247"/>
      <c r="R420" s="247"/>
      <c r="S420" s="247"/>
      <c r="T420" s="248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9" t="s">
        <v>135</v>
      </c>
      <c r="AU420" s="249" t="s">
        <v>83</v>
      </c>
      <c r="AV420" s="14" t="s">
        <v>83</v>
      </c>
      <c r="AW420" s="14" t="s">
        <v>4</v>
      </c>
      <c r="AX420" s="14" t="s">
        <v>81</v>
      </c>
      <c r="AY420" s="249" t="s">
        <v>125</v>
      </c>
    </row>
    <row r="421" s="2" customFormat="1" ht="21.75" customHeight="1">
      <c r="A421" s="39"/>
      <c r="B421" s="40"/>
      <c r="C421" s="215" t="s">
        <v>513</v>
      </c>
      <c r="D421" s="215" t="s">
        <v>128</v>
      </c>
      <c r="E421" s="216" t="s">
        <v>514</v>
      </c>
      <c r="F421" s="217" t="s">
        <v>515</v>
      </c>
      <c r="G421" s="218" t="s">
        <v>131</v>
      </c>
      <c r="H421" s="219">
        <v>765.79999999999995</v>
      </c>
      <c r="I421" s="220"/>
      <c r="J421" s="221">
        <f>ROUND(I421*H421,2)</f>
        <v>0</v>
      </c>
      <c r="K421" s="217" t="s">
        <v>132</v>
      </c>
      <c r="L421" s="45"/>
      <c r="M421" s="222" t="s">
        <v>19</v>
      </c>
      <c r="N421" s="223" t="s">
        <v>44</v>
      </c>
      <c r="O421" s="85"/>
      <c r="P421" s="224">
        <f>O421*H421</f>
        <v>0</v>
      </c>
      <c r="Q421" s="224">
        <v>6.9999999999999994E-05</v>
      </c>
      <c r="R421" s="224">
        <f>Q421*H421</f>
        <v>0.053605999999999994</v>
      </c>
      <c r="S421" s="224">
        <v>0</v>
      </c>
      <c r="T421" s="225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26" t="s">
        <v>224</v>
      </c>
      <c r="AT421" s="226" t="s">
        <v>128</v>
      </c>
      <c r="AU421" s="226" t="s">
        <v>83</v>
      </c>
      <c r="AY421" s="18" t="s">
        <v>125</v>
      </c>
      <c r="BE421" s="227">
        <f>IF(N421="základní",J421,0)</f>
        <v>0</v>
      </c>
      <c r="BF421" s="227">
        <f>IF(N421="snížená",J421,0)</f>
        <v>0</v>
      </c>
      <c r="BG421" s="227">
        <f>IF(N421="zákl. přenesená",J421,0)</f>
        <v>0</v>
      </c>
      <c r="BH421" s="227">
        <f>IF(N421="sníž. přenesená",J421,0)</f>
        <v>0</v>
      </c>
      <c r="BI421" s="227">
        <f>IF(N421="nulová",J421,0)</f>
        <v>0</v>
      </c>
      <c r="BJ421" s="18" t="s">
        <v>81</v>
      </c>
      <c r="BK421" s="227">
        <f>ROUND(I421*H421,2)</f>
        <v>0</v>
      </c>
      <c r="BL421" s="18" t="s">
        <v>224</v>
      </c>
      <c r="BM421" s="226" t="s">
        <v>516</v>
      </c>
    </row>
    <row r="422" s="2" customFormat="1" ht="21.75" customHeight="1">
      <c r="A422" s="39"/>
      <c r="B422" s="40"/>
      <c r="C422" s="215" t="s">
        <v>517</v>
      </c>
      <c r="D422" s="215" t="s">
        <v>128</v>
      </c>
      <c r="E422" s="216" t="s">
        <v>503</v>
      </c>
      <c r="F422" s="217" t="s">
        <v>504</v>
      </c>
      <c r="G422" s="218" t="s">
        <v>131</v>
      </c>
      <c r="H422" s="219">
        <v>8.5</v>
      </c>
      <c r="I422" s="220"/>
      <c r="J422" s="221">
        <f>ROUND(I422*H422,2)</f>
        <v>0</v>
      </c>
      <c r="K422" s="217" t="s">
        <v>132</v>
      </c>
      <c r="L422" s="45"/>
      <c r="M422" s="222" t="s">
        <v>19</v>
      </c>
      <c r="N422" s="223" t="s">
        <v>44</v>
      </c>
      <c r="O422" s="85"/>
      <c r="P422" s="224">
        <f>O422*H422</f>
        <v>0</v>
      </c>
      <c r="Q422" s="224">
        <v>0</v>
      </c>
      <c r="R422" s="224">
        <f>Q422*H422</f>
        <v>0</v>
      </c>
      <c r="S422" s="224">
        <v>0</v>
      </c>
      <c r="T422" s="225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26" t="s">
        <v>224</v>
      </c>
      <c r="AT422" s="226" t="s">
        <v>128</v>
      </c>
      <c r="AU422" s="226" t="s">
        <v>83</v>
      </c>
      <c r="AY422" s="18" t="s">
        <v>125</v>
      </c>
      <c r="BE422" s="227">
        <f>IF(N422="základní",J422,0)</f>
        <v>0</v>
      </c>
      <c r="BF422" s="227">
        <f>IF(N422="snížená",J422,0)</f>
        <v>0</v>
      </c>
      <c r="BG422" s="227">
        <f>IF(N422="zákl. přenesená",J422,0)</f>
        <v>0</v>
      </c>
      <c r="BH422" s="227">
        <f>IF(N422="sníž. přenesená",J422,0)</f>
        <v>0</v>
      </c>
      <c r="BI422" s="227">
        <f>IF(N422="nulová",J422,0)</f>
        <v>0</v>
      </c>
      <c r="BJ422" s="18" t="s">
        <v>81</v>
      </c>
      <c r="BK422" s="227">
        <f>ROUND(I422*H422,2)</f>
        <v>0</v>
      </c>
      <c r="BL422" s="18" t="s">
        <v>224</v>
      </c>
      <c r="BM422" s="226" t="s">
        <v>518</v>
      </c>
    </row>
    <row r="423" s="13" customFormat="1">
      <c r="A423" s="13"/>
      <c r="B423" s="228"/>
      <c r="C423" s="229"/>
      <c r="D423" s="230" t="s">
        <v>135</v>
      </c>
      <c r="E423" s="231" t="s">
        <v>19</v>
      </c>
      <c r="F423" s="232" t="s">
        <v>519</v>
      </c>
      <c r="G423" s="229"/>
      <c r="H423" s="231" t="s">
        <v>19</v>
      </c>
      <c r="I423" s="233"/>
      <c r="J423" s="229"/>
      <c r="K423" s="229"/>
      <c r="L423" s="234"/>
      <c r="M423" s="235"/>
      <c r="N423" s="236"/>
      <c r="O423" s="236"/>
      <c r="P423" s="236"/>
      <c r="Q423" s="236"/>
      <c r="R423" s="236"/>
      <c r="S423" s="236"/>
      <c r="T423" s="237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8" t="s">
        <v>135</v>
      </c>
      <c r="AU423" s="238" t="s">
        <v>83</v>
      </c>
      <c r="AV423" s="13" t="s">
        <v>81</v>
      </c>
      <c r="AW423" s="13" t="s">
        <v>35</v>
      </c>
      <c r="AX423" s="13" t="s">
        <v>73</v>
      </c>
      <c r="AY423" s="238" t="s">
        <v>125</v>
      </c>
    </row>
    <row r="424" s="14" customFormat="1">
      <c r="A424" s="14"/>
      <c r="B424" s="239"/>
      <c r="C424" s="240"/>
      <c r="D424" s="230" t="s">
        <v>135</v>
      </c>
      <c r="E424" s="241" t="s">
        <v>19</v>
      </c>
      <c r="F424" s="242" t="s">
        <v>520</v>
      </c>
      <c r="G424" s="240"/>
      <c r="H424" s="243">
        <v>8.5</v>
      </c>
      <c r="I424" s="244"/>
      <c r="J424" s="240"/>
      <c r="K424" s="240"/>
      <c r="L424" s="245"/>
      <c r="M424" s="246"/>
      <c r="N424" s="247"/>
      <c r="O424" s="247"/>
      <c r="P424" s="247"/>
      <c r="Q424" s="247"/>
      <c r="R424" s="247"/>
      <c r="S424" s="247"/>
      <c r="T424" s="248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9" t="s">
        <v>135</v>
      </c>
      <c r="AU424" s="249" t="s">
        <v>83</v>
      </c>
      <c r="AV424" s="14" t="s">
        <v>83</v>
      </c>
      <c r="AW424" s="14" t="s">
        <v>35</v>
      </c>
      <c r="AX424" s="14" t="s">
        <v>81</v>
      </c>
      <c r="AY424" s="249" t="s">
        <v>125</v>
      </c>
    </row>
    <row r="425" s="2" customFormat="1" ht="16.5" customHeight="1">
      <c r="A425" s="39"/>
      <c r="B425" s="40"/>
      <c r="C425" s="250" t="s">
        <v>521</v>
      </c>
      <c r="D425" s="250" t="s">
        <v>151</v>
      </c>
      <c r="E425" s="251" t="s">
        <v>522</v>
      </c>
      <c r="F425" s="252" t="s">
        <v>523</v>
      </c>
      <c r="G425" s="253" t="s">
        <v>131</v>
      </c>
      <c r="H425" s="254">
        <v>8.6699999999999999</v>
      </c>
      <c r="I425" s="255"/>
      <c r="J425" s="256">
        <f>ROUND(I425*H425,2)</f>
        <v>0</v>
      </c>
      <c r="K425" s="252" t="s">
        <v>132</v>
      </c>
      <c r="L425" s="257"/>
      <c r="M425" s="258" t="s">
        <v>19</v>
      </c>
      <c r="N425" s="259" t="s">
        <v>44</v>
      </c>
      <c r="O425" s="85"/>
      <c r="P425" s="224">
        <f>O425*H425</f>
        <v>0</v>
      </c>
      <c r="Q425" s="224">
        <v>0.0060000000000000001</v>
      </c>
      <c r="R425" s="224">
        <f>Q425*H425</f>
        <v>0.052020000000000004</v>
      </c>
      <c r="S425" s="224">
        <v>0</v>
      </c>
      <c r="T425" s="225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26" t="s">
        <v>308</v>
      </c>
      <c r="AT425" s="226" t="s">
        <v>151</v>
      </c>
      <c r="AU425" s="226" t="s">
        <v>83</v>
      </c>
      <c r="AY425" s="18" t="s">
        <v>125</v>
      </c>
      <c r="BE425" s="227">
        <f>IF(N425="základní",J425,0)</f>
        <v>0</v>
      </c>
      <c r="BF425" s="227">
        <f>IF(N425="snížená",J425,0)</f>
        <v>0</v>
      </c>
      <c r="BG425" s="227">
        <f>IF(N425="zákl. přenesená",J425,0)</f>
        <v>0</v>
      </c>
      <c r="BH425" s="227">
        <f>IF(N425="sníž. přenesená",J425,0)</f>
        <v>0</v>
      </c>
      <c r="BI425" s="227">
        <f>IF(N425="nulová",J425,0)</f>
        <v>0</v>
      </c>
      <c r="BJ425" s="18" t="s">
        <v>81</v>
      </c>
      <c r="BK425" s="227">
        <f>ROUND(I425*H425,2)</f>
        <v>0</v>
      </c>
      <c r="BL425" s="18" t="s">
        <v>224</v>
      </c>
      <c r="BM425" s="226" t="s">
        <v>524</v>
      </c>
    </row>
    <row r="426" s="14" customFormat="1">
      <c r="A426" s="14"/>
      <c r="B426" s="239"/>
      <c r="C426" s="240"/>
      <c r="D426" s="230" t="s">
        <v>135</v>
      </c>
      <c r="E426" s="240"/>
      <c r="F426" s="242" t="s">
        <v>525</v>
      </c>
      <c r="G426" s="240"/>
      <c r="H426" s="243">
        <v>8.6699999999999999</v>
      </c>
      <c r="I426" s="244"/>
      <c r="J426" s="240"/>
      <c r="K426" s="240"/>
      <c r="L426" s="245"/>
      <c r="M426" s="246"/>
      <c r="N426" s="247"/>
      <c r="O426" s="247"/>
      <c r="P426" s="247"/>
      <c r="Q426" s="247"/>
      <c r="R426" s="247"/>
      <c r="S426" s="247"/>
      <c r="T426" s="248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9" t="s">
        <v>135</v>
      </c>
      <c r="AU426" s="249" t="s">
        <v>83</v>
      </c>
      <c r="AV426" s="14" t="s">
        <v>83</v>
      </c>
      <c r="AW426" s="14" t="s">
        <v>4</v>
      </c>
      <c r="AX426" s="14" t="s">
        <v>81</v>
      </c>
      <c r="AY426" s="249" t="s">
        <v>125</v>
      </c>
    </row>
    <row r="427" s="2" customFormat="1" ht="21.75" customHeight="1">
      <c r="A427" s="39"/>
      <c r="B427" s="40"/>
      <c r="C427" s="215" t="s">
        <v>526</v>
      </c>
      <c r="D427" s="215" t="s">
        <v>128</v>
      </c>
      <c r="E427" s="216" t="s">
        <v>527</v>
      </c>
      <c r="F427" s="217" t="s">
        <v>528</v>
      </c>
      <c r="G427" s="218" t="s">
        <v>131</v>
      </c>
      <c r="H427" s="219">
        <v>8.5</v>
      </c>
      <c r="I427" s="220"/>
      <c r="J427" s="221">
        <f>ROUND(I427*H427,2)</f>
        <v>0</v>
      </c>
      <c r="K427" s="217" t="s">
        <v>132</v>
      </c>
      <c r="L427" s="45"/>
      <c r="M427" s="222" t="s">
        <v>19</v>
      </c>
      <c r="N427" s="223" t="s">
        <v>44</v>
      </c>
      <c r="O427" s="85"/>
      <c r="P427" s="224">
        <f>O427*H427</f>
        <v>0</v>
      </c>
      <c r="Q427" s="224">
        <v>9.0000000000000006E-05</v>
      </c>
      <c r="R427" s="224">
        <f>Q427*H427</f>
        <v>0.00076500000000000005</v>
      </c>
      <c r="S427" s="224">
        <v>0</v>
      </c>
      <c r="T427" s="225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26" t="s">
        <v>224</v>
      </c>
      <c r="AT427" s="226" t="s">
        <v>128</v>
      </c>
      <c r="AU427" s="226" t="s">
        <v>83</v>
      </c>
      <c r="AY427" s="18" t="s">
        <v>125</v>
      </c>
      <c r="BE427" s="227">
        <f>IF(N427="základní",J427,0)</f>
        <v>0</v>
      </c>
      <c r="BF427" s="227">
        <f>IF(N427="snížená",J427,0)</f>
        <v>0</v>
      </c>
      <c r="BG427" s="227">
        <f>IF(N427="zákl. přenesená",J427,0)</f>
        <v>0</v>
      </c>
      <c r="BH427" s="227">
        <f>IF(N427="sníž. přenesená",J427,0)</f>
        <v>0</v>
      </c>
      <c r="BI427" s="227">
        <f>IF(N427="nulová",J427,0)</f>
        <v>0</v>
      </c>
      <c r="BJ427" s="18" t="s">
        <v>81</v>
      </c>
      <c r="BK427" s="227">
        <f>ROUND(I427*H427,2)</f>
        <v>0</v>
      </c>
      <c r="BL427" s="18" t="s">
        <v>224</v>
      </c>
      <c r="BM427" s="226" t="s">
        <v>529</v>
      </c>
    </row>
    <row r="428" s="2" customFormat="1" ht="16.5" customHeight="1">
      <c r="A428" s="39"/>
      <c r="B428" s="40"/>
      <c r="C428" s="215" t="s">
        <v>530</v>
      </c>
      <c r="D428" s="215" t="s">
        <v>128</v>
      </c>
      <c r="E428" s="216" t="s">
        <v>531</v>
      </c>
      <c r="F428" s="217" t="s">
        <v>532</v>
      </c>
      <c r="G428" s="218" t="s">
        <v>131</v>
      </c>
      <c r="H428" s="219">
        <v>765.79999999999995</v>
      </c>
      <c r="I428" s="220"/>
      <c r="J428" s="221">
        <f>ROUND(I428*H428,2)</f>
        <v>0</v>
      </c>
      <c r="K428" s="217" t="s">
        <v>132</v>
      </c>
      <c r="L428" s="45"/>
      <c r="M428" s="222" t="s">
        <v>19</v>
      </c>
      <c r="N428" s="223" t="s">
        <v>44</v>
      </c>
      <c r="O428" s="85"/>
      <c r="P428" s="224">
        <f>O428*H428</f>
        <v>0</v>
      </c>
      <c r="Q428" s="224">
        <v>0</v>
      </c>
      <c r="R428" s="224">
        <f>Q428*H428</f>
        <v>0</v>
      </c>
      <c r="S428" s="224">
        <v>0</v>
      </c>
      <c r="T428" s="225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26" t="s">
        <v>224</v>
      </c>
      <c r="AT428" s="226" t="s">
        <v>128</v>
      </c>
      <c r="AU428" s="226" t="s">
        <v>83</v>
      </c>
      <c r="AY428" s="18" t="s">
        <v>125</v>
      </c>
      <c r="BE428" s="227">
        <f>IF(N428="základní",J428,0)</f>
        <v>0</v>
      </c>
      <c r="BF428" s="227">
        <f>IF(N428="snížená",J428,0)</f>
        <v>0</v>
      </c>
      <c r="BG428" s="227">
        <f>IF(N428="zákl. přenesená",J428,0)</f>
        <v>0</v>
      </c>
      <c r="BH428" s="227">
        <f>IF(N428="sníž. přenesená",J428,0)</f>
        <v>0</v>
      </c>
      <c r="BI428" s="227">
        <f>IF(N428="nulová",J428,0)</f>
        <v>0</v>
      </c>
      <c r="BJ428" s="18" t="s">
        <v>81</v>
      </c>
      <c r="BK428" s="227">
        <f>ROUND(I428*H428,2)</f>
        <v>0</v>
      </c>
      <c r="BL428" s="18" t="s">
        <v>224</v>
      </c>
      <c r="BM428" s="226" t="s">
        <v>533</v>
      </c>
    </row>
    <row r="429" s="13" customFormat="1">
      <c r="A429" s="13"/>
      <c r="B429" s="228"/>
      <c r="C429" s="229"/>
      <c r="D429" s="230" t="s">
        <v>135</v>
      </c>
      <c r="E429" s="231" t="s">
        <v>19</v>
      </c>
      <c r="F429" s="232" t="s">
        <v>212</v>
      </c>
      <c r="G429" s="229"/>
      <c r="H429" s="231" t="s">
        <v>19</v>
      </c>
      <c r="I429" s="233"/>
      <c r="J429" s="229"/>
      <c r="K429" s="229"/>
      <c r="L429" s="234"/>
      <c r="M429" s="235"/>
      <c r="N429" s="236"/>
      <c r="O429" s="236"/>
      <c r="P429" s="236"/>
      <c r="Q429" s="236"/>
      <c r="R429" s="236"/>
      <c r="S429" s="236"/>
      <c r="T429" s="237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8" t="s">
        <v>135</v>
      </c>
      <c r="AU429" s="238" t="s">
        <v>83</v>
      </c>
      <c r="AV429" s="13" t="s">
        <v>81</v>
      </c>
      <c r="AW429" s="13" t="s">
        <v>35</v>
      </c>
      <c r="AX429" s="13" t="s">
        <v>73</v>
      </c>
      <c r="AY429" s="238" t="s">
        <v>125</v>
      </c>
    </row>
    <row r="430" s="14" customFormat="1">
      <c r="A430" s="14"/>
      <c r="B430" s="239"/>
      <c r="C430" s="240"/>
      <c r="D430" s="230" t="s">
        <v>135</v>
      </c>
      <c r="E430" s="241" t="s">
        <v>19</v>
      </c>
      <c r="F430" s="242" t="s">
        <v>213</v>
      </c>
      <c r="G430" s="240"/>
      <c r="H430" s="243">
        <v>779.79999999999995</v>
      </c>
      <c r="I430" s="244"/>
      <c r="J430" s="240"/>
      <c r="K430" s="240"/>
      <c r="L430" s="245"/>
      <c r="M430" s="246"/>
      <c r="N430" s="247"/>
      <c r="O430" s="247"/>
      <c r="P430" s="247"/>
      <c r="Q430" s="247"/>
      <c r="R430" s="247"/>
      <c r="S430" s="247"/>
      <c r="T430" s="248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9" t="s">
        <v>135</v>
      </c>
      <c r="AU430" s="249" t="s">
        <v>83</v>
      </c>
      <c r="AV430" s="14" t="s">
        <v>83</v>
      </c>
      <c r="AW430" s="14" t="s">
        <v>35</v>
      </c>
      <c r="AX430" s="14" t="s">
        <v>73</v>
      </c>
      <c r="AY430" s="249" t="s">
        <v>125</v>
      </c>
    </row>
    <row r="431" s="13" customFormat="1">
      <c r="A431" s="13"/>
      <c r="B431" s="228"/>
      <c r="C431" s="229"/>
      <c r="D431" s="230" t="s">
        <v>135</v>
      </c>
      <c r="E431" s="231" t="s">
        <v>19</v>
      </c>
      <c r="F431" s="232" t="s">
        <v>214</v>
      </c>
      <c r="G431" s="229"/>
      <c r="H431" s="231" t="s">
        <v>19</v>
      </c>
      <c r="I431" s="233"/>
      <c r="J431" s="229"/>
      <c r="K431" s="229"/>
      <c r="L431" s="234"/>
      <c r="M431" s="235"/>
      <c r="N431" s="236"/>
      <c r="O431" s="236"/>
      <c r="P431" s="236"/>
      <c r="Q431" s="236"/>
      <c r="R431" s="236"/>
      <c r="S431" s="236"/>
      <c r="T431" s="237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38" t="s">
        <v>135</v>
      </c>
      <c r="AU431" s="238" t="s">
        <v>83</v>
      </c>
      <c r="AV431" s="13" t="s">
        <v>81</v>
      </c>
      <c r="AW431" s="13" t="s">
        <v>35</v>
      </c>
      <c r="AX431" s="13" t="s">
        <v>73</v>
      </c>
      <c r="AY431" s="238" t="s">
        <v>125</v>
      </c>
    </row>
    <row r="432" s="14" customFormat="1">
      <c r="A432" s="14"/>
      <c r="B432" s="239"/>
      <c r="C432" s="240"/>
      <c r="D432" s="230" t="s">
        <v>135</v>
      </c>
      <c r="E432" s="241" t="s">
        <v>19</v>
      </c>
      <c r="F432" s="242" t="s">
        <v>215</v>
      </c>
      <c r="G432" s="240"/>
      <c r="H432" s="243">
        <v>-4.2999999999999998</v>
      </c>
      <c r="I432" s="244"/>
      <c r="J432" s="240"/>
      <c r="K432" s="240"/>
      <c r="L432" s="245"/>
      <c r="M432" s="246"/>
      <c r="N432" s="247"/>
      <c r="O432" s="247"/>
      <c r="P432" s="247"/>
      <c r="Q432" s="247"/>
      <c r="R432" s="247"/>
      <c r="S432" s="247"/>
      <c r="T432" s="248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9" t="s">
        <v>135</v>
      </c>
      <c r="AU432" s="249" t="s">
        <v>83</v>
      </c>
      <c r="AV432" s="14" t="s">
        <v>83</v>
      </c>
      <c r="AW432" s="14" t="s">
        <v>35</v>
      </c>
      <c r="AX432" s="14" t="s">
        <v>73</v>
      </c>
      <c r="AY432" s="249" t="s">
        <v>125</v>
      </c>
    </row>
    <row r="433" s="13" customFormat="1">
      <c r="A433" s="13"/>
      <c r="B433" s="228"/>
      <c r="C433" s="229"/>
      <c r="D433" s="230" t="s">
        <v>135</v>
      </c>
      <c r="E433" s="231" t="s">
        <v>19</v>
      </c>
      <c r="F433" s="232" t="s">
        <v>216</v>
      </c>
      <c r="G433" s="229"/>
      <c r="H433" s="231" t="s">
        <v>19</v>
      </c>
      <c r="I433" s="233"/>
      <c r="J433" s="229"/>
      <c r="K433" s="229"/>
      <c r="L433" s="234"/>
      <c r="M433" s="235"/>
      <c r="N433" s="236"/>
      <c r="O433" s="236"/>
      <c r="P433" s="236"/>
      <c r="Q433" s="236"/>
      <c r="R433" s="236"/>
      <c r="S433" s="236"/>
      <c r="T433" s="23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8" t="s">
        <v>135</v>
      </c>
      <c r="AU433" s="238" t="s">
        <v>83</v>
      </c>
      <c r="AV433" s="13" t="s">
        <v>81</v>
      </c>
      <c r="AW433" s="13" t="s">
        <v>35</v>
      </c>
      <c r="AX433" s="13" t="s">
        <v>73</v>
      </c>
      <c r="AY433" s="238" t="s">
        <v>125</v>
      </c>
    </row>
    <row r="434" s="14" customFormat="1">
      <c r="A434" s="14"/>
      <c r="B434" s="239"/>
      <c r="C434" s="240"/>
      <c r="D434" s="230" t="s">
        <v>135</v>
      </c>
      <c r="E434" s="241" t="s">
        <v>19</v>
      </c>
      <c r="F434" s="242" t="s">
        <v>217</v>
      </c>
      <c r="G434" s="240"/>
      <c r="H434" s="243">
        <v>-1.2</v>
      </c>
      <c r="I434" s="244"/>
      <c r="J434" s="240"/>
      <c r="K434" s="240"/>
      <c r="L434" s="245"/>
      <c r="M434" s="246"/>
      <c r="N434" s="247"/>
      <c r="O434" s="247"/>
      <c r="P434" s="247"/>
      <c r="Q434" s="247"/>
      <c r="R434" s="247"/>
      <c r="S434" s="247"/>
      <c r="T434" s="248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9" t="s">
        <v>135</v>
      </c>
      <c r="AU434" s="249" t="s">
        <v>83</v>
      </c>
      <c r="AV434" s="14" t="s">
        <v>83</v>
      </c>
      <c r="AW434" s="14" t="s">
        <v>35</v>
      </c>
      <c r="AX434" s="14" t="s">
        <v>73</v>
      </c>
      <c r="AY434" s="249" t="s">
        <v>125</v>
      </c>
    </row>
    <row r="435" s="13" customFormat="1">
      <c r="A435" s="13"/>
      <c r="B435" s="228"/>
      <c r="C435" s="229"/>
      <c r="D435" s="230" t="s">
        <v>135</v>
      </c>
      <c r="E435" s="231" t="s">
        <v>19</v>
      </c>
      <c r="F435" s="232" t="s">
        <v>506</v>
      </c>
      <c r="G435" s="229"/>
      <c r="H435" s="231" t="s">
        <v>19</v>
      </c>
      <c r="I435" s="233"/>
      <c r="J435" s="229"/>
      <c r="K435" s="229"/>
      <c r="L435" s="234"/>
      <c r="M435" s="235"/>
      <c r="N435" s="236"/>
      <c r="O435" s="236"/>
      <c r="P435" s="236"/>
      <c r="Q435" s="236"/>
      <c r="R435" s="236"/>
      <c r="S435" s="236"/>
      <c r="T435" s="23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8" t="s">
        <v>135</v>
      </c>
      <c r="AU435" s="238" t="s">
        <v>83</v>
      </c>
      <c r="AV435" s="13" t="s">
        <v>81</v>
      </c>
      <c r="AW435" s="13" t="s">
        <v>35</v>
      </c>
      <c r="AX435" s="13" t="s">
        <v>73</v>
      </c>
      <c r="AY435" s="238" t="s">
        <v>125</v>
      </c>
    </row>
    <row r="436" s="14" customFormat="1">
      <c r="A436" s="14"/>
      <c r="B436" s="239"/>
      <c r="C436" s="240"/>
      <c r="D436" s="230" t="s">
        <v>135</v>
      </c>
      <c r="E436" s="241" t="s">
        <v>19</v>
      </c>
      <c r="F436" s="242" t="s">
        <v>507</v>
      </c>
      <c r="G436" s="240"/>
      <c r="H436" s="243">
        <v>-8.5</v>
      </c>
      <c r="I436" s="244"/>
      <c r="J436" s="240"/>
      <c r="K436" s="240"/>
      <c r="L436" s="245"/>
      <c r="M436" s="246"/>
      <c r="N436" s="247"/>
      <c r="O436" s="247"/>
      <c r="P436" s="247"/>
      <c r="Q436" s="247"/>
      <c r="R436" s="247"/>
      <c r="S436" s="247"/>
      <c r="T436" s="24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9" t="s">
        <v>135</v>
      </c>
      <c r="AU436" s="249" t="s">
        <v>83</v>
      </c>
      <c r="AV436" s="14" t="s">
        <v>83</v>
      </c>
      <c r="AW436" s="14" t="s">
        <v>35</v>
      </c>
      <c r="AX436" s="14" t="s">
        <v>73</v>
      </c>
      <c r="AY436" s="249" t="s">
        <v>125</v>
      </c>
    </row>
    <row r="437" s="15" customFormat="1">
      <c r="A437" s="15"/>
      <c r="B437" s="263"/>
      <c r="C437" s="264"/>
      <c r="D437" s="230" t="s">
        <v>135</v>
      </c>
      <c r="E437" s="265" t="s">
        <v>19</v>
      </c>
      <c r="F437" s="266" t="s">
        <v>218</v>
      </c>
      <c r="G437" s="264"/>
      <c r="H437" s="267">
        <v>765.79999999999995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73" t="s">
        <v>135</v>
      </c>
      <c r="AU437" s="273" t="s">
        <v>83</v>
      </c>
      <c r="AV437" s="15" t="s">
        <v>133</v>
      </c>
      <c r="AW437" s="15" t="s">
        <v>35</v>
      </c>
      <c r="AX437" s="15" t="s">
        <v>81</v>
      </c>
      <c r="AY437" s="273" t="s">
        <v>125</v>
      </c>
    </row>
    <row r="438" s="2" customFormat="1" ht="16.5" customHeight="1">
      <c r="A438" s="39"/>
      <c r="B438" s="40"/>
      <c r="C438" s="250" t="s">
        <v>534</v>
      </c>
      <c r="D438" s="250" t="s">
        <v>151</v>
      </c>
      <c r="E438" s="251" t="s">
        <v>535</v>
      </c>
      <c r="F438" s="252" t="s">
        <v>536</v>
      </c>
      <c r="G438" s="253" t="s">
        <v>240</v>
      </c>
      <c r="H438" s="254">
        <v>126.357</v>
      </c>
      <c r="I438" s="255"/>
      <c r="J438" s="256">
        <f>ROUND(I438*H438,2)</f>
        <v>0</v>
      </c>
      <c r="K438" s="252" t="s">
        <v>132</v>
      </c>
      <c r="L438" s="257"/>
      <c r="M438" s="258" t="s">
        <v>19</v>
      </c>
      <c r="N438" s="259" t="s">
        <v>44</v>
      </c>
      <c r="O438" s="85"/>
      <c r="P438" s="224">
        <f>O438*H438</f>
        <v>0</v>
      </c>
      <c r="Q438" s="224">
        <v>0.02</v>
      </c>
      <c r="R438" s="224">
        <f>Q438*H438</f>
        <v>2.5271400000000002</v>
      </c>
      <c r="S438" s="224">
        <v>0</v>
      </c>
      <c r="T438" s="225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26" t="s">
        <v>308</v>
      </c>
      <c r="AT438" s="226" t="s">
        <v>151</v>
      </c>
      <c r="AU438" s="226" t="s">
        <v>83</v>
      </c>
      <c r="AY438" s="18" t="s">
        <v>125</v>
      </c>
      <c r="BE438" s="227">
        <f>IF(N438="základní",J438,0)</f>
        <v>0</v>
      </c>
      <c r="BF438" s="227">
        <f>IF(N438="snížená",J438,0)</f>
        <v>0</v>
      </c>
      <c r="BG438" s="227">
        <f>IF(N438="zákl. přenesená",J438,0)</f>
        <v>0</v>
      </c>
      <c r="BH438" s="227">
        <f>IF(N438="sníž. přenesená",J438,0)</f>
        <v>0</v>
      </c>
      <c r="BI438" s="227">
        <f>IF(N438="nulová",J438,0)</f>
        <v>0</v>
      </c>
      <c r="BJ438" s="18" t="s">
        <v>81</v>
      </c>
      <c r="BK438" s="227">
        <f>ROUND(I438*H438,2)</f>
        <v>0</v>
      </c>
      <c r="BL438" s="18" t="s">
        <v>224</v>
      </c>
      <c r="BM438" s="226" t="s">
        <v>537</v>
      </c>
    </row>
    <row r="439" s="14" customFormat="1">
      <c r="A439" s="14"/>
      <c r="B439" s="239"/>
      <c r="C439" s="240"/>
      <c r="D439" s="230" t="s">
        <v>135</v>
      </c>
      <c r="E439" s="240"/>
      <c r="F439" s="242" t="s">
        <v>538</v>
      </c>
      <c r="G439" s="240"/>
      <c r="H439" s="243">
        <v>126.357</v>
      </c>
      <c r="I439" s="244"/>
      <c r="J439" s="240"/>
      <c r="K439" s="240"/>
      <c r="L439" s="245"/>
      <c r="M439" s="246"/>
      <c r="N439" s="247"/>
      <c r="O439" s="247"/>
      <c r="P439" s="247"/>
      <c r="Q439" s="247"/>
      <c r="R439" s="247"/>
      <c r="S439" s="247"/>
      <c r="T439" s="248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9" t="s">
        <v>135</v>
      </c>
      <c r="AU439" s="249" t="s">
        <v>83</v>
      </c>
      <c r="AV439" s="14" t="s">
        <v>83</v>
      </c>
      <c r="AW439" s="14" t="s">
        <v>4</v>
      </c>
      <c r="AX439" s="14" t="s">
        <v>81</v>
      </c>
      <c r="AY439" s="249" t="s">
        <v>125</v>
      </c>
    </row>
    <row r="440" s="2" customFormat="1" ht="21.75" customHeight="1">
      <c r="A440" s="39"/>
      <c r="B440" s="40"/>
      <c r="C440" s="215" t="s">
        <v>539</v>
      </c>
      <c r="D440" s="215" t="s">
        <v>128</v>
      </c>
      <c r="E440" s="216" t="s">
        <v>540</v>
      </c>
      <c r="F440" s="217" t="s">
        <v>541</v>
      </c>
      <c r="G440" s="218" t="s">
        <v>131</v>
      </c>
      <c r="H440" s="219">
        <v>765.79999999999995</v>
      </c>
      <c r="I440" s="220"/>
      <c r="J440" s="221">
        <f>ROUND(I440*H440,2)</f>
        <v>0</v>
      </c>
      <c r="K440" s="217" t="s">
        <v>132</v>
      </c>
      <c r="L440" s="45"/>
      <c r="M440" s="222" t="s">
        <v>19</v>
      </c>
      <c r="N440" s="223" t="s">
        <v>44</v>
      </c>
      <c r="O440" s="85"/>
      <c r="P440" s="224">
        <f>O440*H440</f>
        <v>0</v>
      </c>
      <c r="Q440" s="224">
        <v>0.00010000000000000001</v>
      </c>
      <c r="R440" s="224">
        <f>Q440*H440</f>
        <v>0.076579999999999995</v>
      </c>
      <c r="S440" s="224">
        <v>0</v>
      </c>
      <c r="T440" s="225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26" t="s">
        <v>224</v>
      </c>
      <c r="AT440" s="226" t="s">
        <v>128</v>
      </c>
      <c r="AU440" s="226" t="s">
        <v>83</v>
      </c>
      <c r="AY440" s="18" t="s">
        <v>125</v>
      </c>
      <c r="BE440" s="227">
        <f>IF(N440="základní",J440,0)</f>
        <v>0</v>
      </c>
      <c r="BF440" s="227">
        <f>IF(N440="snížená",J440,0)</f>
        <v>0</v>
      </c>
      <c r="BG440" s="227">
        <f>IF(N440="zákl. přenesená",J440,0)</f>
        <v>0</v>
      </c>
      <c r="BH440" s="227">
        <f>IF(N440="sníž. přenesená",J440,0)</f>
        <v>0</v>
      </c>
      <c r="BI440" s="227">
        <f>IF(N440="nulová",J440,0)</f>
        <v>0</v>
      </c>
      <c r="BJ440" s="18" t="s">
        <v>81</v>
      </c>
      <c r="BK440" s="227">
        <f>ROUND(I440*H440,2)</f>
        <v>0</v>
      </c>
      <c r="BL440" s="18" t="s">
        <v>224</v>
      </c>
      <c r="BM440" s="226" t="s">
        <v>542</v>
      </c>
    </row>
    <row r="441" s="2" customFormat="1" ht="21.75" customHeight="1">
      <c r="A441" s="39"/>
      <c r="B441" s="40"/>
      <c r="C441" s="215" t="s">
        <v>543</v>
      </c>
      <c r="D441" s="215" t="s">
        <v>128</v>
      </c>
      <c r="E441" s="216" t="s">
        <v>544</v>
      </c>
      <c r="F441" s="217" t="s">
        <v>545</v>
      </c>
      <c r="G441" s="218" t="s">
        <v>160</v>
      </c>
      <c r="H441" s="219">
        <v>164.19999999999999</v>
      </c>
      <c r="I441" s="220"/>
      <c r="J441" s="221">
        <f>ROUND(I441*H441,2)</f>
        <v>0</v>
      </c>
      <c r="K441" s="217" t="s">
        <v>132</v>
      </c>
      <c r="L441" s="45"/>
      <c r="M441" s="222" t="s">
        <v>19</v>
      </c>
      <c r="N441" s="223" t="s">
        <v>44</v>
      </c>
      <c r="O441" s="85"/>
      <c r="P441" s="224">
        <f>O441*H441</f>
        <v>0</v>
      </c>
      <c r="Q441" s="224">
        <v>0.00016000000000000001</v>
      </c>
      <c r="R441" s="224">
        <f>Q441*H441</f>
        <v>0.026272</v>
      </c>
      <c r="S441" s="224">
        <v>0</v>
      </c>
      <c r="T441" s="225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26" t="s">
        <v>224</v>
      </c>
      <c r="AT441" s="226" t="s">
        <v>128</v>
      </c>
      <c r="AU441" s="226" t="s">
        <v>83</v>
      </c>
      <c r="AY441" s="18" t="s">
        <v>125</v>
      </c>
      <c r="BE441" s="227">
        <f>IF(N441="základní",J441,0)</f>
        <v>0</v>
      </c>
      <c r="BF441" s="227">
        <f>IF(N441="snížená",J441,0)</f>
        <v>0</v>
      </c>
      <c r="BG441" s="227">
        <f>IF(N441="zákl. přenesená",J441,0)</f>
        <v>0</v>
      </c>
      <c r="BH441" s="227">
        <f>IF(N441="sníž. přenesená",J441,0)</f>
        <v>0</v>
      </c>
      <c r="BI441" s="227">
        <f>IF(N441="nulová",J441,0)</f>
        <v>0</v>
      </c>
      <c r="BJ441" s="18" t="s">
        <v>81</v>
      </c>
      <c r="BK441" s="227">
        <f>ROUND(I441*H441,2)</f>
        <v>0</v>
      </c>
      <c r="BL441" s="18" t="s">
        <v>224</v>
      </c>
      <c r="BM441" s="226" t="s">
        <v>546</v>
      </c>
    </row>
    <row r="442" s="13" customFormat="1">
      <c r="A442" s="13"/>
      <c r="B442" s="228"/>
      <c r="C442" s="229"/>
      <c r="D442" s="230" t="s">
        <v>135</v>
      </c>
      <c r="E442" s="231" t="s">
        <v>19</v>
      </c>
      <c r="F442" s="232" t="s">
        <v>144</v>
      </c>
      <c r="G442" s="229"/>
      <c r="H442" s="231" t="s">
        <v>19</v>
      </c>
      <c r="I442" s="233"/>
      <c r="J442" s="229"/>
      <c r="K442" s="229"/>
      <c r="L442" s="234"/>
      <c r="M442" s="235"/>
      <c r="N442" s="236"/>
      <c r="O442" s="236"/>
      <c r="P442" s="236"/>
      <c r="Q442" s="236"/>
      <c r="R442" s="236"/>
      <c r="S442" s="236"/>
      <c r="T442" s="237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8" t="s">
        <v>135</v>
      </c>
      <c r="AU442" s="238" t="s">
        <v>83</v>
      </c>
      <c r="AV442" s="13" t="s">
        <v>81</v>
      </c>
      <c r="AW442" s="13" t="s">
        <v>35</v>
      </c>
      <c r="AX442" s="13" t="s">
        <v>73</v>
      </c>
      <c r="AY442" s="238" t="s">
        <v>125</v>
      </c>
    </row>
    <row r="443" s="14" customFormat="1">
      <c r="A443" s="14"/>
      <c r="B443" s="239"/>
      <c r="C443" s="240"/>
      <c r="D443" s="230" t="s">
        <v>135</v>
      </c>
      <c r="E443" s="241" t="s">
        <v>19</v>
      </c>
      <c r="F443" s="242" t="s">
        <v>547</v>
      </c>
      <c r="G443" s="240"/>
      <c r="H443" s="243">
        <v>142.5</v>
      </c>
      <c r="I443" s="244"/>
      <c r="J443" s="240"/>
      <c r="K443" s="240"/>
      <c r="L443" s="245"/>
      <c r="M443" s="246"/>
      <c r="N443" s="247"/>
      <c r="O443" s="247"/>
      <c r="P443" s="247"/>
      <c r="Q443" s="247"/>
      <c r="R443" s="247"/>
      <c r="S443" s="247"/>
      <c r="T443" s="248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9" t="s">
        <v>135</v>
      </c>
      <c r="AU443" s="249" t="s">
        <v>83</v>
      </c>
      <c r="AV443" s="14" t="s">
        <v>83</v>
      </c>
      <c r="AW443" s="14" t="s">
        <v>35</v>
      </c>
      <c r="AX443" s="14" t="s">
        <v>73</v>
      </c>
      <c r="AY443" s="249" t="s">
        <v>125</v>
      </c>
    </row>
    <row r="444" s="13" customFormat="1">
      <c r="A444" s="13"/>
      <c r="B444" s="228"/>
      <c r="C444" s="229"/>
      <c r="D444" s="230" t="s">
        <v>135</v>
      </c>
      <c r="E444" s="231" t="s">
        <v>19</v>
      </c>
      <c r="F444" s="232" t="s">
        <v>324</v>
      </c>
      <c r="G444" s="229"/>
      <c r="H444" s="231" t="s">
        <v>19</v>
      </c>
      <c r="I444" s="233"/>
      <c r="J444" s="229"/>
      <c r="K444" s="229"/>
      <c r="L444" s="234"/>
      <c r="M444" s="235"/>
      <c r="N444" s="236"/>
      <c r="O444" s="236"/>
      <c r="P444" s="236"/>
      <c r="Q444" s="236"/>
      <c r="R444" s="236"/>
      <c r="S444" s="236"/>
      <c r="T444" s="23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8" t="s">
        <v>135</v>
      </c>
      <c r="AU444" s="238" t="s">
        <v>83</v>
      </c>
      <c r="AV444" s="13" t="s">
        <v>81</v>
      </c>
      <c r="AW444" s="13" t="s">
        <v>35</v>
      </c>
      <c r="AX444" s="13" t="s">
        <v>73</v>
      </c>
      <c r="AY444" s="238" t="s">
        <v>125</v>
      </c>
    </row>
    <row r="445" s="14" customFormat="1">
      <c r="A445" s="14"/>
      <c r="B445" s="239"/>
      <c r="C445" s="240"/>
      <c r="D445" s="230" t="s">
        <v>135</v>
      </c>
      <c r="E445" s="241" t="s">
        <v>19</v>
      </c>
      <c r="F445" s="242" t="s">
        <v>325</v>
      </c>
      <c r="G445" s="240"/>
      <c r="H445" s="243">
        <v>21.699999999999999</v>
      </c>
      <c r="I445" s="244"/>
      <c r="J445" s="240"/>
      <c r="K445" s="240"/>
      <c r="L445" s="245"/>
      <c r="M445" s="246"/>
      <c r="N445" s="247"/>
      <c r="O445" s="247"/>
      <c r="P445" s="247"/>
      <c r="Q445" s="247"/>
      <c r="R445" s="247"/>
      <c r="S445" s="247"/>
      <c r="T445" s="248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9" t="s">
        <v>135</v>
      </c>
      <c r="AU445" s="249" t="s">
        <v>83</v>
      </c>
      <c r="AV445" s="14" t="s">
        <v>83</v>
      </c>
      <c r="AW445" s="14" t="s">
        <v>35</v>
      </c>
      <c r="AX445" s="14" t="s">
        <v>73</v>
      </c>
      <c r="AY445" s="249" t="s">
        <v>125</v>
      </c>
    </row>
    <row r="446" s="15" customFormat="1">
      <c r="A446" s="15"/>
      <c r="B446" s="263"/>
      <c r="C446" s="264"/>
      <c r="D446" s="230" t="s">
        <v>135</v>
      </c>
      <c r="E446" s="265" t="s">
        <v>19</v>
      </c>
      <c r="F446" s="266" t="s">
        <v>218</v>
      </c>
      <c r="G446" s="264"/>
      <c r="H446" s="267">
        <v>164.19999999999999</v>
      </c>
      <c r="I446" s="268"/>
      <c r="J446" s="264"/>
      <c r="K446" s="264"/>
      <c r="L446" s="269"/>
      <c r="M446" s="270"/>
      <c r="N446" s="271"/>
      <c r="O446" s="271"/>
      <c r="P446" s="271"/>
      <c r="Q446" s="271"/>
      <c r="R446" s="271"/>
      <c r="S446" s="271"/>
      <c r="T446" s="272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73" t="s">
        <v>135</v>
      </c>
      <c r="AU446" s="273" t="s">
        <v>83</v>
      </c>
      <c r="AV446" s="15" t="s">
        <v>133</v>
      </c>
      <c r="AW446" s="15" t="s">
        <v>35</v>
      </c>
      <c r="AX446" s="15" t="s">
        <v>81</v>
      </c>
      <c r="AY446" s="273" t="s">
        <v>125</v>
      </c>
    </row>
    <row r="447" s="2" customFormat="1" ht="16.5" customHeight="1">
      <c r="A447" s="39"/>
      <c r="B447" s="40"/>
      <c r="C447" s="250" t="s">
        <v>548</v>
      </c>
      <c r="D447" s="250" t="s">
        <v>151</v>
      </c>
      <c r="E447" s="251" t="s">
        <v>549</v>
      </c>
      <c r="F447" s="252" t="s">
        <v>550</v>
      </c>
      <c r="G447" s="253" t="s">
        <v>131</v>
      </c>
      <c r="H447" s="254">
        <v>56.926000000000002</v>
      </c>
      <c r="I447" s="255"/>
      <c r="J447" s="256">
        <f>ROUND(I447*H447,2)</f>
        <v>0</v>
      </c>
      <c r="K447" s="252" t="s">
        <v>132</v>
      </c>
      <c r="L447" s="257"/>
      <c r="M447" s="258" t="s">
        <v>19</v>
      </c>
      <c r="N447" s="259" t="s">
        <v>44</v>
      </c>
      <c r="O447" s="85"/>
      <c r="P447" s="224">
        <f>O447*H447</f>
        <v>0</v>
      </c>
      <c r="Q447" s="224">
        <v>0.002</v>
      </c>
      <c r="R447" s="224">
        <f>Q447*H447</f>
        <v>0.11385200000000001</v>
      </c>
      <c r="S447" s="224">
        <v>0</v>
      </c>
      <c r="T447" s="225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26" t="s">
        <v>308</v>
      </c>
      <c r="AT447" s="226" t="s">
        <v>151</v>
      </c>
      <c r="AU447" s="226" t="s">
        <v>83</v>
      </c>
      <c r="AY447" s="18" t="s">
        <v>125</v>
      </c>
      <c r="BE447" s="227">
        <f>IF(N447="základní",J447,0)</f>
        <v>0</v>
      </c>
      <c r="BF447" s="227">
        <f>IF(N447="snížená",J447,0)</f>
        <v>0</v>
      </c>
      <c r="BG447" s="227">
        <f>IF(N447="zákl. přenesená",J447,0)</f>
        <v>0</v>
      </c>
      <c r="BH447" s="227">
        <f>IF(N447="sníž. přenesená",J447,0)</f>
        <v>0</v>
      </c>
      <c r="BI447" s="227">
        <f>IF(N447="nulová",J447,0)</f>
        <v>0</v>
      </c>
      <c r="BJ447" s="18" t="s">
        <v>81</v>
      </c>
      <c r="BK447" s="227">
        <f>ROUND(I447*H447,2)</f>
        <v>0</v>
      </c>
      <c r="BL447" s="18" t="s">
        <v>224</v>
      </c>
      <c r="BM447" s="226" t="s">
        <v>551</v>
      </c>
    </row>
    <row r="448" s="14" customFormat="1">
      <c r="A448" s="14"/>
      <c r="B448" s="239"/>
      <c r="C448" s="240"/>
      <c r="D448" s="230" t="s">
        <v>135</v>
      </c>
      <c r="E448" s="241" t="s">
        <v>19</v>
      </c>
      <c r="F448" s="242" t="s">
        <v>552</v>
      </c>
      <c r="G448" s="240"/>
      <c r="H448" s="243">
        <v>52.369</v>
      </c>
      <c r="I448" s="244"/>
      <c r="J448" s="240"/>
      <c r="K448" s="240"/>
      <c r="L448" s="245"/>
      <c r="M448" s="246"/>
      <c r="N448" s="247"/>
      <c r="O448" s="247"/>
      <c r="P448" s="247"/>
      <c r="Q448" s="247"/>
      <c r="R448" s="247"/>
      <c r="S448" s="247"/>
      <c r="T448" s="24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9" t="s">
        <v>135</v>
      </c>
      <c r="AU448" s="249" t="s">
        <v>83</v>
      </c>
      <c r="AV448" s="14" t="s">
        <v>83</v>
      </c>
      <c r="AW448" s="14" t="s">
        <v>35</v>
      </c>
      <c r="AX448" s="14" t="s">
        <v>73</v>
      </c>
      <c r="AY448" s="249" t="s">
        <v>125</v>
      </c>
    </row>
    <row r="449" s="14" customFormat="1">
      <c r="A449" s="14"/>
      <c r="B449" s="239"/>
      <c r="C449" s="240"/>
      <c r="D449" s="230" t="s">
        <v>135</v>
      </c>
      <c r="E449" s="241" t="s">
        <v>19</v>
      </c>
      <c r="F449" s="242" t="s">
        <v>553</v>
      </c>
      <c r="G449" s="240"/>
      <c r="H449" s="243">
        <v>4.5570000000000004</v>
      </c>
      <c r="I449" s="244"/>
      <c r="J449" s="240"/>
      <c r="K449" s="240"/>
      <c r="L449" s="245"/>
      <c r="M449" s="246"/>
      <c r="N449" s="247"/>
      <c r="O449" s="247"/>
      <c r="P449" s="247"/>
      <c r="Q449" s="247"/>
      <c r="R449" s="247"/>
      <c r="S449" s="247"/>
      <c r="T449" s="248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9" t="s">
        <v>135</v>
      </c>
      <c r="AU449" s="249" t="s">
        <v>83</v>
      </c>
      <c r="AV449" s="14" t="s">
        <v>83</v>
      </c>
      <c r="AW449" s="14" t="s">
        <v>35</v>
      </c>
      <c r="AX449" s="14" t="s">
        <v>73</v>
      </c>
      <c r="AY449" s="249" t="s">
        <v>125</v>
      </c>
    </row>
    <row r="450" s="15" customFormat="1">
      <c r="A450" s="15"/>
      <c r="B450" s="263"/>
      <c r="C450" s="264"/>
      <c r="D450" s="230" t="s">
        <v>135</v>
      </c>
      <c r="E450" s="265" t="s">
        <v>19</v>
      </c>
      <c r="F450" s="266" t="s">
        <v>218</v>
      </c>
      <c r="G450" s="264"/>
      <c r="H450" s="267">
        <v>56.926000000000002</v>
      </c>
      <c r="I450" s="268"/>
      <c r="J450" s="264"/>
      <c r="K450" s="264"/>
      <c r="L450" s="269"/>
      <c r="M450" s="270"/>
      <c r="N450" s="271"/>
      <c r="O450" s="271"/>
      <c r="P450" s="271"/>
      <c r="Q450" s="271"/>
      <c r="R450" s="271"/>
      <c r="S450" s="271"/>
      <c r="T450" s="272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73" t="s">
        <v>135</v>
      </c>
      <c r="AU450" s="273" t="s">
        <v>83</v>
      </c>
      <c r="AV450" s="15" t="s">
        <v>133</v>
      </c>
      <c r="AW450" s="15" t="s">
        <v>35</v>
      </c>
      <c r="AX450" s="15" t="s">
        <v>81</v>
      </c>
      <c r="AY450" s="273" t="s">
        <v>125</v>
      </c>
    </row>
    <row r="451" s="2" customFormat="1" ht="16.5" customHeight="1">
      <c r="A451" s="39"/>
      <c r="B451" s="40"/>
      <c r="C451" s="250" t="s">
        <v>554</v>
      </c>
      <c r="D451" s="250" t="s">
        <v>151</v>
      </c>
      <c r="E451" s="251" t="s">
        <v>555</v>
      </c>
      <c r="F451" s="252" t="s">
        <v>556</v>
      </c>
      <c r="G451" s="253" t="s">
        <v>298</v>
      </c>
      <c r="H451" s="254">
        <v>3</v>
      </c>
      <c r="I451" s="255"/>
      <c r="J451" s="256">
        <f>ROUND(I451*H451,2)</f>
        <v>0</v>
      </c>
      <c r="K451" s="252" t="s">
        <v>132</v>
      </c>
      <c r="L451" s="257"/>
      <c r="M451" s="258" t="s">
        <v>19</v>
      </c>
      <c r="N451" s="259" t="s">
        <v>44</v>
      </c>
      <c r="O451" s="85"/>
      <c r="P451" s="224">
        <f>O451*H451</f>
        <v>0</v>
      </c>
      <c r="Q451" s="224">
        <v>0.00107</v>
      </c>
      <c r="R451" s="224">
        <f>Q451*H451</f>
        <v>0.0032100000000000002</v>
      </c>
      <c r="S451" s="224">
        <v>0</v>
      </c>
      <c r="T451" s="225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26" t="s">
        <v>308</v>
      </c>
      <c r="AT451" s="226" t="s">
        <v>151</v>
      </c>
      <c r="AU451" s="226" t="s">
        <v>83</v>
      </c>
      <c r="AY451" s="18" t="s">
        <v>125</v>
      </c>
      <c r="BE451" s="227">
        <f>IF(N451="základní",J451,0)</f>
        <v>0</v>
      </c>
      <c r="BF451" s="227">
        <f>IF(N451="snížená",J451,0)</f>
        <v>0</v>
      </c>
      <c r="BG451" s="227">
        <f>IF(N451="zákl. přenesená",J451,0)</f>
        <v>0</v>
      </c>
      <c r="BH451" s="227">
        <f>IF(N451="sníž. přenesená",J451,0)</f>
        <v>0</v>
      </c>
      <c r="BI451" s="227">
        <f>IF(N451="nulová",J451,0)</f>
        <v>0</v>
      </c>
      <c r="BJ451" s="18" t="s">
        <v>81</v>
      </c>
      <c r="BK451" s="227">
        <f>ROUND(I451*H451,2)</f>
        <v>0</v>
      </c>
      <c r="BL451" s="18" t="s">
        <v>224</v>
      </c>
      <c r="BM451" s="226" t="s">
        <v>557</v>
      </c>
    </row>
    <row r="452" s="2" customFormat="1" ht="21.75" customHeight="1">
      <c r="A452" s="39"/>
      <c r="B452" s="40"/>
      <c r="C452" s="215" t="s">
        <v>558</v>
      </c>
      <c r="D452" s="215" t="s">
        <v>128</v>
      </c>
      <c r="E452" s="216" t="s">
        <v>559</v>
      </c>
      <c r="F452" s="217" t="s">
        <v>560</v>
      </c>
      <c r="G452" s="218" t="s">
        <v>466</v>
      </c>
      <c r="H452" s="274"/>
      <c r="I452" s="220"/>
      <c r="J452" s="221">
        <f>ROUND(I452*H452,2)</f>
        <v>0</v>
      </c>
      <c r="K452" s="217" t="s">
        <v>132</v>
      </c>
      <c r="L452" s="45"/>
      <c r="M452" s="222" t="s">
        <v>19</v>
      </c>
      <c r="N452" s="223" t="s">
        <v>44</v>
      </c>
      <c r="O452" s="85"/>
      <c r="P452" s="224">
        <f>O452*H452</f>
        <v>0</v>
      </c>
      <c r="Q452" s="224">
        <v>0</v>
      </c>
      <c r="R452" s="224">
        <f>Q452*H452</f>
        <v>0</v>
      </c>
      <c r="S452" s="224">
        <v>0</v>
      </c>
      <c r="T452" s="225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26" t="s">
        <v>224</v>
      </c>
      <c r="AT452" s="226" t="s">
        <v>128</v>
      </c>
      <c r="AU452" s="226" t="s">
        <v>83</v>
      </c>
      <c r="AY452" s="18" t="s">
        <v>125</v>
      </c>
      <c r="BE452" s="227">
        <f>IF(N452="základní",J452,0)</f>
        <v>0</v>
      </c>
      <c r="BF452" s="227">
        <f>IF(N452="snížená",J452,0)</f>
        <v>0</v>
      </c>
      <c r="BG452" s="227">
        <f>IF(N452="zákl. přenesená",J452,0)</f>
        <v>0</v>
      </c>
      <c r="BH452" s="227">
        <f>IF(N452="sníž. přenesená",J452,0)</f>
        <v>0</v>
      </c>
      <c r="BI452" s="227">
        <f>IF(N452="nulová",J452,0)</f>
        <v>0</v>
      </c>
      <c r="BJ452" s="18" t="s">
        <v>81</v>
      </c>
      <c r="BK452" s="227">
        <f>ROUND(I452*H452,2)</f>
        <v>0</v>
      </c>
      <c r="BL452" s="18" t="s">
        <v>224</v>
      </c>
      <c r="BM452" s="226" t="s">
        <v>561</v>
      </c>
    </row>
    <row r="453" s="12" customFormat="1" ht="22.8" customHeight="1">
      <c r="A453" s="12"/>
      <c r="B453" s="199"/>
      <c r="C453" s="200"/>
      <c r="D453" s="201" t="s">
        <v>72</v>
      </c>
      <c r="E453" s="213" t="s">
        <v>562</v>
      </c>
      <c r="F453" s="213" t="s">
        <v>563</v>
      </c>
      <c r="G453" s="200"/>
      <c r="H453" s="200"/>
      <c r="I453" s="203"/>
      <c r="J453" s="214">
        <f>BK453</f>
        <v>0</v>
      </c>
      <c r="K453" s="200"/>
      <c r="L453" s="205"/>
      <c r="M453" s="206"/>
      <c r="N453" s="207"/>
      <c r="O453" s="207"/>
      <c r="P453" s="208">
        <f>SUM(P454:P457)</f>
        <v>0</v>
      </c>
      <c r="Q453" s="207"/>
      <c r="R453" s="208">
        <f>SUM(R454:R457)</f>
        <v>0</v>
      </c>
      <c r="S453" s="207"/>
      <c r="T453" s="209">
        <f>SUM(T454:T457)</f>
        <v>0.068199999999999997</v>
      </c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R453" s="210" t="s">
        <v>83</v>
      </c>
      <c r="AT453" s="211" t="s">
        <v>72</v>
      </c>
      <c r="AU453" s="211" t="s">
        <v>81</v>
      </c>
      <c r="AY453" s="210" t="s">
        <v>125</v>
      </c>
      <c r="BK453" s="212">
        <f>SUM(BK454:BK457)</f>
        <v>0</v>
      </c>
    </row>
    <row r="454" s="2" customFormat="1" ht="16.5" customHeight="1">
      <c r="A454" s="39"/>
      <c r="B454" s="40"/>
      <c r="C454" s="215" t="s">
        <v>564</v>
      </c>
      <c r="D454" s="215" t="s">
        <v>128</v>
      </c>
      <c r="E454" s="216" t="s">
        <v>565</v>
      </c>
      <c r="F454" s="217" t="s">
        <v>566</v>
      </c>
      <c r="G454" s="218" t="s">
        <v>182</v>
      </c>
      <c r="H454" s="219">
        <v>4</v>
      </c>
      <c r="I454" s="220"/>
      <c r="J454" s="221">
        <f>ROUND(I454*H454,2)</f>
        <v>0</v>
      </c>
      <c r="K454" s="217" t="s">
        <v>132</v>
      </c>
      <c r="L454" s="45"/>
      <c r="M454" s="222" t="s">
        <v>19</v>
      </c>
      <c r="N454" s="223" t="s">
        <v>44</v>
      </c>
      <c r="O454" s="85"/>
      <c r="P454" s="224">
        <f>O454*H454</f>
        <v>0</v>
      </c>
      <c r="Q454" s="224">
        <v>0</v>
      </c>
      <c r="R454" s="224">
        <f>Q454*H454</f>
        <v>0</v>
      </c>
      <c r="S454" s="224">
        <v>0.017049999999999999</v>
      </c>
      <c r="T454" s="225">
        <f>S454*H454</f>
        <v>0.068199999999999997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26" t="s">
        <v>224</v>
      </c>
      <c r="AT454" s="226" t="s">
        <v>128</v>
      </c>
      <c r="AU454" s="226" t="s">
        <v>83</v>
      </c>
      <c r="AY454" s="18" t="s">
        <v>125</v>
      </c>
      <c r="BE454" s="227">
        <f>IF(N454="základní",J454,0)</f>
        <v>0</v>
      </c>
      <c r="BF454" s="227">
        <f>IF(N454="snížená",J454,0)</f>
        <v>0</v>
      </c>
      <c r="BG454" s="227">
        <f>IF(N454="zákl. přenesená",J454,0)</f>
        <v>0</v>
      </c>
      <c r="BH454" s="227">
        <f>IF(N454="sníž. přenesená",J454,0)</f>
        <v>0</v>
      </c>
      <c r="BI454" s="227">
        <f>IF(N454="nulová",J454,0)</f>
        <v>0</v>
      </c>
      <c r="BJ454" s="18" t="s">
        <v>81</v>
      </c>
      <c r="BK454" s="227">
        <f>ROUND(I454*H454,2)</f>
        <v>0</v>
      </c>
      <c r="BL454" s="18" t="s">
        <v>224</v>
      </c>
      <c r="BM454" s="226" t="s">
        <v>567</v>
      </c>
    </row>
    <row r="455" s="13" customFormat="1">
      <c r="A455" s="13"/>
      <c r="B455" s="228"/>
      <c r="C455" s="229"/>
      <c r="D455" s="230" t="s">
        <v>135</v>
      </c>
      <c r="E455" s="231" t="s">
        <v>19</v>
      </c>
      <c r="F455" s="232" t="s">
        <v>568</v>
      </c>
      <c r="G455" s="229"/>
      <c r="H455" s="231" t="s">
        <v>19</v>
      </c>
      <c r="I455" s="233"/>
      <c r="J455" s="229"/>
      <c r="K455" s="229"/>
      <c r="L455" s="234"/>
      <c r="M455" s="235"/>
      <c r="N455" s="236"/>
      <c r="O455" s="236"/>
      <c r="P455" s="236"/>
      <c r="Q455" s="236"/>
      <c r="R455" s="236"/>
      <c r="S455" s="236"/>
      <c r="T455" s="237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8" t="s">
        <v>135</v>
      </c>
      <c r="AU455" s="238" t="s">
        <v>83</v>
      </c>
      <c r="AV455" s="13" t="s">
        <v>81</v>
      </c>
      <c r="AW455" s="13" t="s">
        <v>35</v>
      </c>
      <c r="AX455" s="13" t="s">
        <v>73</v>
      </c>
      <c r="AY455" s="238" t="s">
        <v>125</v>
      </c>
    </row>
    <row r="456" s="14" customFormat="1">
      <c r="A456" s="14"/>
      <c r="B456" s="239"/>
      <c r="C456" s="240"/>
      <c r="D456" s="230" t="s">
        <v>135</v>
      </c>
      <c r="E456" s="241" t="s">
        <v>19</v>
      </c>
      <c r="F456" s="242" t="s">
        <v>133</v>
      </c>
      <c r="G456" s="240"/>
      <c r="H456" s="243">
        <v>4</v>
      </c>
      <c r="I456" s="244"/>
      <c r="J456" s="240"/>
      <c r="K456" s="240"/>
      <c r="L456" s="245"/>
      <c r="M456" s="246"/>
      <c r="N456" s="247"/>
      <c r="O456" s="247"/>
      <c r="P456" s="247"/>
      <c r="Q456" s="247"/>
      <c r="R456" s="247"/>
      <c r="S456" s="247"/>
      <c r="T456" s="248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9" t="s">
        <v>135</v>
      </c>
      <c r="AU456" s="249" t="s">
        <v>83</v>
      </c>
      <c r="AV456" s="14" t="s">
        <v>83</v>
      </c>
      <c r="AW456" s="14" t="s">
        <v>35</v>
      </c>
      <c r="AX456" s="14" t="s">
        <v>81</v>
      </c>
      <c r="AY456" s="249" t="s">
        <v>125</v>
      </c>
    </row>
    <row r="457" s="2" customFormat="1" ht="21.75" customHeight="1">
      <c r="A457" s="39"/>
      <c r="B457" s="40"/>
      <c r="C457" s="215" t="s">
        <v>569</v>
      </c>
      <c r="D457" s="215" t="s">
        <v>128</v>
      </c>
      <c r="E457" s="216" t="s">
        <v>570</v>
      </c>
      <c r="F457" s="217" t="s">
        <v>571</v>
      </c>
      <c r="G457" s="218" t="s">
        <v>466</v>
      </c>
      <c r="H457" s="274"/>
      <c r="I457" s="220"/>
      <c r="J457" s="221">
        <f>ROUND(I457*H457,2)</f>
        <v>0</v>
      </c>
      <c r="K457" s="217" t="s">
        <v>132</v>
      </c>
      <c r="L457" s="45"/>
      <c r="M457" s="222" t="s">
        <v>19</v>
      </c>
      <c r="N457" s="223" t="s">
        <v>44</v>
      </c>
      <c r="O457" s="85"/>
      <c r="P457" s="224">
        <f>O457*H457</f>
        <v>0</v>
      </c>
      <c r="Q457" s="224">
        <v>0</v>
      </c>
      <c r="R457" s="224">
        <f>Q457*H457</f>
        <v>0</v>
      </c>
      <c r="S457" s="224">
        <v>0</v>
      </c>
      <c r="T457" s="225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26" t="s">
        <v>224</v>
      </c>
      <c r="AT457" s="226" t="s">
        <v>128</v>
      </c>
      <c r="AU457" s="226" t="s">
        <v>83</v>
      </c>
      <c r="AY457" s="18" t="s">
        <v>125</v>
      </c>
      <c r="BE457" s="227">
        <f>IF(N457="základní",J457,0)</f>
        <v>0</v>
      </c>
      <c r="BF457" s="227">
        <f>IF(N457="snížená",J457,0)</f>
        <v>0</v>
      </c>
      <c r="BG457" s="227">
        <f>IF(N457="zákl. přenesená",J457,0)</f>
        <v>0</v>
      </c>
      <c r="BH457" s="227">
        <f>IF(N457="sníž. přenesená",J457,0)</f>
        <v>0</v>
      </c>
      <c r="BI457" s="227">
        <f>IF(N457="nulová",J457,0)</f>
        <v>0</v>
      </c>
      <c r="BJ457" s="18" t="s">
        <v>81</v>
      </c>
      <c r="BK457" s="227">
        <f>ROUND(I457*H457,2)</f>
        <v>0</v>
      </c>
      <c r="BL457" s="18" t="s">
        <v>224</v>
      </c>
      <c r="BM457" s="226" t="s">
        <v>572</v>
      </c>
    </row>
    <row r="458" s="12" customFormat="1" ht="22.8" customHeight="1">
      <c r="A458" s="12"/>
      <c r="B458" s="199"/>
      <c r="C458" s="200"/>
      <c r="D458" s="201" t="s">
        <v>72</v>
      </c>
      <c r="E458" s="213" t="s">
        <v>573</v>
      </c>
      <c r="F458" s="213" t="s">
        <v>574</v>
      </c>
      <c r="G458" s="200"/>
      <c r="H458" s="200"/>
      <c r="I458" s="203"/>
      <c r="J458" s="214">
        <f>BK458</f>
        <v>0</v>
      </c>
      <c r="K458" s="200"/>
      <c r="L458" s="205"/>
      <c r="M458" s="206"/>
      <c r="N458" s="207"/>
      <c r="O458" s="207"/>
      <c r="P458" s="208">
        <f>SUM(P459:P475)</f>
        <v>0</v>
      </c>
      <c r="Q458" s="207"/>
      <c r="R458" s="208">
        <f>SUM(R459:R475)</f>
        <v>0.105</v>
      </c>
      <c r="S458" s="207"/>
      <c r="T458" s="209">
        <f>SUM(T459:T475)</f>
        <v>0.13500000000000001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10" t="s">
        <v>83</v>
      </c>
      <c r="AT458" s="211" t="s">
        <v>72</v>
      </c>
      <c r="AU458" s="211" t="s">
        <v>81</v>
      </c>
      <c r="AY458" s="210" t="s">
        <v>125</v>
      </c>
      <c r="BK458" s="212">
        <f>SUM(BK459:BK475)</f>
        <v>0</v>
      </c>
    </row>
    <row r="459" s="2" customFormat="1" ht="16.5" customHeight="1">
      <c r="A459" s="39"/>
      <c r="B459" s="40"/>
      <c r="C459" s="215" t="s">
        <v>575</v>
      </c>
      <c r="D459" s="215" t="s">
        <v>128</v>
      </c>
      <c r="E459" s="216" t="s">
        <v>576</v>
      </c>
      <c r="F459" s="217" t="s">
        <v>577</v>
      </c>
      <c r="G459" s="218" t="s">
        <v>160</v>
      </c>
      <c r="H459" s="219">
        <v>150</v>
      </c>
      <c r="I459" s="220"/>
      <c r="J459" s="221">
        <f>ROUND(I459*H459,2)</f>
        <v>0</v>
      </c>
      <c r="K459" s="217" t="s">
        <v>132</v>
      </c>
      <c r="L459" s="45"/>
      <c r="M459" s="222" t="s">
        <v>19</v>
      </c>
      <c r="N459" s="223" t="s">
        <v>44</v>
      </c>
      <c r="O459" s="85"/>
      <c r="P459" s="224">
        <f>O459*H459</f>
        <v>0</v>
      </c>
      <c r="Q459" s="224">
        <v>0</v>
      </c>
      <c r="R459" s="224">
        <f>Q459*H459</f>
        <v>0</v>
      </c>
      <c r="S459" s="224">
        <v>0</v>
      </c>
      <c r="T459" s="225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26" t="s">
        <v>224</v>
      </c>
      <c r="AT459" s="226" t="s">
        <v>128</v>
      </c>
      <c r="AU459" s="226" t="s">
        <v>83</v>
      </c>
      <c r="AY459" s="18" t="s">
        <v>125</v>
      </c>
      <c r="BE459" s="227">
        <f>IF(N459="základní",J459,0)</f>
        <v>0</v>
      </c>
      <c r="BF459" s="227">
        <f>IF(N459="snížená",J459,0)</f>
        <v>0</v>
      </c>
      <c r="BG459" s="227">
        <f>IF(N459="zákl. přenesená",J459,0)</f>
        <v>0</v>
      </c>
      <c r="BH459" s="227">
        <f>IF(N459="sníž. přenesená",J459,0)</f>
        <v>0</v>
      </c>
      <c r="BI459" s="227">
        <f>IF(N459="nulová",J459,0)</f>
        <v>0</v>
      </c>
      <c r="BJ459" s="18" t="s">
        <v>81</v>
      </c>
      <c r="BK459" s="227">
        <f>ROUND(I459*H459,2)</f>
        <v>0</v>
      </c>
      <c r="BL459" s="18" t="s">
        <v>224</v>
      </c>
      <c r="BM459" s="226" t="s">
        <v>578</v>
      </c>
    </row>
    <row r="460" s="13" customFormat="1">
      <c r="A460" s="13"/>
      <c r="B460" s="228"/>
      <c r="C460" s="229"/>
      <c r="D460" s="230" t="s">
        <v>135</v>
      </c>
      <c r="E460" s="231" t="s">
        <v>19</v>
      </c>
      <c r="F460" s="232" t="s">
        <v>579</v>
      </c>
      <c r="G460" s="229"/>
      <c r="H460" s="231" t="s">
        <v>19</v>
      </c>
      <c r="I460" s="233"/>
      <c r="J460" s="229"/>
      <c r="K460" s="229"/>
      <c r="L460" s="234"/>
      <c r="M460" s="235"/>
      <c r="N460" s="236"/>
      <c r="O460" s="236"/>
      <c r="P460" s="236"/>
      <c r="Q460" s="236"/>
      <c r="R460" s="236"/>
      <c r="S460" s="236"/>
      <c r="T460" s="23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8" t="s">
        <v>135</v>
      </c>
      <c r="AU460" s="238" t="s">
        <v>83</v>
      </c>
      <c r="AV460" s="13" t="s">
        <v>81</v>
      </c>
      <c r="AW460" s="13" t="s">
        <v>35</v>
      </c>
      <c r="AX460" s="13" t="s">
        <v>73</v>
      </c>
      <c r="AY460" s="238" t="s">
        <v>125</v>
      </c>
    </row>
    <row r="461" s="14" customFormat="1">
      <c r="A461" s="14"/>
      <c r="B461" s="239"/>
      <c r="C461" s="240"/>
      <c r="D461" s="230" t="s">
        <v>135</v>
      </c>
      <c r="E461" s="241" t="s">
        <v>19</v>
      </c>
      <c r="F461" s="242" t="s">
        <v>580</v>
      </c>
      <c r="G461" s="240"/>
      <c r="H461" s="243">
        <v>150</v>
      </c>
      <c r="I461" s="244"/>
      <c r="J461" s="240"/>
      <c r="K461" s="240"/>
      <c r="L461" s="245"/>
      <c r="M461" s="246"/>
      <c r="N461" s="247"/>
      <c r="O461" s="247"/>
      <c r="P461" s="247"/>
      <c r="Q461" s="247"/>
      <c r="R461" s="247"/>
      <c r="S461" s="247"/>
      <c r="T461" s="24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9" t="s">
        <v>135</v>
      </c>
      <c r="AU461" s="249" t="s">
        <v>83</v>
      </c>
      <c r="AV461" s="14" t="s">
        <v>83</v>
      </c>
      <c r="AW461" s="14" t="s">
        <v>35</v>
      </c>
      <c r="AX461" s="14" t="s">
        <v>81</v>
      </c>
      <c r="AY461" s="249" t="s">
        <v>125</v>
      </c>
    </row>
    <row r="462" s="2" customFormat="1" ht="16.5" customHeight="1">
      <c r="A462" s="39"/>
      <c r="B462" s="40"/>
      <c r="C462" s="250" t="s">
        <v>581</v>
      </c>
      <c r="D462" s="250" t="s">
        <v>151</v>
      </c>
      <c r="E462" s="251" t="s">
        <v>582</v>
      </c>
      <c r="F462" s="252" t="s">
        <v>583</v>
      </c>
      <c r="G462" s="253" t="s">
        <v>584</v>
      </c>
      <c r="H462" s="254">
        <v>60</v>
      </c>
      <c r="I462" s="255"/>
      <c r="J462" s="256">
        <f>ROUND(I462*H462,2)</f>
        <v>0</v>
      </c>
      <c r="K462" s="252" t="s">
        <v>132</v>
      </c>
      <c r="L462" s="257"/>
      <c r="M462" s="258" t="s">
        <v>19</v>
      </c>
      <c r="N462" s="259" t="s">
        <v>44</v>
      </c>
      <c r="O462" s="85"/>
      <c r="P462" s="224">
        <f>O462*H462</f>
        <v>0</v>
      </c>
      <c r="Q462" s="224">
        <v>0.001</v>
      </c>
      <c r="R462" s="224">
        <f>Q462*H462</f>
        <v>0.059999999999999998</v>
      </c>
      <c r="S462" s="224">
        <v>0</v>
      </c>
      <c r="T462" s="225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26" t="s">
        <v>308</v>
      </c>
      <c r="AT462" s="226" t="s">
        <v>151</v>
      </c>
      <c r="AU462" s="226" t="s">
        <v>83</v>
      </c>
      <c r="AY462" s="18" t="s">
        <v>125</v>
      </c>
      <c r="BE462" s="227">
        <f>IF(N462="základní",J462,0)</f>
        <v>0</v>
      </c>
      <c r="BF462" s="227">
        <f>IF(N462="snížená",J462,0)</f>
        <v>0</v>
      </c>
      <c r="BG462" s="227">
        <f>IF(N462="zákl. přenesená",J462,0)</f>
        <v>0</v>
      </c>
      <c r="BH462" s="227">
        <f>IF(N462="sníž. přenesená",J462,0)</f>
        <v>0</v>
      </c>
      <c r="BI462" s="227">
        <f>IF(N462="nulová",J462,0)</f>
        <v>0</v>
      </c>
      <c r="BJ462" s="18" t="s">
        <v>81</v>
      </c>
      <c r="BK462" s="227">
        <f>ROUND(I462*H462,2)</f>
        <v>0</v>
      </c>
      <c r="BL462" s="18" t="s">
        <v>224</v>
      </c>
      <c r="BM462" s="226" t="s">
        <v>585</v>
      </c>
    </row>
    <row r="463" s="14" customFormat="1">
      <c r="A463" s="14"/>
      <c r="B463" s="239"/>
      <c r="C463" s="240"/>
      <c r="D463" s="230" t="s">
        <v>135</v>
      </c>
      <c r="E463" s="240"/>
      <c r="F463" s="242" t="s">
        <v>586</v>
      </c>
      <c r="G463" s="240"/>
      <c r="H463" s="243">
        <v>60</v>
      </c>
      <c r="I463" s="244"/>
      <c r="J463" s="240"/>
      <c r="K463" s="240"/>
      <c r="L463" s="245"/>
      <c r="M463" s="246"/>
      <c r="N463" s="247"/>
      <c r="O463" s="247"/>
      <c r="P463" s="247"/>
      <c r="Q463" s="247"/>
      <c r="R463" s="247"/>
      <c r="S463" s="247"/>
      <c r="T463" s="24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9" t="s">
        <v>135</v>
      </c>
      <c r="AU463" s="249" t="s">
        <v>83</v>
      </c>
      <c r="AV463" s="14" t="s">
        <v>83</v>
      </c>
      <c r="AW463" s="14" t="s">
        <v>4</v>
      </c>
      <c r="AX463" s="14" t="s">
        <v>81</v>
      </c>
      <c r="AY463" s="249" t="s">
        <v>125</v>
      </c>
    </row>
    <row r="464" s="2" customFormat="1" ht="16.5" customHeight="1">
      <c r="A464" s="39"/>
      <c r="B464" s="40"/>
      <c r="C464" s="250" t="s">
        <v>587</v>
      </c>
      <c r="D464" s="250" t="s">
        <v>151</v>
      </c>
      <c r="E464" s="251" t="s">
        <v>588</v>
      </c>
      <c r="F464" s="252" t="s">
        <v>589</v>
      </c>
      <c r="G464" s="253" t="s">
        <v>182</v>
      </c>
      <c r="H464" s="254">
        <v>150</v>
      </c>
      <c r="I464" s="255"/>
      <c r="J464" s="256">
        <f>ROUND(I464*H464,2)</f>
        <v>0</v>
      </c>
      <c r="K464" s="252" t="s">
        <v>132</v>
      </c>
      <c r="L464" s="257"/>
      <c r="M464" s="258" t="s">
        <v>19</v>
      </c>
      <c r="N464" s="259" t="s">
        <v>44</v>
      </c>
      <c r="O464" s="85"/>
      <c r="P464" s="224">
        <f>O464*H464</f>
        <v>0</v>
      </c>
      <c r="Q464" s="224">
        <v>0.00029999999999999997</v>
      </c>
      <c r="R464" s="224">
        <f>Q464*H464</f>
        <v>0.044999999999999998</v>
      </c>
      <c r="S464" s="224">
        <v>0</v>
      </c>
      <c r="T464" s="225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26" t="s">
        <v>308</v>
      </c>
      <c r="AT464" s="226" t="s">
        <v>151</v>
      </c>
      <c r="AU464" s="226" t="s">
        <v>83</v>
      </c>
      <c r="AY464" s="18" t="s">
        <v>125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18" t="s">
        <v>81</v>
      </c>
      <c r="BK464" s="227">
        <f>ROUND(I464*H464,2)</f>
        <v>0</v>
      </c>
      <c r="BL464" s="18" t="s">
        <v>224</v>
      </c>
      <c r="BM464" s="226" t="s">
        <v>590</v>
      </c>
    </row>
    <row r="465" s="2" customFormat="1" ht="21.75" customHeight="1">
      <c r="A465" s="39"/>
      <c r="B465" s="40"/>
      <c r="C465" s="215" t="s">
        <v>591</v>
      </c>
      <c r="D465" s="215" t="s">
        <v>128</v>
      </c>
      <c r="E465" s="216" t="s">
        <v>592</v>
      </c>
      <c r="F465" s="217" t="s">
        <v>593</v>
      </c>
      <c r="G465" s="218" t="s">
        <v>160</v>
      </c>
      <c r="H465" s="219">
        <v>150</v>
      </c>
      <c r="I465" s="220"/>
      <c r="J465" s="221">
        <f>ROUND(I465*H465,2)</f>
        <v>0</v>
      </c>
      <c r="K465" s="217" t="s">
        <v>132</v>
      </c>
      <c r="L465" s="45"/>
      <c r="M465" s="222" t="s">
        <v>19</v>
      </c>
      <c r="N465" s="223" t="s">
        <v>44</v>
      </c>
      <c r="O465" s="85"/>
      <c r="P465" s="224">
        <f>O465*H465</f>
        <v>0</v>
      </c>
      <c r="Q465" s="224">
        <v>0</v>
      </c>
      <c r="R465" s="224">
        <f>Q465*H465</f>
        <v>0</v>
      </c>
      <c r="S465" s="224">
        <v>0.00062</v>
      </c>
      <c r="T465" s="225">
        <f>S465*H465</f>
        <v>0.092999999999999999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26" t="s">
        <v>224</v>
      </c>
      <c r="AT465" s="226" t="s">
        <v>128</v>
      </c>
      <c r="AU465" s="226" t="s">
        <v>83</v>
      </c>
      <c r="AY465" s="18" t="s">
        <v>125</v>
      </c>
      <c r="BE465" s="227">
        <f>IF(N465="základní",J465,0)</f>
        <v>0</v>
      </c>
      <c r="BF465" s="227">
        <f>IF(N465="snížená",J465,0)</f>
        <v>0</v>
      </c>
      <c r="BG465" s="227">
        <f>IF(N465="zákl. přenesená",J465,0)</f>
        <v>0</v>
      </c>
      <c r="BH465" s="227">
        <f>IF(N465="sníž. přenesená",J465,0)</f>
        <v>0</v>
      </c>
      <c r="BI465" s="227">
        <f>IF(N465="nulová",J465,0)</f>
        <v>0</v>
      </c>
      <c r="BJ465" s="18" t="s">
        <v>81</v>
      </c>
      <c r="BK465" s="227">
        <f>ROUND(I465*H465,2)</f>
        <v>0</v>
      </c>
      <c r="BL465" s="18" t="s">
        <v>224</v>
      </c>
      <c r="BM465" s="226" t="s">
        <v>594</v>
      </c>
    </row>
    <row r="466" s="13" customFormat="1">
      <c r="A466" s="13"/>
      <c r="B466" s="228"/>
      <c r="C466" s="229"/>
      <c r="D466" s="230" t="s">
        <v>135</v>
      </c>
      <c r="E466" s="231" t="s">
        <v>19</v>
      </c>
      <c r="F466" s="232" t="s">
        <v>595</v>
      </c>
      <c r="G466" s="229"/>
      <c r="H466" s="231" t="s">
        <v>19</v>
      </c>
      <c r="I466" s="233"/>
      <c r="J466" s="229"/>
      <c r="K466" s="229"/>
      <c r="L466" s="234"/>
      <c r="M466" s="235"/>
      <c r="N466" s="236"/>
      <c r="O466" s="236"/>
      <c r="P466" s="236"/>
      <c r="Q466" s="236"/>
      <c r="R466" s="236"/>
      <c r="S466" s="236"/>
      <c r="T466" s="237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8" t="s">
        <v>135</v>
      </c>
      <c r="AU466" s="238" t="s">
        <v>83</v>
      </c>
      <c r="AV466" s="13" t="s">
        <v>81</v>
      </c>
      <c r="AW466" s="13" t="s">
        <v>35</v>
      </c>
      <c r="AX466" s="13" t="s">
        <v>73</v>
      </c>
      <c r="AY466" s="238" t="s">
        <v>125</v>
      </c>
    </row>
    <row r="467" s="14" customFormat="1">
      <c r="A467" s="14"/>
      <c r="B467" s="239"/>
      <c r="C467" s="240"/>
      <c r="D467" s="230" t="s">
        <v>135</v>
      </c>
      <c r="E467" s="241" t="s">
        <v>19</v>
      </c>
      <c r="F467" s="242" t="s">
        <v>596</v>
      </c>
      <c r="G467" s="240"/>
      <c r="H467" s="243">
        <v>138.59999999999999</v>
      </c>
      <c r="I467" s="244"/>
      <c r="J467" s="240"/>
      <c r="K467" s="240"/>
      <c r="L467" s="245"/>
      <c r="M467" s="246"/>
      <c r="N467" s="247"/>
      <c r="O467" s="247"/>
      <c r="P467" s="247"/>
      <c r="Q467" s="247"/>
      <c r="R467" s="247"/>
      <c r="S467" s="247"/>
      <c r="T467" s="248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9" t="s">
        <v>135</v>
      </c>
      <c r="AU467" s="249" t="s">
        <v>83</v>
      </c>
      <c r="AV467" s="14" t="s">
        <v>83</v>
      </c>
      <c r="AW467" s="14" t="s">
        <v>35</v>
      </c>
      <c r="AX467" s="14" t="s">
        <v>73</v>
      </c>
      <c r="AY467" s="249" t="s">
        <v>125</v>
      </c>
    </row>
    <row r="468" s="13" customFormat="1">
      <c r="A468" s="13"/>
      <c r="B468" s="228"/>
      <c r="C468" s="229"/>
      <c r="D468" s="230" t="s">
        <v>135</v>
      </c>
      <c r="E468" s="231" t="s">
        <v>19</v>
      </c>
      <c r="F468" s="232" t="s">
        <v>597</v>
      </c>
      <c r="G468" s="229"/>
      <c r="H468" s="231" t="s">
        <v>19</v>
      </c>
      <c r="I468" s="233"/>
      <c r="J468" s="229"/>
      <c r="K468" s="229"/>
      <c r="L468" s="234"/>
      <c r="M468" s="235"/>
      <c r="N468" s="236"/>
      <c r="O468" s="236"/>
      <c r="P468" s="236"/>
      <c r="Q468" s="236"/>
      <c r="R468" s="236"/>
      <c r="S468" s="236"/>
      <c r="T468" s="237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38" t="s">
        <v>135</v>
      </c>
      <c r="AU468" s="238" t="s">
        <v>83</v>
      </c>
      <c r="AV468" s="13" t="s">
        <v>81</v>
      </c>
      <c r="AW468" s="13" t="s">
        <v>35</v>
      </c>
      <c r="AX468" s="13" t="s">
        <v>73</v>
      </c>
      <c r="AY468" s="238" t="s">
        <v>125</v>
      </c>
    </row>
    <row r="469" s="14" customFormat="1">
      <c r="A469" s="14"/>
      <c r="B469" s="239"/>
      <c r="C469" s="240"/>
      <c r="D469" s="230" t="s">
        <v>135</v>
      </c>
      <c r="E469" s="241" t="s">
        <v>19</v>
      </c>
      <c r="F469" s="242" t="s">
        <v>598</v>
      </c>
      <c r="G469" s="240"/>
      <c r="H469" s="243">
        <v>11.4</v>
      </c>
      <c r="I469" s="244"/>
      <c r="J469" s="240"/>
      <c r="K469" s="240"/>
      <c r="L469" s="245"/>
      <c r="M469" s="246"/>
      <c r="N469" s="247"/>
      <c r="O469" s="247"/>
      <c r="P469" s="247"/>
      <c r="Q469" s="247"/>
      <c r="R469" s="247"/>
      <c r="S469" s="247"/>
      <c r="T469" s="248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49" t="s">
        <v>135</v>
      </c>
      <c r="AU469" s="249" t="s">
        <v>83</v>
      </c>
      <c r="AV469" s="14" t="s">
        <v>83</v>
      </c>
      <c r="AW469" s="14" t="s">
        <v>35</v>
      </c>
      <c r="AX469" s="14" t="s">
        <v>73</v>
      </c>
      <c r="AY469" s="249" t="s">
        <v>125</v>
      </c>
    </row>
    <row r="470" s="15" customFormat="1">
      <c r="A470" s="15"/>
      <c r="B470" s="263"/>
      <c r="C470" s="264"/>
      <c r="D470" s="230" t="s">
        <v>135</v>
      </c>
      <c r="E470" s="265" t="s">
        <v>19</v>
      </c>
      <c r="F470" s="266" t="s">
        <v>218</v>
      </c>
      <c r="G470" s="264"/>
      <c r="H470" s="267">
        <v>150</v>
      </c>
      <c r="I470" s="268"/>
      <c r="J470" s="264"/>
      <c r="K470" s="264"/>
      <c r="L470" s="269"/>
      <c r="M470" s="270"/>
      <c r="N470" s="271"/>
      <c r="O470" s="271"/>
      <c r="P470" s="271"/>
      <c r="Q470" s="271"/>
      <c r="R470" s="271"/>
      <c r="S470" s="271"/>
      <c r="T470" s="272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3" t="s">
        <v>135</v>
      </c>
      <c r="AU470" s="273" t="s">
        <v>83</v>
      </c>
      <c r="AV470" s="15" t="s">
        <v>133</v>
      </c>
      <c r="AW470" s="15" t="s">
        <v>35</v>
      </c>
      <c r="AX470" s="15" t="s">
        <v>81</v>
      </c>
      <c r="AY470" s="273" t="s">
        <v>125</v>
      </c>
    </row>
    <row r="471" s="2" customFormat="1" ht="16.5" customHeight="1">
      <c r="A471" s="39"/>
      <c r="B471" s="40"/>
      <c r="C471" s="215" t="s">
        <v>599</v>
      </c>
      <c r="D471" s="215" t="s">
        <v>128</v>
      </c>
      <c r="E471" s="216" t="s">
        <v>600</v>
      </c>
      <c r="F471" s="217" t="s">
        <v>601</v>
      </c>
      <c r="G471" s="218" t="s">
        <v>182</v>
      </c>
      <c r="H471" s="219">
        <v>150</v>
      </c>
      <c r="I471" s="220"/>
      <c r="J471" s="221">
        <f>ROUND(I471*H471,2)</f>
        <v>0</v>
      </c>
      <c r="K471" s="217" t="s">
        <v>132</v>
      </c>
      <c r="L471" s="45"/>
      <c r="M471" s="222" t="s">
        <v>19</v>
      </c>
      <c r="N471" s="223" t="s">
        <v>44</v>
      </c>
      <c r="O471" s="85"/>
      <c r="P471" s="224">
        <f>O471*H471</f>
        <v>0</v>
      </c>
      <c r="Q471" s="224">
        <v>0</v>
      </c>
      <c r="R471" s="224">
        <f>Q471*H471</f>
        <v>0</v>
      </c>
      <c r="S471" s="224">
        <v>0.00027999999999999998</v>
      </c>
      <c r="T471" s="225">
        <f>S471*H471</f>
        <v>0.041999999999999996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26" t="s">
        <v>224</v>
      </c>
      <c r="AT471" s="226" t="s">
        <v>128</v>
      </c>
      <c r="AU471" s="226" t="s">
        <v>83</v>
      </c>
      <c r="AY471" s="18" t="s">
        <v>125</v>
      </c>
      <c r="BE471" s="227">
        <f>IF(N471="základní",J471,0)</f>
        <v>0</v>
      </c>
      <c r="BF471" s="227">
        <f>IF(N471="snížená",J471,0)</f>
        <v>0</v>
      </c>
      <c r="BG471" s="227">
        <f>IF(N471="zákl. přenesená",J471,0)</f>
        <v>0</v>
      </c>
      <c r="BH471" s="227">
        <f>IF(N471="sníž. přenesená",J471,0)</f>
        <v>0</v>
      </c>
      <c r="BI471" s="227">
        <f>IF(N471="nulová",J471,0)</f>
        <v>0</v>
      </c>
      <c r="BJ471" s="18" t="s">
        <v>81</v>
      </c>
      <c r="BK471" s="227">
        <f>ROUND(I471*H471,2)</f>
        <v>0</v>
      </c>
      <c r="BL471" s="18" t="s">
        <v>224</v>
      </c>
      <c r="BM471" s="226" t="s">
        <v>602</v>
      </c>
    </row>
    <row r="472" s="13" customFormat="1">
      <c r="A472" s="13"/>
      <c r="B472" s="228"/>
      <c r="C472" s="229"/>
      <c r="D472" s="230" t="s">
        <v>135</v>
      </c>
      <c r="E472" s="231" t="s">
        <v>19</v>
      </c>
      <c r="F472" s="232" t="s">
        <v>603</v>
      </c>
      <c r="G472" s="229"/>
      <c r="H472" s="231" t="s">
        <v>19</v>
      </c>
      <c r="I472" s="233"/>
      <c r="J472" s="229"/>
      <c r="K472" s="229"/>
      <c r="L472" s="234"/>
      <c r="M472" s="235"/>
      <c r="N472" s="236"/>
      <c r="O472" s="236"/>
      <c r="P472" s="236"/>
      <c r="Q472" s="236"/>
      <c r="R472" s="236"/>
      <c r="S472" s="236"/>
      <c r="T472" s="237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8" t="s">
        <v>135</v>
      </c>
      <c r="AU472" s="238" t="s">
        <v>83</v>
      </c>
      <c r="AV472" s="13" t="s">
        <v>81</v>
      </c>
      <c r="AW472" s="13" t="s">
        <v>35</v>
      </c>
      <c r="AX472" s="13" t="s">
        <v>73</v>
      </c>
      <c r="AY472" s="238" t="s">
        <v>125</v>
      </c>
    </row>
    <row r="473" s="14" customFormat="1">
      <c r="A473" s="14"/>
      <c r="B473" s="239"/>
      <c r="C473" s="240"/>
      <c r="D473" s="230" t="s">
        <v>135</v>
      </c>
      <c r="E473" s="241" t="s">
        <v>19</v>
      </c>
      <c r="F473" s="242" t="s">
        <v>580</v>
      </c>
      <c r="G473" s="240"/>
      <c r="H473" s="243">
        <v>150</v>
      </c>
      <c r="I473" s="244"/>
      <c r="J473" s="240"/>
      <c r="K473" s="240"/>
      <c r="L473" s="245"/>
      <c r="M473" s="246"/>
      <c r="N473" s="247"/>
      <c r="O473" s="247"/>
      <c r="P473" s="247"/>
      <c r="Q473" s="247"/>
      <c r="R473" s="247"/>
      <c r="S473" s="247"/>
      <c r="T473" s="248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9" t="s">
        <v>135</v>
      </c>
      <c r="AU473" s="249" t="s">
        <v>83</v>
      </c>
      <c r="AV473" s="14" t="s">
        <v>83</v>
      </c>
      <c r="AW473" s="14" t="s">
        <v>35</v>
      </c>
      <c r="AX473" s="14" t="s">
        <v>81</v>
      </c>
      <c r="AY473" s="249" t="s">
        <v>125</v>
      </c>
    </row>
    <row r="474" s="2" customFormat="1" ht="21.75" customHeight="1">
      <c r="A474" s="39"/>
      <c r="B474" s="40"/>
      <c r="C474" s="215" t="s">
        <v>604</v>
      </c>
      <c r="D474" s="215" t="s">
        <v>128</v>
      </c>
      <c r="E474" s="216" t="s">
        <v>605</v>
      </c>
      <c r="F474" s="217" t="s">
        <v>606</v>
      </c>
      <c r="G474" s="218" t="s">
        <v>182</v>
      </c>
      <c r="H474" s="219">
        <v>1</v>
      </c>
      <c r="I474" s="220"/>
      <c r="J474" s="221">
        <f>ROUND(I474*H474,2)</f>
        <v>0</v>
      </c>
      <c r="K474" s="217" t="s">
        <v>132</v>
      </c>
      <c r="L474" s="45"/>
      <c r="M474" s="222" t="s">
        <v>19</v>
      </c>
      <c r="N474" s="223" t="s">
        <v>44</v>
      </c>
      <c r="O474" s="85"/>
      <c r="P474" s="224">
        <f>O474*H474</f>
        <v>0</v>
      </c>
      <c r="Q474" s="224">
        <v>0</v>
      </c>
      <c r="R474" s="224">
        <f>Q474*H474</f>
        <v>0</v>
      </c>
      <c r="S474" s="224">
        <v>0</v>
      </c>
      <c r="T474" s="225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26" t="s">
        <v>224</v>
      </c>
      <c r="AT474" s="226" t="s">
        <v>128</v>
      </c>
      <c r="AU474" s="226" t="s">
        <v>83</v>
      </c>
      <c r="AY474" s="18" t="s">
        <v>125</v>
      </c>
      <c r="BE474" s="227">
        <f>IF(N474="základní",J474,0)</f>
        <v>0</v>
      </c>
      <c r="BF474" s="227">
        <f>IF(N474="snížená",J474,0)</f>
        <v>0</v>
      </c>
      <c r="BG474" s="227">
        <f>IF(N474="zákl. přenesená",J474,0)</f>
        <v>0</v>
      </c>
      <c r="BH474" s="227">
        <f>IF(N474="sníž. přenesená",J474,0)</f>
        <v>0</v>
      </c>
      <c r="BI474" s="227">
        <f>IF(N474="nulová",J474,0)</f>
        <v>0</v>
      </c>
      <c r="BJ474" s="18" t="s">
        <v>81</v>
      </c>
      <c r="BK474" s="227">
        <f>ROUND(I474*H474,2)</f>
        <v>0</v>
      </c>
      <c r="BL474" s="18" t="s">
        <v>224</v>
      </c>
      <c r="BM474" s="226" t="s">
        <v>607</v>
      </c>
    </row>
    <row r="475" s="2" customFormat="1" ht="21.75" customHeight="1">
      <c r="A475" s="39"/>
      <c r="B475" s="40"/>
      <c r="C475" s="215" t="s">
        <v>608</v>
      </c>
      <c r="D475" s="215" t="s">
        <v>128</v>
      </c>
      <c r="E475" s="216" t="s">
        <v>609</v>
      </c>
      <c r="F475" s="217" t="s">
        <v>610</v>
      </c>
      <c r="G475" s="218" t="s">
        <v>466</v>
      </c>
      <c r="H475" s="274"/>
      <c r="I475" s="220"/>
      <c r="J475" s="221">
        <f>ROUND(I475*H475,2)</f>
        <v>0</v>
      </c>
      <c r="K475" s="217" t="s">
        <v>132</v>
      </c>
      <c r="L475" s="45"/>
      <c r="M475" s="222" t="s">
        <v>19</v>
      </c>
      <c r="N475" s="223" t="s">
        <v>44</v>
      </c>
      <c r="O475" s="85"/>
      <c r="P475" s="224">
        <f>O475*H475</f>
        <v>0</v>
      </c>
      <c r="Q475" s="224">
        <v>0</v>
      </c>
      <c r="R475" s="224">
        <f>Q475*H475</f>
        <v>0</v>
      </c>
      <c r="S475" s="224">
        <v>0</v>
      </c>
      <c r="T475" s="225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26" t="s">
        <v>224</v>
      </c>
      <c r="AT475" s="226" t="s">
        <v>128</v>
      </c>
      <c r="AU475" s="226" t="s">
        <v>83</v>
      </c>
      <c r="AY475" s="18" t="s">
        <v>125</v>
      </c>
      <c r="BE475" s="227">
        <f>IF(N475="základní",J475,0)</f>
        <v>0</v>
      </c>
      <c r="BF475" s="227">
        <f>IF(N475="snížená",J475,0)</f>
        <v>0</v>
      </c>
      <c r="BG475" s="227">
        <f>IF(N475="zákl. přenesená",J475,0)</f>
        <v>0</v>
      </c>
      <c r="BH475" s="227">
        <f>IF(N475="sníž. přenesená",J475,0)</f>
        <v>0</v>
      </c>
      <c r="BI475" s="227">
        <f>IF(N475="nulová",J475,0)</f>
        <v>0</v>
      </c>
      <c r="BJ475" s="18" t="s">
        <v>81</v>
      </c>
      <c r="BK475" s="227">
        <f>ROUND(I475*H475,2)</f>
        <v>0</v>
      </c>
      <c r="BL475" s="18" t="s">
        <v>224</v>
      </c>
      <c r="BM475" s="226" t="s">
        <v>611</v>
      </c>
    </row>
    <row r="476" s="12" customFormat="1" ht="22.8" customHeight="1">
      <c r="A476" s="12"/>
      <c r="B476" s="199"/>
      <c r="C476" s="200"/>
      <c r="D476" s="201" t="s">
        <v>72</v>
      </c>
      <c r="E476" s="213" t="s">
        <v>612</v>
      </c>
      <c r="F476" s="213" t="s">
        <v>613</v>
      </c>
      <c r="G476" s="200"/>
      <c r="H476" s="200"/>
      <c r="I476" s="203"/>
      <c r="J476" s="214">
        <f>BK476</f>
        <v>0</v>
      </c>
      <c r="K476" s="200"/>
      <c r="L476" s="205"/>
      <c r="M476" s="206"/>
      <c r="N476" s="207"/>
      <c r="O476" s="207"/>
      <c r="P476" s="208">
        <f>SUM(P477:P481)</f>
        <v>0</v>
      </c>
      <c r="Q476" s="207"/>
      <c r="R476" s="208">
        <f>SUM(R477:R481)</f>
        <v>0</v>
      </c>
      <c r="S476" s="207"/>
      <c r="T476" s="209">
        <f>SUM(T477:T481)</f>
        <v>0.016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0" t="s">
        <v>83</v>
      </c>
      <c r="AT476" s="211" t="s">
        <v>72</v>
      </c>
      <c r="AU476" s="211" t="s">
        <v>81</v>
      </c>
      <c r="AY476" s="210" t="s">
        <v>125</v>
      </c>
      <c r="BK476" s="212">
        <f>SUM(BK477:BK481)</f>
        <v>0</v>
      </c>
    </row>
    <row r="477" s="2" customFormat="1" ht="16.5" customHeight="1">
      <c r="A477" s="39"/>
      <c r="B477" s="40"/>
      <c r="C477" s="215" t="s">
        <v>614</v>
      </c>
      <c r="D477" s="215" t="s">
        <v>128</v>
      </c>
      <c r="E477" s="216" t="s">
        <v>615</v>
      </c>
      <c r="F477" s="217" t="s">
        <v>616</v>
      </c>
      <c r="G477" s="218" t="s">
        <v>182</v>
      </c>
      <c r="H477" s="219">
        <v>1</v>
      </c>
      <c r="I477" s="220"/>
      <c r="J477" s="221">
        <f>ROUND(I477*H477,2)</f>
        <v>0</v>
      </c>
      <c r="K477" s="217" t="s">
        <v>132</v>
      </c>
      <c r="L477" s="45"/>
      <c r="M477" s="222" t="s">
        <v>19</v>
      </c>
      <c r="N477" s="223" t="s">
        <v>44</v>
      </c>
      <c r="O477" s="85"/>
      <c r="P477" s="224">
        <f>O477*H477</f>
        <v>0</v>
      </c>
      <c r="Q477" s="224">
        <v>0</v>
      </c>
      <c r="R477" s="224">
        <f>Q477*H477</f>
        <v>0</v>
      </c>
      <c r="S477" s="224">
        <v>0</v>
      </c>
      <c r="T477" s="225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26" t="s">
        <v>224</v>
      </c>
      <c r="AT477" s="226" t="s">
        <v>128</v>
      </c>
      <c r="AU477" s="226" t="s">
        <v>83</v>
      </c>
      <c r="AY477" s="18" t="s">
        <v>125</v>
      </c>
      <c r="BE477" s="227">
        <f>IF(N477="základní",J477,0)</f>
        <v>0</v>
      </c>
      <c r="BF477" s="227">
        <f>IF(N477="snížená",J477,0)</f>
        <v>0</v>
      </c>
      <c r="BG477" s="227">
        <f>IF(N477="zákl. přenesená",J477,0)</f>
        <v>0</v>
      </c>
      <c r="BH477" s="227">
        <f>IF(N477="sníž. přenesená",J477,0)</f>
        <v>0</v>
      </c>
      <c r="BI477" s="227">
        <f>IF(N477="nulová",J477,0)</f>
        <v>0</v>
      </c>
      <c r="BJ477" s="18" t="s">
        <v>81</v>
      </c>
      <c r="BK477" s="227">
        <f>ROUND(I477*H477,2)</f>
        <v>0</v>
      </c>
      <c r="BL477" s="18" t="s">
        <v>224</v>
      </c>
      <c r="BM477" s="226" t="s">
        <v>617</v>
      </c>
    </row>
    <row r="478" s="13" customFormat="1">
      <c r="A478" s="13"/>
      <c r="B478" s="228"/>
      <c r="C478" s="229"/>
      <c r="D478" s="230" t="s">
        <v>135</v>
      </c>
      <c r="E478" s="231" t="s">
        <v>19</v>
      </c>
      <c r="F478" s="232" t="s">
        <v>618</v>
      </c>
      <c r="G478" s="229"/>
      <c r="H478" s="231" t="s">
        <v>19</v>
      </c>
      <c r="I478" s="233"/>
      <c r="J478" s="229"/>
      <c r="K478" s="229"/>
      <c r="L478" s="234"/>
      <c r="M478" s="235"/>
      <c r="N478" s="236"/>
      <c r="O478" s="236"/>
      <c r="P478" s="236"/>
      <c r="Q478" s="236"/>
      <c r="R478" s="236"/>
      <c r="S478" s="236"/>
      <c r="T478" s="237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8" t="s">
        <v>135</v>
      </c>
      <c r="AU478" s="238" t="s">
        <v>83</v>
      </c>
      <c r="AV478" s="13" t="s">
        <v>81</v>
      </c>
      <c r="AW478" s="13" t="s">
        <v>35</v>
      </c>
      <c r="AX478" s="13" t="s">
        <v>73</v>
      </c>
      <c r="AY478" s="238" t="s">
        <v>125</v>
      </c>
    </row>
    <row r="479" s="14" customFormat="1">
      <c r="A479" s="14"/>
      <c r="B479" s="239"/>
      <c r="C479" s="240"/>
      <c r="D479" s="230" t="s">
        <v>135</v>
      </c>
      <c r="E479" s="241" t="s">
        <v>19</v>
      </c>
      <c r="F479" s="242" t="s">
        <v>81</v>
      </c>
      <c r="G479" s="240"/>
      <c r="H479" s="243">
        <v>1</v>
      </c>
      <c r="I479" s="244"/>
      <c r="J479" s="240"/>
      <c r="K479" s="240"/>
      <c r="L479" s="245"/>
      <c r="M479" s="246"/>
      <c r="N479" s="247"/>
      <c r="O479" s="247"/>
      <c r="P479" s="247"/>
      <c r="Q479" s="247"/>
      <c r="R479" s="247"/>
      <c r="S479" s="247"/>
      <c r="T479" s="248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9" t="s">
        <v>135</v>
      </c>
      <c r="AU479" s="249" t="s">
        <v>83</v>
      </c>
      <c r="AV479" s="14" t="s">
        <v>83</v>
      </c>
      <c r="AW479" s="14" t="s">
        <v>35</v>
      </c>
      <c r="AX479" s="14" t="s">
        <v>81</v>
      </c>
      <c r="AY479" s="249" t="s">
        <v>125</v>
      </c>
    </row>
    <row r="480" s="2" customFormat="1" ht="16.5" customHeight="1">
      <c r="A480" s="39"/>
      <c r="B480" s="40"/>
      <c r="C480" s="215" t="s">
        <v>619</v>
      </c>
      <c r="D480" s="215" t="s">
        <v>128</v>
      </c>
      <c r="E480" s="216" t="s">
        <v>620</v>
      </c>
      <c r="F480" s="217" t="s">
        <v>621</v>
      </c>
      <c r="G480" s="218" t="s">
        <v>182</v>
      </c>
      <c r="H480" s="219">
        <v>1</v>
      </c>
      <c r="I480" s="220"/>
      <c r="J480" s="221">
        <f>ROUND(I480*H480,2)</f>
        <v>0</v>
      </c>
      <c r="K480" s="217" t="s">
        <v>132</v>
      </c>
      <c r="L480" s="45"/>
      <c r="M480" s="222" t="s">
        <v>19</v>
      </c>
      <c r="N480" s="223" t="s">
        <v>44</v>
      </c>
      <c r="O480" s="85"/>
      <c r="P480" s="224">
        <f>O480*H480</f>
        <v>0</v>
      </c>
      <c r="Q480" s="224">
        <v>0</v>
      </c>
      <c r="R480" s="224">
        <f>Q480*H480</f>
        <v>0</v>
      </c>
      <c r="S480" s="224">
        <v>0.016</v>
      </c>
      <c r="T480" s="225">
        <f>S480*H480</f>
        <v>0.016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26" t="s">
        <v>224</v>
      </c>
      <c r="AT480" s="226" t="s">
        <v>128</v>
      </c>
      <c r="AU480" s="226" t="s">
        <v>83</v>
      </c>
      <c r="AY480" s="18" t="s">
        <v>125</v>
      </c>
      <c r="BE480" s="227">
        <f>IF(N480="základní",J480,0)</f>
        <v>0</v>
      </c>
      <c r="BF480" s="227">
        <f>IF(N480="snížená",J480,0)</f>
        <v>0</v>
      </c>
      <c r="BG480" s="227">
        <f>IF(N480="zákl. přenesená",J480,0)</f>
        <v>0</v>
      </c>
      <c r="BH480" s="227">
        <f>IF(N480="sníž. přenesená",J480,0)</f>
        <v>0</v>
      </c>
      <c r="BI480" s="227">
        <f>IF(N480="nulová",J480,0)</f>
        <v>0</v>
      </c>
      <c r="BJ480" s="18" t="s">
        <v>81</v>
      </c>
      <c r="BK480" s="227">
        <f>ROUND(I480*H480,2)</f>
        <v>0</v>
      </c>
      <c r="BL480" s="18" t="s">
        <v>224</v>
      </c>
      <c r="BM480" s="226" t="s">
        <v>622</v>
      </c>
    </row>
    <row r="481" s="2" customFormat="1" ht="21.75" customHeight="1">
      <c r="A481" s="39"/>
      <c r="B481" s="40"/>
      <c r="C481" s="215" t="s">
        <v>623</v>
      </c>
      <c r="D481" s="215" t="s">
        <v>128</v>
      </c>
      <c r="E481" s="216" t="s">
        <v>624</v>
      </c>
      <c r="F481" s="217" t="s">
        <v>625</v>
      </c>
      <c r="G481" s="218" t="s">
        <v>466</v>
      </c>
      <c r="H481" s="274"/>
      <c r="I481" s="220"/>
      <c r="J481" s="221">
        <f>ROUND(I481*H481,2)</f>
        <v>0</v>
      </c>
      <c r="K481" s="217" t="s">
        <v>132</v>
      </c>
      <c r="L481" s="45"/>
      <c r="M481" s="222" t="s">
        <v>19</v>
      </c>
      <c r="N481" s="223" t="s">
        <v>44</v>
      </c>
      <c r="O481" s="85"/>
      <c r="P481" s="224">
        <f>O481*H481</f>
        <v>0</v>
      </c>
      <c r="Q481" s="224">
        <v>0</v>
      </c>
      <c r="R481" s="224">
        <f>Q481*H481</f>
        <v>0</v>
      </c>
      <c r="S481" s="224">
        <v>0</v>
      </c>
      <c r="T481" s="225">
        <f>S481*H481</f>
        <v>0</v>
      </c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R481" s="226" t="s">
        <v>224</v>
      </c>
      <c r="AT481" s="226" t="s">
        <v>128</v>
      </c>
      <c r="AU481" s="226" t="s">
        <v>83</v>
      </c>
      <c r="AY481" s="18" t="s">
        <v>125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18" t="s">
        <v>81</v>
      </c>
      <c r="BK481" s="227">
        <f>ROUND(I481*H481,2)</f>
        <v>0</v>
      </c>
      <c r="BL481" s="18" t="s">
        <v>224</v>
      </c>
      <c r="BM481" s="226" t="s">
        <v>626</v>
      </c>
    </row>
    <row r="482" s="12" customFormat="1" ht="22.8" customHeight="1">
      <c r="A482" s="12"/>
      <c r="B482" s="199"/>
      <c r="C482" s="200"/>
      <c r="D482" s="201" t="s">
        <v>72</v>
      </c>
      <c r="E482" s="213" t="s">
        <v>627</v>
      </c>
      <c r="F482" s="213" t="s">
        <v>628</v>
      </c>
      <c r="G482" s="200"/>
      <c r="H482" s="200"/>
      <c r="I482" s="203"/>
      <c r="J482" s="214">
        <f>BK482</f>
        <v>0</v>
      </c>
      <c r="K482" s="200"/>
      <c r="L482" s="205"/>
      <c r="M482" s="206"/>
      <c r="N482" s="207"/>
      <c r="O482" s="207"/>
      <c r="P482" s="208">
        <f>SUM(P483:P489)</f>
        <v>0</v>
      </c>
      <c r="Q482" s="207"/>
      <c r="R482" s="208">
        <f>SUM(R483:R489)</f>
        <v>0.0041700000000000001</v>
      </c>
      <c r="S482" s="207"/>
      <c r="T482" s="209">
        <f>SUM(T483:T489)</f>
        <v>0.0027000000000000001</v>
      </c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R482" s="210" t="s">
        <v>83</v>
      </c>
      <c r="AT482" s="211" t="s">
        <v>72</v>
      </c>
      <c r="AU482" s="211" t="s">
        <v>81</v>
      </c>
      <c r="AY482" s="210" t="s">
        <v>125</v>
      </c>
      <c r="BK482" s="212">
        <f>SUM(BK483:BK489)</f>
        <v>0</v>
      </c>
    </row>
    <row r="483" s="2" customFormat="1" ht="21.75" customHeight="1">
      <c r="A483" s="39"/>
      <c r="B483" s="40"/>
      <c r="C483" s="215" t="s">
        <v>629</v>
      </c>
      <c r="D483" s="215" t="s">
        <v>128</v>
      </c>
      <c r="E483" s="216" t="s">
        <v>630</v>
      </c>
      <c r="F483" s="217" t="s">
        <v>631</v>
      </c>
      <c r="G483" s="218" t="s">
        <v>182</v>
      </c>
      <c r="H483" s="219">
        <v>3</v>
      </c>
      <c r="I483" s="220"/>
      <c r="J483" s="221">
        <f>ROUND(I483*H483,2)</f>
        <v>0</v>
      </c>
      <c r="K483" s="217" t="s">
        <v>132</v>
      </c>
      <c r="L483" s="45"/>
      <c r="M483" s="222" t="s">
        <v>19</v>
      </c>
      <c r="N483" s="223" t="s">
        <v>44</v>
      </c>
      <c r="O483" s="85"/>
      <c r="P483" s="224">
        <f>O483*H483</f>
        <v>0</v>
      </c>
      <c r="Q483" s="224">
        <v>0</v>
      </c>
      <c r="R483" s="224">
        <f>Q483*H483</f>
        <v>0</v>
      </c>
      <c r="S483" s="224">
        <v>0.00089999999999999998</v>
      </c>
      <c r="T483" s="225">
        <f>S483*H483</f>
        <v>0.0027000000000000001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26" t="s">
        <v>224</v>
      </c>
      <c r="AT483" s="226" t="s">
        <v>128</v>
      </c>
      <c r="AU483" s="226" t="s">
        <v>83</v>
      </c>
      <c r="AY483" s="18" t="s">
        <v>125</v>
      </c>
      <c r="BE483" s="227">
        <f>IF(N483="základní",J483,0)</f>
        <v>0</v>
      </c>
      <c r="BF483" s="227">
        <f>IF(N483="snížená",J483,0)</f>
        <v>0</v>
      </c>
      <c r="BG483" s="227">
        <f>IF(N483="zákl. přenesená",J483,0)</f>
        <v>0</v>
      </c>
      <c r="BH483" s="227">
        <f>IF(N483="sníž. přenesená",J483,0)</f>
        <v>0</v>
      </c>
      <c r="BI483" s="227">
        <f>IF(N483="nulová",J483,0)</f>
        <v>0</v>
      </c>
      <c r="BJ483" s="18" t="s">
        <v>81</v>
      </c>
      <c r="BK483" s="227">
        <f>ROUND(I483*H483,2)</f>
        <v>0</v>
      </c>
      <c r="BL483" s="18" t="s">
        <v>224</v>
      </c>
      <c r="BM483" s="226" t="s">
        <v>632</v>
      </c>
    </row>
    <row r="484" s="2" customFormat="1" ht="16.5" customHeight="1">
      <c r="A484" s="39"/>
      <c r="B484" s="40"/>
      <c r="C484" s="215" t="s">
        <v>633</v>
      </c>
      <c r="D484" s="215" t="s">
        <v>128</v>
      </c>
      <c r="E484" s="216" t="s">
        <v>634</v>
      </c>
      <c r="F484" s="217" t="s">
        <v>635</v>
      </c>
      <c r="G484" s="218" t="s">
        <v>636</v>
      </c>
      <c r="H484" s="219">
        <v>1</v>
      </c>
      <c r="I484" s="220"/>
      <c r="J484" s="221">
        <f>ROUND(I484*H484,2)</f>
        <v>0</v>
      </c>
      <c r="K484" s="217" t="s">
        <v>19</v>
      </c>
      <c r="L484" s="45"/>
      <c r="M484" s="222" t="s">
        <v>19</v>
      </c>
      <c r="N484" s="223" t="s">
        <v>44</v>
      </c>
      <c r="O484" s="85"/>
      <c r="P484" s="224">
        <f>O484*H484</f>
        <v>0</v>
      </c>
      <c r="Q484" s="224">
        <v>0</v>
      </c>
      <c r="R484" s="224">
        <f>Q484*H484</f>
        <v>0</v>
      </c>
      <c r="S484" s="224">
        <v>0</v>
      </c>
      <c r="T484" s="225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26" t="s">
        <v>224</v>
      </c>
      <c r="AT484" s="226" t="s">
        <v>128</v>
      </c>
      <c r="AU484" s="226" t="s">
        <v>83</v>
      </c>
      <c r="AY484" s="18" t="s">
        <v>125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18" t="s">
        <v>81</v>
      </c>
      <c r="BK484" s="227">
        <f>ROUND(I484*H484,2)</f>
        <v>0</v>
      </c>
      <c r="BL484" s="18" t="s">
        <v>224</v>
      </c>
      <c r="BM484" s="226" t="s">
        <v>637</v>
      </c>
    </row>
    <row r="485" s="2" customFormat="1" ht="21.75" customHeight="1">
      <c r="A485" s="39"/>
      <c r="B485" s="40"/>
      <c r="C485" s="215" t="s">
        <v>638</v>
      </c>
      <c r="D485" s="215" t="s">
        <v>128</v>
      </c>
      <c r="E485" s="216" t="s">
        <v>639</v>
      </c>
      <c r="F485" s="217" t="s">
        <v>640</v>
      </c>
      <c r="G485" s="218" t="s">
        <v>182</v>
      </c>
      <c r="H485" s="219">
        <v>3</v>
      </c>
      <c r="I485" s="220"/>
      <c r="J485" s="221">
        <f>ROUND(I485*H485,2)</f>
        <v>0</v>
      </c>
      <c r="K485" s="217" t="s">
        <v>132</v>
      </c>
      <c r="L485" s="45"/>
      <c r="M485" s="222" t="s">
        <v>19</v>
      </c>
      <c r="N485" s="223" t="s">
        <v>44</v>
      </c>
      <c r="O485" s="85"/>
      <c r="P485" s="224">
        <f>O485*H485</f>
        <v>0</v>
      </c>
      <c r="Q485" s="224">
        <v>0</v>
      </c>
      <c r="R485" s="224">
        <f>Q485*H485</f>
        <v>0</v>
      </c>
      <c r="S485" s="224">
        <v>0</v>
      </c>
      <c r="T485" s="225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26" t="s">
        <v>224</v>
      </c>
      <c r="AT485" s="226" t="s">
        <v>128</v>
      </c>
      <c r="AU485" s="226" t="s">
        <v>83</v>
      </c>
      <c r="AY485" s="18" t="s">
        <v>125</v>
      </c>
      <c r="BE485" s="227">
        <f>IF(N485="základní",J485,0)</f>
        <v>0</v>
      </c>
      <c r="BF485" s="227">
        <f>IF(N485="snížená",J485,0)</f>
        <v>0</v>
      </c>
      <c r="BG485" s="227">
        <f>IF(N485="zákl. přenesená",J485,0)</f>
        <v>0</v>
      </c>
      <c r="BH485" s="227">
        <f>IF(N485="sníž. přenesená",J485,0)</f>
        <v>0</v>
      </c>
      <c r="BI485" s="227">
        <f>IF(N485="nulová",J485,0)</f>
        <v>0</v>
      </c>
      <c r="BJ485" s="18" t="s">
        <v>81</v>
      </c>
      <c r="BK485" s="227">
        <f>ROUND(I485*H485,2)</f>
        <v>0</v>
      </c>
      <c r="BL485" s="18" t="s">
        <v>224</v>
      </c>
      <c r="BM485" s="226" t="s">
        <v>641</v>
      </c>
    </row>
    <row r="486" s="13" customFormat="1">
      <c r="A486" s="13"/>
      <c r="B486" s="228"/>
      <c r="C486" s="229"/>
      <c r="D486" s="230" t="s">
        <v>135</v>
      </c>
      <c r="E486" s="231" t="s">
        <v>19</v>
      </c>
      <c r="F486" s="232" t="s">
        <v>404</v>
      </c>
      <c r="G486" s="229"/>
      <c r="H486" s="231" t="s">
        <v>19</v>
      </c>
      <c r="I486" s="233"/>
      <c r="J486" s="229"/>
      <c r="K486" s="229"/>
      <c r="L486" s="234"/>
      <c r="M486" s="235"/>
      <c r="N486" s="236"/>
      <c r="O486" s="236"/>
      <c r="P486" s="236"/>
      <c r="Q486" s="236"/>
      <c r="R486" s="236"/>
      <c r="S486" s="236"/>
      <c r="T486" s="237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8" t="s">
        <v>135</v>
      </c>
      <c r="AU486" s="238" t="s">
        <v>83</v>
      </c>
      <c r="AV486" s="13" t="s">
        <v>81</v>
      </c>
      <c r="AW486" s="13" t="s">
        <v>35</v>
      </c>
      <c r="AX486" s="13" t="s">
        <v>73</v>
      </c>
      <c r="AY486" s="238" t="s">
        <v>125</v>
      </c>
    </row>
    <row r="487" s="14" customFormat="1">
      <c r="A487" s="14"/>
      <c r="B487" s="239"/>
      <c r="C487" s="240"/>
      <c r="D487" s="230" t="s">
        <v>135</v>
      </c>
      <c r="E487" s="241" t="s">
        <v>19</v>
      </c>
      <c r="F487" s="242" t="s">
        <v>126</v>
      </c>
      <c r="G487" s="240"/>
      <c r="H487" s="243">
        <v>3</v>
      </c>
      <c r="I487" s="244"/>
      <c r="J487" s="240"/>
      <c r="K487" s="240"/>
      <c r="L487" s="245"/>
      <c r="M487" s="246"/>
      <c r="N487" s="247"/>
      <c r="O487" s="247"/>
      <c r="P487" s="247"/>
      <c r="Q487" s="247"/>
      <c r="R487" s="247"/>
      <c r="S487" s="247"/>
      <c r="T487" s="248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9" t="s">
        <v>135</v>
      </c>
      <c r="AU487" s="249" t="s">
        <v>83</v>
      </c>
      <c r="AV487" s="14" t="s">
        <v>83</v>
      </c>
      <c r="AW487" s="14" t="s">
        <v>35</v>
      </c>
      <c r="AX487" s="14" t="s">
        <v>81</v>
      </c>
      <c r="AY487" s="249" t="s">
        <v>125</v>
      </c>
    </row>
    <row r="488" s="2" customFormat="1" ht="16.5" customHeight="1">
      <c r="A488" s="39"/>
      <c r="B488" s="40"/>
      <c r="C488" s="250" t="s">
        <v>642</v>
      </c>
      <c r="D488" s="250" t="s">
        <v>151</v>
      </c>
      <c r="E488" s="251" t="s">
        <v>643</v>
      </c>
      <c r="F488" s="252" t="s">
        <v>644</v>
      </c>
      <c r="G488" s="253" t="s">
        <v>182</v>
      </c>
      <c r="H488" s="254">
        <v>3</v>
      </c>
      <c r="I488" s="255"/>
      <c r="J488" s="256">
        <f>ROUND(I488*H488,2)</f>
        <v>0</v>
      </c>
      <c r="K488" s="252" t="s">
        <v>132</v>
      </c>
      <c r="L488" s="257"/>
      <c r="M488" s="258" t="s">
        <v>19</v>
      </c>
      <c r="N488" s="259" t="s">
        <v>44</v>
      </c>
      <c r="O488" s="85"/>
      <c r="P488" s="224">
        <f>O488*H488</f>
        <v>0</v>
      </c>
      <c r="Q488" s="224">
        <v>0.00139</v>
      </c>
      <c r="R488" s="224">
        <f>Q488*H488</f>
        <v>0.0041700000000000001</v>
      </c>
      <c r="S488" s="224">
        <v>0</v>
      </c>
      <c r="T488" s="225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26" t="s">
        <v>308</v>
      </c>
      <c r="AT488" s="226" t="s">
        <v>151</v>
      </c>
      <c r="AU488" s="226" t="s">
        <v>83</v>
      </c>
      <c r="AY488" s="18" t="s">
        <v>125</v>
      </c>
      <c r="BE488" s="227">
        <f>IF(N488="základní",J488,0)</f>
        <v>0</v>
      </c>
      <c r="BF488" s="227">
        <f>IF(N488="snížená",J488,0)</f>
        <v>0</v>
      </c>
      <c r="BG488" s="227">
        <f>IF(N488="zákl. přenesená",J488,0)</f>
        <v>0</v>
      </c>
      <c r="BH488" s="227">
        <f>IF(N488="sníž. přenesená",J488,0)</f>
        <v>0</v>
      </c>
      <c r="BI488" s="227">
        <f>IF(N488="nulová",J488,0)</f>
        <v>0</v>
      </c>
      <c r="BJ488" s="18" t="s">
        <v>81</v>
      </c>
      <c r="BK488" s="227">
        <f>ROUND(I488*H488,2)</f>
        <v>0</v>
      </c>
      <c r="BL488" s="18" t="s">
        <v>224</v>
      </c>
      <c r="BM488" s="226" t="s">
        <v>645</v>
      </c>
    </row>
    <row r="489" s="2" customFormat="1" ht="21.75" customHeight="1">
      <c r="A489" s="39"/>
      <c r="B489" s="40"/>
      <c r="C489" s="215" t="s">
        <v>646</v>
      </c>
      <c r="D489" s="215" t="s">
        <v>128</v>
      </c>
      <c r="E489" s="216" t="s">
        <v>647</v>
      </c>
      <c r="F489" s="217" t="s">
        <v>648</v>
      </c>
      <c r="G489" s="218" t="s">
        <v>466</v>
      </c>
      <c r="H489" s="274"/>
      <c r="I489" s="220"/>
      <c r="J489" s="221">
        <f>ROUND(I489*H489,2)</f>
        <v>0</v>
      </c>
      <c r="K489" s="217" t="s">
        <v>132</v>
      </c>
      <c r="L489" s="45"/>
      <c r="M489" s="222" t="s">
        <v>19</v>
      </c>
      <c r="N489" s="223" t="s">
        <v>44</v>
      </c>
      <c r="O489" s="85"/>
      <c r="P489" s="224">
        <f>O489*H489</f>
        <v>0</v>
      </c>
      <c r="Q489" s="224">
        <v>0</v>
      </c>
      <c r="R489" s="224">
        <f>Q489*H489</f>
        <v>0</v>
      </c>
      <c r="S489" s="224">
        <v>0</v>
      </c>
      <c r="T489" s="225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26" t="s">
        <v>224</v>
      </c>
      <c r="AT489" s="226" t="s">
        <v>128</v>
      </c>
      <c r="AU489" s="226" t="s">
        <v>83</v>
      </c>
      <c r="AY489" s="18" t="s">
        <v>125</v>
      </c>
      <c r="BE489" s="227">
        <f>IF(N489="základní",J489,0)</f>
        <v>0</v>
      </c>
      <c r="BF489" s="227">
        <f>IF(N489="snížená",J489,0)</f>
        <v>0</v>
      </c>
      <c r="BG489" s="227">
        <f>IF(N489="zákl. přenesená",J489,0)</f>
        <v>0</v>
      </c>
      <c r="BH489" s="227">
        <f>IF(N489="sníž. přenesená",J489,0)</f>
        <v>0</v>
      </c>
      <c r="BI489" s="227">
        <f>IF(N489="nulová",J489,0)</f>
        <v>0</v>
      </c>
      <c r="BJ489" s="18" t="s">
        <v>81</v>
      </c>
      <c r="BK489" s="227">
        <f>ROUND(I489*H489,2)</f>
        <v>0</v>
      </c>
      <c r="BL489" s="18" t="s">
        <v>224</v>
      </c>
      <c r="BM489" s="226" t="s">
        <v>649</v>
      </c>
    </row>
    <row r="490" s="12" customFormat="1" ht="22.8" customHeight="1">
      <c r="A490" s="12"/>
      <c r="B490" s="199"/>
      <c r="C490" s="200"/>
      <c r="D490" s="201" t="s">
        <v>72</v>
      </c>
      <c r="E490" s="213" t="s">
        <v>650</v>
      </c>
      <c r="F490" s="213" t="s">
        <v>651</v>
      </c>
      <c r="G490" s="200"/>
      <c r="H490" s="200"/>
      <c r="I490" s="203"/>
      <c r="J490" s="214">
        <f>BK490</f>
        <v>0</v>
      </c>
      <c r="K490" s="200"/>
      <c r="L490" s="205"/>
      <c r="M490" s="206"/>
      <c r="N490" s="207"/>
      <c r="O490" s="207"/>
      <c r="P490" s="208">
        <f>SUM(P491:P521)</f>
        <v>0</v>
      </c>
      <c r="Q490" s="207"/>
      <c r="R490" s="208">
        <f>SUM(R491:R521)</f>
        <v>2.9111305999999999</v>
      </c>
      <c r="S490" s="207"/>
      <c r="T490" s="209">
        <f>SUM(T491:T521)</f>
        <v>46.443619999999996</v>
      </c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R490" s="210" t="s">
        <v>83</v>
      </c>
      <c r="AT490" s="211" t="s">
        <v>72</v>
      </c>
      <c r="AU490" s="211" t="s">
        <v>81</v>
      </c>
      <c r="AY490" s="210" t="s">
        <v>125</v>
      </c>
      <c r="BK490" s="212">
        <f>SUM(BK491:BK521)</f>
        <v>0</v>
      </c>
    </row>
    <row r="491" s="2" customFormat="1" ht="16.5" customHeight="1">
      <c r="A491" s="39"/>
      <c r="B491" s="40"/>
      <c r="C491" s="215" t="s">
        <v>652</v>
      </c>
      <c r="D491" s="215" t="s">
        <v>128</v>
      </c>
      <c r="E491" s="216" t="s">
        <v>653</v>
      </c>
      <c r="F491" s="217" t="s">
        <v>654</v>
      </c>
      <c r="G491" s="218" t="s">
        <v>131</v>
      </c>
      <c r="H491" s="219">
        <v>97.030000000000001</v>
      </c>
      <c r="I491" s="220"/>
      <c r="J491" s="221">
        <f>ROUND(I491*H491,2)</f>
        <v>0</v>
      </c>
      <c r="K491" s="217" t="s">
        <v>19</v>
      </c>
      <c r="L491" s="45"/>
      <c r="M491" s="222" t="s">
        <v>19</v>
      </c>
      <c r="N491" s="223" t="s">
        <v>44</v>
      </c>
      <c r="O491" s="85"/>
      <c r="P491" s="224">
        <f>O491*H491</f>
        <v>0</v>
      </c>
      <c r="Q491" s="224">
        <v>0.01396</v>
      </c>
      <c r="R491" s="224">
        <f>Q491*H491</f>
        <v>1.3545388</v>
      </c>
      <c r="S491" s="224">
        <v>0</v>
      </c>
      <c r="T491" s="225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26" t="s">
        <v>224</v>
      </c>
      <c r="AT491" s="226" t="s">
        <v>128</v>
      </c>
      <c r="AU491" s="226" t="s">
        <v>83</v>
      </c>
      <c r="AY491" s="18" t="s">
        <v>125</v>
      </c>
      <c r="BE491" s="227">
        <f>IF(N491="základní",J491,0)</f>
        <v>0</v>
      </c>
      <c r="BF491" s="227">
        <f>IF(N491="snížená",J491,0)</f>
        <v>0</v>
      </c>
      <c r="BG491" s="227">
        <f>IF(N491="zákl. přenesená",J491,0)</f>
        <v>0</v>
      </c>
      <c r="BH491" s="227">
        <f>IF(N491="sníž. přenesená",J491,0)</f>
        <v>0</v>
      </c>
      <c r="BI491" s="227">
        <f>IF(N491="nulová",J491,0)</f>
        <v>0</v>
      </c>
      <c r="BJ491" s="18" t="s">
        <v>81</v>
      </c>
      <c r="BK491" s="227">
        <f>ROUND(I491*H491,2)</f>
        <v>0</v>
      </c>
      <c r="BL491" s="18" t="s">
        <v>224</v>
      </c>
      <c r="BM491" s="226" t="s">
        <v>655</v>
      </c>
    </row>
    <row r="492" s="13" customFormat="1">
      <c r="A492" s="13"/>
      <c r="B492" s="228"/>
      <c r="C492" s="229"/>
      <c r="D492" s="230" t="s">
        <v>135</v>
      </c>
      <c r="E492" s="231" t="s">
        <v>19</v>
      </c>
      <c r="F492" s="232" t="s">
        <v>144</v>
      </c>
      <c r="G492" s="229"/>
      <c r="H492" s="231" t="s">
        <v>19</v>
      </c>
      <c r="I492" s="233"/>
      <c r="J492" s="229"/>
      <c r="K492" s="229"/>
      <c r="L492" s="234"/>
      <c r="M492" s="235"/>
      <c r="N492" s="236"/>
      <c r="O492" s="236"/>
      <c r="P492" s="236"/>
      <c r="Q492" s="236"/>
      <c r="R492" s="236"/>
      <c r="S492" s="236"/>
      <c r="T492" s="237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8" t="s">
        <v>135</v>
      </c>
      <c r="AU492" s="238" t="s">
        <v>83</v>
      </c>
      <c r="AV492" s="13" t="s">
        <v>81</v>
      </c>
      <c r="AW492" s="13" t="s">
        <v>35</v>
      </c>
      <c r="AX492" s="13" t="s">
        <v>73</v>
      </c>
      <c r="AY492" s="238" t="s">
        <v>125</v>
      </c>
    </row>
    <row r="493" s="14" customFormat="1">
      <c r="A493" s="14"/>
      <c r="B493" s="239"/>
      <c r="C493" s="240"/>
      <c r="D493" s="230" t="s">
        <v>135</v>
      </c>
      <c r="E493" s="241" t="s">
        <v>19</v>
      </c>
      <c r="F493" s="242" t="s">
        <v>656</v>
      </c>
      <c r="G493" s="240"/>
      <c r="H493" s="243">
        <v>88.349999999999994</v>
      </c>
      <c r="I493" s="244"/>
      <c r="J493" s="240"/>
      <c r="K493" s="240"/>
      <c r="L493" s="245"/>
      <c r="M493" s="246"/>
      <c r="N493" s="247"/>
      <c r="O493" s="247"/>
      <c r="P493" s="247"/>
      <c r="Q493" s="247"/>
      <c r="R493" s="247"/>
      <c r="S493" s="247"/>
      <c r="T493" s="248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9" t="s">
        <v>135</v>
      </c>
      <c r="AU493" s="249" t="s">
        <v>83</v>
      </c>
      <c r="AV493" s="14" t="s">
        <v>83</v>
      </c>
      <c r="AW493" s="14" t="s">
        <v>35</v>
      </c>
      <c r="AX493" s="14" t="s">
        <v>73</v>
      </c>
      <c r="AY493" s="249" t="s">
        <v>125</v>
      </c>
    </row>
    <row r="494" s="13" customFormat="1">
      <c r="A494" s="13"/>
      <c r="B494" s="228"/>
      <c r="C494" s="229"/>
      <c r="D494" s="230" t="s">
        <v>135</v>
      </c>
      <c r="E494" s="231" t="s">
        <v>19</v>
      </c>
      <c r="F494" s="232" t="s">
        <v>324</v>
      </c>
      <c r="G494" s="229"/>
      <c r="H494" s="231" t="s">
        <v>19</v>
      </c>
      <c r="I494" s="233"/>
      <c r="J494" s="229"/>
      <c r="K494" s="229"/>
      <c r="L494" s="234"/>
      <c r="M494" s="235"/>
      <c r="N494" s="236"/>
      <c r="O494" s="236"/>
      <c r="P494" s="236"/>
      <c r="Q494" s="236"/>
      <c r="R494" s="236"/>
      <c r="S494" s="236"/>
      <c r="T494" s="237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8" t="s">
        <v>135</v>
      </c>
      <c r="AU494" s="238" t="s">
        <v>83</v>
      </c>
      <c r="AV494" s="13" t="s">
        <v>81</v>
      </c>
      <c r="AW494" s="13" t="s">
        <v>35</v>
      </c>
      <c r="AX494" s="13" t="s">
        <v>73</v>
      </c>
      <c r="AY494" s="238" t="s">
        <v>125</v>
      </c>
    </row>
    <row r="495" s="14" customFormat="1">
      <c r="A495" s="14"/>
      <c r="B495" s="239"/>
      <c r="C495" s="240"/>
      <c r="D495" s="230" t="s">
        <v>135</v>
      </c>
      <c r="E495" s="241" t="s">
        <v>19</v>
      </c>
      <c r="F495" s="242" t="s">
        <v>657</v>
      </c>
      <c r="G495" s="240"/>
      <c r="H495" s="243">
        <v>8.6799999999999997</v>
      </c>
      <c r="I495" s="244"/>
      <c r="J495" s="240"/>
      <c r="K495" s="240"/>
      <c r="L495" s="245"/>
      <c r="M495" s="246"/>
      <c r="N495" s="247"/>
      <c r="O495" s="247"/>
      <c r="P495" s="247"/>
      <c r="Q495" s="247"/>
      <c r="R495" s="247"/>
      <c r="S495" s="247"/>
      <c r="T495" s="248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9" t="s">
        <v>135</v>
      </c>
      <c r="AU495" s="249" t="s">
        <v>83</v>
      </c>
      <c r="AV495" s="14" t="s">
        <v>83</v>
      </c>
      <c r="AW495" s="14" t="s">
        <v>35</v>
      </c>
      <c r="AX495" s="14" t="s">
        <v>73</v>
      </c>
      <c r="AY495" s="249" t="s">
        <v>125</v>
      </c>
    </row>
    <row r="496" s="15" customFormat="1">
      <c r="A496" s="15"/>
      <c r="B496" s="263"/>
      <c r="C496" s="264"/>
      <c r="D496" s="230" t="s">
        <v>135</v>
      </c>
      <c r="E496" s="265" t="s">
        <v>19</v>
      </c>
      <c r="F496" s="266" t="s">
        <v>218</v>
      </c>
      <c r="G496" s="264"/>
      <c r="H496" s="267">
        <v>97.030000000000001</v>
      </c>
      <c r="I496" s="268"/>
      <c r="J496" s="264"/>
      <c r="K496" s="264"/>
      <c r="L496" s="269"/>
      <c r="M496" s="270"/>
      <c r="N496" s="271"/>
      <c r="O496" s="271"/>
      <c r="P496" s="271"/>
      <c r="Q496" s="271"/>
      <c r="R496" s="271"/>
      <c r="S496" s="271"/>
      <c r="T496" s="272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73" t="s">
        <v>135</v>
      </c>
      <c r="AU496" s="273" t="s">
        <v>83</v>
      </c>
      <c r="AV496" s="15" t="s">
        <v>133</v>
      </c>
      <c r="AW496" s="15" t="s">
        <v>35</v>
      </c>
      <c r="AX496" s="15" t="s">
        <v>81</v>
      </c>
      <c r="AY496" s="273" t="s">
        <v>125</v>
      </c>
    </row>
    <row r="497" s="2" customFormat="1" ht="16.5" customHeight="1">
      <c r="A497" s="39"/>
      <c r="B497" s="40"/>
      <c r="C497" s="250" t="s">
        <v>658</v>
      </c>
      <c r="D497" s="250" t="s">
        <v>151</v>
      </c>
      <c r="E497" s="251" t="s">
        <v>659</v>
      </c>
      <c r="F497" s="252" t="s">
        <v>660</v>
      </c>
      <c r="G497" s="253" t="s">
        <v>131</v>
      </c>
      <c r="H497" s="254">
        <v>101.88200000000001</v>
      </c>
      <c r="I497" s="255"/>
      <c r="J497" s="256">
        <f>ROUND(I497*H497,2)</f>
        <v>0</v>
      </c>
      <c r="K497" s="252" t="s">
        <v>132</v>
      </c>
      <c r="L497" s="257"/>
      <c r="M497" s="258" t="s">
        <v>19</v>
      </c>
      <c r="N497" s="259" t="s">
        <v>44</v>
      </c>
      <c r="O497" s="85"/>
      <c r="P497" s="224">
        <f>O497*H497</f>
        <v>0</v>
      </c>
      <c r="Q497" s="224">
        <v>0.0149</v>
      </c>
      <c r="R497" s="224">
        <f>Q497*H497</f>
        <v>1.5180418</v>
      </c>
      <c r="S497" s="224">
        <v>0</v>
      </c>
      <c r="T497" s="225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26" t="s">
        <v>308</v>
      </c>
      <c r="AT497" s="226" t="s">
        <v>151</v>
      </c>
      <c r="AU497" s="226" t="s">
        <v>83</v>
      </c>
      <c r="AY497" s="18" t="s">
        <v>125</v>
      </c>
      <c r="BE497" s="227">
        <f>IF(N497="základní",J497,0)</f>
        <v>0</v>
      </c>
      <c r="BF497" s="227">
        <f>IF(N497="snížená",J497,0)</f>
        <v>0</v>
      </c>
      <c r="BG497" s="227">
        <f>IF(N497="zákl. přenesená",J497,0)</f>
        <v>0</v>
      </c>
      <c r="BH497" s="227">
        <f>IF(N497="sníž. přenesená",J497,0)</f>
        <v>0</v>
      </c>
      <c r="BI497" s="227">
        <f>IF(N497="nulová",J497,0)</f>
        <v>0</v>
      </c>
      <c r="BJ497" s="18" t="s">
        <v>81</v>
      </c>
      <c r="BK497" s="227">
        <f>ROUND(I497*H497,2)</f>
        <v>0</v>
      </c>
      <c r="BL497" s="18" t="s">
        <v>224</v>
      </c>
      <c r="BM497" s="226" t="s">
        <v>661</v>
      </c>
    </row>
    <row r="498" s="14" customFormat="1">
      <c r="A498" s="14"/>
      <c r="B498" s="239"/>
      <c r="C498" s="240"/>
      <c r="D498" s="230" t="s">
        <v>135</v>
      </c>
      <c r="E498" s="240"/>
      <c r="F498" s="242" t="s">
        <v>662</v>
      </c>
      <c r="G498" s="240"/>
      <c r="H498" s="243">
        <v>101.88200000000001</v>
      </c>
      <c r="I498" s="244"/>
      <c r="J498" s="240"/>
      <c r="K498" s="240"/>
      <c r="L498" s="245"/>
      <c r="M498" s="246"/>
      <c r="N498" s="247"/>
      <c r="O498" s="247"/>
      <c r="P498" s="247"/>
      <c r="Q498" s="247"/>
      <c r="R498" s="247"/>
      <c r="S498" s="247"/>
      <c r="T498" s="248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9" t="s">
        <v>135</v>
      </c>
      <c r="AU498" s="249" t="s">
        <v>83</v>
      </c>
      <c r="AV498" s="14" t="s">
        <v>83</v>
      </c>
      <c r="AW498" s="14" t="s">
        <v>4</v>
      </c>
      <c r="AX498" s="14" t="s">
        <v>81</v>
      </c>
      <c r="AY498" s="249" t="s">
        <v>125</v>
      </c>
    </row>
    <row r="499" s="2" customFormat="1" ht="16.5" customHeight="1">
      <c r="A499" s="39"/>
      <c r="B499" s="40"/>
      <c r="C499" s="215" t="s">
        <v>663</v>
      </c>
      <c r="D499" s="215" t="s">
        <v>128</v>
      </c>
      <c r="E499" s="216" t="s">
        <v>664</v>
      </c>
      <c r="F499" s="217" t="s">
        <v>665</v>
      </c>
      <c r="G499" s="218" t="s">
        <v>131</v>
      </c>
      <c r="H499" s="219">
        <v>1.2</v>
      </c>
      <c r="I499" s="220"/>
      <c r="J499" s="221">
        <f>ROUND(I499*H499,2)</f>
        <v>0</v>
      </c>
      <c r="K499" s="217" t="s">
        <v>19</v>
      </c>
      <c r="L499" s="45"/>
      <c r="M499" s="222" t="s">
        <v>19</v>
      </c>
      <c r="N499" s="223" t="s">
        <v>44</v>
      </c>
      <c r="O499" s="85"/>
      <c r="P499" s="224">
        <f>O499*H499</f>
        <v>0</v>
      </c>
      <c r="Q499" s="224">
        <v>0.01396</v>
      </c>
      <c r="R499" s="224">
        <f>Q499*H499</f>
        <v>0.016752</v>
      </c>
      <c r="S499" s="224">
        <v>0</v>
      </c>
      <c r="T499" s="225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26" t="s">
        <v>224</v>
      </c>
      <c r="AT499" s="226" t="s">
        <v>128</v>
      </c>
      <c r="AU499" s="226" t="s">
        <v>83</v>
      </c>
      <c r="AY499" s="18" t="s">
        <v>125</v>
      </c>
      <c r="BE499" s="227">
        <f>IF(N499="základní",J499,0)</f>
        <v>0</v>
      </c>
      <c r="BF499" s="227">
        <f>IF(N499="snížená",J499,0)</f>
        <v>0</v>
      </c>
      <c r="BG499" s="227">
        <f>IF(N499="zákl. přenesená",J499,0)</f>
        <v>0</v>
      </c>
      <c r="BH499" s="227">
        <f>IF(N499="sníž. přenesená",J499,0)</f>
        <v>0</v>
      </c>
      <c r="BI499" s="227">
        <f>IF(N499="nulová",J499,0)</f>
        <v>0</v>
      </c>
      <c r="BJ499" s="18" t="s">
        <v>81</v>
      </c>
      <c r="BK499" s="227">
        <f>ROUND(I499*H499,2)</f>
        <v>0</v>
      </c>
      <c r="BL499" s="18" t="s">
        <v>224</v>
      </c>
      <c r="BM499" s="226" t="s">
        <v>666</v>
      </c>
    </row>
    <row r="500" s="13" customFormat="1">
      <c r="A500" s="13"/>
      <c r="B500" s="228"/>
      <c r="C500" s="229"/>
      <c r="D500" s="230" t="s">
        <v>135</v>
      </c>
      <c r="E500" s="231" t="s">
        <v>19</v>
      </c>
      <c r="F500" s="232" t="s">
        <v>331</v>
      </c>
      <c r="G500" s="229"/>
      <c r="H500" s="231" t="s">
        <v>19</v>
      </c>
      <c r="I500" s="233"/>
      <c r="J500" s="229"/>
      <c r="K500" s="229"/>
      <c r="L500" s="234"/>
      <c r="M500" s="235"/>
      <c r="N500" s="236"/>
      <c r="O500" s="236"/>
      <c r="P500" s="236"/>
      <c r="Q500" s="236"/>
      <c r="R500" s="236"/>
      <c r="S500" s="236"/>
      <c r="T500" s="237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8" t="s">
        <v>135</v>
      </c>
      <c r="AU500" s="238" t="s">
        <v>83</v>
      </c>
      <c r="AV500" s="13" t="s">
        <v>81</v>
      </c>
      <c r="AW500" s="13" t="s">
        <v>35</v>
      </c>
      <c r="AX500" s="13" t="s">
        <v>73</v>
      </c>
      <c r="AY500" s="238" t="s">
        <v>125</v>
      </c>
    </row>
    <row r="501" s="14" customFormat="1">
      <c r="A501" s="14"/>
      <c r="B501" s="239"/>
      <c r="C501" s="240"/>
      <c r="D501" s="230" t="s">
        <v>135</v>
      </c>
      <c r="E501" s="241" t="s">
        <v>19</v>
      </c>
      <c r="F501" s="242" t="s">
        <v>435</v>
      </c>
      <c r="G501" s="240"/>
      <c r="H501" s="243">
        <v>1.2</v>
      </c>
      <c r="I501" s="244"/>
      <c r="J501" s="240"/>
      <c r="K501" s="240"/>
      <c r="L501" s="245"/>
      <c r="M501" s="246"/>
      <c r="N501" s="247"/>
      <c r="O501" s="247"/>
      <c r="P501" s="247"/>
      <c r="Q501" s="247"/>
      <c r="R501" s="247"/>
      <c r="S501" s="247"/>
      <c r="T501" s="248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9" t="s">
        <v>135</v>
      </c>
      <c r="AU501" s="249" t="s">
        <v>83</v>
      </c>
      <c r="AV501" s="14" t="s">
        <v>83</v>
      </c>
      <c r="AW501" s="14" t="s">
        <v>35</v>
      </c>
      <c r="AX501" s="14" t="s">
        <v>81</v>
      </c>
      <c r="AY501" s="249" t="s">
        <v>125</v>
      </c>
    </row>
    <row r="502" s="2" customFormat="1" ht="16.5" customHeight="1">
      <c r="A502" s="39"/>
      <c r="B502" s="40"/>
      <c r="C502" s="250" t="s">
        <v>667</v>
      </c>
      <c r="D502" s="250" t="s">
        <v>151</v>
      </c>
      <c r="E502" s="251" t="s">
        <v>668</v>
      </c>
      <c r="F502" s="252" t="s">
        <v>669</v>
      </c>
      <c r="G502" s="253" t="s">
        <v>131</v>
      </c>
      <c r="H502" s="254">
        <v>1.26</v>
      </c>
      <c r="I502" s="255"/>
      <c r="J502" s="256">
        <f>ROUND(I502*H502,2)</f>
        <v>0</v>
      </c>
      <c r="K502" s="252" t="s">
        <v>132</v>
      </c>
      <c r="L502" s="257"/>
      <c r="M502" s="258" t="s">
        <v>19</v>
      </c>
      <c r="N502" s="259" t="s">
        <v>44</v>
      </c>
      <c r="O502" s="85"/>
      <c r="P502" s="224">
        <f>O502*H502</f>
        <v>0</v>
      </c>
      <c r="Q502" s="224">
        <v>0.017299999999999999</v>
      </c>
      <c r="R502" s="224">
        <f>Q502*H502</f>
        <v>0.021797999999999998</v>
      </c>
      <c r="S502" s="224">
        <v>0</v>
      </c>
      <c r="T502" s="225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26" t="s">
        <v>308</v>
      </c>
      <c r="AT502" s="226" t="s">
        <v>151</v>
      </c>
      <c r="AU502" s="226" t="s">
        <v>83</v>
      </c>
      <c r="AY502" s="18" t="s">
        <v>125</v>
      </c>
      <c r="BE502" s="227">
        <f>IF(N502="základní",J502,0)</f>
        <v>0</v>
      </c>
      <c r="BF502" s="227">
        <f>IF(N502="snížená",J502,0)</f>
        <v>0</v>
      </c>
      <c r="BG502" s="227">
        <f>IF(N502="zákl. přenesená",J502,0)</f>
        <v>0</v>
      </c>
      <c r="BH502" s="227">
        <f>IF(N502="sníž. přenesená",J502,0)</f>
        <v>0</v>
      </c>
      <c r="BI502" s="227">
        <f>IF(N502="nulová",J502,0)</f>
        <v>0</v>
      </c>
      <c r="BJ502" s="18" t="s">
        <v>81</v>
      </c>
      <c r="BK502" s="227">
        <f>ROUND(I502*H502,2)</f>
        <v>0</v>
      </c>
      <c r="BL502" s="18" t="s">
        <v>224</v>
      </c>
      <c r="BM502" s="226" t="s">
        <v>670</v>
      </c>
    </row>
    <row r="503" s="14" customFormat="1">
      <c r="A503" s="14"/>
      <c r="B503" s="239"/>
      <c r="C503" s="240"/>
      <c r="D503" s="230" t="s">
        <v>135</v>
      </c>
      <c r="E503" s="240"/>
      <c r="F503" s="242" t="s">
        <v>671</v>
      </c>
      <c r="G503" s="240"/>
      <c r="H503" s="243">
        <v>1.26</v>
      </c>
      <c r="I503" s="244"/>
      <c r="J503" s="240"/>
      <c r="K503" s="240"/>
      <c r="L503" s="245"/>
      <c r="M503" s="246"/>
      <c r="N503" s="247"/>
      <c r="O503" s="247"/>
      <c r="P503" s="247"/>
      <c r="Q503" s="247"/>
      <c r="R503" s="247"/>
      <c r="S503" s="247"/>
      <c r="T503" s="248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9" t="s">
        <v>135</v>
      </c>
      <c r="AU503" s="249" t="s">
        <v>83</v>
      </c>
      <c r="AV503" s="14" t="s">
        <v>83</v>
      </c>
      <c r="AW503" s="14" t="s">
        <v>4</v>
      </c>
      <c r="AX503" s="14" t="s">
        <v>81</v>
      </c>
      <c r="AY503" s="249" t="s">
        <v>125</v>
      </c>
    </row>
    <row r="504" s="2" customFormat="1" ht="21.75" customHeight="1">
      <c r="A504" s="39"/>
      <c r="B504" s="40"/>
      <c r="C504" s="215" t="s">
        <v>672</v>
      </c>
      <c r="D504" s="215" t="s">
        <v>128</v>
      </c>
      <c r="E504" s="216" t="s">
        <v>673</v>
      </c>
      <c r="F504" s="217" t="s">
        <v>674</v>
      </c>
      <c r="G504" s="218" t="s">
        <v>131</v>
      </c>
      <c r="H504" s="219">
        <v>787.17999999999995</v>
      </c>
      <c r="I504" s="220"/>
      <c r="J504" s="221">
        <f>ROUND(I504*H504,2)</f>
        <v>0</v>
      </c>
      <c r="K504" s="217" t="s">
        <v>132</v>
      </c>
      <c r="L504" s="45"/>
      <c r="M504" s="222" t="s">
        <v>19</v>
      </c>
      <c r="N504" s="223" t="s">
        <v>44</v>
      </c>
      <c r="O504" s="85"/>
      <c r="P504" s="224">
        <f>O504*H504</f>
        <v>0</v>
      </c>
      <c r="Q504" s="224">
        <v>0</v>
      </c>
      <c r="R504" s="224">
        <f>Q504*H504</f>
        <v>0</v>
      </c>
      <c r="S504" s="224">
        <v>0.031</v>
      </c>
      <c r="T504" s="225">
        <f>S504*H504</f>
        <v>24.402579999999997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26" t="s">
        <v>224</v>
      </c>
      <c r="AT504" s="226" t="s">
        <v>128</v>
      </c>
      <c r="AU504" s="226" t="s">
        <v>83</v>
      </c>
      <c r="AY504" s="18" t="s">
        <v>125</v>
      </c>
      <c r="BE504" s="227">
        <f>IF(N504="základní",J504,0)</f>
        <v>0</v>
      </c>
      <c r="BF504" s="227">
        <f>IF(N504="snížená",J504,0)</f>
        <v>0</v>
      </c>
      <c r="BG504" s="227">
        <f>IF(N504="zákl. přenesená",J504,0)</f>
        <v>0</v>
      </c>
      <c r="BH504" s="227">
        <f>IF(N504="sníž. přenesená",J504,0)</f>
        <v>0</v>
      </c>
      <c r="BI504" s="227">
        <f>IF(N504="nulová",J504,0)</f>
        <v>0</v>
      </c>
      <c r="BJ504" s="18" t="s">
        <v>81</v>
      </c>
      <c r="BK504" s="227">
        <f>ROUND(I504*H504,2)</f>
        <v>0</v>
      </c>
      <c r="BL504" s="18" t="s">
        <v>224</v>
      </c>
      <c r="BM504" s="226" t="s">
        <v>675</v>
      </c>
    </row>
    <row r="505" s="13" customFormat="1">
      <c r="A505" s="13"/>
      <c r="B505" s="228"/>
      <c r="C505" s="229"/>
      <c r="D505" s="230" t="s">
        <v>135</v>
      </c>
      <c r="E505" s="231" t="s">
        <v>19</v>
      </c>
      <c r="F505" s="232" t="s">
        <v>287</v>
      </c>
      <c r="G505" s="229"/>
      <c r="H505" s="231" t="s">
        <v>19</v>
      </c>
      <c r="I505" s="233"/>
      <c r="J505" s="229"/>
      <c r="K505" s="229"/>
      <c r="L505" s="234"/>
      <c r="M505" s="235"/>
      <c r="N505" s="236"/>
      <c r="O505" s="236"/>
      <c r="P505" s="236"/>
      <c r="Q505" s="236"/>
      <c r="R505" s="236"/>
      <c r="S505" s="236"/>
      <c r="T505" s="23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8" t="s">
        <v>135</v>
      </c>
      <c r="AU505" s="238" t="s">
        <v>83</v>
      </c>
      <c r="AV505" s="13" t="s">
        <v>81</v>
      </c>
      <c r="AW505" s="13" t="s">
        <v>35</v>
      </c>
      <c r="AX505" s="13" t="s">
        <v>73</v>
      </c>
      <c r="AY505" s="238" t="s">
        <v>125</v>
      </c>
    </row>
    <row r="506" s="14" customFormat="1">
      <c r="A506" s="14"/>
      <c r="B506" s="239"/>
      <c r="C506" s="240"/>
      <c r="D506" s="230" t="s">
        <v>135</v>
      </c>
      <c r="E506" s="241" t="s">
        <v>19</v>
      </c>
      <c r="F506" s="242" t="s">
        <v>288</v>
      </c>
      <c r="G506" s="240"/>
      <c r="H506" s="243">
        <v>792.72000000000003</v>
      </c>
      <c r="I506" s="244"/>
      <c r="J506" s="240"/>
      <c r="K506" s="240"/>
      <c r="L506" s="245"/>
      <c r="M506" s="246"/>
      <c r="N506" s="247"/>
      <c r="O506" s="247"/>
      <c r="P506" s="247"/>
      <c r="Q506" s="247"/>
      <c r="R506" s="247"/>
      <c r="S506" s="247"/>
      <c r="T506" s="24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9" t="s">
        <v>135</v>
      </c>
      <c r="AU506" s="249" t="s">
        <v>83</v>
      </c>
      <c r="AV506" s="14" t="s">
        <v>83</v>
      </c>
      <c r="AW506" s="14" t="s">
        <v>35</v>
      </c>
      <c r="AX506" s="14" t="s">
        <v>73</v>
      </c>
      <c r="AY506" s="249" t="s">
        <v>125</v>
      </c>
    </row>
    <row r="507" s="13" customFormat="1">
      <c r="A507" s="13"/>
      <c r="B507" s="228"/>
      <c r="C507" s="229"/>
      <c r="D507" s="230" t="s">
        <v>135</v>
      </c>
      <c r="E507" s="231" t="s">
        <v>19</v>
      </c>
      <c r="F507" s="232" t="s">
        <v>474</v>
      </c>
      <c r="G507" s="229"/>
      <c r="H507" s="231" t="s">
        <v>19</v>
      </c>
      <c r="I507" s="233"/>
      <c r="J507" s="229"/>
      <c r="K507" s="229"/>
      <c r="L507" s="234"/>
      <c r="M507" s="235"/>
      <c r="N507" s="236"/>
      <c r="O507" s="236"/>
      <c r="P507" s="236"/>
      <c r="Q507" s="236"/>
      <c r="R507" s="236"/>
      <c r="S507" s="236"/>
      <c r="T507" s="23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38" t="s">
        <v>135</v>
      </c>
      <c r="AU507" s="238" t="s">
        <v>83</v>
      </c>
      <c r="AV507" s="13" t="s">
        <v>81</v>
      </c>
      <c r="AW507" s="13" t="s">
        <v>35</v>
      </c>
      <c r="AX507" s="13" t="s">
        <v>73</v>
      </c>
      <c r="AY507" s="238" t="s">
        <v>125</v>
      </c>
    </row>
    <row r="508" s="14" customFormat="1">
      <c r="A508" s="14"/>
      <c r="B508" s="239"/>
      <c r="C508" s="240"/>
      <c r="D508" s="230" t="s">
        <v>135</v>
      </c>
      <c r="E508" s="241" t="s">
        <v>19</v>
      </c>
      <c r="F508" s="242" t="s">
        <v>475</v>
      </c>
      <c r="G508" s="240"/>
      <c r="H508" s="243">
        <v>-1.2</v>
      </c>
      <c r="I508" s="244"/>
      <c r="J508" s="240"/>
      <c r="K508" s="240"/>
      <c r="L508" s="245"/>
      <c r="M508" s="246"/>
      <c r="N508" s="247"/>
      <c r="O508" s="247"/>
      <c r="P508" s="247"/>
      <c r="Q508" s="247"/>
      <c r="R508" s="247"/>
      <c r="S508" s="247"/>
      <c r="T508" s="24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9" t="s">
        <v>135</v>
      </c>
      <c r="AU508" s="249" t="s">
        <v>83</v>
      </c>
      <c r="AV508" s="14" t="s">
        <v>83</v>
      </c>
      <c r="AW508" s="14" t="s">
        <v>35</v>
      </c>
      <c r="AX508" s="14" t="s">
        <v>73</v>
      </c>
      <c r="AY508" s="249" t="s">
        <v>125</v>
      </c>
    </row>
    <row r="509" s="13" customFormat="1">
      <c r="A509" s="13"/>
      <c r="B509" s="228"/>
      <c r="C509" s="229"/>
      <c r="D509" s="230" t="s">
        <v>135</v>
      </c>
      <c r="E509" s="231" t="s">
        <v>19</v>
      </c>
      <c r="F509" s="232" t="s">
        <v>136</v>
      </c>
      <c r="G509" s="229"/>
      <c r="H509" s="231" t="s">
        <v>19</v>
      </c>
      <c r="I509" s="233"/>
      <c r="J509" s="229"/>
      <c r="K509" s="229"/>
      <c r="L509" s="234"/>
      <c r="M509" s="235"/>
      <c r="N509" s="236"/>
      <c r="O509" s="236"/>
      <c r="P509" s="236"/>
      <c r="Q509" s="236"/>
      <c r="R509" s="236"/>
      <c r="S509" s="236"/>
      <c r="T509" s="23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8" t="s">
        <v>135</v>
      </c>
      <c r="AU509" s="238" t="s">
        <v>83</v>
      </c>
      <c r="AV509" s="13" t="s">
        <v>81</v>
      </c>
      <c r="AW509" s="13" t="s">
        <v>35</v>
      </c>
      <c r="AX509" s="13" t="s">
        <v>73</v>
      </c>
      <c r="AY509" s="238" t="s">
        <v>125</v>
      </c>
    </row>
    <row r="510" s="14" customFormat="1">
      <c r="A510" s="14"/>
      <c r="B510" s="239"/>
      <c r="C510" s="240"/>
      <c r="D510" s="230" t="s">
        <v>135</v>
      </c>
      <c r="E510" s="241" t="s">
        <v>19</v>
      </c>
      <c r="F510" s="242" t="s">
        <v>476</v>
      </c>
      <c r="G510" s="240"/>
      <c r="H510" s="243">
        <v>-4.3399999999999999</v>
      </c>
      <c r="I510" s="244"/>
      <c r="J510" s="240"/>
      <c r="K510" s="240"/>
      <c r="L510" s="245"/>
      <c r="M510" s="246"/>
      <c r="N510" s="247"/>
      <c r="O510" s="247"/>
      <c r="P510" s="247"/>
      <c r="Q510" s="247"/>
      <c r="R510" s="247"/>
      <c r="S510" s="247"/>
      <c r="T510" s="24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9" t="s">
        <v>135</v>
      </c>
      <c r="AU510" s="249" t="s">
        <v>83</v>
      </c>
      <c r="AV510" s="14" t="s">
        <v>83</v>
      </c>
      <c r="AW510" s="14" t="s">
        <v>35</v>
      </c>
      <c r="AX510" s="14" t="s">
        <v>73</v>
      </c>
      <c r="AY510" s="249" t="s">
        <v>125</v>
      </c>
    </row>
    <row r="511" s="15" customFormat="1">
      <c r="A511" s="15"/>
      <c r="B511" s="263"/>
      <c r="C511" s="264"/>
      <c r="D511" s="230" t="s">
        <v>135</v>
      </c>
      <c r="E511" s="265" t="s">
        <v>19</v>
      </c>
      <c r="F511" s="266" t="s">
        <v>218</v>
      </c>
      <c r="G511" s="264"/>
      <c r="H511" s="267">
        <v>787.17999999999995</v>
      </c>
      <c r="I511" s="268"/>
      <c r="J511" s="264"/>
      <c r="K511" s="264"/>
      <c r="L511" s="269"/>
      <c r="M511" s="270"/>
      <c r="N511" s="271"/>
      <c r="O511" s="271"/>
      <c r="P511" s="271"/>
      <c r="Q511" s="271"/>
      <c r="R511" s="271"/>
      <c r="S511" s="271"/>
      <c r="T511" s="272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3" t="s">
        <v>135</v>
      </c>
      <c r="AU511" s="273" t="s">
        <v>83</v>
      </c>
      <c r="AV511" s="15" t="s">
        <v>133</v>
      </c>
      <c r="AW511" s="15" t="s">
        <v>35</v>
      </c>
      <c r="AX511" s="15" t="s">
        <v>81</v>
      </c>
      <c r="AY511" s="273" t="s">
        <v>125</v>
      </c>
    </row>
    <row r="512" s="2" customFormat="1" ht="21.75" customHeight="1">
      <c r="A512" s="39"/>
      <c r="B512" s="40"/>
      <c r="C512" s="215" t="s">
        <v>676</v>
      </c>
      <c r="D512" s="215" t="s">
        <v>128</v>
      </c>
      <c r="E512" s="216" t="s">
        <v>677</v>
      </c>
      <c r="F512" s="217" t="s">
        <v>678</v>
      </c>
      <c r="G512" s="218" t="s">
        <v>160</v>
      </c>
      <c r="H512" s="219">
        <v>1574.3599999999999</v>
      </c>
      <c r="I512" s="220"/>
      <c r="J512" s="221">
        <f>ROUND(I512*H512,2)</f>
        <v>0</v>
      </c>
      <c r="K512" s="217" t="s">
        <v>132</v>
      </c>
      <c r="L512" s="45"/>
      <c r="M512" s="222" t="s">
        <v>19</v>
      </c>
      <c r="N512" s="223" t="s">
        <v>44</v>
      </c>
      <c r="O512" s="85"/>
      <c r="P512" s="224">
        <f>O512*H512</f>
        <v>0</v>
      </c>
      <c r="Q512" s="224">
        <v>0</v>
      </c>
      <c r="R512" s="224">
        <f>Q512*H512</f>
        <v>0</v>
      </c>
      <c r="S512" s="224">
        <v>0.014</v>
      </c>
      <c r="T512" s="225">
        <f>S512*H512</f>
        <v>22.041039999999999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26" t="s">
        <v>224</v>
      </c>
      <c r="AT512" s="226" t="s">
        <v>128</v>
      </c>
      <c r="AU512" s="226" t="s">
        <v>83</v>
      </c>
      <c r="AY512" s="18" t="s">
        <v>125</v>
      </c>
      <c r="BE512" s="227">
        <f>IF(N512="základní",J512,0)</f>
        <v>0</v>
      </c>
      <c r="BF512" s="227">
        <f>IF(N512="snížená",J512,0)</f>
        <v>0</v>
      </c>
      <c r="BG512" s="227">
        <f>IF(N512="zákl. přenesená",J512,0)</f>
        <v>0</v>
      </c>
      <c r="BH512" s="227">
        <f>IF(N512="sníž. přenesená",J512,0)</f>
        <v>0</v>
      </c>
      <c r="BI512" s="227">
        <f>IF(N512="nulová",J512,0)</f>
        <v>0</v>
      </c>
      <c r="BJ512" s="18" t="s">
        <v>81</v>
      </c>
      <c r="BK512" s="227">
        <f>ROUND(I512*H512,2)</f>
        <v>0</v>
      </c>
      <c r="BL512" s="18" t="s">
        <v>224</v>
      </c>
      <c r="BM512" s="226" t="s">
        <v>679</v>
      </c>
    </row>
    <row r="513" s="13" customFormat="1">
      <c r="A513" s="13"/>
      <c r="B513" s="228"/>
      <c r="C513" s="229"/>
      <c r="D513" s="230" t="s">
        <v>135</v>
      </c>
      <c r="E513" s="231" t="s">
        <v>19</v>
      </c>
      <c r="F513" s="232" t="s">
        <v>680</v>
      </c>
      <c r="G513" s="229"/>
      <c r="H513" s="231" t="s">
        <v>19</v>
      </c>
      <c r="I513" s="233"/>
      <c r="J513" s="229"/>
      <c r="K513" s="229"/>
      <c r="L513" s="234"/>
      <c r="M513" s="235"/>
      <c r="N513" s="236"/>
      <c r="O513" s="236"/>
      <c r="P513" s="236"/>
      <c r="Q513" s="236"/>
      <c r="R513" s="236"/>
      <c r="S513" s="236"/>
      <c r="T513" s="237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8" t="s">
        <v>135</v>
      </c>
      <c r="AU513" s="238" t="s">
        <v>83</v>
      </c>
      <c r="AV513" s="13" t="s">
        <v>81</v>
      </c>
      <c r="AW513" s="13" t="s">
        <v>35</v>
      </c>
      <c r="AX513" s="13" t="s">
        <v>73</v>
      </c>
      <c r="AY513" s="238" t="s">
        <v>125</v>
      </c>
    </row>
    <row r="514" s="13" customFormat="1">
      <c r="A514" s="13"/>
      <c r="B514" s="228"/>
      <c r="C514" s="229"/>
      <c r="D514" s="230" t="s">
        <v>135</v>
      </c>
      <c r="E514" s="231" t="s">
        <v>19</v>
      </c>
      <c r="F514" s="232" t="s">
        <v>287</v>
      </c>
      <c r="G514" s="229"/>
      <c r="H514" s="231" t="s">
        <v>19</v>
      </c>
      <c r="I514" s="233"/>
      <c r="J514" s="229"/>
      <c r="K514" s="229"/>
      <c r="L514" s="234"/>
      <c r="M514" s="235"/>
      <c r="N514" s="236"/>
      <c r="O514" s="236"/>
      <c r="P514" s="236"/>
      <c r="Q514" s="236"/>
      <c r="R514" s="236"/>
      <c r="S514" s="236"/>
      <c r="T514" s="237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8" t="s">
        <v>135</v>
      </c>
      <c r="AU514" s="238" t="s">
        <v>83</v>
      </c>
      <c r="AV514" s="13" t="s">
        <v>81</v>
      </c>
      <c r="AW514" s="13" t="s">
        <v>35</v>
      </c>
      <c r="AX514" s="13" t="s">
        <v>73</v>
      </c>
      <c r="AY514" s="238" t="s">
        <v>125</v>
      </c>
    </row>
    <row r="515" s="14" customFormat="1">
      <c r="A515" s="14"/>
      <c r="B515" s="239"/>
      <c r="C515" s="240"/>
      <c r="D515" s="230" t="s">
        <v>135</v>
      </c>
      <c r="E515" s="241" t="s">
        <v>19</v>
      </c>
      <c r="F515" s="242" t="s">
        <v>681</v>
      </c>
      <c r="G515" s="240"/>
      <c r="H515" s="243">
        <v>1585.4400000000001</v>
      </c>
      <c r="I515" s="244"/>
      <c r="J515" s="240"/>
      <c r="K515" s="240"/>
      <c r="L515" s="245"/>
      <c r="M515" s="246"/>
      <c r="N515" s="247"/>
      <c r="O515" s="247"/>
      <c r="P515" s="247"/>
      <c r="Q515" s="247"/>
      <c r="R515" s="247"/>
      <c r="S515" s="247"/>
      <c r="T515" s="248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9" t="s">
        <v>135</v>
      </c>
      <c r="AU515" s="249" t="s">
        <v>83</v>
      </c>
      <c r="AV515" s="14" t="s">
        <v>83</v>
      </c>
      <c r="AW515" s="14" t="s">
        <v>35</v>
      </c>
      <c r="AX515" s="14" t="s">
        <v>73</v>
      </c>
      <c r="AY515" s="249" t="s">
        <v>125</v>
      </c>
    </row>
    <row r="516" s="13" customFormat="1">
      <c r="A516" s="13"/>
      <c r="B516" s="228"/>
      <c r="C516" s="229"/>
      <c r="D516" s="230" t="s">
        <v>135</v>
      </c>
      <c r="E516" s="231" t="s">
        <v>19</v>
      </c>
      <c r="F516" s="232" t="s">
        <v>474</v>
      </c>
      <c r="G516" s="229"/>
      <c r="H516" s="231" t="s">
        <v>19</v>
      </c>
      <c r="I516" s="233"/>
      <c r="J516" s="229"/>
      <c r="K516" s="229"/>
      <c r="L516" s="234"/>
      <c r="M516" s="235"/>
      <c r="N516" s="236"/>
      <c r="O516" s="236"/>
      <c r="P516" s="236"/>
      <c r="Q516" s="236"/>
      <c r="R516" s="236"/>
      <c r="S516" s="236"/>
      <c r="T516" s="237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8" t="s">
        <v>135</v>
      </c>
      <c r="AU516" s="238" t="s">
        <v>83</v>
      </c>
      <c r="AV516" s="13" t="s">
        <v>81</v>
      </c>
      <c r="AW516" s="13" t="s">
        <v>35</v>
      </c>
      <c r="AX516" s="13" t="s">
        <v>73</v>
      </c>
      <c r="AY516" s="238" t="s">
        <v>125</v>
      </c>
    </row>
    <row r="517" s="14" customFormat="1">
      <c r="A517" s="14"/>
      <c r="B517" s="239"/>
      <c r="C517" s="240"/>
      <c r="D517" s="230" t="s">
        <v>135</v>
      </c>
      <c r="E517" s="241" t="s">
        <v>19</v>
      </c>
      <c r="F517" s="242" t="s">
        <v>682</v>
      </c>
      <c r="G517" s="240"/>
      <c r="H517" s="243">
        <v>-2.3999999999999999</v>
      </c>
      <c r="I517" s="244"/>
      <c r="J517" s="240"/>
      <c r="K517" s="240"/>
      <c r="L517" s="245"/>
      <c r="M517" s="246"/>
      <c r="N517" s="247"/>
      <c r="O517" s="247"/>
      <c r="P517" s="247"/>
      <c r="Q517" s="247"/>
      <c r="R517" s="247"/>
      <c r="S517" s="247"/>
      <c r="T517" s="248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9" t="s">
        <v>135</v>
      </c>
      <c r="AU517" s="249" t="s">
        <v>83</v>
      </c>
      <c r="AV517" s="14" t="s">
        <v>83</v>
      </c>
      <c r="AW517" s="14" t="s">
        <v>35</v>
      </c>
      <c r="AX517" s="14" t="s">
        <v>73</v>
      </c>
      <c r="AY517" s="249" t="s">
        <v>125</v>
      </c>
    </row>
    <row r="518" s="13" customFormat="1">
      <c r="A518" s="13"/>
      <c r="B518" s="228"/>
      <c r="C518" s="229"/>
      <c r="D518" s="230" t="s">
        <v>135</v>
      </c>
      <c r="E518" s="231" t="s">
        <v>19</v>
      </c>
      <c r="F518" s="232" t="s">
        <v>136</v>
      </c>
      <c r="G518" s="229"/>
      <c r="H518" s="231" t="s">
        <v>19</v>
      </c>
      <c r="I518" s="233"/>
      <c r="J518" s="229"/>
      <c r="K518" s="229"/>
      <c r="L518" s="234"/>
      <c r="M518" s="235"/>
      <c r="N518" s="236"/>
      <c r="O518" s="236"/>
      <c r="P518" s="236"/>
      <c r="Q518" s="236"/>
      <c r="R518" s="236"/>
      <c r="S518" s="236"/>
      <c r="T518" s="23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8" t="s">
        <v>135</v>
      </c>
      <c r="AU518" s="238" t="s">
        <v>83</v>
      </c>
      <c r="AV518" s="13" t="s">
        <v>81</v>
      </c>
      <c r="AW518" s="13" t="s">
        <v>35</v>
      </c>
      <c r="AX518" s="13" t="s">
        <v>73</v>
      </c>
      <c r="AY518" s="238" t="s">
        <v>125</v>
      </c>
    </row>
    <row r="519" s="14" customFormat="1">
      <c r="A519" s="14"/>
      <c r="B519" s="239"/>
      <c r="C519" s="240"/>
      <c r="D519" s="230" t="s">
        <v>135</v>
      </c>
      <c r="E519" s="241" t="s">
        <v>19</v>
      </c>
      <c r="F519" s="242" t="s">
        <v>683</v>
      </c>
      <c r="G519" s="240"/>
      <c r="H519" s="243">
        <v>-8.6799999999999997</v>
      </c>
      <c r="I519" s="244"/>
      <c r="J519" s="240"/>
      <c r="K519" s="240"/>
      <c r="L519" s="245"/>
      <c r="M519" s="246"/>
      <c r="N519" s="247"/>
      <c r="O519" s="247"/>
      <c r="P519" s="247"/>
      <c r="Q519" s="247"/>
      <c r="R519" s="247"/>
      <c r="S519" s="247"/>
      <c r="T519" s="24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9" t="s">
        <v>135</v>
      </c>
      <c r="AU519" s="249" t="s">
        <v>83</v>
      </c>
      <c r="AV519" s="14" t="s">
        <v>83</v>
      </c>
      <c r="AW519" s="14" t="s">
        <v>35</v>
      </c>
      <c r="AX519" s="14" t="s">
        <v>73</v>
      </c>
      <c r="AY519" s="249" t="s">
        <v>125</v>
      </c>
    </row>
    <row r="520" s="15" customFormat="1">
      <c r="A520" s="15"/>
      <c r="B520" s="263"/>
      <c r="C520" s="264"/>
      <c r="D520" s="230" t="s">
        <v>135</v>
      </c>
      <c r="E520" s="265" t="s">
        <v>19</v>
      </c>
      <c r="F520" s="266" t="s">
        <v>218</v>
      </c>
      <c r="G520" s="264"/>
      <c r="H520" s="267">
        <v>1574.3599999999999</v>
      </c>
      <c r="I520" s="268"/>
      <c r="J520" s="264"/>
      <c r="K520" s="264"/>
      <c r="L520" s="269"/>
      <c r="M520" s="270"/>
      <c r="N520" s="271"/>
      <c r="O520" s="271"/>
      <c r="P520" s="271"/>
      <c r="Q520" s="271"/>
      <c r="R520" s="271"/>
      <c r="S520" s="271"/>
      <c r="T520" s="272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73" t="s">
        <v>135</v>
      </c>
      <c r="AU520" s="273" t="s">
        <v>83</v>
      </c>
      <c r="AV520" s="15" t="s">
        <v>133</v>
      </c>
      <c r="AW520" s="15" t="s">
        <v>35</v>
      </c>
      <c r="AX520" s="15" t="s">
        <v>81</v>
      </c>
      <c r="AY520" s="273" t="s">
        <v>125</v>
      </c>
    </row>
    <row r="521" s="2" customFormat="1" ht="21.75" customHeight="1">
      <c r="A521" s="39"/>
      <c r="B521" s="40"/>
      <c r="C521" s="215" t="s">
        <v>684</v>
      </c>
      <c r="D521" s="215" t="s">
        <v>128</v>
      </c>
      <c r="E521" s="216" t="s">
        <v>685</v>
      </c>
      <c r="F521" s="217" t="s">
        <v>686</v>
      </c>
      <c r="G521" s="218" t="s">
        <v>466</v>
      </c>
      <c r="H521" s="274"/>
      <c r="I521" s="220"/>
      <c r="J521" s="221">
        <f>ROUND(I521*H521,2)</f>
        <v>0</v>
      </c>
      <c r="K521" s="217" t="s">
        <v>132</v>
      </c>
      <c r="L521" s="45"/>
      <c r="M521" s="222" t="s">
        <v>19</v>
      </c>
      <c r="N521" s="223" t="s">
        <v>44</v>
      </c>
      <c r="O521" s="85"/>
      <c r="P521" s="224">
        <f>O521*H521</f>
        <v>0</v>
      </c>
      <c r="Q521" s="224">
        <v>0</v>
      </c>
      <c r="R521" s="224">
        <f>Q521*H521</f>
        <v>0</v>
      </c>
      <c r="S521" s="224">
        <v>0</v>
      </c>
      <c r="T521" s="225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26" t="s">
        <v>224</v>
      </c>
      <c r="AT521" s="226" t="s">
        <v>128</v>
      </c>
      <c r="AU521" s="226" t="s">
        <v>83</v>
      </c>
      <c r="AY521" s="18" t="s">
        <v>125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18" t="s">
        <v>81</v>
      </c>
      <c r="BK521" s="227">
        <f>ROUND(I521*H521,2)</f>
        <v>0</v>
      </c>
      <c r="BL521" s="18" t="s">
        <v>224</v>
      </c>
      <c r="BM521" s="226" t="s">
        <v>687</v>
      </c>
    </row>
    <row r="522" s="12" customFormat="1" ht="22.8" customHeight="1">
      <c r="A522" s="12"/>
      <c r="B522" s="199"/>
      <c r="C522" s="200"/>
      <c r="D522" s="201" t="s">
        <v>72</v>
      </c>
      <c r="E522" s="213" t="s">
        <v>688</v>
      </c>
      <c r="F522" s="213" t="s">
        <v>689</v>
      </c>
      <c r="G522" s="200"/>
      <c r="H522" s="200"/>
      <c r="I522" s="203"/>
      <c r="J522" s="214">
        <f>BK522</f>
        <v>0</v>
      </c>
      <c r="K522" s="200"/>
      <c r="L522" s="205"/>
      <c r="M522" s="206"/>
      <c r="N522" s="207"/>
      <c r="O522" s="207"/>
      <c r="P522" s="208">
        <f>SUM(P523:P558)</f>
        <v>0</v>
      </c>
      <c r="Q522" s="207"/>
      <c r="R522" s="208">
        <f>SUM(R523:R558)</f>
        <v>0.746865</v>
      </c>
      <c r="S522" s="207"/>
      <c r="T522" s="209">
        <f>SUM(T523:T558)</f>
        <v>0.35971699999999995</v>
      </c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R522" s="210" t="s">
        <v>83</v>
      </c>
      <c r="AT522" s="211" t="s">
        <v>72</v>
      </c>
      <c r="AU522" s="211" t="s">
        <v>81</v>
      </c>
      <c r="AY522" s="210" t="s">
        <v>125</v>
      </c>
      <c r="BK522" s="212">
        <f>SUM(BK523:BK558)</f>
        <v>0</v>
      </c>
    </row>
    <row r="523" s="2" customFormat="1" ht="16.5" customHeight="1">
      <c r="A523" s="39"/>
      <c r="B523" s="40"/>
      <c r="C523" s="215" t="s">
        <v>690</v>
      </c>
      <c r="D523" s="215" t="s">
        <v>128</v>
      </c>
      <c r="E523" s="216" t="s">
        <v>691</v>
      </c>
      <c r="F523" s="217" t="s">
        <v>692</v>
      </c>
      <c r="G523" s="218" t="s">
        <v>160</v>
      </c>
      <c r="H523" s="219">
        <v>142.5</v>
      </c>
      <c r="I523" s="220"/>
      <c r="J523" s="221">
        <f>ROUND(I523*H523,2)</f>
        <v>0</v>
      </c>
      <c r="K523" s="217" t="s">
        <v>19</v>
      </c>
      <c r="L523" s="45"/>
      <c r="M523" s="222" t="s">
        <v>19</v>
      </c>
      <c r="N523" s="223" t="s">
        <v>44</v>
      </c>
      <c r="O523" s="85"/>
      <c r="P523" s="224">
        <f>O523*H523</f>
        <v>0</v>
      </c>
      <c r="Q523" s="224">
        <v>0.0022200000000000002</v>
      </c>
      <c r="R523" s="224">
        <f>Q523*H523</f>
        <v>0.31635000000000002</v>
      </c>
      <c r="S523" s="224">
        <v>0</v>
      </c>
      <c r="T523" s="225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26" t="s">
        <v>224</v>
      </c>
      <c r="AT523" s="226" t="s">
        <v>128</v>
      </c>
      <c r="AU523" s="226" t="s">
        <v>83</v>
      </c>
      <c r="AY523" s="18" t="s">
        <v>125</v>
      </c>
      <c r="BE523" s="227">
        <f>IF(N523="základní",J523,0)</f>
        <v>0</v>
      </c>
      <c r="BF523" s="227">
        <f>IF(N523="snížená",J523,0)</f>
        <v>0</v>
      </c>
      <c r="BG523" s="227">
        <f>IF(N523="zákl. přenesená",J523,0)</f>
        <v>0</v>
      </c>
      <c r="BH523" s="227">
        <f>IF(N523="sníž. přenesená",J523,0)</f>
        <v>0</v>
      </c>
      <c r="BI523" s="227">
        <f>IF(N523="nulová",J523,0)</f>
        <v>0</v>
      </c>
      <c r="BJ523" s="18" t="s">
        <v>81</v>
      </c>
      <c r="BK523" s="227">
        <f>ROUND(I523*H523,2)</f>
        <v>0</v>
      </c>
      <c r="BL523" s="18" t="s">
        <v>224</v>
      </c>
      <c r="BM523" s="226" t="s">
        <v>693</v>
      </c>
    </row>
    <row r="524" s="13" customFormat="1">
      <c r="A524" s="13"/>
      <c r="B524" s="228"/>
      <c r="C524" s="229"/>
      <c r="D524" s="230" t="s">
        <v>135</v>
      </c>
      <c r="E524" s="231" t="s">
        <v>19</v>
      </c>
      <c r="F524" s="232" t="s">
        <v>144</v>
      </c>
      <c r="G524" s="229"/>
      <c r="H524" s="231" t="s">
        <v>19</v>
      </c>
      <c r="I524" s="233"/>
      <c r="J524" s="229"/>
      <c r="K524" s="229"/>
      <c r="L524" s="234"/>
      <c r="M524" s="235"/>
      <c r="N524" s="236"/>
      <c r="O524" s="236"/>
      <c r="P524" s="236"/>
      <c r="Q524" s="236"/>
      <c r="R524" s="236"/>
      <c r="S524" s="236"/>
      <c r="T524" s="23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8" t="s">
        <v>135</v>
      </c>
      <c r="AU524" s="238" t="s">
        <v>83</v>
      </c>
      <c r="AV524" s="13" t="s">
        <v>81</v>
      </c>
      <c r="AW524" s="13" t="s">
        <v>35</v>
      </c>
      <c r="AX524" s="13" t="s">
        <v>73</v>
      </c>
      <c r="AY524" s="238" t="s">
        <v>125</v>
      </c>
    </row>
    <row r="525" s="13" customFormat="1">
      <c r="A525" s="13"/>
      <c r="B525" s="228"/>
      <c r="C525" s="229"/>
      <c r="D525" s="230" t="s">
        <v>135</v>
      </c>
      <c r="E525" s="231" t="s">
        <v>19</v>
      </c>
      <c r="F525" s="232" t="s">
        <v>694</v>
      </c>
      <c r="G525" s="229"/>
      <c r="H525" s="231" t="s">
        <v>19</v>
      </c>
      <c r="I525" s="233"/>
      <c r="J525" s="229"/>
      <c r="K525" s="229"/>
      <c r="L525" s="234"/>
      <c r="M525" s="235"/>
      <c r="N525" s="236"/>
      <c r="O525" s="236"/>
      <c r="P525" s="236"/>
      <c r="Q525" s="236"/>
      <c r="R525" s="236"/>
      <c r="S525" s="236"/>
      <c r="T525" s="237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8" t="s">
        <v>135</v>
      </c>
      <c r="AU525" s="238" t="s">
        <v>83</v>
      </c>
      <c r="AV525" s="13" t="s">
        <v>81</v>
      </c>
      <c r="AW525" s="13" t="s">
        <v>35</v>
      </c>
      <c r="AX525" s="13" t="s">
        <v>73</v>
      </c>
      <c r="AY525" s="238" t="s">
        <v>125</v>
      </c>
    </row>
    <row r="526" s="14" customFormat="1">
      <c r="A526" s="14"/>
      <c r="B526" s="239"/>
      <c r="C526" s="240"/>
      <c r="D526" s="230" t="s">
        <v>135</v>
      </c>
      <c r="E526" s="241" t="s">
        <v>19</v>
      </c>
      <c r="F526" s="242" t="s">
        <v>323</v>
      </c>
      <c r="G526" s="240"/>
      <c r="H526" s="243">
        <v>142.5</v>
      </c>
      <c r="I526" s="244"/>
      <c r="J526" s="240"/>
      <c r="K526" s="240"/>
      <c r="L526" s="245"/>
      <c r="M526" s="246"/>
      <c r="N526" s="247"/>
      <c r="O526" s="247"/>
      <c r="P526" s="247"/>
      <c r="Q526" s="247"/>
      <c r="R526" s="247"/>
      <c r="S526" s="247"/>
      <c r="T526" s="248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49" t="s">
        <v>135</v>
      </c>
      <c r="AU526" s="249" t="s">
        <v>83</v>
      </c>
      <c r="AV526" s="14" t="s">
        <v>83</v>
      </c>
      <c r="AW526" s="14" t="s">
        <v>35</v>
      </c>
      <c r="AX526" s="14" t="s">
        <v>81</v>
      </c>
      <c r="AY526" s="249" t="s">
        <v>125</v>
      </c>
    </row>
    <row r="527" s="2" customFormat="1" ht="16.5" customHeight="1">
      <c r="A527" s="39"/>
      <c r="B527" s="40"/>
      <c r="C527" s="215" t="s">
        <v>695</v>
      </c>
      <c r="D527" s="215" t="s">
        <v>128</v>
      </c>
      <c r="E527" s="216" t="s">
        <v>696</v>
      </c>
      <c r="F527" s="217" t="s">
        <v>697</v>
      </c>
      <c r="G527" s="218" t="s">
        <v>160</v>
      </c>
      <c r="H527" s="219">
        <v>3.5</v>
      </c>
      <c r="I527" s="220"/>
      <c r="J527" s="221">
        <f>ROUND(I527*H527,2)</f>
        <v>0</v>
      </c>
      <c r="K527" s="217" t="s">
        <v>19</v>
      </c>
      <c r="L527" s="45"/>
      <c r="M527" s="222" t="s">
        <v>19</v>
      </c>
      <c r="N527" s="223" t="s">
        <v>44</v>
      </c>
      <c r="O527" s="85"/>
      <c r="P527" s="224">
        <f>O527*H527</f>
        <v>0</v>
      </c>
      <c r="Q527" s="224">
        <v>0.0022200000000000002</v>
      </c>
      <c r="R527" s="224">
        <f>Q527*H527</f>
        <v>0.0077700000000000009</v>
      </c>
      <c r="S527" s="224">
        <v>0</v>
      </c>
      <c r="T527" s="225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26" t="s">
        <v>224</v>
      </c>
      <c r="AT527" s="226" t="s">
        <v>128</v>
      </c>
      <c r="AU527" s="226" t="s">
        <v>83</v>
      </c>
      <c r="AY527" s="18" t="s">
        <v>125</v>
      </c>
      <c r="BE527" s="227">
        <f>IF(N527="základní",J527,0)</f>
        <v>0</v>
      </c>
      <c r="BF527" s="227">
        <f>IF(N527="snížená",J527,0)</f>
        <v>0</v>
      </c>
      <c r="BG527" s="227">
        <f>IF(N527="zákl. přenesená",J527,0)</f>
        <v>0</v>
      </c>
      <c r="BH527" s="227">
        <f>IF(N527="sníž. přenesená",J527,0)</f>
        <v>0</v>
      </c>
      <c r="BI527" s="227">
        <f>IF(N527="nulová",J527,0)</f>
        <v>0</v>
      </c>
      <c r="BJ527" s="18" t="s">
        <v>81</v>
      </c>
      <c r="BK527" s="227">
        <f>ROUND(I527*H527,2)</f>
        <v>0</v>
      </c>
      <c r="BL527" s="18" t="s">
        <v>224</v>
      </c>
      <c r="BM527" s="226" t="s">
        <v>698</v>
      </c>
    </row>
    <row r="528" s="13" customFormat="1">
      <c r="A528" s="13"/>
      <c r="B528" s="228"/>
      <c r="C528" s="229"/>
      <c r="D528" s="230" t="s">
        <v>135</v>
      </c>
      <c r="E528" s="231" t="s">
        <v>19</v>
      </c>
      <c r="F528" s="232" t="s">
        <v>164</v>
      </c>
      <c r="G528" s="229"/>
      <c r="H528" s="231" t="s">
        <v>19</v>
      </c>
      <c r="I528" s="233"/>
      <c r="J528" s="229"/>
      <c r="K528" s="229"/>
      <c r="L528" s="234"/>
      <c r="M528" s="235"/>
      <c r="N528" s="236"/>
      <c r="O528" s="236"/>
      <c r="P528" s="236"/>
      <c r="Q528" s="236"/>
      <c r="R528" s="236"/>
      <c r="S528" s="236"/>
      <c r="T528" s="23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8" t="s">
        <v>135</v>
      </c>
      <c r="AU528" s="238" t="s">
        <v>83</v>
      </c>
      <c r="AV528" s="13" t="s">
        <v>81</v>
      </c>
      <c r="AW528" s="13" t="s">
        <v>35</v>
      </c>
      <c r="AX528" s="13" t="s">
        <v>73</v>
      </c>
      <c r="AY528" s="238" t="s">
        <v>125</v>
      </c>
    </row>
    <row r="529" s="13" customFormat="1">
      <c r="A529" s="13"/>
      <c r="B529" s="228"/>
      <c r="C529" s="229"/>
      <c r="D529" s="230" t="s">
        <v>135</v>
      </c>
      <c r="E529" s="231" t="s">
        <v>19</v>
      </c>
      <c r="F529" s="232" t="s">
        <v>699</v>
      </c>
      <c r="G529" s="229"/>
      <c r="H529" s="231" t="s">
        <v>19</v>
      </c>
      <c r="I529" s="233"/>
      <c r="J529" s="229"/>
      <c r="K529" s="229"/>
      <c r="L529" s="234"/>
      <c r="M529" s="235"/>
      <c r="N529" s="236"/>
      <c r="O529" s="236"/>
      <c r="P529" s="236"/>
      <c r="Q529" s="236"/>
      <c r="R529" s="236"/>
      <c r="S529" s="236"/>
      <c r="T529" s="237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8" t="s">
        <v>135</v>
      </c>
      <c r="AU529" s="238" t="s">
        <v>83</v>
      </c>
      <c r="AV529" s="13" t="s">
        <v>81</v>
      </c>
      <c r="AW529" s="13" t="s">
        <v>35</v>
      </c>
      <c r="AX529" s="13" t="s">
        <v>73</v>
      </c>
      <c r="AY529" s="238" t="s">
        <v>125</v>
      </c>
    </row>
    <row r="530" s="14" customFormat="1">
      <c r="A530" s="14"/>
      <c r="B530" s="239"/>
      <c r="C530" s="240"/>
      <c r="D530" s="230" t="s">
        <v>135</v>
      </c>
      <c r="E530" s="241" t="s">
        <v>19</v>
      </c>
      <c r="F530" s="242" t="s">
        <v>165</v>
      </c>
      <c r="G530" s="240"/>
      <c r="H530" s="243">
        <v>3.5</v>
      </c>
      <c r="I530" s="244"/>
      <c r="J530" s="240"/>
      <c r="K530" s="240"/>
      <c r="L530" s="245"/>
      <c r="M530" s="246"/>
      <c r="N530" s="247"/>
      <c r="O530" s="247"/>
      <c r="P530" s="247"/>
      <c r="Q530" s="247"/>
      <c r="R530" s="247"/>
      <c r="S530" s="247"/>
      <c r="T530" s="248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9" t="s">
        <v>135</v>
      </c>
      <c r="AU530" s="249" t="s">
        <v>83</v>
      </c>
      <c r="AV530" s="14" t="s">
        <v>83</v>
      </c>
      <c r="AW530" s="14" t="s">
        <v>35</v>
      </c>
      <c r="AX530" s="14" t="s">
        <v>81</v>
      </c>
      <c r="AY530" s="249" t="s">
        <v>125</v>
      </c>
    </row>
    <row r="531" s="2" customFormat="1" ht="16.5" customHeight="1">
      <c r="A531" s="39"/>
      <c r="B531" s="40"/>
      <c r="C531" s="215" t="s">
        <v>700</v>
      </c>
      <c r="D531" s="215" t="s">
        <v>128</v>
      </c>
      <c r="E531" s="216" t="s">
        <v>701</v>
      </c>
      <c r="F531" s="217" t="s">
        <v>702</v>
      </c>
      <c r="G531" s="218" t="s">
        <v>160</v>
      </c>
      <c r="H531" s="219">
        <v>142.5</v>
      </c>
      <c r="I531" s="220"/>
      <c r="J531" s="221">
        <f>ROUND(I531*H531,2)</f>
        <v>0</v>
      </c>
      <c r="K531" s="217" t="s">
        <v>132</v>
      </c>
      <c r="L531" s="45"/>
      <c r="M531" s="222" t="s">
        <v>19</v>
      </c>
      <c r="N531" s="223" t="s">
        <v>44</v>
      </c>
      <c r="O531" s="85"/>
      <c r="P531" s="224">
        <f>O531*H531</f>
        <v>0</v>
      </c>
      <c r="Q531" s="224">
        <v>0.0022799999999999999</v>
      </c>
      <c r="R531" s="224">
        <f>Q531*H531</f>
        <v>0.32489999999999997</v>
      </c>
      <c r="S531" s="224">
        <v>0</v>
      </c>
      <c r="T531" s="225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26" t="s">
        <v>224</v>
      </c>
      <c r="AT531" s="226" t="s">
        <v>128</v>
      </c>
      <c r="AU531" s="226" t="s">
        <v>83</v>
      </c>
      <c r="AY531" s="18" t="s">
        <v>125</v>
      </c>
      <c r="BE531" s="227">
        <f>IF(N531="základní",J531,0)</f>
        <v>0</v>
      </c>
      <c r="BF531" s="227">
        <f>IF(N531="snížená",J531,0)</f>
        <v>0</v>
      </c>
      <c r="BG531" s="227">
        <f>IF(N531="zákl. přenesená",J531,0)</f>
        <v>0</v>
      </c>
      <c r="BH531" s="227">
        <f>IF(N531="sníž. přenesená",J531,0)</f>
        <v>0</v>
      </c>
      <c r="BI531" s="227">
        <f>IF(N531="nulová",J531,0)</f>
        <v>0</v>
      </c>
      <c r="BJ531" s="18" t="s">
        <v>81</v>
      </c>
      <c r="BK531" s="227">
        <f>ROUND(I531*H531,2)</f>
        <v>0</v>
      </c>
      <c r="BL531" s="18" t="s">
        <v>224</v>
      </c>
      <c r="BM531" s="226" t="s">
        <v>703</v>
      </c>
    </row>
    <row r="532" s="13" customFormat="1">
      <c r="A532" s="13"/>
      <c r="B532" s="228"/>
      <c r="C532" s="229"/>
      <c r="D532" s="230" t="s">
        <v>135</v>
      </c>
      <c r="E532" s="231" t="s">
        <v>19</v>
      </c>
      <c r="F532" s="232" t="s">
        <v>144</v>
      </c>
      <c r="G532" s="229"/>
      <c r="H532" s="231" t="s">
        <v>19</v>
      </c>
      <c r="I532" s="233"/>
      <c r="J532" s="229"/>
      <c r="K532" s="229"/>
      <c r="L532" s="234"/>
      <c r="M532" s="235"/>
      <c r="N532" s="236"/>
      <c r="O532" s="236"/>
      <c r="P532" s="236"/>
      <c r="Q532" s="236"/>
      <c r="R532" s="236"/>
      <c r="S532" s="236"/>
      <c r="T532" s="237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8" t="s">
        <v>135</v>
      </c>
      <c r="AU532" s="238" t="s">
        <v>83</v>
      </c>
      <c r="AV532" s="13" t="s">
        <v>81</v>
      </c>
      <c r="AW532" s="13" t="s">
        <v>35</v>
      </c>
      <c r="AX532" s="13" t="s">
        <v>73</v>
      </c>
      <c r="AY532" s="238" t="s">
        <v>125</v>
      </c>
    </row>
    <row r="533" s="13" customFormat="1">
      <c r="A533" s="13"/>
      <c r="B533" s="228"/>
      <c r="C533" s="229"/>
      <c r="D533" s="230" t="s">
        <v>135</v>
      </c>
      <c r="E533" s="231" t="s">
        <v>19</v>
      </c>
      <c r="F533" s="232" t="s">
        <v>704</v>
      </c>
      <c r="G533" s="229"/>
      <c r="H533" s="231" t="s">
        <v>19</v>
      </c>
      <c r="I533" s="233"/>
      <c r="J533" s="229"/>
      <c r="K533" s="229"/>
      <c r="L533" s="234"/>
      <c r="M533" s="235"/>
      <c r="N533" s="236"/>
      <c r="O533" s="236"/>
      <c r="P533" s="236"/>
      <c r="Q533" s="236"/>
      <c r="R533" s="236"/>
      <c r="S533" s="236"/>
      <c r="T533" s="237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8" t="s">
        <v>135</v>
      </c>
      <c r="AU533" s="238" t="s">
        <v>83</v>
      </c>
      <c r="AV533" s="13" t="s">
        <v>81</v>
      </c>
      <c r="AW533" s="13" t="s">
        <v>35</v>
      </c>
      <c r="AX533" s="13" t="s">
        <v>73</v>
      </c>
      <c r="AY533" s="238" t="s">
        <v>125</v>
      </c>
    </row>
    <row r="534" s="14" customFormat="1">
      <c r="A534" s="14"/>
      <c r="B534" s="239"/>
      <c r="C534" s="240"/>
      <c r="D534" s="230" t="s">
        <v>135</v>
      </c>
      <c r="E534" s="241" t="s">
        <v>19</v>
      </c>
      <c r="F534" s="242" t="s">
        <v>323</v>
      </c>
      <c r="G534" s="240"/>
      <c r="H534" s="243">
        <v>142.5</v>
      </c>
      <c r="I534" s="244"/>
      <c r="J534" s="240"/>
      <c r="K534" s="240"/>
      <c r="L534" s="245"/>
      <c r="M534" s="246"/>
      <c r="N534" s="247"/>
      <c r="O534" s="247"/>
      <c r="P534" s="247"/>
      <c r="Q534" s="247"/>
      <c r="R534" s="247"/>
      <c r="S534" s="247"/>
      <c r="T534" s="248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9" t="s">
        <v>135</v>
      </c>
      <c r="AU534" s="249" t="s">
        <v>83</v>
      </c>
      <c r="AV534" s="14" t="s">
        <v>83</v>
      </c>
      <c r="AW534" s="14" t="s">
        <v>35</v>
      </c>
      <c r="AX534" s="14" t="s">
        <v>81</v>
      </c>
      <c r="AY534" s="249" t="s">
        <v>125</v>
      </c>
    </row>
    <row r="535" s="2" customFormat="1" ht="21.75" customHeight="1">
      <c r="A535" s="39"/>
      <c r="B535" s="40"/>
      <c r="C535" s="215" t="s">
        <v>705</v>
      </c>
      <c r="D535" s="215" t="s">
        <v>128</v>
      </c>
      <c r="E535" s="216" t="s">
        <v>706</v>
      </c>
      <c r="F535" s="217" t="s">
        <v>707</v>
      </c>
      <c r="G535" s="218" t="s">
        <v>160</v>
      </c>
      <c r="H535" s="219">
        <v>3.5</v>
      </c>
      <c r="I535" s="220"/>
      <c r="J535" s="221">
        <f>ROUND(I535*H535,2)</f>
        <v>0</v>
      </c>
      <c r="K535" s="217" t="s">
        <v>19</v>
      </c>
      <c r="L535" s="45"/>
      <c r="M535" s="222" t="s">
        <v>19</v>
      </c>
      <c r="N535" s="223" t="s">
        <v>44</v>
      </c>
      <c r="O535" s="85"/>
      <c r="P535" s="224">
        <f>O535*H535</f>
        <v>0</v>
      </c>
      <c r="Q535" s="224">
        <v>0.0053499999999999997</v>
      </c>
      <c r="R535" s="224">
        <f>Q535*H535</f>
        <v>0.018724999999999999</v>
      </c>
      <c r="S535" s="224">
        <v>0</v>
      </c>
      <c r="T535" s="225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26" t="s">
        <v>224</v>
      </c>
      <c r="AT535" s="226" t="s">
        <v>128</v>
      </c>
      <c r="AU535" s="226" t="s">
        <v>83</v>
      </c>
      <c r="AY535" s="18" t="s">
        <v>125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18" t="s">
        <v>81</v>
      </c>
      <c r="BK535" s="227">
        <f>ROUND(I535*H535,2)</f>
        <v>0</v>
      </c>
      <c r="BL535" s="18" t="s">
        <v>224</v>
      </c>
      <c r="BM535" s="226" t="s">
        <v>708</v>
      </c>
    </row>
    <row r="536" s="13" customFormat="1">
      <c r="A536" s="13"/>
      <c r="B536" s="228"/>
      <c r="C536" s="229"/>
      <c r="D536" s="230" t="s">
        <v>135</v>
      </c>
      <c r="E536" s="231" t="s">
        <v>19</v>
      </c>
      <c r="F536" s="232" t="s">
        <v>164</v>
      </c>
      <c r="G536" s="229"/>
      <c r="H536" s="231" t="s">
        <v>19</v>
      </c>
      <c r="I536" s="233"/>
      <c r="J536" s="229"/>
      <c r="K536" s="229"/>
      <c r="L536" s="234"/>
      <c r="M536" s="235"/>
      <c r="N536" s="236"/>
      <c r="O536" s="236"/>
      <c r="P536" s="236"/>
      <c r="Q536" s="236"/>
      <c r="R536" s="236"/>
      <c r="S536" s="236"/>
      <c r="T536" s="237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8" t="s">
        <v>135</v>
      </c>
      <c r="AU536" s="238" t="s">
        <v>83</v>
      </c>
      <c r="AV536" s="13" t="s">
        <v>81</v>
      </c>
      <c r="AW536" s="13" t="s">
        <v>35</v>
      </c>
      <c r="AX536" s="13" t="s">
        <v>73</v>
      </c>
      <c r="AY536" s="238" t="s">
        <v>125</v>
      </c>
    </row>
    <row r="537" s="13" customFormat="1">
      <c r="A537" s="13"/>
      <c r="B537" s="228"/>
      <c r="C537" s="229"/>
      <c r="D537" s="230" t="s">
        <v>135</v>
      </c>
      <c r="E537" s="231" t="s">
        <v>19</v>
      </c>
      <c r="F537" s="232" t="s">
        <v>709</v>
      </c>
      <c r="G537" s="229"/>
      <c r="H537" s="231" t="s">
        <v>19</v>
      </c>
      <c r="I537" s="233"/>
      <c r="J537" s="229"/>
      <c r="K537" s="229"/>
      <c r="L537" s="234"/>
      <c r="M537" s="235"/>
      <c r="N537" s="236"/>
      <c r="O537" s="236"/>
      <c r="P537" s="236"/>
      <c r="Q537" s="236"/>
      <c r="R537" s="236"/>
      <c r="S537" s="236"/>
      <c r="T537" s="23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8" t="s">
        <v>135</v>
      </c>
      <c r="AU537" s="238" t="s">
        <v>83</v>
      </c>
      <c r="AV537" s="13" t="s">
        <v>81</v>
      </c>
      <c r="AW537" s="13" t="s">
        <v>35</v>
      </c>
      <c r="AX537" s="13" t="s">
        <v>73</v>
      </c>
      <c r="AY537" s="238" t="s">
        <v>125</v>
      </c>
    </row>
    <row r="538" s="14" customFormat="1">
      <c r="A538" s="14"/>
      <c r="B538" s="239"/>
      <c r="C538" s="240"/>
      <c r="D538" s="230" t="s">
        <v>135</v>
      </c>
      <c r="E538" s="241" t="s">
        <v>19</v>
      </c>
      <c r="F538" s="242" t="s">
        <v>165</v>
      </c>
      <c r="G538" s="240"/>
      <c r="H538" s="243">
        <v>3.5</v>
      </c>
      <c r="I538" s="244"/>
      <c r="J538" s="240"/>
      <c r="K538" s="240"/>
      <c r="L538" s="245"/>
      <c r="M538" s="246"/>
      <c r="N538" s="247"/>
      <c r="O538" s="247"/>
      <c r="P538" s="247"/>
      <c r="Q538" s="247"/>
      <c r="R538" s="247"/>
      <c r="S538" s="247"/>
      <c r="T538" s="248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9" t="s">
        <v>135</v>
      </c>
      <c r="AU538" s="249" t="s">
        <v>83</v>
      </c>
      <c r="AV538" s="14" t="s">
        <v>83</v>
      </c>
      <c r="AW538" s="14" t="s">
        <v>35</v>
      </c>
      <c r="AX538" s="14" t="s">
        <v>81</v>
      </c>
      <c r="AY538" s="249" t="s">
        <v>125</v>
      </c>
    </row>
    <row r="539" s="2" customFormat="1" ht="16.5" customHeight="1">
      <c r="A539" s="39"/>
      <c r="B539" s="40"/>
      <c r="C539" s="215" t="s">
        <v>710</v>
      </c>
      <c r="D539" s="215" t="s">
        <v>128</v>
      </c>
      <c r="E539" s="216" t="s">
        <v>711</v>
      </c>
      <c r="F539" s="217" t="s">
        <v>712</v>
      </c>
      <c r="G539" s="218" t="s">
        <v>160</v>
      </c>
      <c r="H539" s="219">
        <v>164.19999999999999</v>
      </c>
      <c r="I539" s="220"/>
      <c r="J539" s="221">
        <f>ROUND(I539*H539,2)</f>
        <v>0</v>
      </c>
      <c r="K539" s="217" t="s">
        <v>132</v>
      </c>
      <c r="L539" s="45"/>
      <c r="M539" s="222" t="s">
        <v>19</v>
      </c>
      <c r="N539" s="223" t="s">
        <v>44</v>
      </c>
      <c r="O539" s="85"/>
      <c r="P539" s="224">
        <f>O539*H539</f>
        <v>0</v>
      </c>
      <c r="Q539" s="224">
        <v>0</v>
      </c>
      <c r="R539" s="224">
        <f>Q539*H539</f>
        <v>0</v>
      </c>
      <c r="S539" s="224">
        <v>0.00191</v>
      </c>
      <c r="T539" s="225">
        <f>S539*H539</f>
        <v>0.31362199999999996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26" t="s">
        <v>224</v>
      </c>
      <c r="AT539" s="226" t="s">
        <v>128</v>
      </c>
      <c r="AU539" s="226" t="s">
        <v>83</v>
      </c>
      <c r="AY539" s="18" t="s">
        <v>125</v>
      </c>
      <c r="BE539" s="227">
        <f>IF(N539="základní",J539,0)</f>
        <v>0</v>
      </c>
      <c r="BF539" s="227">
        <f>IF(N539="snížená",J539,0)</f>
        <v>0</v>
      </c>
      <c r="BG539" s="227">
        <f>IF(N539="zákl. přenesená",J539,0)</f>
        <v>0</v>
      </c>
      <c r="BH539" s="227">
        <f>IF(N539="sníž. přenesená",J539,0)</f>
        <v>0</v>
      </c>
      <c r="BI539" s="227">
        <f>IF(N539="nulová",J539,0)</f>
        <v>0</v>
      </c>
      <c r="BJ539" s="18" t="s">
        <v>81</v>
      </c>
      <c r="BK539" s="227">
        <f>ROUND(I539*H539,2)</f>
        <v>0</v>
      </c>
      <c r="BL539" s="18" t="s">
        <v>224</v>
      </c>
      <c r="BM539" s="226" t="s">
        <v>713</v>
      </c>
    </row>
    <row r="540" s="13" customFormat="1">
      <c r="A540" s="13"/>
      <c r="B540" s="228"/>
      <c r="C540" s="229"/>
      <c r="D540" s="230" t="s">
        <v>135</v>
      </c>
      <c r="E540" s="231" t="s">
        <v>19</v>
      </c>
      <c r="F540" s="232" t="s">
        <v>714</v>
      </c>
      <c r="G540" s="229"/>
      <c r="H540" s="231" t="s">
        <v>19</v>
      </c>
      <c r="I540" s="233"/>
      <c r="J540" s="229"/>
      <c r="K540" s="229"/>
      <c r="L540" s="234"/>
      <c r="M540" s="235"/>
      <c r="N540" s="236"/>
      <c r="O540" s="236"/>
      <c r="P540" s="236"/>
      <c r="Q540" s="236"/>
      <c r="R540" s="236"/>
      <c r="S540" s="236"/>
      <c r="T540" s="237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8" t="s">
        <v>135</v>
      </c>
      <c r="AU540" s="238" t="s">
        <v>83</v>
      </c>
      <c r="AV540" s="13" t="s">
        <v>81</v>
      </c>
      <c r="AW540" s="13" t="s">
        <v>35</v>
      </c>
      <c r="AX540" s="13" t="s">
        <v>73</v>
      </c>
      <c r="AY540" s="238" t="s">
        <v>125</v>
      </c>
    </row>
    <row r="541" s="14" customFormat="1">
      <c r="A541" s="14"/>
      <c r="B541" s="239"/>
      <c r="C541" s="240"/>
      <c r="D541" s="230" t="s">
        <v>135</v>
      </c>
      <c r="E541" s="241" t="s">
        <v>19</v>
      </c>
      <c r="F541" s="242" t="s">
        <v>323</v>
      </c>
      <c r="G541" s="240"/>
      <c r="H541" s="243">
        <v>142.5</v>
      </c>
      <c r="I541" s="244"/>
      <c r="J541" s="240"/>
      <c r="K541" s="240"/>
      <c r="L541" s="245"/>
      <c r="M541" s="246"/>
      <c r="N541" s="247"/>
      <c r="O541" s="247"/>
      <c r="P541" s="247"/>
      <c r="Q541" s="247"/>
      <c r="R541" s="247"/>
      <c r="S541" s="247"/>
      <c r="T541" s="248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9" t="s">
        <v>135</v>
      </c>
      <c r="AU541" s="249" t="s">
        <v>83</v>
      </c>
      <c r="AV541" s="14" t="s">
        <v>83</v>
      </c>
      <c r="AW541" s="14" t="s">
        <v>35</v>
      </c>
      <c r="AX541" s="14" t="s">
        <v>73</v>
      </c>
      <c r="AY541" s="249" t="s">
        <v>125</v>
      </c>
    </row>
    <row r="542" s="13" customFormat="1">
      <c r="A542" s="13"/>
      <c r="B542" s="228"/>
      <c r="C542" s="229"/>
      <c r="D542" s="230" t="s">
        <v>135</v>
      </c>
      <c r="E542" s="231" t="s">
        <v>19</v>
      </c>
      <c r="F542" s="232" t="s">
        <v>715</v>
      </c>
      <c r="G542" s="229"/>
      <c r="H542" s="231" t="s">
        <v>19</v>
      </c>
      <c r="I542" s="233"/>
      <c r="J542" s="229"/>
      <c r="K542" s="229"/>
      <c r="L542" s="234"/>
      <c r="M542" s="235"/>
      <c r="N542" s="236"/>
      <c r="O542" s="236"/>
      <c r="P542" s="236"/>
      <c r="Q542" s="236"/>
      <c r="R542" s="236"/>
      <c r="S542" s="236"/>
      <c r="T542" s="237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8" t="s">
        <v>135</v>
      </c>
      <c r="AU542" s="238" t="s">
        <v>83</v>
      </c>
      <c r="AV542" s="13" t="s">
        <v>81</v>
      </c>
      <c r="AW542" s="13" t="s">
        <v>35</v>
      </c>
      <c r="AX542" s="13" t="s">
        <v>73</v>
      </c>
      <c r="AY542" s="238" t="s">
        <v>125</v>
      </c>
    </row>
    <row r="543" s="14" customFormat="1">
      <c r="A543" s="14"/>
      <c r="B543" s="239"/>
      <c r="C543" s="240"/>
      <c r="D543" s="230" t="s">
        <v>135</v>
      </c>
      <c r="E543" s="241" t="s">
        <v>19</v>
      </c>
      <c r="F543" s="242" t="s">
        <v>325</v>
      </c>
      <c r="G543" s="240"/>
      <c r="H543" s="243">
        <v>21.699999999999999</v>
      </c>
      <c r="I543" s="244"/>
      <c r="J543" s="240"/>
      <c r="K543" s="240"/>
      <c r="L543" s="245"/>
      <c r="M543" s="246"/>
      <c r="N543" s="247"/>
      <c r="O543" s="247"/>
      <c r="P543" s="247"/>
      <c r="Q543" s="247"/>
      <c r="R543" s="247"/>
      <c r="S543" s="247"/>
      <c r="T543" s="248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9" t="s">
        <v>135</v>
      </c>
      <c r="AU543" s="249" t="s">
        <v>83</v>
      </c>
      <c r="AV543" s="14" t="s">
        <v>83</v>
      </c>
      <c r="AW543" s="14" t="s">
        <v>35</v>
      </c>
      <c r="AX543" s="14" t="s">
        <v>73</v>
      </c>
      <c r="AY543" s="249" t="s">
        <v>125</v>
      </c>
    </row>
    <row r="544" s="15" customFormat="1">
      <c r="A544" s="15"/>
      <c r="B544" s="263"/>
      <c r="C544" s="264"/>
      <c r="D544" s="230" t="s">
        <v>135</v>
      </c>
      <c r="E544" s="265" t="s">
        <v>19</v>
      </c>
      <c r="F544" s="266" t="s">
        <v>218</v>
      </c>
      <c r="G544" s="264"/>
      <c r="H544" s="267">
        <v>164.19999999999999</v>
      </c>
      <c r="I544" s="268"/>
      <c r="J544" s="264"/>
      <c r="K544" s="264"/>
      <c r="L544" s="269"/>
      <c r="M544" s="270"/>
      <c r="N544" s="271"/>
      <c r="O544" s="271"/>
      <c r="P544" s="271"/>
      <c r="Q544" s="271"/>
      <c r="R544" s="271"/>
      <c r="S544" s="271"/>
      <c r="T544" s="272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73" t="s">
        <v>135</v>
      </c>
      <c r="AU544" s="273" t="s">
        <v>83</v>
      </c>
      <c r="AV544" s="15" t="s">
        <v>133</v>
      </c>
      <c r="AW544" s="15" t="s">
        <v>35</v>
      </c>
      <c r="AX544" s="15" t="s">
        <v>81</v>
      </c>
      <c r="AY544" s="273" t="s">
        <v>125</v>
      </c>
    </row>
    <row r="545" s="2" customFormat="1" ht="16.5" customHeight="1">
      <c r="A545" s="39"/>
      <c r="B545" s="40"/>
      <c r="C545" s="215" t="s">
        <v>716</v>
      </c>
      <c r="D545" s="215" t="s">
        <v>128</v>
      </c>
      <c r="E545" s="216" t="s">
        <v>717</v>
      </c>
      <c r="F545" s="217" t="s">
        <v>718</v>
      </c>
      <c r="G545" s="218" t="s">
        <v>160</v>
      </c>
      <c r="H545" s="219">
        <v>3.5</v>
      </c>
      <c r="I545" s="220"/>
      <c r="J545" s="221">
        <f>ROUND(I545*H545,2)</f>
        <v>0</v>
      </c>
      <c r="K545" s="217" t="s">
        <v>132</v>
      </c>
      <c r="L545" s="45"/>
      <c r="M545" s="222" t="s">
        <v>19</v>
      </c>
      <c r="N545" s="223" t="s">
        <v>44</v>
      </c>
      <c r="O545" s="85"/>
      <c r="P545" s="224">
        <f>O545*H545</f>
        <v>0</v>
      </c>
      <c r="Q545" s="224">
        <v>0</v>
      </c>
      <c r="R545" s="224">
        <f>Q545*H545</f>
        <v>0</v>
      </c>
      <c r="S545" s="224">
        <v>0.00167</v>
      </c>
      <c r="T545" s="225">
        <f>S545*H545</f>
        <v>0.0058450000000000004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26" t="s">
        <v>224</v>
      </c>
      <c r="AT545" s="226" t="s">
        <v>128</v>
      </c>
      <c r="AU545" s="226" t="s">
        <v>83</v>
      </c>
      <c r="AY545" s="18" t="s">
        <v>125</v>
      </c>
      <c r="BE545" s="227">
        <f>IF(N545="základní",J545,0)</f>
        <v>0</v>
      </c>
      <c r="BF545" s="227">
        <f>IF(N545="snížená",J545,0)</f>
        <v>0</v>
      </c>
      <c r="BG545" s="227">
        <f>IF(N545="zákl. přenesená",J545,0)</f>
        <v>0</v>
      </c>
      <c r="BH545" s="227">
        <f>IF(N545="sníž. přenesená",J545,0)</f>
        <v>0</v>
      </c>
      <c r="BI545" s="227">
        <f>IF(N545="nulová",J545,0)</f>
        <v>0</v>
      </c>
      <c r="BJ545" s="18" t="s">
        <v>81</v>
      </c>
      <c r="BK545" s="227">
        <f>ROUND(I545*H545,2)</f>
        <v>0</v>
      </c>
      <c r="BL545" s="18" t="s">
        <v>224</v>
      </c>
      <c r="BM545" s="226" t="s">
        <v>719</v>
      </c>
    </row>
    <row r="546" s="2" customFormat="1" ht="16.5" customHeight="1">
      <c r="A546" s="39"/>
      <c r="B546" s="40"/>
      <c r="C546" s="215" t="s">
        <v>720</v>
      </c>
      <c r="D546" s="215" t="s">
        <v>128</v>
      </c>
      <c r="E546" s="216" t="s">
        <v>721</v>
      </c>
      <c r="F546" s="217" t="s">
        <v>722</v>
      </c>
      <c r="G546" s="218" t="s">
        <v>160</v>
      </c>
      <c r="H546" s="219">
        <v>23</v>
      </c>
      <c r="I546" s="220"/>
      <c r="J546" s="221">
        <f>ROUND(I546*H546,2)</f>
        <v>0</v>
      </c>
      <c r="K546" s="217" t="s">
        <v>132</v>
      </c>
      <c r="L546" s="45"/>
      <c r="M546" s="222" t="s">
        <v>19</v>
      </c>
      <c r="N546" s="223" t="s">
        <v>44</v>
      </c>
      <c r="O546" s="85"/>
      <c r="P546" s="224">
        <f>O546*H546</f>
        <v>0</v>
      </c>
      <c r="Q546" s="224">
        <v>0</v>
      </c>
      <c r="R546" s="224">
        <f>Q546*H546</f>
        <v>0</v>
      </c>
      <c r="S546" s="224">
        <v>0.00175</v>
      </c>
      <c r="T546" s="225">
        <f>S546*H546</f>
        <v>0.040250000000000001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26" t="s">
        <v>224</v>
      </c>
      <c r="AT546" s="226" t="s">
        <v>128</v>
      </c>
      <c r="AU546" s="226" t="s">
        <v>83</v>
      </c>
      <c r="AY546" s="18" t="s">
        <v>125</v>
      </c>
      <c r="BE546" s="227">
        <f>IF(N546="základní",J546,0)</f>
        <v>0</v>
      </c>
      <c r="BF546" s="227">
        <f>IF(N546="snížená",J546,0)</f>
        <v>0</v>
      </c>
      <c r="BG546" s="227">
        <f>IF(N546="zákl. přenesená",J546,0)</f>
        <v>0</v>
      </c>
      <c r="BH546" s="227">
        <f>IF(N546="sníž. přenesená",J546,0)</f>
        <v>0</v>
      </c>
      <c r="BI546" s="227">
        <f>IF(N546="nulová",J546,0)</f>
        <v>0</v>
      </c>
      <c r="BJ546" s="18" t="s">
        <v>81</v>
      </c>
      <c r="BK546" s="227">
        <f>ROUND(I546*H546,2)</f>
        <v>0</v>
      </c>
      <c r="BL546" s="18" t="s">
        <v>224</v>
      </c>
      <c r="BM546" s="226" t="s">
        <v>723</v>
      </c>
    </row>
    <row r="547" s="13" customFormat="1">
      <c r="A547" s="13"/>
      <c r="B547" s="228"/>
      <c r="C547" s="229"/>
      <c r="D547" s="230" t="s">
        <v>135</v>
      </c>
      <c r="E547" s="231" t="s">
        <v>19</v>
      </c>
      <c r="F547" s="232" t="s">
        <v>724</v>
      </c>
      <c r="G547" s="229"/>
      <c r="H547" s="231" t="s">
        <v>19</v>
      </c>
      <c r="I547" s="233"/>
      <c r="J547" s="229"/>
      <c r="K547" s="229"/>
      <c r="L547" s="234"/>
      <c r="M547" s="235"/>
      <c r="N547" s="236"/>
      <c r="O547" s="236"/>
      <c r="P547" s="236"/>
      <c r="Q547" s="236"/>
      <c r="R547" s="236"/>
      <c r="S547" s="236"/>
      <c r="T547" s="237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8" t="s">
        <v>135</v>
      </c>
      <c r="AU547" s="238" t="s">
        <v>83</v>
      </c>
      <c r="AV547" s="13" t="s">
        <v>81</v>
      </c>
      <c r="AW547" s="13" t="s">
        <v>35</v>
      </c>
      <c r="AX547" s="13" t="s">
        <v>73</v>
      </c>
      <c r="AY547" s="238" t="s">
        <v>125</v>
      </c>
    </row>
    <row r="548" s="14" customFormat="1">
      <c r="A548" s="14"/>
      <c r="B548" s="239"/>
      <c r="C548" s="240"/>
      <c r="D548" s="230" t="s">
        <v>135</v>
      </c>
      <c r="E548" s="241" t="s">
        <v>19</v>
      </c>
      <c r="F548" s="242" t="s">
        <v>165</v>
      </c>
      <c r="G548" s="240"/>
      <c r="H548" s="243">
        <v>3.5</v>
      </c>
      <c r="I548" s="244"/>
      <c r="J548" s="240"/>
      <c r="K548" s="240"/>
      <c r="L548" s="245"/>
      <c r="M548" s="246"/>
      <c r="N548" s="247"/>
      <c r="O548" s="247"/>
      <c r="P548" s="247"/>
      <c r="Q548" s="247"/>
      <c r="R548" s="247"/>
      <c r="S548" s="247"/>
      <c r="T548" s="248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9" t="s">
        <v>135</v>
      </c>
      <c r="AU548" s="249" t="s">
        <v>83</v>
      </c>
      <c r="AV548" s="14" t="s">
        <v>83</v>
      </c>
      <c r="AW548" s="14" t="s">
        <v>35</v>
      </c>
      <c r="AX548" s="14" t="s">
        <v>73</v>
      </c>
      <c r="AY548" s="249" t="s">
        <v>125</v>
      </c>
    </row>
    <row r="549" s="13" customFormat="1">
      <c r="A549" s="13"/>
      <c r="B549" s="228"/>
      <c r="C549" s="229"/>
      <c r="D549" s="230" t="s">
        <v>135</v>
      </c>
      <c r="E549" s="231" t="s">
        <v>19</v>
      </c>
      <c r="F549" s="232" t="s">
        <v>725</v>
      </c>
      <c r="G549" s="229"/>
      <c r="H549" s="231" t="s">
        <v>19</v>
      </c>
      <c r="I549" s="233"/>
      <c r="J549" s="229"/>
      <c r="K549" s="229"/>
      <c r="L549" s="234"/>
      <c r="M549" s="235"/>
      <c r="N549" s="236"/>
      <c r="O549" s="236"/>
      <c r="P549" s="236"/>
      <c r="Q549" s="236"/>
      <c r="R549" s="236"/>
      <c r="S549" s="236"/>
      <c r="T549" s="237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8" t="s">
        <v>135</v>
      </c>
      <c r="AU549" s="238" t="s">
        <v>83</v>
      </c>
      <c r="AV549" s="13" t="s">
        <v>81</v>
      </c>
      <c r="AW549" s="13" t="s">
        <v>35</v>
      </c>
      <c r="AX549" s="13" t="s">
        <v>73</v>
      </c>
      <c r="AY549" s="238" t="s">
        <v>125</v>
      </c>
    </row>
    <row r="550" s="14" customFormat="1">
      <c r="A550" s="14"/>
      <c r="B550" s="239"/>
      <c r="C550" s="240"/>
      <c r="D550" s="230" t="s">
        <v>135</v>
      </c>
      <c r="E550" s="241" t="s">
        <v>19</v>
      </c>
      <c r="F550" s="242" t="s">
        <v>174</v>
      </c>
      <c r="G550" s="240"/>
      <c r="H550" s="243">
        <v>19.5</v>
      </c>
      <c r="I550" s="244"/>
      <c r="J550" s="240"/>
      <c r="K550" s="240"/>
      <c r="L550" s="245"/>
      <c r="M550" s="246"/>
      <c r="N550" s="247"/>
      <c r="O550" s="247"/>
      <c r="P550" s="247"/>
      <c r="Q550" s="247"/>
      <c r="R550" s="247"/>
      <c r="S550" s="247"/>
      <c r="T550" s="248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9" t="s">
        <v>135</v>
      </c>
      <c r="AU550" s="249" t="s">
        <v>83</v>
      </c>
      <c r="AV550" s="14" t="s">
        <v>83</v>
      </c>
      <c r="AW550" s="14" t="s">
        <v>35</v>
      </c>
      <c r="AX550" s="14" t="s">
        <v>73</v>
      </c>
      <c r="AY550" s="249" t="s">
        <v>125</v>
      </c>
    </row>
    <row r="551" s="15" customFormat="1">
      <c r="A551" s="15"/>
      <c r="B551" s="263"/>
      <c r="C551" s="264"/>
      <c r="D551" s="230" t="s">
        <v>135</v>
      </c>
      <c r="E551" s="265" t="s">
        <v>19</v>
      </c>
      <c r="F551" s="266" t="s">
        <v>218</v>
      </c>
      <c r="G551" s="264"/>
      <c r="H551" s="267">
        <v>23</v>
      </c>
      <c r="I551" s="268"/>
      <c r="J551" s="264"/>
      <c r="K551" s="264"/>
      <c r="L551" s="269"/>
      <c r="M551" s="270"/>
      <c r="N551" s="271"/>
      <c r="O551" s="271"/>
      <c r="P551" s="271"/>
      <c r="Q551" s="271"/>
      <c r="R551" s="271"/>
      <c r="S551" s="271"/>
      <c r="T551" s="272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73" t="s">
        <v>135</v>
      </c>
      <c r="AU551" s="273" t="s">
        <v>83</v>
      </c>
      <c r="AV551" s="15" t="s">
        <v>133</v>
      </c>
      <c r="AW551" s="15" t="s">
        <v>35</v>
      </c>
      <c r="AX551" s="15" t="s">
        <v>81</v>
      </c>
      <c r="AY551" s="273" t="s">
        <v>125</v>
      </c>
    </row>
    <row r="552" s="2" customFormat="1" ht="21.75" customHeight="1">
      <c r="A552" s="39"/>
      <c r="B552" s="40"/>
      <c r="C552" s="215" t="s">
        <v>726</v>
      </c>
      <c r="D552" s="215" t="s">
        <v>128</v>
      </c>
      <c r="E552" s="216" t="s">
        <v>727</v>
      </c>
      <c r="F552" s="217" t="s">
        <v>728</v>
      </c>
      <c r="G552" s="218" t="s">
        <v>182</v>
      </c>
      <c r="H552" s="219">
        <v>4</v>
      </c>
      <c r="I552" s="220"/>
      <c r="J552" s="221">
        <f>ROUND(I552*H552,2)</f>
        <v>0</v>
      </c>
      <c r="K552" s="217" t="s">
        <v>132</v>
      </c>
      <c r="L552" s="45"/>
      <c r="M552" s="222" t="s">
        <v>19</v>
      </c>
      <c r="N552" s="223" t="s">
        <v>44</v>
      </c>
      <c r="O552" s="85"/>
      <c r="P552" s="224">
        <f>O552*H552</f>
        <v>0</v>
      </c>
      <c r="Q552" s="224">
        <v>0.00025000000000000001</v>
      </c>
      <c r="R552" s="224">
        <f>Q552*H552</f>
        <v>0.001</v>
      </c>
      <c r="S552" s="224">
        <v>0</v>
      </c>
      <c r="T552" s="225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26" t="s">
        <v>224</v>
      </c>
      <c r="AT552" s="226" t="s">
        <v>128</v>
      </c>
      <c r="AU552" s="226" t="s">
        <v>83</v>
      </c>
      <c r="AY552" s="18" t="s">
        <v>125</v>
      </c>
      <c r="BE552" s="227">
        <f>IF(N552="základní",J552,0)</f>
        <v>0</v>
      </c>
      <c r="BF552" s="227">
        <f>IF(N552="snížená",J552,0)</f>
        <v>0</v>
      </c>
      <c r="BG552" s="227">
        <f>IF(N552="zákl. přenesená",J552,0)</f>
        <v>0</v>
      </c>
      <c r="BH552" s="227">
        <f>IF(N552="sníž. přenesená",J552,0)</f>
        <v>0</v>
      </c>
      <c r="BI552" s="227">
        <f>IF(N552="nulová",J552,0)</f>
        <v>0</v>
      </c>
      <c r="BJ552" s="18" t="s">
        <v>81</v>
      </c>
      <c r="BK552" s="227">
        <f>ROUND(I552*H552,2)</f>
        <v>0</v>
      </c>
      <c r="BL552" s="18" t="s">
        <v>224</v>
      </c>
      <c r="BM552" s="226" t="s">
        <v>729</v>
      </c>
    </row>
    <row r="553" s="13" customFormat="1">
      <c r="A553" s="13"/>
      <c r="B553" s="228"/>
      <c r="C553" s="229"/>
      <c r="D553" s="230" t="s">
        <v>135</v>
      </c>
      <c r="E553" s="231" t="s">
        <v>19</v>
      </c>
      <c r="F553" s="232" t="s">
        <v>205</v>
      </c>
      <c r="G553" s="229"/>
      <c r="H553" s="231" t="s">
        <v>19</v>
      </c>
      <c r="I553" s="233"/>
      <c r="J553" s="229"/>
      <c r="K553" s="229"/>
      <c r="L553" s="234"/>
      <c r="M553" s="235"/>
      <c r="N553" s="236"/>
      <c r="O553" s="236"/>
      <c r="P553" s="236"/>
      <c r="Q553" s="236"/>
      <c r="R553" s="236"/>
      <c r="S553" s="236"/>
      <c r="T553" s="23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8" t="s">
        <v>135</v>
      </c>
      <c r="AU553" s="238" t="s">
        <v>83</v>
      </c>
      <c r="AV553" s="13" t="s">
        <v>81</v>
      </c>
      <c r="AW553" s="13" t="s">
        <v>35</v>
      </c>
      <c r="AX553" s="13" t="s">
        <v>73</v>
      </c>
      <c r="AY553" s="238" t="s">
        <v>125</v>
      </c>
    </row>
    <row r="554" s="14" customFormat="1">
      <c r="A554" s="14"/>
      <c r="B554" s="239"/>
      <c r="C554" s="240"/>
      <c r="D554" s="230" t="s">
        <v>135</v>
      </c>
      <c r="E554" s="241" t="s">
        <v>19</v>
      </c>
      <c r="F554" s="242" t="s">
        <v>133</v>
      </c>
      <c r="G554" s="240"/>
      <c r="H554" s="243">
        <v>4</v>
      </c>
      <c r="I554" s="244"/>
      <c r="J554" s="240"/>
      <c r="K554" s="240"/>
      <c r="L554" s="245"/>
      <c r="M554" s="246"/>
      <c r="N554" s="247"/>
      <c r="O554" s="247"/>
      <c r="P554" s="247"/>
      <c r="Q554" s="247"/>
      <c r="R554" s="247"/>
      <c r="S554" s="247"/>
      <c r="T554" s="24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9" t="s">
        <v>135</v>
      </c>
      <c r="AU554" s="249" t="s">
        <v>83</v>
      </c>
      <c r="AV554" s="14" t="s">
        <v>83</v>
      </c>
      <c r="AW554" s="14" t="s">
        <v>35</v>
      </c>
      <c r="AX554" s="14" t="s">
        <v>81</v>
      </c>
      <c r="AY554" s="249" t="s">
        <v>125</v>
      </c>
    </row>
    <row r="555" s="2" customFormat="1" ht="21.75" customHeight="1">
      <c r="A555" s="39"/>
      <c r="B555" s="40"/>
      <c r="C555" s="215" t="s">
        <v>730</v>
      </c>
      <c r="D555" s="215" t="s">
        <v>128</v>
      </c>
      <c r="E555" s="216" t="s">
        <v>731</v>
      </c>
      <c r="F555" s="217" t="s">
        <v>732</v>
      </c>
      <c r="G555" s="218" t="s">
        <v>160</v>
      </c>
      <c r="H555" s="219">
        <v>36</v>
      </c>
      <c r="I555" s="220"/>
      <c r="J555" s="221">
        <f>ROUND(I555*H555,2)</f>
        <v>0</v>
      </c>
      <c r="K555" s="217" t="s">
        <v>132</v>
      </c>
      <c r="L555" s="45"/>
      <c r="M555" s="222" t="s">
        <v>19</v>
      </c>
      <c r="N555" s="223" t="s">
        <v>44</v>
      </c>
      <c r="O555" s="85"/>
      <c r="P555" s="224">
        <f>O555*H555</f>
        <v>0</v>
      </c>
      <c r="Q555" s="224">
        <v>0.0021700000000000001</v>
      </c>
      <c r="R555" s="224">
        <f>Q555*H555</f>
        <v>0.078119999999999995</v>
      </c>
      <c r="S555" s="224">
        <v>0</v>
      </c>
      <c r="T555" s="225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26" t="s">
        <v>224</v>
      </c>
      <c r="AT555" s="226" t="s">
        <v>128</v>
      </c>
      <c r="AU555" s="226" t="s">
        <v>83</v>
      </c>
      <c r="AY555" s="18" t="s">
        <v>125</v>
      </c>
      <c r="BE555" s="227">
        <f>IF(N555="základní",J555,0)</f>
        <v>0</v>
      </c>
      <c r="BF555" s="227">
        <f>IF(N555="snížená",J555,0)</f>
        <v>0</v>
      </c>
      <c r="BG555" s="227">
        <f>IF(N555="zákl. přenesená",J555,0)</f>
        <v>0</v>
      </c>
      <c r="BH555" s="227">
        <f>IF(N555="sníž. přenesená",J555,0)</f>
        <v>0</v>
      </c>
      <c r="BI555" s="227">
        <f>IF(N555="nulová",J555,0)</f>
        <v>0</v>
      </c>
      <c r="BJ555" s="18" t="s">
        <v>81</v>
      </c>
      <c r="BK555" s="227">
        <f>ROUND(I555*H555,2)</f>
        <v>0</v>
      </c>
      <c r="BL555" s="18" t="s">
        <v>224</v>
      </c>
      <c r="BM555" s="226" t="s">
        <v>733</v>
      </c>
    </row>
    <row r="556" s="13" customFormat="1">
      <c r="A556" s="13"/>
      <c r="B556" s="228"/>
      <c r="C556" s="229"/>
      <c r="D556" s="230" t="s">
        <v>135</v>
      </c>
      <c r="E556" s="231" t="s">
        <v>19</v>
      </c>
      <c r="F556" s="232" t="s">
        <v>734</v>
      </c>
      <c r="G556" s="229"/>
      <c r="H556" s="231" t="s">
        <v>19</v>
      </c>
      <c r="I556" s="233"/>
      <c r="J556" s="229"/>
      <c r="K556" s="229"/>
      <c r="L556" s="234"/>
      <c r="M556" s="235"/>
      <c r="N556" s="236"/>
      <c r="O556" s="236"/>
      <c r="P556" s="236"/>
      <c r="Q556" s="236"/>
      <c r="R556" s="236"/>
      <c r="S556" s="236"/>
      <c r="T556" s="237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8" t="s">
        <v>135</v>
      </c>
      <c r="AU556" s="238" t="s">
        <v>83</v>
      </c>
      <c r="AV556" s="13" t="s">
        <v>81</v>
      </c>
      <c r="AW556" s="13" t="s">
        <v>35</v>
      </c>
      <c r="AX556" s="13" t="s">
        <v>73</v>
      </c>
      <c r="AY556" s="238" t="s">
        <v>125</v>
      </c>
    </row>
    <row r="557" s="14" customFormat="1">
      <c r="A557" s="14"/>
      <c r="B557" s="239"/>
      <c r="C557" s="240"/>
      <c r="D557" s="230" t="s">
        <v>135</v>
      </c>
      <c r="E557" s="241" t="s">
        <v>19</v>
      </c>
      <c r="F557" s="242" t="s">
        <v>735</v>
      </c>
      <c r="G557" s="240"/>
      <c r="H557" s="243">
        <v>36</v>
      </c>
      <c r="I557" s="244"/>
      <c r="J557" s="240"/>
      <c r="K557" s="240"/>
      <c r="L557" s="245"/>
      <c r="M557" s="246"/>
      <c r="N557" s="247"/>
      <c r="O557" s="247"/>
      <c r="P557" s="247"/>
      <c r="Q557" s="247"/>
      <c r="R557" s="247"/>
      <c r="S557" s="247"/>
      <c r="T557" s="248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9" t="s">
        <v>135</v>
      </c>
      <c r="AU557" s="249" t="s">
        <v>83</v>
      </c>
      <c r="AV557" s="14" t="s">
        <v>83</v>
      </c>
      <c r="AW557" s="14" t="s">
        <v>35</v>
      </c>
      <c r="AX557" s="14" t="s">
        <v>81</v>
      </c>
      <c r="AY557" s="249" t="s">
        <v>125</v>
      </c>
    </row>
    <row r="558" s="2" customFormat="1" ht="21.75" customHeight="1">
      <c r="A558" s="39"/>
      <c r="B558" s="40"/>
      <c r="C558" s="215" t="s">
        <v>736</v>
      </c>
      <c r="D558" s="215" t="s">
        <v>128</v>
      </c>
      <c r="E558" s="216" t="s">
        <v>737</v>
      </c>
      <c r="F558" s="217" t="s">
        <v>738</v>
      </c>
      <c r="G558" s="218" t="s">
        <v>466</v>
      </c>
      <c r="H558" s="274"/>
      <c r="I558" s="220"/>
      <c r="J558" s="221">
        <f>ROUND(I558*H558,2)</f>
        <v>0</v>
      </c>
      <c r="K558" s="217" t="s">
        <v>132</v>
      </c>
      <c r="L558" s="45"/>
      <c r="M558" s="222" t="s">
        <v>19</v>
      </c>
      <c r="N558" s="223" t="s">
        <v>44</v>
      </c>
      <c r="O558" s="85"/>
      <c r="P558" s="224">
        <f>O558*H558</f>
        <v>0</v>
      </c>
      <c r="Q558" s="224">
        <v>0</v>
      </c>
      <c r="R558" s="224">
        <f>Q558*H558</f>
        <v>0</v>
      </c>
      <c r="S558" s="224">
        <v>0</v>
      </c>
      <c r="T558" s="225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26" t="s">
        <v>224</v>
      </c>
      <c r="AT558" s="226" t="s">
        <v>128</v>
      </c>
      <c r="AU558" s="226" t="s">
        <v>83</v>
      </c>
      <c r="AY558" s="18" t="s">
        <v>125</v>
      </c>
      <c r="BE558" s="227">
        <f>IF(N558="základní",J558,0)</f>
        <v>0</v>
      </c>
      <c r="BF558" s="227">
        <f>IF(N558="snížená",J558,0)</f>
        <v>0</v>
      </c>
      <c r="BG558" s="227">
        <f>IF(N558="zákl. přenesená",J558,0)</f>
        <v>0</v>
      </c>
      <c r="BH558" s="227">
        <f>IF(N558="sníž. přenesená",J558,0)</f>
        <v>0</v>
      </c>
      <c r="BI558" s="227">
        <f>IF(N558="nulová",J558,0)</f>
        <v>0</v>
      </c>
      <c r="BJ558" s="18" t="s">
        <v>81</v>
      </c>
      <c r="BK558" s="227">
        <f>ROUND(I558*H558,2)</f>
        <v>0</v>
      </c>
      <c r="BL558" s="18" t="s">
        <v>224</v>
      </c>
      <c r="BM558" s="226" t="s">
        <v>739</v>
      </c>
    </row>
    <row r="559" s="12" customFormat="1" ht="22.8" customHeight="1">
      <c r="A559" s="12"/>
      <c r="B559" s="199"/>
      <c r="C559" s="200"/>
      <c r="D559" s="201" t="s">
        <v>72</v>
      </c>
      <c r="E559" s="213" t="s">
        <v>740</v>
      </c>
      <c r="F559" s="213" t="s">
        <v>741</v>
      </c>
      <c r="G559" s="200"/>
      <c r="H559" s="200"/>
      <c r="I559" s="203"/>
      <c r="J559" s="214">
        <f>BK559</f>
        <v>0</v>
      </c>
      <c r="K559" s="200"/>
      <c r="L559" s="205"/>
      <c r="M559" s="206"/>
      <c r="N559" s="207"/>
      <c r="O559" s="207"/>
      <c r="P559" s="208">
        <f>SUM(P560:P564)</f>
        <v>0</v>
      </c>
      <c r="Q559" s="207"/>
      <c r="R559" s="208">
        <f>SUM(R560:R564)</f>
        <v>0.000175</v>
      </c>
      <c r="S559" s="207"/>
      <c r="T559" s="209">
        <f>SUM(T560:T564)</f>
        <v>0</v>
      </c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R559" s="210" t="s">
        <v>83</v>
      </c>
      <c r="AT559" s="211" t="s">
        <v>72</v>
      </c>
      <c r="AU559" s="211" t="s">
        <v>81</v>
      </c>
      <c r="AY559" s="210" t="s">
        <v>125</v>
      </c>
      <c r="BK559" s="212">
        <f>SUM(BK560:BK564)</f>
        <v>0</v>
      </c>
    </row>
    <row r="560" s="2" customFormat="1" ht="16.5" customHeight="1">
      <c r="A560" s="39"/>
      <c r="B560" s="40"/>
      <c r="C560" s="215" t="s">
        <v>742</v>
      </c>
      <c r="D560" s="215" t="s">
        <v>128</v>
      </c>
      <c r="E560" s="216" t="s">
        <v>743</v>
      </c>
      <c r="F560" s="217" t="s">
        <v>744</v>
      </c>
      <c r="G560" s="218" t="s">
        <v>636</v>
      </c>
      <c r="H560" s="219">
        <v>1</v>
      </c>
      <c r="I560" s="220"/>
      <c r="J560" s="221">
        <f>ROUND(I560*H560,2)</f>
        <v>0</v>
      </c>
      <c r="K560" s="217" t="s">
        <v>19</v>
      </c>
      <c r="L560" s="45"/>
      <c r="M560" s="222" t="s">
        <v>19</v>
      </c>
      <c r="N560" s="223" t="s">
        <v>44</v>
      </c>
      <c r="O560" s="85"/>
      <c r="P560" s="224">
        <f>O560*H560</f>
        <v>0</v>
      </c>
      <c r="Q560" s="224">
        <v>0</v>
      </c>
      <c r="R560" s="224">
        <f>Q560*H560</f>
        <v>0</v>
      </c>
      <c r="S560" s="224">
        <v>0</v>
      </c>
      <c r="T560" s="225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26" t="s">
        <v>224</v>
      </c>
      <c r="AT560" s="226" t="s">
        <v>128</v>
      </c>
      <c r="AU560" s="226" t="s">
        <v>83</v>
      </c>
      <c r="AY560" s="18" t="s">
        <v>125</v>
      </c>
      <c r="BE560" s="227">
        <f>IF(N560="základní",J560,0)</f>
        <v>0</v>
      </c>
      <c r="BF560" s="227">
        <f>IF(N560="snížená",J560,0)</f>
        <v>0</v>
      </c>
      <c r="BG560" s="227">
        <f>IF(N560="zákl. přenesená",J560,0)</f>
        <v>0</v>
      </c>
      <c r="BH560" s="227">
        <f>IF(N560="sníž. přenesená",J560,0)</f>
        <v>0</v>
      </c>
      <c r="BI560" s="227">
        <f>IF(N560="nulová",J560,0)</f>
        <v>0</v>
      </c>
      <c r="BJ560" s="18" t="s">
        <v>81</v>
      </c>
      <c r="BK560" s="227">
        <f>ROUND(I560*H560,2)</f>
        <v>0</v>
      </c>
      <c r="BL560" s="18" t="s">
        <v>224</v>
      </c>
      <c r="BM560" s="226" t="s">
        <v>745</v>
      </c>
    </row>
    <row r="561" s="2" customFormat="1" ht="21.75" customHeight="1">
      <c r="A561" s="39"/>
      <c r="B561" s="40"/>
      <c r="C561" s="215" t="s">
        <v>746</v>
      </c>
      <c r="D561" s="215" t="s">
        <v>128</v>
      </c>
      <c r="E561" s="216" t="s">
        <v>747</v>
      </c>
      <c r="F561" s="217" t="s">
        <v>748</v>
      </c>
      <c r="G561" s="218" t="s">
        <v>160</v>
      </c>
      <c r="H561" s="219">
        <v>3.5</v>
      </c>
      <c r="I561" s="220"/>
      <c r="J561" s="221">
        <f>ROUND(I561*H561,2)</f>
        <v>0</v>
      </c>
      <c r="K561" s="217" t="s">
        <v>132</v>
      </c>
      <c r="L561" s="45"/>
      <c r="M561" s="222" t="s">
        <v>19</v>
      </c>
      <c r="N561" s="223" t="s">
        <v>44</v>
      </c>
      <c r="O561" s="85"/>
      <c r="P561" s="224">
        <f>O561*H561</f>
        <v>0</v>
      </c>
      <c r="Q561" s="224">
        <v>5.0000000000000002E-05</v>
      </c>
      <c r="R561" s="224">
        <f>Q561*H561</f>
        <v>0.000175</v>
      </c>
      <c r="S561" s="224">
        <v>0</v>
      </c>
      <c r="T561" s="225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26" t="s">
        <v>224</v>
      </c>
      <c r="AT561" s="226" t="s">
        <v>128</v>
      </c>
      <c r="AU561" s="226" t="s">
        <v>83</v>
      </c>
      <c r="AY561" s="18" t="s">
        <v>125</v>
      </c>
      <c r="BE561" s="227">
        <f>IF(N561="základní",J561,0)</f>
        <v>0</v>
      </c>
      <c r="BF561" s="227">
        <f>IF(N561="snížená",J561,0)</f>
        <v>0</v>
      </c>
      <c r="BG561" s="227">
        <f>IF(N561="zákl. přenesená",J561,0)</f>
        <v>0</v>
      </c>
      <c r="BH561" s="227">
        <f>IF(N561="sníž. přenesená",J561,0)</f>
        <v>0</v>
      </c>
      <c r="BI561" s="227">
        <f>IF(N561="nulová",J561,0)</f>
        <v>0</v>
      </c>
      <c r="BJ561" s="18" t="s">
        <v>81</v>
      </c>
      <c r="BK561" s="227">
        <f>ROUND(I561*H561,2)</f>
        <v>0</v>
      </c>
      <c r="BL561" s="18" t="s">
        <v>224</v>
      </c>
      <c r="BM561" s="226" t="s">
        <v>749</v>
      </c>
    </row>
    <row r="562" s="13" customFormat="1">
      <c r="A562" s="13"/>
      <c r="B562" s="228"/>
      <c r="C562" s="229"/>
      <c r="D562" s="230" t="s">
        <v>135</v>
      </c>
      <c r="E562" s="231" t="s">
        <v>19</v>
      </c>
      <c r="F562" s="232" t="s">
        <v>164</v>
      </c>
      <c r="G562" s="229"/>
      <c r="H562" s="231" t="s">
        <v>19</v>
      </c>
      <c r="I562" s="233"/>
      <c r="J562" s="229"/>
      <c r="K562" s="229"/>
      <c r="L562" s="234"/>
      <c r="M562" s="235"/>
      <c r="N562" s="236"/>
      <c r="O562" s="236"/>
      <c r="P562" s="236"/>
      <c r="Q562" s="236"/>
      <c r="R562" s="236"/>
      <c r="S562" s="236"/>
      <c r="T562" s="237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8" t="s">
        <v>135</v>
      </c>
      <c r="AU562" s="238" t="s">
        <v>83</v>
      </c>
      <c r="AV562" s="13" t="s">
        <v>81</v>
      </c>
      <c r="AW562" s="13" t="s">
        <v>35</v>
      </c>
      <c r="AX562" s="13" t="s">
        <v>73</v>
      </c>
      <c r="AY562" s="238" t="s">
        <v>125</v>
      </c>
    </row>
    <row r="563" s="14" customFormat="1">
      <c r="A563" s="14"/>
      <c r="B563" s="239"/>
      <c r="C563" s="240"/>
      <c r="D563" s="230" t="s">
        <v>135</v>
      </c>
      <c r="E563" s="241" t="s">
        <v>19</v>
      </c>
      <c r="F563" s="242" t="s">
        <v>165</v>
      </c>
      <c r="G563" s="240"/>
      <c r="H563" s="243">
        <v>3.5</v>
      </c>
      <c r="I563" s="244"/>
      <c r="J563" s="240"/>
      <c r="K563" s="240"/>
      <c r="L563" s="245"/>
      <c r="M563" s="246"/>
      <c r="N563" s="247"/>
      <c r="O563" s="247"/>
      <c r="P563" s="247"/>
      <c r="Q563" s="247"/>
      <c r="R563" s="247"/>
      <c r="S563" s="247"/>
      <c r="T563" s="248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9" t="s">
        <v>135</v>
      </c>
      <c r="AU563" s="249" t="s">
        <v>83</v>
      </c>
      <c r="AV563" s="14" t="s">
        <v>83</v>
      </c>
      <c r="AW563" s="14" t="s">
        <v>35</v>
      </c>
      <c r="AX563" s="14" t="s">
        <v>81</v>
      </c>
      <c r="AY563" s="249" t="s">
        <v>125</v>
      </c>
    </row>
    <row r="564" s="2" customFormat="1" ht="21.75" customHeight="1">
      <c r="A564" s="39"/>
      <c r="B564" s="40"/>
      <c r="C564" s="215" t="s">
        <v>750</v>
      </c>
      <c r="D564" s="215" t="s">
        <v>128</v>
      </c>
      <c r="E564" s="216" t="s">
        <v>751</v>
      </c>
      <c r="F564" s="217" t="s">
        <v>752</v>
      </c>
      <c r="G564" s="218" t="s">
        <v>466</v>
      </c>
      <c r="H564" s="274"/>
      <c r="I564" s="220"/>
      <c r="J564" s="221">
        <f>ROUND(I564*H564,2)</f>
        <v>0</v>
      </c>
      <c r="K564" s="217" t="s">
        <v>132</v>
      </c>
      <c r="L564" s="45"/>
      <c r="M564" s="222" t="s">
        <v>19</v>
      </c>
      <c r="N564" s="223" t="s">
        <v>44</v>
      </c>
      <c r="O564" s="85"/>
      <c r="P564" s="224">
        <f>O564*H564</f>
        <v>0</v>
      </c>
      <c r="Q564" s="224">
        <v>0</v>
      </c>
      <c r="R564" s="224">
        <f>Q564*H564</f>
        <v>0</v>
      </c>
      <c r="S564" s="224">
        <v>0</v>
      </c>
      <c r="T564" s="225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26" t="s">
        <v>133</v>
      </c>
      <c r="AT564" s="226" t="s">
        <v>128</v>
      </c>
      <c r="AU564" s="226" t="s">
        <v>83</v>
      </c>
      <c r="AY564" s="18" t="s">
        <v>125</v>
      </c>
      <c r="BE564" s="227">
        <f>IF(N564="základní",J564,0)</f>
        <v>0</v>
      </c>
      <c r="BF564" s="227">
        <f>IF(N564="snížená",J564,0)</f>
        <v>0</v>
      </c>
      <c r="BG564" s="227">
        <f>IF(N564="zákl. přenesená",J564,0)</f>
        <v>0</v>
      </c>
      <c r="BH564" s="227">
        <f>IF(N564="sníž. přenesená",J564,0)</f>
        <v>0</v>
      </c>
      <c r="BI564" s="227">
        <f>IF(N564="nulová",J564,0)</f>
        <v>0</v>
      </c>
      <c r="BJ564" s="18" t="s">
        <v>81</v>
      </c>
      <c r="BK564" s="227">
        <f>ROUND(I564*H564,2)</f>
        <v>0</v>
      </c>
      <c r="BL564" s="18" t="s">
        <v>133</v>
      </c>
      <c r="BM564" s="226" t="s">
        <v>753</v>
      </c>
    </row>
    <row r="565" s="12" customFormat="1" ht="25.92" customHeight="1">
      <c r="A565" s="12"/>
      <c r="B565" s="199"/>
      <c r="C565" s="200"/>
      <c r="D565" s="201" t="s">
        <v>72</v>
      </c>
      <c r="E565" s="202" t="s">
        <v>754</v>
      </c>
      <c r="F565" s="202" t="s">
        <v>755</v>
      </c>
      <c r="G565" s="200"/>
      <c r="H565" s="200"/>
      <c r="I565" s="203"/>
      <c r="J565" s="204">
        <f>BK565</f>
        <v>0</v>
      </c>
      <c r="K565" s="200"/>
      <c r="L565" s="205"/>
      <c r="M565" s="206"/>
      <c r="N565" s="207"/>
      <c r="O565" s="207"/>
      <c r="P565" s="208">
        <f>P566+P570</f>
        <v>0</v>
      </c>
      <c r="Q565" s="207"/>
      <c r="R565" s="208">
        <f>R566+R570</f>
        <v>0</v>
      </c>
      <c r="S565" s="207"/>
      <c r="T565" s="209">
        <f>T566+T570</f>
        <v>0</v>
      </c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R565" s="210" t="s">
        <v>157</v>
      </c>
      <c r="AT565" s="211" t="s">
        <v>72</v>
      </c>
      <c r="AU565" s="211" t="s">
        <v>73</v>
      </c>
      <c r="AY565" s="210" t="s">
        <v>125</v>
      </c>
      <c r="BK565" s="212">
        <f>BK566+BK570</f>
        <v>0</v>
      </c>
    </row>
    <row r="566" s="12" customFormat="1" ht="22.8" customHeight="1">
      <c r="A566" s="12"/>
      <c r="B566" s="199"/>
      <c r="C566" s="200"/>
      <c r="D566" s="201" t="s">
        <v>72</v>
      </c>
      <c r="E566" s="213" t="s">
        <v>756</v>
      </c>
      <c r="F566" s="213" t="s">
        <v>757</v>
      </c>
      <c r="G566" s="200"/>
      <c r="H566" s="200"/>
      <c r="I566" s="203"/>
      <c r="J566" s="214">
        <f>BK566</f>
        <v>0</v>
      </c>
      <c r="K566" s="200"/>
      <c r="L566" s="205"/>
      <c r="M566" s="206"/>
      <c r="N566" s="207"/>
      <c r="O566" s="207"/>
      <c r="P566" s="208">
        <f>SUM(P567:P569)</f>
        <v>0</v>
      </c>
      <c r="Q566" s="207"/>
      <c r="R566" s="208">
        <f>SUM(R567:R569)</f>
        <v>0</v>
      </c>
      <c r="S566" s="207"/>
      <c r="T566" s="209">
        <f>SUM(T567:T569)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0" t="s">
        <v>157</v>
      </c>
      <c r="AT566" s="211" t="s">
        <v>72</v>
      </c>
      <c r="AU566" s="211" t="s">
        <v>81</v>
      </c>
      <c r="AY566" s="210" t="s">
        <v>125</v>
      </c>
      <c r="BK566" s="212">
        <f>SUM(BK567:BK569)</f>
        <v>0</v>
      </c>
    </row>
    <row r="567" s="2" customFormat="1" ht="16.5" customHeight="1">
      <c r="A567" s="39"/>
      <c r="B567" s="40"/>
      <c r="C567" s="215" t="s">
        <v>758</v>
      </c>
      <c r="D567" s="215" t="s">
        <v>128</v>
      </c>
      <c r="E567" s="216" t="s">
        <v>759</v>
      </c>
      <c r="F567" s="217" t="s">
        <v>757</v>
      </c>
      <c r="G567" s="218" t="s">
        <v>636</v>
      </c>
      <c r="H567" s="219">
        <v>1</v>
      </c>
      <c r="I567" s="220"/>
      <c r="J567" s="221">
        <f>ROUND(I567*H567,2)</f>
        <v>0</v>
      </c>
      <c r="K567" s="217" t="s">
        <v>132</v>
      </c>
      <c r="L567" s="45"/>
      <c r="M567" s="222" t="s">
        <v>19</v>
      </c>
      <c r="N567" s="223" t="s">
        <v>44</v>
      </c>
      <c r="O567" s="85"/>
      <c r="P567" s="224">
        <f>O567*H567</f>
        <v>0</v>
      </c>
      <c r="Q567" s="224">
        <v>0</v>
      </c>
      <c r="R567" s="224">
        <f>Q567*H567</f>
        <v>0</v>
      </c>
      <c r="S567" s="224">
        <v>0</v>
      </c>
      <c r="T567" s="225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26" t="s">
        <v>760</v>
      </c>
      <c r="AT567" s="226" t="s">
        <v>128</v>
      </c>
      <c r="AU567" s="226" t="s">
        <v>83</v>
      </c>
      <c r="AY567" s="18" t="s">
        <v>125</v>
      </c>
      <c r="BE567" s="227">
        <f>IF(N567="základní",J567,0)</f>
        <v>0</v>
      </c>
      <c r="BF567" s="227">
        <f>IF(N567="snížená",J567,0)</f>
        <v>0</v>
      </c>
      <c r="BG567" s="227">
        <f>IF(N567="zákl. přenesená",J567,0)</f>
        <v>0</v>
      </c>
      <c r="BH567" s="227">
        <f>IF(N567="sníž. přenesená",J567,0)</f>
        <v>0</v>
      </c>
      <c r="BI567" s="227">
        <f>IF(N567="nulová",J567,0)</f>
        <v>0</v>
      </c>
      <c r="BJ567" s="18" t="s">
        <v>81</v>
      </c>
      <c r="BK567" s="227">
        <f>ROUND(I567*H567,2)</f>
        <v>0</v>
      </c>
      <c r="BL567" s="18" t="s">
        <v>760</v>
      </c>
      <c r="BM567" s="226" t="s">
        <v>761</v>
      </c>
    </row>
    <row r="568" s="2" customFormat="1">
      <c r="A568" s="39"/>
      <c r="B568" s="40"/>
      <c r="C568" s="41"/>
      <c r="D568" s="230" t="s">
        <v>162</v>
      </c>
      <c r="E568" s="41"/>
      <c r="F568" s="260" t="s">
        <v>762</v>
      </c>
      <c r="G568" s="41"/>
      <c r="H568" s="41"/>
      <c r="I568" s="133"/>
      <c r="J568" s="41"/>
      <c r="K568" s="41"/>
      <c r="L568" s="45"/>
      <c r="M568" s="261"/>
      <c r="N568" s="262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162</v>
      </c>
      <c r="AU568" s="18" t="s">
        <v>83</v>
      </c>
    </row>
    <row r="569" s="2" customFormat="1" ht="16.5" customHeight="1">
      <c r="A569" s="39"/>
      <c r="B569" s="40"/>
      <c r="C569" s="215" t="s">
        <v>763</v>
      </c>
      <c r="D569" s="215" t="s">
        <v>128</v>
      </c>
      <c r="E569" s="216" t="s">
        <v>764</v>
      </c>
      <c r="F569" s="217" t="s">
        <v>765</v>
      </c>
      <c r="G569" s="218" t="s">
        <v>636</v>
      </c>
      <c r="H569" s="219">
        <v>1</v>
      </c>
      <c r="I569" s="220"/>
      <c r="J569" s="221">
        <f>ROUND(I569*H569,2)</f>
        <v>0</v>
      </c>
      <c r="K569" s="217" t="s">
        <v>19</v>
      </c>
      <c r="L569" s="45"/>
      <c r="M569" s="222" t="s">
        <v>19</v>
      </c>
      <c r="N569" s="223" t="s">
        <v>44</v>
      </c>
      <c r="O569" s="85"/>
      <c r="P569" s="224">
        <f>O569*H569</f>
        <v>0</v>
      </c>
      <c r="Q569" s="224">
        <v>0</v>
      </c>
      <c r="R569" s="224">
        <f>Q569*H569</f>
        <v>0</v>
      </c>
      <c r="S569" s="224">
        <v>0</v>
      </c>
      <c r="T569" s="225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26" t="s">
        <v>760</v>
      </c>
      <c r="AT569" s="226" t="s">
        <v>128</v>
      </c>
      <c r="AU569" s="226" t="s">
        <v>83</v>
      </c>
      <c r="AY569" s="18" t="s">
        <v>125</v>
      </c>
      <c r="BE569" s="227">
        <f>IF(N569="základní",J569,0)</f>
        <v>0</v>
      </c>
      <c r="BF569" s="227">
        <f>IF(N569="snížená",J569,0)</f>
        <v>0</v>
      </c>
      <c r="BG569" s="227">
        <f>IF(N569="zákl. přenesená",J569,0)</f>
        <v>0</v>
      </c>
      <c r="BH569" s="227">
        <f>IF(N569="sníž. přenesená",J569,0)</f>
        <v>0</v>
      </c>
      <c r="BI569" s="227">
        <f>IF(N569="nulová",J569,0)</f>
        <v>0</v>
      </c>
      <c r="BJ569" s="18" t="s">
        <v>81</v>
      </c>
      <c r="BK569" s="227">
        <f>ROUND(I569*H569,2)</f>
        <v>0</v>
      </c>
      <c r="BL569" s="18" t="s">
        <v>760</v>
      </c>
      <c r="BM569" s="226" t="s">
        <v>766</v>
      </c>
    </row>
    <row r="570" s="12" customFormat="1" ht="22.8" customHeight="1">
      <c r="A570" s="12"/>
      <c r="B570" s="199"/>
      <c r="C570" s="200"/>
      <c r="D570" s="201" t="s">
        <v>72</v>
      </c>
      <c r="E570" s="213" t="s">
        <v>767</v>
      </c>
      <c r="F570" s="213" t="s">
        <v>768</v>
      </c>
      <c r="G570" s="200"/>
      <c r="H570" s="200"/>
      <c r="I570" s="203"/>
      <c r="J570" s="214">
        <f>BK570</f>
        <v>0</v>
      </c>
      <c r="K570" s="200"/>
      <c r="L570" s="205"/>
      <c r="M570" s="206"/>
      <c r="N570" s="207"/>
      <c r="O570" s="207"/>
      <c r="P570" s="208">
        <f>P571</f>
        <v>0</v>
      </c>
      <c r="Q570" s="207"/>
      <c r="R570" s="208">
        <f>R571</f>
        <v>0</v>
      </c>
      <c r="S570" s="207"/>
      <c r="T570" s="209">
        <f>T571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10" t="s">
        <v>157</v>
      </c>
      <c r="AT570" s="211" t="s">
        <v>72</v>
      </c>
      <c r="AU570" s="211" t="s">
        <v>81</v>
      </c>
      <c r="AY570" s="210" t="s">
        <v>125</v>
      </c>
      <c r="BK570" s="212">
        <f>BK571</f>
        <v>0</v>
      </c>
    </row>
    <row r="571" s="2" customFormat="1" ht="16.5" customHeight="1">
      <c r="A571" s="39"/>
      <c r="B571" s="40"/>
      <c r="C571" s="215" t="s">
        <v>769</v>
      </c>
      <c r="D571" s="215" t="s">
        <v>128</v>
      </c>
      <c r="E571" s="216" t="s">
        <v>770</v>
      </c>
      <c r="F571" s="217" t="s">
        <v>771</v>
      </c>
      <c r="G571" s="218" t="s">
        <v>636</v>
      </c>
      <c r="H571" s="219">
        <v>1</v>
      </c>
      <c r="I571" s="220"/>
      <c r="J571" s="221">
        <f>ROUND(I571*H571,2)</f>
        <v>0</v>
      </c>
      <c r="K571" s="217" t="s">
        <v>132</v>
      </c>
      <c r="L571" s="45"/>
      <c r="M571" s="275" t="s">
        <v>19</v>
      </c>
      <c r="N571" s="276" t="s">
        <v>44</v>
      </c>
      <c r="O571" s="277"/>
      <c r="P571" s="278">
        <f>O571*H571</f>
        <v>0</v>
      </c>
      <c r="Q571" s="278">
        <v>0</v>
      </c>
      <c r="R571" s="278">
        <f>Q571*H571</f>
        <v>0</v>
      </c>
      <c r="S571" s="278">
        <v>0</v>
      </c>
      <c r="T571" s="27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26" t="s">
        <v>760</v>
      </c>
      <c r="AT571" s="226" t="s">
        <v>128</v>
      </c>
      <c r="AU571" s="226" t="s">
        <v>83</v>
      </c>
      <c r="AY571" s="18" t="s">
        <v>125</v>
      </c>
      <c r="BE571" s="227">
        <f>IF(N571="základní",J571,0)</f>
        <v>0</v>
      </c>
      <c r="BF571" s="227">
        <f>IF(N571="snížená",J571,0)</f>
        <v>0</v>
      </c>
      <c r="BG571" s="227">
        <f>IF(N571="zákl. přenesená",J571,0)</f>
        <v>0</v>
      </c>
      <c r="BH571" s="227">
        <f>IF(N571="sníž. přenesená",J571,0)</f>
        <v>0</v>
      </c>
      <c r="BI571" s="227">
        <f>IF(N571="nulová",J571,0)</f>
        <v>0</v>
      </c>
      <c r="BJ571" s="18" t="s">
        <v>81</v>
      </c>
      <c r="BK571" s="227">
        <f>ROUND(I571*H571,2)</f>
        <v>0</v>
      </c>
      <c r="BL571" s="18" t="s">
        <v>760</v>
      </c>
      <c r="BM571" s="226" t="s">
        <v>772</v>
      </c>
    </row>
    <row r="572" s="2" customFormat="1" ht="6.96" customHeight="1">
      <c r="A572" s="39"/>
      <c r="B572" s="60"/>
      <c r="C572" s="61"/>
      <c r="D572" s="61"/>
      <c r="E572" s="61"/>
      <c r="F572" s="61"/>
      <c r="G572" s="61"/>
      <c r="H572" s="61"/>
      <c r="I572" s="163"/>
      <c r="J572" s="61"/>
      <c r="K572" s="61"/>
      <c r="L572" s="45"/>
      <c r="M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</row>
  </sheetData>
  <sheetProtection sheet="1" autoFilter="0" formatColumns="0" formatRows="0" objects="1" scenarios="1" spinCount="100000" saltValue="qZT47TMFHMQYFRczkRW8p0h+YUq2eMo1+0yq/sVd943Sb36mIENJT3TSZOJIzlB5DJNvWcfJb4mIKWvFxx/r2g==" hashValue="/oTTgd8NnfxZHZp9zAFVa8UwWWckxp7Ni0JAi3GRdOqtai7z9w1vpvmn9U3/RI0tv0dm4CA2kr90+uFQoRP2Jg==" algorithmName="SHA-512" password="CC35"/>
  <autoFilter ref="C97:K571"/>
  <mergeCells count="9">
    <mergeCell ref="E7:H7"/>
    <mergeCell ref="E9:H9"/>
    <mergeCell ref="E18:H18"/>
    <mergeCell ref="E27:H27"/>
    <mergeCell ref="E48:H48"/>
    <mergeCell ref="E50:H50"/>
    <mergeCell ref="E88:H88"/>
    <mergeCell ref="E90:H9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0" customWidth="1"/>
    <col min="2" max="2" width="1.667969" style="280" customWidth="1"/>
    <col min="3" max="4" width="5" style="280" customWidth="1"/>
    <col min="5" max="5" width="11.66016" style="280" customWidth="1"/>
    <col min="6" max="6" width="9.160156" style="280" customWidth="1"/>
    <col min="7" max="7" width="5" style="280" customWidth="1"/>
    <col min="8" max="8" width="77.83203" style="280" customWidth="1"/>
    <col min="9" max="10" width="20" style="280" customWidth="1"/>
    <col min="11" max="11" width="1.667969" style="280" customWidth="1"/>
  </cols>
  <sheetData>
    <row r="1" s="1" customFormat="1" ht="37.5" customHeight="1"/>
    <row r="2" s="1" customFormat="1" ht="7.5" customHeight="1">
      <c r="B2" s="281"/>
      <c r="C2" s="282"/>
      <c r="D2" s="282"/>
      <c r="E2" s="282"/>
      <c r="F2" s="282"/>
      <c r="G2" s="282"/>
      <c r="H2" s="282"/>
      <c r="I2" s="282"/>
      <c r="J2" s="282"/>
      <c r="K2" s="283"/>
    </row>
    <row r="3" s="16" customFormat="1" ht="45" customHeight="1">
      <c r="B3" s="284"/>
      <c r="C3" s="285" t="s">
        <v>773</v>
      </c>
      <c r="D3" s="285"/>
      <c r="E3" s="285"/>
      <c r="F3" s="285"/>
      <c r="G3" s="285"/>
      <c r="H3" s="285"/>
      <c r="I3" s="285"/>
      <c r="J3" s="285"/>
      <c r="K3" s="286"/>
    </row>
    <row r="4" s="1" customFormat="1" ht="25.5" customHeight="1">
      <c r="B4" s="287"/>
      <c r="C4" s="288" t="s">
        <v>774</v>
      </c>
      <c r="D4" s="288"/>
      <c r="E4" s="288"/>
      <c r="F4" s="288"/>
      <c r="G4" s="288"/>
      <c r="H4" s="288"/>
      <c r="I4" s="288"/>
      <c r="J4" s="288"/>
      <c r="K4" s="289"/>
    </row>
    <row r="5" s="1" customFormat="1" ht="5.25" customHeight="1">
      <c r="B5" s="287"/>
      <c r="C5" s="290"/>
      <c r="D5" s="290"/>
      <c r="E5" s="290"/>
      <c r="F5" s="290"/>
      <c r="G5" s="290"/>
      <c r="H5" s="290"/>
      <c r="I5" s="290"/>
      <c r="J5" s="290"/>
      <c r="K5" s="289"/>
    </row>
    <row r="6" s="1" customFormat="1" ht="15" customHeight="1">
      <c r="B6" s="287"/>
      <c r="C6" s="291" t="s">
        <v>775</v>
      </c>
      <c r="D6" s="291"/>
      <c r="E6" s="291"/>
      <c r="F6" s="291"/>
      <c r="G6" s="291"/>
      <c r="H6" s="291"/>
      <c r="I6" s="291"/>
      <c r="J6" s="291"/>
      <c r="K6" s="289"/>
    </row>
    <row r="7" s="1" customFormat="1" ht="15" customHeight="1">
      <c r="B7" s="292"/>
      <c r="C7" s="291" t="s">
        <v>776</v>
      </c>
      <c r="D7" s="291"/>
      <c r="E7" s="291"/>
      <c r="F7" s="291"/>
      <c r="G7" s="291"/>
      <c r="H7" s="291"/>
      <c r="I7" s="291"/>
      <c r="J7" s="291"/>
      <c r="K7" s="289"/>
    </row>
    <row r="8" s="1" customFormat="1" ht="12.75" customHeight="1">
      <c r="B8" s="292"/>
      <c r="C8" s="291"/>
      <c r="D8" s="291"/>
      <c r="E8" s="291"/>
      <c r="F8" s="291"/>
      <c r="G8" s="291"/>
      <c r="H8" s="291"/>
      <c r="I8" s="291"/>
      <c r="J8" s="291"/>
      <c r="K8" s="289"/>
    </row>
    <row r="9" s="1" customFormat="1" ht="15" customHeight="1">
      <c r="B9" s="292"/>
      <c r="C9" s="291" t="s">
        <v>777</v>
      </c>
      <c r="D9" s="291"/>
      <c r="E9" s="291"/>
      <c r="F9" s="291"/>
      <c r="G9" s="291"/>
      <c r="H9" s="291"/>
      <c r="I9" s="291"/>
      <c r="J9" s="291"/>
      <c r="K9" s="289"/>
    </row>
    <row r="10" s="1" customFormat="1" ht="15" customHeight="1">
      <c r="B10" s="292"/>
      <c r="C10" s="291"/>
      <c r="D10" s="291" t="s">
        <v>778</v>
      </c>
      <c r="E10" s="291"/>
      <c r="F10" s="291"/>
      <c r="G10" s="291"/>
      <c r="H10" s="291"/>
      <c r="I10" s="291"/>
      <c r="J10" s="291"/>
      <c r="K10" s="289"/>
    </row>
    <row r="11" s="1" customFormat="1" ht="15" customHeight="1">
      <c r="B11" s="292"/>
      <c r="C11" s="293"/>
      <c r="D11" s="291" t="s">
        <v>779</v>
      </c>
      <c r="E11" s="291"/>
      <c r="F11" s="291"/>
      <c r="G11" s="291"/>
      <c r="H11" s="291"/>
      <c r="I11" s="291"/>
      <c r="J11" s="291"/>
      <c r="K11" s="289"/>
    </row>
    <row r="12" s="1" customFormat="1" ht="15" customHeight="1">
      <c r="B12" s="292"/>
      <c r="C12" s="293"/>
      <c r="D12" s="291"/>
      <c r="E12" s="291"/>
      <c r="F12" s="291"/>
      <c r="G12" s="291"/>
      <c r="H12" s="291"/>
      <c r="I12" s="291"/>
      <c r="J12" s="291"/>
      <c r="K12" s="289"/>
    </row>
    <row r="13" s="1" customFormat="1" ht="15" customHeight="1">
      <c r="B13" s="292"/>
      <c r="C13" s="293"/>
      <c r="D13" s="294" t="s">
        <v>780</v>
      </c>
      <c r="E13" s="291"/>
      <c r="F13" s="291"/>
      <c r="G13" s="291"/>
      <c r="H13" s="291"/>
      <c r="I13" s="291"/>
      <c r="J13" s="291"/>
      <c r="K13" s="289"/>
    </row>
    <row r="14" s="1" customFormat="1" ht="12.75" customHeight="1">
      <c r="B14" s="292"/>
      <c r="C14" s="293"/>
      <c r="D14" s="293"/>
      <c r="E14" s="293"/>
      <c r="F14" s="293"/>
      <c r="G14" s="293"/>
      <c r="H14" s="293"/>
      <c r="I14" s="293"/>
      <c r="J14" s="293"/>
      <c r="K14" s="289"/>
    </row>
    <row r="15" s="1" customFormat="1" ht="15" customHeight="1">
      <c r="B15" s="292"/>
      <c r="C15" s="293"/>
      <c r="D15" s="291" t="s">
        <v>781</v>
      </c>
      <c r="E15" s="291"/>
      <c r="F15" s="291"/>
      <c r="G15" s="291"/>
      <c r="H15" s="291"/>
      <c r="I15" s="291"/>
      <c r="J15" s="291"/>
      <c r="K15" s="289"/>
    </row>
    <row r="16" s="1" customFormat="1" ht="15" customHeight="1">
      <c r="B16" s="292"/>
      <c r="C16" s="293"/>
      <c r="D16" s="291" t="s">
        <v>782</v>
      </c>
      <c r="E16" s="291"/>
      <c r="F16" s="291"/>
      <c r="G16" s="291"/>
      <c r="H16" s="291"/>
      <c r="I16" s="291"/>
      <c r="J16" s="291"/>
      <c r="K16" s="289"/>
    </row>
    <row r="17" s="1" customFormat="1" ht="15" customHeight="1">
      <c r="B17" s="292"/>
      <c r="C17" s="293"/>
      <c r="D17" s="291" t="s">
        <v>783</v>
      </c>
      <c r="E17" s="291"/>
      <c r="F17" s="291"/>
      <c r="G17" s="291"/>
      <c r="H17" s="291"/>
      <c r="I17" s="291"/>
      <c r="J17" s="291"/>
      <c r="K17" s="289"/>
    </row>
    <row r="18" s="1" customFormat="1" ht="15" customHeight="1">
      <c r="B18" s="292"/>
      <c r="C18" s="293"/>
      <c r="D18" s="293"/>
      <c r="E18" s="295" t="s">
        <v>80</v>
      </c>
      <c r="F18" s="291" t="s">
        <v>784</v>
      </c>
      <c r="G18" s="291"/>
      <c r="H18" s="291"/>
      <c r="I18" s="291"/>
      <c r="J18" s="291"/>
      <c r="K18" s="289"/>
    </row>
    <row r="19" s="1" customFormat="1" ht="15" customHeight="1">
      <c r="B19" s="292"/>
      <c r="C19" s="293"/>
      <c r="D19" s="293"/>
      <c r="E19" s="295" t="s">
        <v>785</v>
      </c>
      <c r="F19" s="291" t="s">
        <v>786</v>
      </c>
      <c r="G19" s="291"/>
      <c r="H19" s="291"/>
      <c r="I19" s="291"/>
      <c r="J19" s="291"/>
      <c r="K19" s="289"/>
    </row>
    <row r="20" s="1" customFormat="1" ht="15" customHeight="1">
      <c r="B20" s="292"/>
      <c r="C20" s="293"/>
      <c r="D20" s="293"/>
      <c r="E20" s="295" t="s">
        <v>787</v>
      </c>
      <c r="F20" s="291" t="s">
        <v>788</v>
      </c>
      <c r="G20" s="291"/>
      <c r="H20" s="291"/>
      <c r="I20" s="291"/>
      <c r="J20" s="291"/>
      <c r="K20" s="289"/>
    </row>
    <row r="21" s="1" customFormat="1" ht="15" customHeight="1">
      <c r="B21" s="292"/>
      <c r="C21" s="293"/>
      <c r="D21" s="293"/>
      <c r="E21" s="295" t="s">
        <v>789</v>
      </c>
      <c r="F21" s="291" t="s">
        <v>790</v>
      </c>
      <c r="G21" s="291"/>
      <c r="H21" s="291"/>
      <c r="I21" s="291"/>
      <c r="J21" s="291"/>
      <c r="K21" s="289"/>
    </row>
    <row r="22" s="1" customFormat="1" ht="15" customHeight="1">
      <c r="B22" s="292"/>
      <c r="C22" s="293"/>
      <c r="D22" s="293"/>
      <c r="E22" s="295" t="s">
        <v>791</v>
      </c>
      <c r="F22" s="291" t="s">
        <v>792</v>
      </c>
      <c r="G22" s="291"/>
      <c r="H22" s="291"/>
      <c r="I22" s="291"/>
      <c r="J22" s="291"/>
      <c r="K22" s="289"/>
    </row>
    <row r="23" s="1" customFormat="1" ht="15" customHeight="1">
      <c r="B23" s="292"/>
      <c r="C23" s="293"/>
      <c r="D23" s="293"/>
      <c r="E23" s="295" t="s">
        <v>793</v>
      </c>
      <c r="F23" s="291" t="s">
        <v>794</v>
      </c>
      <c r="G23" s="291"/>
      <c r="H23" s="291"/>
      <c r="I23" s="291"/>
      <c r="J23" s="291"/>
      <c r="K23" s="289"/>
    </row>
    <row r="24" s="1" customFormat="1" ht="12.75" customHeight="1">
      <c r="B24" s="292"/>
      <c r="C24" s="293"/>
      <c r="D24" s="293"/>
      <c r="E24" s="293"/>
      <c r="F24" s="293"/>
      <c r="G24" s="293"/>
      <c r="H24" s="293"/>
      <c r="I24" s="293"/>
      <c r="J24" s="293"/>
      <c r="K24" s="289"/>
    </row>
    <row r="25" s="1" customFormat="1" ht="15" customHeight="1">
      <c r="B25" s="292"/>
      <c r="C25" s="291" t="s">
        <v>795</v>
      </c>
      <c r="D25" s="291"/>
      <c r="E25" s="291"/>
      <c r="F25" s="291"/>
      <c r="G25" s="291"/>
      <c r="H25" s="291"/>
      <c r="I25" s="291"/>
      <c r="J25" s="291"/>
      <c r="K25" s="289"/>
    </row>
    <row r="26" s="1" customFormat="1" ht="15" customHeight="1">
      <c r="B26" s="292"/>
      <c r="C26" s="291" t="s">
        <v>796</v>
      </c>
      <c r="D26" s="291"/>
      <c r="E26" s="291"/>
      <c r="F26" s="291"/>
      <c r="G26" s="291"/>
      <c r="H26" s="291"/>
      <c r="I26" s="291"/>
      <c r="J26" s="291"/>
      <c r="K26" s="289"/>
    </row>
    <row r="27" s="1" customFormat="1" ht="15" customHeight="1">
      <c r="B27" s="292"/>
      <c r="C27" s="291"/>
      <c r="D27" s="291" t="s">
        <v>797</v>
      </c>
      <c r="E27" s="291"/>
      <c r="F27" s="291"/>
      <c r="G27" s="291"/>
      <c r="H27" s="291"/>
      <c r="I27" s="291"/>
      <c r="J27" s="291"/>
      <c r="K27" s="289"/>
    </row>
    <row r="28" s="1" customFormat="1" ht="15" customHeight="1">
      <c r="B28" s="292"/>
      <c r="C28" s="293"/>
      <c r="D28" s="291" t="s">
        <v>798</v>
      </c>
      <c r="E28" s="291"/>
      <c r="F28" s="291"/>
      <c r="G28" s="291"/>
      <c r="H28" s="291"/>
      <c r="I28" s="291"/>
      <c r="J28" s="291"/>
      <c r="K28" s="289"/>
    </row>
    <row r="29" s="1" customFormat="1" ht="12.75" customHeight="1">
      <c r="B29" s="292"/>
      <c r="C29" s="293"/>
      <c r="D29" s="293"/>
      <c r="E29" s="293"/>
      <c r="F29" s="293"/>
      <c r="G29" s="293"/>
      <c r="H29" s="293"/>
      <c r="I29" s="293"/>
      <c r="J29" s="293"/>
      <c r="K29" s="289"/>
    </row>
    <row r="30" s="1" customFormat="1" ht="15" customHeight="1">
      <c r="B30" s="292"/>
      <c r="C30" s="293"/>
      <c r="D30" s="291" t="s">
        <v>799</v>
      </c>
      <c r="E30" s="291"/>
      <c r="F30" s="291"/>
      <c r="G30" s="291"/>
      <c r="H30" s="291"/>
      <c r="I30" s="291"/>
      <c r="J30" s="291"/>
      <c r="K30" s="289"/>
    </row>
    <row r="31" s="1" customFormat="1" ht="15" customHeight="1">
      <c r="B31" s="292"/>
      <c r="C31" s="293"/>
      <c r="D31" s="291" t="s">
        <v>800</v>
      </c>
      <c r="E31" s="291"/>
      <c r="F31" s="291"/>
      <c r="G31" s="291"/>
      <c r="H31" s="291"/>
      <c r="I31" s="291"/>
      <c r="J31" s="291"/>
      <c r="K31" s="289"/>
    </row>
    <row r="32" s="1" customFormat="1" ht="12.75" customHeight="1">
      <c r="B32" s="292"/>
      <c r="C32" s="293"/>
      <c r="D32" s="293"/>
      <c r="E32" s="293"/>
      <c r="F32" s="293"/>
      <c r="G32" s="293"/>
      <c r="H32" s="293"/>
      <c r="I32" s="293"/>
      <c r="J32" s="293"/>
      <c r="K32" s="289"/>
    </row>
    <row r="33" s="1" customFormat="1" ht="15" customHeight="1">
      <c r="B33" s="292"/>
      <c r="C33" s="293"/>
      <c r="D33" s="291" t="s">
        <v>801</v>
      </c>
      <c r="E33" s="291"/>
      <c r="F33" s="291"/>
      <c r="G33" s="291"/>
      <c r="H33" s="291"/>
      <c r="I33" s="291"/>
      <c r="J33" s="291"/>
      <c r="K33" s="289"/>
    </row>
    <row r="34" s="1" customFormat="1" ht="15" customHeight="1">
      <c r="B34" s="292"/>
      <c r="C34" s="293"/>
      <c r="D34" s="291" t="s">
        <v>802</v>
      </c>
      <c r="E34" s="291"/>
      <c r="F34" s="291"/>
      <c r="G34" s="291"/>
      <c r="H34" s="291"/>
      <c r="I34" s="291"/>
      <c r="J34" s="291"/>
      <c r="K34" s="289"/>
    </row>
    <row r="35" s="1" customFormat="1" ht="15" customHeight="1">
      <c r="B35" s="292"/>
      <c r="C35" s="293"/>
      <c r="D35" s="291" t="s">
        <v>803</v>
      </c>
      <c r="E35" s="291"/>
      <c r="F35" s="291"/>
      <c r="G35" s="291"/>
      <c r="H35" s="291"/>
      <c r="I35" s="291"/>
      <c r="J35" s="291"/>
      <c r="K35" s="289"/>
    </row>
    <row r="36" s="1" customFormat="1" ht="15" customHeight="1">
      <c r="B36" s="292"/>
      <c r="C36" s="293"/>
      <c r="D36" s="291"/>
      <c r="E36" s="294" t="s">
        <v>111</v>
      </c>
      <c r="F36" s="291"/>
      <c r="G36" s="291" t="s">
        <v>804</v>
      </c>
      <c r="H36" s="291"/>
      <c r="I36" s="291"/>
      <c r="J36" s="291"/>
      <c r="K36" s="289"/>
    </row>
    <row r="37" s="1" customFormat="1" ht="30.75" customHeight="1">
      <c r="B37" s="292"/>
      <c r="C37" s="293"/>
      <c r="D37" s="291"/>
      <c r="E37" s="294" t="s">
        <v>805</v>
      </c>
      <c r="F37" s="291"/>
      <c r="G37" s="291" t="s">
        <v>806</v>
      </c>
      <c r="H37" s="291"/>
      <c r="I37" s="291"/>
      <c r="J37" s="291"/>
      <c r="K37" s="289"/>
    </row>
    <row r="38" s="1" customFormat="1" ht="15" customHeight="1">
      <c r="B38" s="292"/>
      <c r="C38" s="293"/>
      <c r="D38" s="291"/>
      <c r="E38" s="294" t="s">
        <v>54</v>
      </c>
      <c r="F38" s="291"/>
      <c r="G38" s="291" t="s">
        <v>807</v>
      </c>
      <c r="H38" s="291"/>
      <c r="I38" s="291"/>
      <c r="J38" s="291"/>
      <c r="K38" s="289"/>
    </row>
    <row r="39" s="1" customFormat="1" ht="15" customHeight="1">
      <c r="B39" s="292"/>
      <c r="C39" s="293"/>
      <c r="D39" s="291"/>
      <c r="E39" s="294" t="s">
        <v>55</v>
      </c>
      <c r="F39" s="291"/>
      <c r="G39" s="291" t="s">
        <v>808</v>
      </c>
      <c r="H39" s="291"/>
      <c r="I39" s="291"/>
      <c r="J39" s="291"/>
      <c r="K39" s="289"/>
    </row>
    <row r="40" s="1" customFormat="1" ht="15" customHeight="1">
      <c r="B40" s="292"/>
      <c r="C40" s="293"/>
      <c r="D40" s="291"/>
      <c r="E40" s="294" t="s">
        <v>112</v>
      </c>
      <c r="F40" s="291"/>
      <c r="G40" s="291" t="s">
        <v>809</v>
      </c>
      <c r="H40" s="291"/>
      <c r="I40" s="291"/>
      <c r="J40" s="291"/>
      <c r="K40" s="289"/>
    </row>
    <row r="41" s="1" customFormat="1" ht="15" customHeight="1">
      <c r="B41" s="292"/>
      <c r="C41" s="293"/>
      <c r="D41" s="291"/>
      <c r="E41" s="294" t="s">
        <v>113</v>
      </c>
      <c r="F41" s="291"/>
      <c r="G41" s="291" t="s">
        <v>810</v>
      </c>
      <c r="H41" s="291"/>
      <c r="I41" s="291"/>
      <c r="J41" s="291"/>
      <c r="K41" s="289"/>
    </row>
    <row r="42" s="1" customFormat="1" ht="15" customHeight="1">
      <c r="B42" s="292"/>
      <c r="C42" s="293"/>
      <c r="D42" s="291"/>
      <c r="E42" s="294" t="s">
        <v>811</v>
      </c>
      <c r="F42" s="291"/>
      <c r="G42" s="291" t="s">
        <v>812</v>
      </c>
      <c r="H42" s="291"/>
      <c r="I42" s="291"/>
      <c r="J42" s="291"/>
      <c r="K42" s="289"/>
    </row>
    <row r="43" s="1" customFormat="1" ht="15" customHeight="1">
      <c r="B43" s="292"/>
      <c r="C43" s="293"/>
      <c r="D43" s="291"/>
      <c r="E43" s="294"/>
      <c r="F43" s="291"/>
      <c r="G43" s="291" t="s">
        <v>813</v>
      </c>
      <c r="H43" s="291"/>
      <c r="I43" s="291"/>
      <c r="J43" s="291"/>
      <c r="K43" s="289"/>
    </row>
    <row r="44" s="1" customFormat="1" ht="15" customHeight="1">
      <c r="B44" s="292"/>
      <c r="C44" s="293"/>
      <c r="D44" s="291"/>
      <c r="E44" s="294" t="s">
        <v>814</v>
      </c>
      <c r="F44" s="291"/>
      <c r="G44" s="291" t="s">
        <v>815</v>
      </c>
      <c r="H44" s="291"/>
      <c r="I44" s="291"/>
      <c r="J44" s="291"/>
      <c r="K44" s="289"/>
    </row>
    <row r="45" s="1" customFormat="1" ht="15" customHeight="1">
      <c r="B45" s="292"/>
      <c r="C45" s="293"/>
      <c r="D45" s="291"/>
      <c r="E45" s="294" t="s">
        <v>115</v>
      </c>
      <c r="F45" s="291"/>
      <c r="G45" s="291" t="s">
        <v>816</v>
      </c>
      <c r="H45" s="291"/>
      <c r="I45" s="291"/>
      <c r="J45" s="291"/>
      <c r="K45" s="289"/>
    </row>
    <row r="46" s="1" customFormat="1" ht="12.75" customHeight="1">
      <c r="B46" s="292"/>
      <c r="C46" s="293"/>
      <c r="D46" s="291"/>
      <c r="E46" s="291"/>
      <c r="F46" s="291"/>
      <c r="G46" s="291"/>
      <c r="H46" s="291"/>
      <c r="I46" s="291"/>
      <c r="J46" s="291"/>
      <c r="K46" s="289"/>
    </row>
    <row r="47" s="1" customFormat="1" ht="15" customHeight="1">
      <c r="B47" s="292"/>
      <c r="C47" s="293"/>
      <c r="D47" s="291" t="s">
        <v>817</v>
      </c>
      <c r="E47" s="291"/>
      <c r="F47" s="291"/>
      <c r="G47" s="291"/>
      <c r="H47" s="291"/>
      <c r="I47" s="291"/>
      <c r="J47" s="291"/>
      <c r="K47" s="289"/>
    </row>
    <row r="48" s="1" customFormat="1" ht="15" customHeight="1">
      <c r="B48" s="292"/>
      <c r="C48" s="293"/>
      <c r="D48" s="293"/>
      <c r="E48" s="291" t="s">
        <v>818</v>
      </c>
      <c r="F48" s="291"/>
      <c r="G48" s="291"/>
      <c r="H48" s="291"/>
      <c r="I48" s="291"/>
      <c r="J48" s="291"/>
      <c r="K48" s="289"/>
    </row>
    <row r="49" s="1" customFormat="1" ht="15" customHeight="1">
      <c r="B49" s="292"/>
      <c r="C49" s="293"/>
      <c r="D49" s="293"/>
      <c r="E49" s="291" t="s">
        <v>819</v>
      </c>
      <c r="F49" s="291"/>
      <c r="G49" s="291"/>
      <c r="H49" s="291"/>
      <c r="I49" s="291"/>
      <c r="J49" s="291"/>
      <c r="K49" s="289"/>
    </row>
    <row r="50" s="1" customFormat="1" ht="15" customHeight="1">
      <c r="B50" s="292"/>
      <c r="C50" s="293"/>
      <c r="D50" s="293"/>
      <c r="E50" s="291" t="s">
        <v>820</v>
      </c>
      <c r="F50" s="291"/>
      <c r="G50" s="291"/>
      <c r="H50" s="291"/>
      <c r="I50" s="291"/>
      <c r="J50" s="291"/>
      <c r="K50" s="289"/>
    </row>
    <row r="51" s="1" customFormat="1" ht="15" customHeight="1">
      <c r="B51" s="292"/>
      <c r="C51" s="293"/>
      <c r="D51" s="291" t="s">
        <v>821</v>
      </c>
      <c r="E51" s="291"/>
      <c r="F51" s="291"/>
      <c r="G51" s="291"/>
      <c r="H51" s="291"/>
      <c r="I51" s="291"/>
      <c r="J51" s="291"/>
      <c r="K51" s="289"/>
    </row>
    <row r="52" s="1" customFormat="1" ht="25.5" customHeight="1">
      <c r="B52" s="287"/>
      <c r="C52" s="288" t="s">
        <v>822</v>
      </c>
      <c r="D52" s="288"/>
      <c r="E52" s="288"/>
      <c r="F52" s="288"/>
      <c r="G52" s="288"/>
      <c r="H52" s="288"/>
      <c r="I52" s="288"/>
      <c r="J52" s="288"/>
      <c r="K52" s="289"/>
    </row>
    <row r="53" s="1" customFormat="1" ht="5.25" customHeight="1">
      <c r="B53" s="287"/>
      <c r="C53" s="290"/>
      <c r="D53" s="290"/>
      <c r="E53" s="290"/>
      <c r="F53" s="290"/>
      <c r="G53" s="290"/>
      <c r="H53" s="290"/>
      <c r="I53" s="290"/>
      <c r="J53" s="290"/>
      <c r="K53" s="289"/>
    </row>
    <row r="54" s="1" customFormat="1" ht="15" customHeight="1">
      <c r="B54" s="287"/>
      <c r="C54" s="291" t="s">
        <v>823</v>
      </c>
      <c r="D54" s="291"/>
      <c r="E54" s="291"/>
      <c r="F54" s="291"/>
      <c r="G54" s="291"/>
      <c r="H54" s="291"/>
      <c r="I54" s="291"/>
      <c r="J54" s="291"/>
      <c r="K54" s="289"/>
    </row>
    <row r="55" s="1" customFormat="1" ht="15" customHeight="1">
      <c r="B55" s="287"/>
      <c r="C55" s="291" t="s">
        <v>824</v>
      </c>
      <c r="D55" s="291"/>
      <c r="E55" s="291"/>
      <c r="F55" s="291"/>
      <c r="G55" s="291"/>
      <c r="H55" s="291"/>
      <c r="I55" s="291"/>
      <c r="J55" s="291"/>
      <c r="K55" s="289"/>
    </row>
    <row r="56" s="1" customFormat="1" ht="12.75" customHeight="1">
      <c r="B56" s="287"/>
      <c r="C56" s="291"/>
      <c r="D56" s="291"/>
      <c r="E56" s="291"/>
      <c r="F56" s="291"/>
      <c r="G56" s="291"/>
      <c r="H56" s="291"/>
      <c r="I56" s="291"/>
      <c r="J56" s="291"/>
      <c r="K56" s="289"/>
    </row>
    <row r="57" s="1" customFormat="1" ht="15" customHeight="1">
      <c r="B57" s="287"/>
      <c r="C57" s="291" t="s">
        <v>825</v>
      </c>
      <c r="D57" s="291"/>
      <c r="E57" s="291"/>
      <c r="F57" s="291"/>
      <c r="G57" s="291"/>
      <c r="H57" s="291"/>
      <c r="I57" s="291"/>
      <c r="J57" s="291"/>
      <c r="K57" s="289"/>
    </row>
    <row r="58" s="1" customFormat="1" ht="15" customHeight="1">
      <c r="B58" s="287"/>
      <c r="C58" s="293"/>
      <c r="D58" s="291" t="s">
        <v>826</v>
      </c>
      <c r="E58" s="291"/>
      <c r="F58" s="291"/>
      <c r="G58" s="291"/>
      <c r="H58" s="291"/>
      <c r="I58" s="291"/>
      <c r="J58" s="291"/>
      <c r="K58" s="289"/>
    </row>
    <row r="59" s="1" customFormat="1" ht="15" customHeight="1">
      <c r="B59" s="287"/>
      <c r="C59" s="293"/>
      <c r="D59" s="291" t="s">
        <v>827</v>
      </c>
      <c r="E59" s="291"/>
      <c r="F59" s="291"/>
      <c r="G59" s="291"/>
      <c r="H59" s="291"/>
      <c r="I59" s="291"/>
      <c r="J59" s="291"/>
      <c r="K59" s="289"/>
    </row>
    <row r="60" s="1" customFormat="1" ht="15" customHeight="1">
      <c r="B60" s="287"/>
      <c r="C60" s="293"/>
      <c r="D60" s="291" t="s">
        <v>828</v>
      </c>
      <c r="E60" s="291"/>
      <c r="F60" s="291"/>
      <c r="G60" s="291"/>
      <c r="H60" s="291"/>
      <c r="I60" s="291"/>
      <c r="J60" s="291"/>
      <c r="K60" s="289"/>
    </row>
    <row r="61" s="1" customFormat="1" ht="15" customHeight="1">
      <c r="B61" s="287"/>
      <c r="C61" s="293"/>
      <c r="D61" s="291" t="s">
        <v>829</v>
      </c>
      <c r="E61" s="291"/>
      <c r="F61" s="291"/>
      <c r="G61" s="291"/>
      <c r="H61" s="291"/>
      <c r="I61" s="291"/>
      <c r="J61" s="291"/>
      <c r="K61" s="289"/>
    </row>
    <row r="62" s="1" customFormat="1" ht="15" customHeight="1">
      <c r="B62" s="287"/>
      <c r="C62" s="293"/>
      <c r="D62" s="296" t="s">
        <v>830</v>
      </c>
      <c r="E62" s="296"/>
      <c r="F62" s="296"/>
      <c r="G62" s="296"/>
      <c r="H62" s="296"/>
      <c r="I62" s="296"/>
      <c r="J62" s="296"/>
      <c r="K62" s="289"/>
    </row>
    <row r="63" s="1" customFormat="1" ht="15" customHeight="1">
      <c r="B63" s="287"/>
      <c r="C63" s="293"/>
      <c r="D63" s="291" t="s">
        <v>831</v>
      </c>
      <c r="E63" s="291"/>
      <c r="F63" s="291"/>
      <c r="G63" s="291"/>
      <c r="H63" s="291"/>
      <c r="I63" s="291"/>
      <c r="J63" s="291"/>
      <c r="K63" s="289"/>
    </row>
    <row r="64" s="1" customFormat="1" ht="12.75" customHeight="1">
      <c r="B64" s="287"/>
      <c r="C64" s="293"/>
      <c r="D64" s="293"/>
      <c r="E64" s="297"/>
      <c r="F64" s="293"/>
      <c r="G64" s="293"/>
      <c r="H64" s="293"/>
      <c r="I64" s="293"/>
      <c r="J64" s="293"/>
      <c r="K64" s="289"/>
    </row>
    <row r="65" s="1" customFormat="1" ht="15" customHeight="1">
      <c r="B65" s="287"/>
      <c r="C65" s="293"/>
      <c r="D65" s="291" t="s">
        <v>832</v>
      </c>
      <c r="E65" s="291"/>
      <c r="F65" s="291"/>
      <c r="G65" s="291"/>
      <c r="H65" s="291"/>
      <c r="I65" s="291"/>
      <c r="J65" s="291"/>
      <c r="K65" s="289"/>
    </row>
    <row r="66" s="1" customFormat="1" ht="15" customHeight="1">
      <c r="B66" s="287"/>
      <c r="C66" s="293"/>
      <c r="D66" s="296" t="s">
        <v>833</v>
      </c>
      <c r="E66" s="296"/>
      <c r="F66" s="296"/>
      <c r="G66" s="296"/>
      <c r="H66" s="296"/>
      <c r="I66" s="296"/>
      <c r="J66" s="296"/>
      <c r="K66" s="289"/>
    </row>
    <row r="67" s="1" customFormat="1" ht="15" customHeight="1">
      <c r="B67" s="287"/>
      <c r="C67" s="293"/>
      <c r="D67" s="291" t="s">
        <v>834</v>
      </c>
      <c r="E67" s="291"/>
      <c r="F67" s="291"/>
      <c r="G67" s="291"/>
      <c r="H67" s="291"/>
      <c r="I67" s="291"/>
      <c r="J67" s="291"/>
      <c r="K67" s="289"/>
    </row>
    <row r="68" s="1" customFormat="1" ht="15" customHeight="1">
      <c r="B68" s="287"/>
      <c r="C68" s="293"/>
      <c r="D68" s="291" t="s">
        <v>835</v>
      </c>
      <c r="E68" s="291"/>
      <c r="F68" s="291"/>
      <c r="G68" s="291"/>
      <c r="H68" s="291"/>
      <c r="I68" s="291"/>
      <c r="J68" s="291"/>
      <c r="K68" s="289"/>
    </row>
    <row r="69" s="1" customFormat="1" ht="15" customHeight="1">
      <c r="B69" s="287"/>
      <c r="C69" s="293"/>
      <c r="D69" s="291" t="s">
        <v>836</v>
      </c>
      <c r="E69" s="291"/>
      <c r="F69" s="291"/>
      <c r="G69" s="291"/>
      <c r="H69" s="291"/>
      <c r="I69" s="291"/>
      <c r="J69" s="291"/>
      <c r="K69" s="289"/>
    </row>
    <row r="70" s="1" customFormat="1" ht="15" customHeight="1">
      <c r="B70" s="287"/>
      <c r="C70" s="293"/>
      <c r="D70" s="291" t="s">
        <v>837</v>
      </c>
      <c r="E70" s="291"/>
      <c r="F70" s="291"/>
      <c r="G70" s="291"/>
      <c r="H70" s="291"/>
      <c r="I70" s="291"/>
      <c r="J70" s="291"/>
      <c r="K70" s="289"/>
    </row>
    <row r="71" s="1" customFormat="1" ht="12.75" customHeight="1">
      <c r="B71" s="298"/>
      <c r="C71" s="299"/>
      <c r="D71" s="299"/>
      <c r="E71" s="299"/>
      <c r="F71" s="299"/>
      <c r="G71" s="299"/>
      <c r="H71" s="299"/>
      <c r="I71" s="299"/>
      <c r="J71" s="299"/>
      <c r="K71" s="300"/>
    </row>
    <row r="72" s="1" customFormat="1" ht="18.75" customHeight="1">
      <c r="B72" s="301"/>
      <c r="C72" s="301"/>
      <c r="D72" s="301"/>
      <c r="E72" s="301"/>
      <c r="F72" s="301"/>
      <c r="G72" s="301"/>
      <c r="H72" s="301"/>
      <c r="I72" s="301"/>
      <c r="J72" s="301"/>
      <c r="K72" s="302"/>
    </row>
    <row r="73" s="1" customFormat="1" ht="18.75" customHeight="1">
      <c r="B73" s="302"/>
      <c r="C73" s="302"/>
      <c r="D73" s="302"/>
      <c r="E73" s="302"/>
      <c r="F73" s="302"/>
      <c r="G73" s="302"/>
      <c r="H73" s="302"/>
      <c r="I73" s="302"/>
      <c r="J73" s="302"/>
      <c r="K73" s="302"/>
    </row>
    <row r="74" s="1" customFormat="1" ht="7.5" customHeight="1">
      <c r="B74" s="303"/>
      <c r="C74" s="304"/>
      <c r="D74" s="304"/>
      <c r="E74" s="304"/>
      <c r="F74" s="304"/>
      <c r="G74" s="304"/>
      <c r="H74" s="304"/>
      <c r="I74" s="304"/>
      <c r="J74" s="304"/>
      <c r="K74" s="305"/>
    </row>
    <row r="75" s="1" customFormat="1" ht="45" customHeight="1">
      <c r="B75" s="306"/>
      <c r="C75" s="307" t="s">
        <v>838</v>
      </c>
      <c r="D75" s="307"/>
      <c r="E75" s="307"/>
      <c r="F75" s="307"/>
      <c r="G75" s="307"/>
      <c r="H75" s="307"/>
      <c r="I75" s="307"/>
      <c r="J75" s="307"/>
      <c r="K75" s="308"/>
    </row>
    <row r="76" s="1" customFormat="1" ht="17.25" customHeight="1">
      <c r="B76" s="306"/>
      <c r="C76" s="309" t="s">
        <v>839</v>
      </c>
      <c r="D76" s="309"/>
      <c r="E76" s="309"/>
      <c r="F76" s="309" t="s">
        <v>840</v>
      </c>
      <c r="G76" s="310"/>
      <c r="H76" s="309" t="s">
        <v>55</v>
      </c>
      <c r="I76" s="309" t="s">
        <v>58</v>
      </c>
      <c r="J76" s="309" t="s">
        <v>841</v>
      </c>
      <c r="K76" s="308"/>
    </row>
    <row r="77" s="1" customFormat="1" ht="17.25" customHeight="1">
      <c r="B77" s="306"/>
      <c r="C77" s="311" t="s">
        <v>842</v>
      </c>
      <c r="D77" s="311"/>
      <c r="E77" s="311"/>
      <c r="F77" s="312" t="s">
        <v>843</v>
      </c>
      <c r="G77" s="313"/>
      <c r="H77" s="311"/>
      <c r="I77" s="311"/>
      <c r="J77" s="311" t="s">
        <v>844</v>
      </c>
      <c r="K77" s="308"/>
    </row>
    <row r="78" s="1" customFormat="1" ht="5.25" customHeight="1">
      <c r="B78" s="306"/>
      <c r="C78" s="314"/>
      <c r="D78" s="314"/>
      <c r="E78" s="314"/>
      <c r="F78" s="314"/>
      <c r="G78" s="315"/>
      <c r="H78" s="314"/>
      <c r="I78" s="314"/>
      <c r="J78" s="314"/>
      <c r="K78" s="308"/>
    </row>
    <row r="79" s="1" customFormat="1" ht="15" customHeight="1">
      <c r="B79" s="306"/>
      <c r="C79" s="294" t="s">
        <v>54</v>
      </c>
      <c r="D79" s="314"/>
      <c r="E79" s="314"/>
      <c r="F79" s="316" t="s">
        <v>845</v>
      </c>
      <c r="G79" s="315"/>
      <c r="H79" s="294" t="s">
        <v>846</v>
      </c>
      <c r="I79" s="294" t="s">
        <v>847</v>
      </c>
      <c r="J79" s="294">
        <v>20</v>
      </c>
      <c r="K79" s="308"/>
    </row>
    <row r="80" s="1" customFormat="1" ht="15" customHeight="1">
      <c r="B80" s="306"/>
      <c r="C80" s="294" t="s">
        <v>848</v>
      </c>
      <c r="D80" s="294"/>
      <c r="E80" s="294"/>
      <c r="F80" s="316" t="s">
        <v>845</v>
      </c>
      <c r="G80" s="315"/>
      <c r="H80" s="294" t="s">
        <v>849</v>
      </c>
      <c r="I80" s="294" t="s">
        <v>847</v>
      </c>
      <c r="J80" s="294">
        <v>120</v>
      </c>
      <c r="K80" s="308"/>
    </row>
    <row r="81" s="1" customFormat="1" ht="15" customHeight="1">
      <c r="B81" s="317"/>
      <c r="C81" s="294" t="s">
        <v>850</v>
      </c>
      <c r="D81" s="294"/>
      <c r="E81" s="294"/>
      <c r="F81" s="316" t="s">
        <v>851</v>
      </c>
      <c r="G81" s="315"/>
      <c r="H81" s="294" t="s">
        <v>852</v>
      </c>
      <c r="I81" s="294" t="s">
        <v>847</v>
      </c>
      <c r="J81" s="294">
        <v>50</v>
      </c>
      <c r="K81" s="308"/>
    </row>
    <row r="82" s="1" customFormat="1" ht="15" customHeight="1">
      <c r="B82" s="317"/>
      <c r="C82" s="294" t="s">
        <v>853</v>
      </c>
      <c r="D82" s="294"/>
      <c r="E82" s="294"/>
      <c r="F82" s="316" t="s">
        <v>845</v>
      </c>
      <c r="G82" s="315"/>
      <c r="H82" s="294" t="s">
        <v>854</v>
      </c>
      <c r="I82" s="294" t="s">
        <v>855</v>
      </c>
      <c r="J82" s="294"/>
      <c r="K82" s="308"/>
    </row>
    <row r="83" s="1" customFormat="1" ht="15" customHeight="1">
      <c r="B83" s="317"/>
      <c r="C83" s="318" t="s">
        <v>856</v>
      </c>
      <c r="D83" s="318"/>
      <c r="E83" s="318"/>
      <c r="F83" s="319" t="s">
        <v>851</v>
      </c>
      <c r="G83" s="318"/>
      <c r="H83" s="318" t="s">
        <v>857</v>
      </c>
      <c r="I83" s="318" t="s">
        <v>847</v>
      </c>
      <c r="J83" s="318">
        <v>15</v>
      </c>
      <c r="K83" s="308"/>
    </row>
    <row r="84" s="1" customFormat="1" ht="15" customHeight="1">
      <c r="B84" s="317"/>
      <c r="C84" s="318" t="s">
        <v>858</v>
      </c>
      <c r="D84" s="318"/>
      <c r="E84" s="318"/>
      <c r="F84" s="319" t="s">
        <v>851</v>
      </c>
      <c r="G84" s="318"/>
      <c r="H84" s="318" t="s">
        <v>859</v>
      </c>
      <c r="I84" s="318" t="s">
        <v>847</v>
      </c>
      <c r="J84" s="318">
        <v>15</v>
      </c>
      <c r="K84" s="308"/>
    </row>
    <row r="85" s="1" customFormat="1" ht="15" customHeight="1">
      <c r="B85" s="317"/>
      <c r="C85" s="318" t="s">
        <v>860</v>
      </c>
      <c r="D85" s="318"/>
      <c r="E85" s="318"/>
      <c r="F85" s="319" t="s">
        <v>851</v>
      </c>
      <c r="G85" s="318"/>
      <c r="H85" s="318" t="s">
        <v>861</v>
      </c>
      <c r="I85" s="318" t="s">
        <v>847</v>
      </c>
      <c r="J85" s="318">
        <v>20</v>
      </c>
      <c r="K85" s="308"/>
    </row>
    <row r="86" s="1" customFormat="1" ht="15" customHeight="1">
      <c r="B86" s="317"/>
      <c r="C86" s="318" t="s">
        <v>862</v>
      </c>
      <c r="D86" s="318"/>
      <c r="E86" s="318"/>
      <c r="F86" s="319" t="s">
        <v>851</v>
      </c>
      <c r="G86" s="318"/>
      <c r="H86" s="318" t="s">
        <v>863</v>
      </c>
      <c r="I86" s="318" t="s">
        <v>847</v>
      </c>
      <c r="J86" s="318">
        <v>20</v>
      </c>
      <c r="K86" s="308"/>
    </row>
    <row r="87" s="1" customFormat="1" ht="15" customHeight="1">
      <c r="B87" s="317"/>
      <c r="C87" s="294" t="s">
        <v>864</v>
      </c>
      <c r="D87" s="294"/>
      <c r="E87" s="294"/>
      <c r="F87" s="316" t="s">
        <v>851</v>
      </c>
      <c r="G87" s="315"/>
      <c r="H87" s="294" t="s">
        <v>865</v>
      </c>
      <c r="I87" s="294" t="s">
        <v>847</v>
      </c>
      <c r="J87" s="294">
        <v>50</v>
      </c>
      <c r="K87" s="308"/>
    </row>
    <row r="88" s="1" customFormat="1" ht="15" customHeight="1">
      <c r="B88" s="317"/>
      <c r="C88" s="294" t="s">
        <v>866</v>
      </c>
      <c r="D88" s="294"/>
      <c r="E88" s="294"/>
      <c r="F88" s="316" t="s">
        <v>851</v>
      </c>
      <c r="G88" s="315"/>
      <c r="H88" s="294" t="s">
        <v>867</v>
      </c>
      <c r="I88" s="294" t="s">
        <v>847</v>
      </c>
      <c r="J88" s="294">
        <v>20</v>
      </c>
      <c r="K88" s="308"/>
    </row>
    <row r="89" s="1" customFormat="1" ht="15" customHeight="1">
      <c r="B89" s="317"/>
      <c r="C89" s="294" t="s">
        <v>868</v>
      </c>
      <c r="D89" s="294"/>
      <c r="E89" s="294"/>
      <c r="F89" s="316" t="s">
        <v>851</v>
      </c>
      <c r="G89" s="315"/>
      <c r="H89" s="294" t="s">
        <v>869</v>
      </c>
      <c r="I89" s="294" t="s">
        <v>847</v>
      </c>
      <c r="J89" s="294">
        <v>20</v>
      </c>
      <c r="K89" s="308"/>
    </row>
    <row r="90" s="1" customFormat="1" ht="15" customHeight="1">
      <c r="B90" s="317"/>
      <c r="C90" s="294" t="s">
        <v>870</v>
      </c>
      <c r="D90" s="294"/>
      <c r="E90" s="294"/>
      <c r="F90" s="316" t="s">
        <v>851</v>
      </c>
      <c r="G90" s="315"/>
      <c r="H90" s="294" t="s">
        <v>871</v>
      </c>
      <c r="I90" s="294" t="s">
        <v>847</v>
      </c>
      <c r="J90" s="294">
        <v>50</v>
      </c>
      <c r="K90" s="308"/>
    </row>
    <row r="91" s="1" customFormat="1" ht="15" customHeight="1">
      <c r="B91" s="317"/>
      <c r="C91" s="294" t="s">
        <v>872</v>
      </c>
      <c r="D91" s="294"/>
      <c r="E91" s="294"/>
      <c r="F91" s="316" t="s">
        <v>851</v>
      </c>
      <c r="G91" s="315"/>
      <c r="H91" s="294" t="s">
        <v>872</v>
      </c>
      <c r="I91" s="294" t="s">
        <v>847</v>
      </c>
      <c r="J91" s="294">
        <v>50</v>
      </c>
      <c r="K91" s="308"/>
    </row>
    <row r="92" s="1" customFormat="1" ht="15" customHeight="1">
      <c r="B92" s="317"/>
      <c r="C92" s="294" t="s">
        <v>873</v>
      </c>
      <c r="D92" s="294"/>
      <c r="E92" s="294"/>
      <c r="F92" s="316" t="s">
        <v>851</v>
      </c>
      <c r="G92" s="315"/>
      <c r="H92" s="294" t="s">
        <v>874</v>
      </c>
      <c r="I92" s="294" t="s">
        <v>847</v>
      </c>
      <c r="J92" s="294">
        <v>255</v>
      </c>
      <c r="K92" s="308"/>
    </row>
    <row r="93" s="1" customFormat="1" ht="15" customHeight="1">
      <c r="B93" s="317"/>
      <c r="C93" s="294" t="s">
        <v>875</v>
      </c>
      <c r="D93" s="294"/>
      <c r="E93" s="294"/>
      <c r="F93" s="316" t="s">
        <v>845</v>
      </c>
      <c r="G93" s="315"/>
      <c r="H93" s="294" t="s">
        <v>876</v>
      </c>
      <c r="I93" s="294" t="s">
        <v>877</v>
      </c>
      <c r="J93" s="294"/>
      <c r="K93" s="308"/>
    </row>
    <row r="94" s="1" customFormat="1" ht="15" customHeight="1">
      <c r="B94" s="317"/>
      <c r="C94" s="294" t="s">
        <v>878</v>
      </c>
      <c r="D94" s="294"/>
      <c r="E94" s="294"/>
      <c r="F94" s="316" t="s">
        <v>845</v>
      </c>
      <c r="G94" s="315"/>
      <c r="H94" s="294" t="s">
        <v>879</v>
      </c>
      <c r="I94" s="294" t="s">
        <v>880</v>
      </c>
      <c r="J94" s="294"/>
      <c r="K94" s="308"/>
    </row>
    <row r="95" s="1" customFormat="1" ht="15" customHeight="1">
      <c r="B95" s="317"/>
      <c r="C95" s="294" t="s">
        <v>881</v>
      </c>
      <c r="D95" s="294"/>
      <c r="E95" s="294"/>
      <c r="F95" s="316" t="s">
        <v>845</v>
      </c>
      <c r="G95" s="315"/>
      <c r="H95" s="294" t="s">
        <v>881</v>
      </c>
      <c r="I95" s="294" t="s">
        <v>880</v>
      </c>
      <c r="J95" s="294"/>
      <c r="K95" s="308"/>
    </row>
    <row r="96" s="1" customFormat="1" ht="15" customHeight="1">
      <c r="B96" s="317"/>
      <c r="C96" s="294" t="s">
        <v>39</v>
      </c>
      <c r="D96" s="294"/>
      <c r="E96" s="294"/>
      <c r="F96" s="316" t="s">
        <v>845</v>
      </c>
      <c r="G96" s="315"/>
      <c r="H96" s="294" t="s">
        <v>882</v>
      </c>
      <c r="I96" s="294" t="s">
        <v>880</v>
      </c>
      <c r="J96" s="294"/>
      <c r="K96" s="308"/>
    </row>
    <row r="97" s="1" customFormat="1" ht="15" customHeight="1">
      <c r="B97" s="317"/>
      <c r="C97" s="294" t="s">
        <v>49</v>
      </c>
      <c r="D97" s="294"/>
      <c r="E97" s="294"/>
      <c r="F97" s="316" t="s">
        <v>845</v>
      </c>
      <c r="G97" s="315"/>
      <c r="H97" s="294" t="s">
        <v>883</v>
      </c>
      <c r="I97" s="294" t="s">
        <v>880</v>
      </c>
      <c r="J97" s="294"/>
      <c r="K97" s="308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2"/>
      <c r="C100" s="302"/>
      <c r="D100" s="302"/>
      <c r="E100" s="302"/>
      <c r="F100" s="302"/>
      <c r="G100" s="302"/>
      <c r="H100" s="302"/>
      <c r="I100" s="302"/>
      <c r="J100" s="302"/>
      <c r="K100" s="302"/>
    </row>
    <row r="101" s="1" customFormat="1" ht="7.5" customHeight="1">
      <c r="B101" s="303"/>
      <c r="C101" s="304"/>
      <c r="D101" s="304"/>
      <c r="E101" s="304"/>
      <c r="F101" s="304"/>
      <c r="G101" s="304"/>
      <c r="H101" s="304"/>
      <c r="I101" s="304"/>
      <c r="J101" s="304"/>
      <c r="K101" s="305"/>
    </row>
    <row r="102" s="1" customFormat="1" ht="45" customHeight="1">
      <c r="B102" s="306"/>
      <c r="C102" s="307" t="s">
        <v>884</v>
      </c>
      <c r="D102" s="307"/>
      <c r="E102" s="307"/>
      <c r="F102" s="307"/>
      <c r="G102" s="307"/>
      <c r="H102" s="307"/>
      <c r="I102" s="307"/>
      <c r="J102" s="307"/>
      <c r="K102" s="308"/>
    </row>
    <row r="103" s="1" customFormat="1" ht="17.25" customHeight="1">
      <c r="B103" s="306"/>
      <c r="C103" s="309" t="s">
        <v>839</v>
      </c>
      <c r="D103" s="309"/>
      <c r="E103" s="309"/>
      <c r="F103" s="309" t="s">
        <v>840</v>
      </c>
      <c r="G103" s="310"/>
      <c r="H103" s="309" t="s">
        <v>55</v>
      </c>
      <c r="I103" s="309" t="s">
        <v>58</v>
      </c>
      <c r="J103" s="309" t="s">
        <v>841</v>
      </c>
      <c r="K103" s="308"/>
    </row>
    <row r="104" s="1" customFormat="1" ht="17.25" customHeight="1">
      <c r="B104" s="306"/>
      <c r="C104" s="311" t="s">
        <v>842</v>
      </c>
      <c r="D104" s="311"/>
      <c r="E104" s="311"/>
      <c r="F104" s="312" t="s">
        <v>843</v>
      </c>
      <c r="G104" s="313"/>
      <c r="H104" s="311"/>
      <c r="I104" s="311"/>
      <c r="J104" s="311" t="s">
        <v>844</v>
      </c>
      <c r="K104" s="308"/>
    </row>
    <row r="105" s="1" customFormat="1" ht="5.25" customHeight="1">
      <c r="B105" s="306"/>
      <c r="C105" s="309"/>
      <c r="D105" s="309"/>
      <c r="E105" s="309"/>
      <c r="F105" s="309"/>
      <c r="G105" s="325"/>
      <c r="H105" s="309"/>
      <c r="I105" s="309"/>
      <c r="J105" s="309"/>
      <c r="K105" s="308"/>
    </row>
    <row r="106" s="1" customFormat="1" ht="15" customHeight="1">
      <c r="B106" s="306"/>
      <c r="C106" s="294" t="s">
        <v>54</v>
      </c>
      <c r="D106" s="314"/>
      <c r="E106" s="314"/>
      <c r="F106" s="316" t="s">
        <v>845</v>
      </c>
      <c r="G106" s="325"/>
      <c r="H106" s="294" t="s">
        <v>885</v>
      </c>
      <c r="I106" s="294" t="s">
        <v>847</v>
      </c>
      <c r="J106" s="294">
        <v>20</v>
      </c>
      <c r="K106" s="308"/>
    </row>
    <row r="107" s="1" customFormat="1" ht="15" customHeight="1">
      <c r="B107" s="306"/>
      <c r="C107" s="294" t="s">
        <v>848</v>
      </c>
      <c r="D107" s="294"/>
      <c r="E107" s="294"/>
      <c r="F107" s="316" t="s">
        <v>845</v>
      </c>
      <c r="G107" s="294"/>
      <c r="H107" s="294" t="s">
        <v>885</v>
      </c>
      <c r="I107" s="294" t="s">
        <v>847</v>
      </c>
      <c r="J107" s="294">
        <v>120</v>
      </c>
      <c r="K107" s="308"/>
    </row>
    <row r="108" s="1" customFormat="1" ht="15" customHeight="1">
      <c r="B108" s="317"/>
      <c r="C108" s="294" t="s">
        <v>850</v>
      </c>
      <c r="D108" s="294"/>
      <c r="E108" s="294"/>
      <c r="F108" s="316" t="s">
        <v>851</v>
      </c>
      <c r="G108" s="294"/>
      <c r="H108" s="294" t="s">
        <v>885</v>
      </c>
      <c r="I108" s="294" t="s">
        <v>847</v>
      </c>
      <c r="J108" s="294">
        <v>50</v>
      </c>
      <c r="K108" s="308"/>
    </row>
    <row r="109" s="1" customFormat="1" ht="15" customHeight="1">
      <c r="B109" s="317"/>
      <c r="C109" s="294" t="s">
        <v>853</v>
      </c>
      <c r="D109" s="294"/>
      <c r="E109" s="294"/>
      <c r="F109" s="316" t="s">
        <v>845</v>
      </c>
      <c r="G109" s="294"/>
      <c r="H109" s="294" t="s">
        <v>885</v>
      </c>
      <c r="I109" s="294" t="s">
        <v>855</v>
      </c>
      <c r="J109" s="294"/>
      <c r="K109" s="308"/>
    </row>
    <row r="110" s="1" customFormat="1" ht="15" customHeight="1">
      <c r="B110" s="317"/>
      <c r="C110" s="294" t="s">
        <v>864</v>
      </c>
      <c r="D110" s="294"/>
      <c r="E110" s="294"/>
      <c r="F110" s="316" t="s">
        <v>851</v>
      </c>
      <c r="G110" s="294"/>
      <c r="H110" s="294" t="s">
        <v>885</v>
      </c>
      <c r="I110" s="294" t="s">
        <v>847</v>
      </c>
      <c r="J110" s="294">
        <v>50</v>
      </c>
      <c r="K110" s="308"/>
    </row>
    <row r="111" s="1" customFormat="1" ht="15" customHeight="1">
      <c r="B111" s="317"/>
      <c r="C111" s="294" t="s">
        <v>872</v>
      </c>
      <c r="D111" s="294"/>
      <c r="E111" s="294"/>
      <c r="F111" s="316" t="s">
        <v>851</v>
      </c>
      <c r="G111" s="294"/>
      <c r="H111" s="294" t="s">
        <v>885</v>
      </c>
      <c r="I111" s="294" t="s">
        <v>847</v>
      </c>
      <c r="J111" s="294">
        <v>50</v>
      </c>
      <c r="K111" s="308"/>
    </row>
    <row r="112" s="1" customFormat="1" ht="15" customHeight="1">
      <c r="B112" s="317"/>
      <c r="C112" s="294" t="s">
        <v>870</v>
      </c>
      <c r="D112" s="294"/>
      <c r="E112" s="294"/>
      <c r="F112" s="316" t="s">
        <v>851</v>
      </c>
      <c r="G112" s="294"/>
      <c r="H112" s="294" t="s">
        <v>885</v>
      </c>
      <c r="I112" s="294" t="s">
        <v>847</v>
      </c>
      <c r="J112" s="294">
        <v>50</v>
      </c>
      <c r="K112" s="308"/>
    </row>
    <row r="113" s="1" customFormat="1" ht="15" customHeight="1">
      <c r="B113" s="317"/>
      <c r="C113" s="294" t="s">
        <v>54</v>
      </c>
      <c r="D113" s="294"/>
      <c r="E113" s="294"/>
      <c r="F113" s="316" t="s">
        <v>845</v>
      </c>
      <c r="G113" s="294"/>
      <c r="H113" s="294" t="s">
        <v>886</v>
      </c>
      <c r="I113" s="294" t="s">
        <v>847</v>
      </c>
      <c r="J113" s="294">
        <v>20</v>
      </c>
      <c r="K113" s="308"/>
    </row>
    <row r="114" s="1" customFormat="1" ht="15" customHeight="1">
      <c r="B114" s="317"/>
      <c r="C114" s="294" t="s">
        <v>887</v>
      </c>
      <c r="D114" s="294"/>
      <c r="E114" s="294"/>
      <c r="F114" s="316" t="s">
        <v>845</v>
      </c>
      <c r="G114" s="294"/>
      <c r="H114" s="294" t="s">
        <v>888</v>
      </c>
      <c r="I114" s="294" t="s">
        <v>847</v>
      </c>
      <c r="J114" s="294">
        <v>120</v>
      </c>
      <c r="K114" s="308"/>
    </row>
    <row r="115" s="1" customFormat="1" ht="15" customHeight="1">
      <c r="B115" s="317"/>
      <c r="C115" s="294" t="s">
        <v>39</v>
      </c>
      <c r="D115" s="294"/>
      <c r="E115" s="294"/>
      <c r="F115" s="316" t="s">
        <v>845</v>
      </c>
      <c r="G115" s="294"/>
      <c r="H115" s="294" t="s">
        <v>889</v>
      </c>
      <c r="I115" s="294" t="s">
        <v>880</v>
      </c>
      <c r="J115" s="294"/>
      <c r="K115" s="308"/>
    </row>
    <row r="116" s="1" customFormat="1" ht="15" customHeight="1">
      <c r="B116" s="317"/>
      <c r="C116" s="294" t="s">
        <v>49</v>
      </c>
      <c r="D116" s="294"/>
      <c r="E116" s="294"/>
      <c r="F116" s="316" t="s">
        <v>845</v>
      </c>
      <c r="G116" s="294"/>
      <c r="H116" s="294" t="s">
        <v>890</v>
      </c>
      <c r="I116" s="294" t="s">
        <v>880</v>
      </c>
      <c r="J116" s="294"/>
      <c r="K116" s="308"/>
    </row>
    <row r="117" s="1" customFormat="1" ht="15" customHeight="1">
      <c r="B117" s="317"/>
      <c r="C117" s="294" t="s">
        <v>58</v>
      </c>
      <c r="D117" s="294"/>
      <c r="E117" s="294"/>
      <c r="F117" s="316" t="s">
        <v>845</v>
      </c>
      <c r="G117" s="294"/>
      <c r="H117" s="294" t="s">
        <v>891</v>
      </c>
      <c r="I117" s="294" t="s">
        <v>892</v>
      </c>
      <c r="J117" s="294"/>
      <c r="K117" s="308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291"/>
      <c r="D119" s="291"/>
      <c r="E119" s="291"/>
      <c r="F119" s="328"/>
      <c r="G119" s="291"/>
      <c r="H119" s="291"/>
      <c r="I119" s="291"/>
      <c r="J119" s="291"/>
      <c r="K119" s="327"/>
    </row>
    <row r="120" s="1" customFormat="1" ht="18.75" customHeight="1">
      <c r="B120" s="302"/>
      <c r="C120" s="302"/>
      <c r="D120" s="302"/>
      <c r="E120" s="302"/>
      <c r="F120" s="302"/>
      <c r="G120" s="302"/>
      <c r="H120" s="302"/>
      <c r="I120" s="302"/>
      <c r="J120" s="302"/>
      <c r="K120" s="302"/>
    </row>
    <row r="121" s="1" customFormat="1" ht="7.5" customHeight="1">
      <c r="B121" s="329"/>
      <c r="C121" s="330"/>
      <c r="D121" s="330"/>
      <c r="E121" s="330"/>
      <c r="F121" s="330"/>
      <c r="G121" s="330"/>
      <c r="H121" s="330"/>
      <c r="I121" s="330"/>
      <c r="J121" s="330"/>
      <c r="K121" s="331"/>
    </row>
    <row r="122" s="1" customFormat="1" ht="45" customHeight="1">
      <c r="B122" s="332"/>
      <c r="C122" s="285" t="s">
        <v>893</v>
      </c>
      <c r="D122" s="285"/>
      <c r="E122" s="285"/>
      <c r="F122" s="285"/>
      <c r="G122" s="285"/>
      <c r="H122" s="285"/>
      <c r="I122" s="285"/>
      <c r="J122" s="285"/>
      <c r="K122" s="333"/>
    </row>
    <row r="123" s="1" customFormat="1" ht="17.25" customHeight="1">
      <c r="B123" s="334"/>
      <c r="C123" s="309" t="s">
        <v>839</v>
      </c>
      <c r="D123" s="309"/>
      <c r="E123" s="309"/>
      <c r="F123" s="309" t="s">
        <v>840</v>
      </c>
      <c r="G123" s="310"/>
      <c r="H123" s="309" t="s">
        <v>55</v>
      </c>
      <c r="I123" s="309" t="s">
        <v>58</v>
      </c>
      <c r="J123" s="309" t="s">
        <v>841</v>
      </c>
      <c r="K123" s="335"/>
    </row>
    <row r="124" s="1" customFormat="1" ht="17.25" customHeight="1">
      <c r="B124" s="334"/>
      <c r="C124" s="311" t="s">
        <v>842</v>
      </c>
      <c r="D124" s="311"/>
      <c r="E124" s="311"/>
      <c r="F124" s="312" t="s">
        <v>843</v>
      </c>
      <c r="G124" s="313"/>
      <c r="H124" s="311"/>
      <c r="I124" s="311"/>
      <c r="J124" s="311" t="s">
        <v>844</v>
      </c>
      <c r="K124" s="335"/>
    </row>
    <row r="125" s="1" customFormat="1" ht="5.25" customHeight="1">
      <c r="B125" s="336"/>
      <c r="C125" s="314"/>
      <c r="D125" s="314"/>
      <c r="E125" s="314"/>
      <c r="F125" s="314"/>
      <c r="G125" s="294"/>
      <c r="H125" s="314"/>
      <c r="I125" s="314"/>
      <c r="J125" s="314"/>
      <c r="K125" s="337"/>
    </row>
    <row r="126" s="1" customFormat="1" ht="15" customHeight="1">
      <c r="B126" s="336"/>
      <c r="C126" s="294" t="s">
        <v>848</v>
      </c>
      <c r="D126" s="314"/>
      <c r="E126" s="314"/>
      <c r="F126" s="316" t="s">
        <v>845</v>
      </c>
      <c r="G126" s="294"/>
      <c r="H126" s="294" t="s">
        <v>885</v>
      </c>
      <c r="I126" s="294" t="s">
        <v>847</v>
      </c>
      <c r="J126" s="294">
        <v>120</v>
      </c>
      <c r="K126" s="338"/>
    </row>
    <row r="127" s="1" customFormat="1" ht="15" customHeight="1">
      <c r="B127" s="336"/>
      <c r="C127" s="294" t="s">
        <v>894</v>
      </c>
      <c r="D127" s="294"/>
      <c r="E127" s="294"/>
      <c r="F127" s="316" t="s">
        <v>845</v>
      </c>
      <c r="G127" s="294"/>
      <c r="H127" s="294" t="s">
        <v>895</v>
      </c>
      <c r="I127" s="294" t="s">
        <v>847</v>
      </c>
      <c r="J127" s="294" t="s">
        <v>896</v>
      </c>
      <c r="K127" s="338"/>
    </row>
    <row r="128" s="1" customFormat="1" ht="15" customHeight="1">
      <c r="B128" s="336"/>
      <c r="C128" s="294" t="s">
        <v>793</v>
      </c>
      <c r="D128" s="294"/>
      <c r="E128" s="294"/>
      <c r="F128" s="316" t="s">
        <v>845</v>
      </c>
      <c r="G128" s="294"/>
      <c r="H128" s="294" t="s">
        <v>897</v>
      </c>
      <c r="I128" s="294" t="s">
        <v>847</v>
      </c>
      <c r="J128" s="294" t="s">
        <v>896</v>
      </c>
      <c r="K128" s="338"/>
    </row>
    <row r="129" s="1" customFormat="1" ht="15" customHeight="1">
      <c r="B129" s="336"/>
      <c r="C129" s="294" t="s">
        <v>856</v>
      </c>
      <c r="D129" s="294"/>
      <c r="E129" s="294"/>
      <c r="F129" s="316" t="s">
        <v>851</v>
      </c>
      <c r="G129" s="294"/>
      <c r="H129" s="294" t="s">
        <v>857</v>
      </c>
      <c r="I129" s="294" t="s">
        <v>847</v>
      </c>
      <c r="J129" s="294">
        <v>15</v>
      </c>
      <c r="K129" s="338"/>
    </row>
    <row r="130" s="1" customFormat="1" ht="15" customHeight="1">
      <c r="B130" s="336"/>
      <c r="C130" s="318" t="s">
        <v>858</v>
      </c>
      <c r="D130" s="318"/>
      <c r="E130" s="318"/>
      <c r="F130" s="319" t="s">
        <v>851</v>
      </c>
      <c r="G130" s="318"/>
      <c r="H130" s="318" t="s">
        <v>859</v>
      </c>
      <c r="I130" s="318" t="s">
        <v>847</v>
      </c>
      <c r="J130" s="318">
        <v>15</v>
      </c>
      <c r="K130" s="338"/>
    </row>
    <row r="131" s="1" customFormat="1" ht="15" customHeight="1">
      <c r="B131" s="336"/>
      <c r="C131" s="318" t="s">
        <v>860</v>
      </c>
      <c r="D131" s="318"/>
      <c r="E131" s="318"/>
      <c r="F131" s="319" t="s">
        <v>851</v>
      </c>
      <c r="G131" s="318"/>
      <c r="H131" s="318" t="s">
        <v>861</v>
      </c>
      <c r="I131" s="318" t="s">
        <v>847</v>
      </c>
      <c r="J131" s="318">
        <v>20</v>
      </c>
      <c r="K131" s="338"/>
    </row>
    <row r="132" s="1" customFormat="1" ht="15" customHeight="1">
      <c r="B132" s="336"/>
      <c r="C132" s="318" t="s">
        <v>862</v>
      </c>
      <c r="D132" s="318"/>
      <c r="E132" s="318"/>
      <c r="F132" s="319" t="s">
        <v>851</v>
      </c>
      <c r="G132" s="318"/>
      <c r="H132" s="318" t="s">
        <v>863</v>
      </c>
      <c r="I132" s="318" t="s">
        <v>847</v>
      </c>
      <c r="J132" s="318">
        <v>20</v>
      </c>
      <c r="K132" s="338"/>
    </row>
    <row r="133" s="1" customFormat="1" ht="15" customHeight="1">
      <c r="B133" s="336"/>
      <c r="C133" s="294" t="s">
        <v>850</v>
      </c>
      <c r="D133" s="294"/>
      <c r="E133" s="294"/>
      <c r="F133" s="316" t="s">
        <v>851</v>
      </c>
      <c r="G133" s="294"/>
      <c r="H133" s="294" t="s">
        <v>885</v>
      </c>
      <c r="I133" s="294" t="s">
        <v>847</v>
      </c>
      <c r="J133" s="294">
        <v>50</v>
      </c>
      <c r="K133" s="338"/>
    </row>
    <row r="134" s="1" customFormat="1" ht="15" customHeight="1">
      <c r="B134" s="336"/>
      <c r="C134" s="294" t="s">
        <v>864</v>
      </c>
      <c r="D134" s="294"/>
      <c r="E134" s="294"/>
      <c r="F134" s="316" t="s">
        <v>851</v>
      </c>
      <c r="G134" s="294"/>
      <c r="H134" s="294" t="s">
        <v>885</v>
      </c>
      <c r="I134" s="294" t="s">
        <v>847</v>
      </c>
      <c r="J134" s="294">
        <v>50</v>
      </c>
      <c r="K134" s="338"/>
    </row>
    <row r="135" s="1" customFormat="1" ht="15" customHeight="1">
      <c r="B135" s="336"/>
      <c r="C135" s="294" t="s">
        <v>870</v>
      </c>
      <c r="D135" s="294"/>
      <c r="E135" s="294"/>
      <c r="F135" s="316" t="s">
        <v>851</v>
      </c>
      <c r="G135" s="294"/>
      <c r="H135" s="294" t="s">
        <v>885</v>
      </c>
      <c r="I135" s="294" t="s">
        <v>847</v>
      </c>
      <c r="J135" s="294">
        <v>50</v>
      </c>
      <c r="K135" s="338"/>
    </row>
    <row r="136" s="1" customFormat="1" ht="15" customHeight="1">
      <c r="B136" s="336"/>
      <c r="C136" s="294" t="s">
        <v>872</v>
      </c>
      <c r="D136" s="294"/>
      <c r="E136" s="294"/>
      <c r="F136" s="316" t="s">
        <v>851</v>
      </c>
      <c r="G136" s="294"/>
      <c r="H136" s="294" t="s">
        <v>885</v>
      </c>
      <c r="I136" s="294" t="s">
        <v>847</v>
      </c>
      <c r="J136" s="294">
        <v>50</v>
      </c>
      <c r="K136" s="338"/>
    </row>
    <row r="137" s="1" customFormat="1" ht="15" customHeight="1">
      <c r="B137" s="336"/>
      <c r="C137" s="294" t="s">
        <v>873</v>
      </c>
      <c r="D137" s="294"/>
      <c r="E137" s="294"/>
      <c r="F137" s="316" t="s">
        <v>851</v>
      </c>
      <c r="G137" s="294"/>
      <c r="H137" s="294" t="s">
        <v>898</v>
      </c>
      <c r="I137" s="294" t="s">
        <v>847</v>
      </c>
      <c r="J137" s="294">
        <v>255</v>
      </c>
      <c r="K137" s="338"/>
    </row>
    <row r="138" s="1" customFormat="1" ht="15" customHeight="1">
      <c r="B138" s="336"/>
      <c r="C138" s="294" t="s">
        <v>875</v>
      </c>
      <c r="D138" s="294"/>
      <c r="E138" s="294"/>
      <c r="F138" s="316" t="s">
        <v>845</v>
      </c>
      <c r="G138" s="294"/>
      <c r="H138" s="294" t="s">
        <v>899</v>
      </c>
      <c r="I138" s="294" t="s">
        <v>877</v>
      </c>
      <c r="J138" s="294"/>
      <c r="K138" s="338"/>
    </row>
    <row r="139" s="1" customFormat="1" ht="15" customHeight="1">
      <c r="B139" s="336"/>
      <c r="C139" s="294" t="s">
        <v>878</v>
      </c>
      <c r="D139" s="294"/>
      <c r="E139" s="294"/>
      <c r="F139" s="316" t="s">
        <v>845</v>
      </c>
      <c r="G139" s="294"/>
      <c r="H139" s="294" t="s">
        <v>900</v>
      </c>
      <c r="I139" s="294" t="s">
        <v>880</v>
      </c>
      <c r="J139" s="294"/>
      <c r="K139" s="338"/>
    </row>
    <row r="140" s="1" customFormat="1" ht="15" customHeight="1">
      <c r="B140" s="336"/>
      <c r="C140" s="294" t="s">
        <v>881</v>
      </c>
      <c r="D140" s="294"/>
      <c r="E140" s="294"/>
      <c r="F140" s="316" t="s">
        <v>845</v>
      </c>
      <c r="G140" s="294"/>
      <c r="H140" s="294" t="s">
        <v>881</v>
      </c>
      <c r="I140" s="294" t="s">
        <v>880</v>
      </c>
      <c r="J140" s="294"/>
      <c r="K140" s="338"/>
    </row>
    <row r="141" s="1" customFormat="1" ht="15" customHeight="1">
      <c r="B141" s="336"/>
      <c r="C141" s="294" t="s">
        <v>39</v>
      </c>
      <c r="D141" s="294"/>
      <c r="E141" s="294"/>
      <c r="F141" s="316" t="s">
        <v>845</v>
      </c>
      <c r="G141" s="294"/>
      <c r="H141" s="294" t="s">
        <v>901</v>
      </c>
      <c r="I141" s="294" t="s">
        <v>880</v>
      </c>
      <c r="J141" s="294"/>
      <c r="K141" s="338"/>
    </row>
    <row r="142" s="1" customFormat="1" ht="15" customHeight="1">
      <c r="B142" s="336"/>
      <c r="C142" s="294" t="s">
        <v>902</v>
      </c>
      <c r="D142" s="294"/>
      <c r="E142" s="294"/>
      <c r="F142" s="316" t="s">
        <v>845</v>
      </c>
      <c r="G142" s="294"/>
      <c r="H142" s="294" t="s">
        <v>903</v>
      </c>
      <c r="I142" s="294" t="s">
        <v>880</v>
      </c>
      <c r="J142" s="294"/>
      <c r="K142" s="338"/>
    </row>
    <row r="143" s="1" customFormat="1" ht="15" customHeight="1">
      <c r="B143" s="339"/>
      <c r="C143" s="340"/>
      <c r="D143" s="340"/>
      <c r="E143" s="340"/>
      <c r="F143" s="340"/>
      <c r="G143" s="340"/>
      <c r="H143" s="340"/>
      <c r="I143" s="340"/>
      <c r="J143" s="340"/>
      <c r="K143" s="341"/>
    </row>
    <row r="144" s="1" customFormat="1" ht="18.75" customHeight="1">
      <c r="B144" s="291"/>
      <c r="C144" s="291"/>
      <c r="D144" s="291"/>
      <c r="E144" s="291"/>
      <c r="F144" s="328"/>
      <c r="G144" s="291"/>
      <c r="H144" s="291"/>
      <c r="I144" s="291"/>
      <c r="J144" s="291"/>
      <c r="K144" s="291"/>
    </row>
    <row r="145" s="1" customFormat="1" ht="18.75" customHeight="1">
      <c r="B145" s="302"/>
      <c r="C145" s="302"/>
      <c r="D145" s="302"/>
      <c r="E145" s="302"/>
      <c r="F145" s="302"/>
      <c r="G145" s="302"/>
      <c r="H145" s="302"/>
      <c r="I145" s="302"/>
      <c r="J145" s="302"/>
      <c r="K145" s="302"/>
    </row>
    <row r="146" s="1" customFormat="1" ht="7.5" customHeight="1">
      <c r="B146" s="303"/>
      <c r="C146" s="304"/>
      <c r="D146" s="304"/>
      <c r="E146" s="304"/>
      <c r="F146" s="304"/>
      <c r="G146" s="304"/>
      <c r="H146" s="304"/>
      <c r="I146" s="304"/>
      <c r="J146" s="304"/>
      <c r="K146" s="305"/>
    </row>
    <row r="147" s="1" customFormat="1" ht="45" customHeight="1">
      <c r="B147" s="306"/>
      <c r="C147" s="307" t="s">
        <v>904</v>
      </c>
      <c r="D147" s="307"/>
      <c r="E147" s="307"/>
      <c r="F147" s="307"/>
      <c r="G147" s="307"/>
      <c r="H147" s="307"/>
      <c r="I147" s="307"/>
      <c r="J147" s="307"/>
      <c r="K147" s="308"/>
    </row>
    <row r="148" s="1" customFormat="1" ht="17.25" customHeight="1">
      <c r="B148" s="306"/>
      <c r="C148" s="309" t="s">
        <v>839</v>
      </c>
      <c r="D148" s="309"/>
      <c r="E148" s="309"/>
      <c r="F148" s="309" t="s">
        <v>840</v>
      </c>
      <c r="G148" s="310"/>
      <c r="H148" s="309" t="s">
        <v>55</v>
      </c>
      <c r="I148" s="309" t="s">
        <v>58</v>
      </c>
      <c r="J148" s="309" t="s">
        <v>841</v>
      </c>
      <c r="K148" s="308"/>
    </row>
    <row r="149" s="1" customFormat="1" ht="17.25" customHeight="1">
      <c r="B149" s="306"/>
      <c r="C149" s="311" t="s">
        <v>842</v>
      </c>
      <c r="D149" s="311"/>
      <c r="E149" s="311"/>
      <c r="F149" s="312" t="s">
        <v>843</v>
      </c>
      <c r="G149" s="313"/>
      <c r="H149" s="311"/>
      <c r="I149" s="311"/>
      <c r="J149" s="311" t="s">
        <v>844</v>
      </c>
      <c r="K149" s="308"/>
    </row>
    <row r="150" s="1" customFormat="1" ht="5.25" customHeight="1">
      <c r="B150" s="317"/>
      <c r="C150" s="314"/>
      <c r="D150" s="314"/>
      <c r="E150" s="314"/>
      <c r="F150" s="314"/>
      <c r="G150" s="315"/>
      <c r="H150" s="314"/>
      <c r="I150" s="314"/>
      <c r="J150" s="314"/>
      <c r="K150" s="338"/>
    </row>
    <row r="151" s="1" customFormat="1" ht="15" customHeight="1">
      <c r="B151" s="317"/>
      <c r="C151" s="342" t="s">
        <v>848</v>
      </c>
      <c r="D151" s="294"/>
      <c r="E151" s="294"/>
      <c r="F151" s="343" t="s">
        <v>845</v>
      </c>
      <c r="G151" s="294"/>
      <c r="H151" s="342" t="s">
        <v>885</v>
      </c>
      <c r="I151" s="342" t="s">
        <v>847</v>
      </c>
      <c r="J151" s="342">
        <v>120</v>
      </c>
      <c r="K151" s="338"/>
    </row>
    <row r="152" s="1" customFormat="1" ht="15" customHeight="1">
      <c r="B152" s="317"/>
      <c r="C152" s="342" t="s">
        <v>894</v>
      </c>
      <c r="D152" s="294"/>
      <c r="E152" s="294"/>
      <c r="F152" s="343" t="s">
        <v>845</v>
      </c>
      <c r="G152" s="294"/>
      <c r="H152" s="342" t="s">
        <v>905</v>
      </c>
      <c r="I152" s="342" t="s">
        <v>847</v>
      </c>
      <c r="J152" s="342" t="s">
        <v>896</v>
      </c>
      <c r="K152" s="338"/>
    </row>
    <row r="153" s="1" customFormat="1" ht="15" customHeight="1">
      <c r="B153" s="317"/>
      <c r="C153" s="342" t="s">
        <v>793</v>
      </c>
      <c r="D153" s="294"/>
      <c r="E153" s="294"/>
      <c r="F153" s="343" t="s">
        <v>845</v>
      </c>
      <c r="G153" s="294"/>
      <c r="H153" s="342" t="s">
        <v>906</v>
      </c>
      <c r="I153" s="342" t="s">
        <v>847</v>
      </c>
      <c r="J153" s="342" t="s">
        <v>896</v>
      </c>
      <c r="K153" s="338"/>
    </row>
    <row r="154" s="1" customFormat="1" ht="15" customHeight="1">
      <c r="B154" s="317"/>
      <c r="C154" s="342" t="s">
        <v>850</v>
      </c>
      <c r="D154" s="294"/>
      <c r="E154" s="294"/>
      <c r="F154" s="343" t="s">
        <v>851</v>
      </c>
      <c r="G154" s="294"/>
      <c r="H154" s="342" t="s">
        <v>885</v>
      </c>
      <c r="I154" s="342" t="s">
        <v>847</v>
      </c>
      <c r="J154" s="342">
        <v>50</v>
      </c>
      <c r="K154" s="338"/>
    </row>
    <row r="155" s="1" customFormat="1" ht="15" customHeight="1">
      <c r="B155" s="317"/>
      <c r="C155" s="342" t="s">
        <v>853</v>
      </c>
      <c r="D155" s="294"/>
      <c r="E155" s="294"/>
      <c r="F155" s="343" t="s">
        <v>845</v>
      </c>
      <c r="G155" s="294"/>
      <c r="H155" s="342" t="s">
        <v>885</v>
      </c>
      <c r="I155" s="342" t="s">
        <v>855</v>
      </c>
      <c r="J155" s="342"/>
      <c r="K155" s="338"/>
    </row>
    <row r="156" s="1" customFormat="1" ht="15" customHeight="1">
      <c r="B156" s="317"/>
      <c r="C156" s="342" t="s">
        <v>864</v>
      </c>
      <c r="D156" s="294"/>
      <c r="E156" s="294"/>
      <c r="F156" s="343" t="s">
        <v>851</v>
      </c>
      <c r="G156" s="294"/>
      <c r="H156" s="342" t="s">
        <v>885</v>
      </c>
      <c r="I156" s="342" t="s">
        <v>847</v>
      </c>
      <c r="J156" s="342">
        <v>50</v>
      </c>
      <c r="K156" s="338"/>
    </row>
    <row r="157" s="1" customFormat="1" ht="15" customHeight="1">
      <c r="B157" s="317"/>
      <c r="C157" s="342" t="s">
        <v>872</v>
      </c>
      <c r="D157" s="294"/>
      <c r="E157" s="294"/>
      <c r="F157" s="343" t="s">
        <v>851</v>
      </c>
      <c r="G157" s="294"/>
      <c r="H157" s="342" t="s">
        <v>885</v>
      </c>
      <c r="I157" s="342" t="s">
        <v>847</v>
      </c>
      <c r="J157" s="342">
        <v>50</v>
      </c>
      <c r="K157" s="338"/>
    </row>
    <row r="158" s="1" customFormat="1" ht="15" customHeight="1">
      <c r="B158" s="317"/>
      <c r="C158" s="342" t="s">
        <v>870</v>
      </c>
      <c r="D158" s="294"/>
      <c r="E158" s="294"/>
      <c r="F158" s="343" t="s">
        <v>851</v>
      </c>
      <c r="G158" s="294"/>
      <c r="H158" s="342" t="s">
        <v>885</v>
      </c>
      <c r="I158" s="342" t="s">
        <v>847</v>
      </c>
      <c r="J158" s="342">
        <v>50</v>
      </c>
      <c r="K158" s="338"/>
    </row>
    <row r="159" s="1" customFormat="1" ht="15" customHeight="1">
      <c r="B159" s="317"/>
      <c r="C159" s="342" t="s">
        <v>88</v>
      </c>
      <c r="D159" s="294"/>
      <c r="E159" s="294"/>
      <c r="F159" s="343" t="s">
        <v>845</v>
      </c>
      <c r="G159" s="294"/>
      <c r="H159" s="342" t="s">
        <v>907</v>
      </c>
      <c r="I159" s="342" t="s">
        <v>847</v>
      </c>
      <c r="J159" s="342" t="s">
        <v>908</v>
      </c>
      <c r="K159" s="338"/>
    </row>
    <row r="160" s="1" customFormat="1" ht="15" customHeight="1">
      <c r="B160" s="317"/>
      <c r="C160" s="342" t="s">
        <v>909</v>
      </c>
      <c r="D160" s="294"/>
      <c r="E160" s="294"/>
      <c r="F160" s="343" t="s">
        <v>845</v>
      </c>
      <c r="G160" s="294"/>
      <c r="H160" s="342" t="s">
        <v>910</v>
      </c>
      <c r="I160" s="342" t="s">
        <v>880</v>
      </c>
      <c r="J160" s="342"/>
      <c r="K160" s="338"/>
    </row>
    <row r="161" s="1" customFormat="1" ht="15" customHeight="1">
      <c r="B161" s="344"/>
      <c r="C161" s="326"/>
      <c r="D161" s="326"/>
      <c r="E161" s="326"/>
      <c r="F161" s="326"/>
      <c r="G161" s="326"/>
      <c r="H161" s="326"/>
      <c r="I161" s="326"/>
      <c r="J161" s="326"/>
      <c r="K161" s="345"/>
    </row>
    <row r="162" s="1" customFormat="1" ht="18.75" customHeight="1">
      <c r="B162" s="291"/>
      <c r="C162" s="294"/>
      <c r="D162" s="294"/>
      <c r="E162" s="294"/>
      <c r="F162" s="316"/>
      <c r="G162" s="294"/>
      <c r="H162" s="294"/>
      <c r="I162" s="294"/>
      <c r="J162" s="294"/>
      <c r="K162" s="291"/>
    </row>
    <row r="163" s="1" customFormat="1" ht="18.75" customHeight="1">
      <c r="B163" s="302"/>
      <c r="C163" s="302"/>
      <c r="D163" s="302"/>
      <c r="E163" s="302"/>
      <c r="F163" s="302"/>
      <c r="G163" s="302"/>
      <c r="H163" s="302"/>
      <c r="I163" s="302"/>
      <c r="J163" s="302"/>
      <c r="K163" s="302"/>
    </row>
    <row r="164" s="1" customFormat="1" ht="7.5" customHeight="1">
      <c r="B164" s="281"/>
      <c r="C164" s="282"/>
      <c r="D164" s="282"/>
      <c r="E164" s="282"/>
      <c r="F164" s="282"/>
      <c r="G164" s="282"/>
      <c r="H164" s="282"/>
      <c r="I164" s="282"/>
      <c r="J164" s="282"/>
      <c r="K164" s="283"/>
    </row>
    <row r="165" s="1" customFormat="1" ht="45" customHeight="1">
      <c r="B165" s="284"/>
      <c r="C165" s="285" t="s">
        <v>911</v>
      </c>
      <c r="D165" s="285"/>
      <c r="E165" s="285"/>
      <c r="F165" s="285"/>
      <c r="G165" s="285"/>
      <c r="H165" s="285"/>
      <c r="I165" s="285"/>
      <c r="J165" s="285"/>
      <c r="K165" s="286"/>
    </row>
    <row r="166" s="1" customFormat="1" ht="17.25" customHeight="1">
      <c r="B166" s="284"/>
      <c r="C166" s="309" t="s">
        <v>839</v>
      </c>
      <c r="D166" s="309"/>
      <c r="E166" s="309"/>
      <c r="F166" s="309" t="s">
        <v>840</v>
      </c>
      <c r="G166" s="346"/>
      <c r="H166" s="347" t="s">
        <v>55</v>
      </c>
      <c r="I166" s="347" t="s">
        <v>58</v>
      </c>
      <c r="J166" s="309" t="s">
        <v>841</v>
      </c>
      <c r="K166" s="286"/>
    </row>
    <row r="167" s="1" customFormat="1" ht="17.25" customHeight="1">
      <c r="B167" s="287"/>
      <c r="C167" s="311" t="s">
        <v>842</v>
      </c>
      <c r="D167" s="311"/>
      <c r="E167" s="311"/>
      <c r="F167" s="312" t="s">
        <v>843</v>
      </c>
      <c r="G167" s="348"/>
      <c r="H167" s="349"/>
      <c r="I167" s="349"/>
      <c r="J167" s="311" t="s">
        <v>844</v>
      </c>
      <c r="K167" s="289"/>
    </row>
    <row r="168" s="1" customFormat="1" ht="5.25" customHeight="1">
      <c r="B168" s="317"/>
      <c r="C168" s="314"/>
      <c r="D168" s="314"/>
      <c r="E168" s="314"/>
      <c r="F168" s="314"/>
      <c r="G168" s="315"/>
      <c r="H168" s="314"/>
      <c r="I168" s="314"/>
      <c r="J168" s="314"/>
      <c r="K168" s="338"/>
    </row>
    <row r="169" s="1" customFormat="1" ht="15" customHeight="1">
      <c r="B169" s="317"/>
      <c r="C169" s="294" t="s">
        <v>848</v>
      </c>
      <c r="D169" s="294"/>
      <c r="E169" s="294"/>
      <c r="F169" s="316" t="s">
        <v>845</v>
      </c>
      <c r="G169" s="294"/>
      <c r="H169" s="294" t="s">
        <v>885</v>
      </c>
      <c r="I169" s="294" t="s">
        <v>847</v>
      </c>
      <c r="J169" s="294">
        <v>120</v>
      </c>
      <c r="K169" s="338"/>
    </row>
    <row r="170" s="1" customFormat="1" ht="15" customHeight="1">
      <c r="B170" s="317"/>
      <c r="C170" s="294" t="s">
        <v>894</v>
      </c>
      <c r="D170" s="294"/>
      <c r="E170" s="294"/>
      <c r="F170" s="316" t="s">
        <v>845</v>
      </c>
      <c r="G170" s="294"/>
      <c r="H170" s="294" t="s">
        <v>895</v>
      </c>
      <c r="I170" s="294" t="s">
        <v>847</v>
      </c>
      <c r="J170" s="294" t="s">
        <v>896</v>
      </c>
      <c r="K170" s="338"/>
    </row>
    <row r="171" s="1" customFormat="1" ht="15" customHeight="1">
      <c r="B171" s="317"/>
      <c r="C171" s="294" t="s">
        <v>793</v>
      </c>
      <c r="D171" s="294"/>
      <c r="E171" s="294"/>
      <c r="F171" s="316" t="s">
        <v>845</v>
      </c>
      <c r="G171" s="294"/>
      <c r="H171" s="294" t="s">
        <v>912</v>
      </c>
      <c r="I171" s="294" t="s">
        <v>847</v>
      </c>
      <c r="J171" s="294" t="s">
        <v>896</v>
      </c>
      <c r="K171" s="338"/>
    </row>
    <row r="172" s="1" customFormat="1" ht="15" customHeight="1">
      <c r="B172" s="317"/>
      <c r="C172" s="294" t="s">
        <v>850</v>
      </c>
      <c r="D172" s="294"/>
      <c r="E172" s="294"/>
      <c r="F172" s="316" t="s">
        <v>851</v>
      </c>
      <c r="G172" s="294"/>
      <c r="H172" s="294" t="s">
        <v>912</v>
      </c>
      <c r="I172" s="294" t="s">
        <v>847</v>
      </c>
      <c r="J172" s="294">
        <v>50</v>
      </c>
      <c r="K172" s="338"/>
    </row>
    <row r="173" s="1" customFormat="1" ht="15" customHeight="1">
      <c r="B173" s="317"/>
      <c r="C173" s="294" t="s">
        <v>853</v>
      </c>
      <c r="D173" s="294"/>
      <c r="E173" s="294"/>
      <c r="F173" s="316" t="s">
        <v>845</v>
      </c>
      <c r="G173" s="294"/>
      <c r="H173" s="294" t="s">
        <v>912</v>
      </c>
      <c r="I173" s="294" t="s">
        <v>855</v>
      </c>
      <c r="J173" s="294"/>
      <c r="K173" s="338"/>
    </row>
    <row r="174" s="1" customFormat="1" ht="15" customHeight="1">
      <c r="B174" s="317"/>
      <c r="C174" s="294" t="s">
        <v>864</v>
      </c>
      <c r="D174" s="294"/>
      <c r="E174" s="294"/>
      <c r="F174" s="316" t="s">
        <v>851</v>
      </c>
      <c r="G174" s="294"/>
      <c r="H174" s="294" t="s">
        <v>912</v>
      </c>
      <c r="I174" s="294" t="s">
        <v>847</v>
      </c>
      <c r="J174" s="294">
        <v>50</v>
      </c>
      <c r="K174" s="338"/>
    </row>
    <row r="175" s="1" customFormat="1" ht="15" customHeight="1">
      <c r="B175" s="317"/>
      <c r="C175" s="294" t="s">
        <v>872</v>
      </c>
      <c r="D175" s="294"/>
      <c r="E175" s="294"/>
      <c r="F175" s="316" t="s">
        <v>851</v>
      </c>
      <c r="G175" s="294"/>
      <c r="H175" s="294" t="s">
        <v>912</v>
      </c>
      <c r="I175" s="294" t="s">
        <v>847</v>
      </c>
      <c r="J175" s="294">
        <v>50</v>
      </c>
      <c r="K175" s="338"/>
    </row>
    <row r="176" s="1" customFormat="1" ht="15" customHeight="1">
      <c r="B176" s="317"/>
      <c r="C176" s="294" t="s">
        <v>870</v>
      </c>
      <c r="D176" s="294"/>
      <c r="E176" s="294"/>
      <c r="F176" s="316" t="s">
        <v>851</v>
      </c>
      <c r="G176" s="294"/>
      <c r="H176" s="294" t="s">
        <v>912</v>
      </c>
      <c r="I176" s="294" t="s">
        <v>847</v>
      </c>
      <c r="J176" s="294">
        <v>50</v>
      </c>
      <c r="K176" s="338"/>
    </row>
    <row r="177" s="1" customFormat="1" ht="15" customHeight="1">
      <c r="B177" s="317"/>
      <c r="C177" s="294" t="s">
        <v>111</v>
      </c>
      <c r="D177" s="294"/>
      <c r="E177" s="294"/>
      <c r="F177" s="316" t="s">
        <v>845</v>
      </c>
      <c r="G177" s="294"/>
      <c r="H177" s="294" t="s">
        <v>913</v>
      </c>
      <c r="I177" s="294" t="s">
        <v>914</v>
      </c>
      <c r="J177" s="294"/>
      <c r="K177" s="338"/>
    </row>
    <row r="178" s="1" customFormat="1" ht="15" customHeight="1">
      <c r="B178" s="317"/>
      <c r="C178" s="294" t="s">
        <v>58</v>
      </c>
      <c r="D178" s="294"/>
      <c r="E178" s="294"/>
      <c r="F178" s="316" t="s">
        <v>845</v>
      </c>
      <c r="G178" s="294"/>
      <c r="H178" s="294" t="s">
        <v>915</v>
      </c>
      <c r="I178" s="294" t="s">
        <v>916</v>
      </c>
      <c r="J178" s="294">
        <v>1</v>
      </c>
      <c r="K178" s="338"/>
    </row>
    <row r="179" s="1" customFormat="1" ht="15" customHeight="1">
      <c r="B179" s="317"/>
      <c r="C179" s="294" t="s">
        <v>54</v>
      </c>
      <c r="D179" s="294"/>
      <c r="E179" s="294"/>
      <c r="F179" s="316" t="s">
        <v>845</v>
      </c>
      <c r="G179" s="294"/>
      <c r="H179" s="294" t="s">
        <v>917</v>
      </c>
      <c r="I179" s="294" t="s">
        <v>847</v>
      </c>
      <c r="J179" s="294">
        <v>20</v>
      </c>
      <c r="K179" s="338"/>
    </row>
    <row r="180" s="1" customFormat="1" ht="15" customHeight="1">
      <c r="B180" s="317"/>
      <c r="C180" s="294" t="s">
        <v>55</v>
      </c>
      <c r="D180" s="294"/>
      <c r="E180" s="294"/>
      <c r="F180" s="316" t="s">
        <v>845</v>
      </c>
      <c r="G180" s="294"/>
      <c r="H180" s="294" t="s">
        <v>918</v>
      </c>
      <c r="I180" s="294" t="s">
        <v>847</v>
      </c>
      <c r="J180" s="294">
        <v>255</v>
      </c>
      <c r="K180" s="338"/>
    </row>
    <row r="181" s="1" customFormat="1" ht="15" customHeight="1">
      <c r="B181" s="317"/>
      <c r="C181" s="294" t="s">
        <v>112</v>
      </c>
      <c r="D181" s="294"/>
      <c r="E181" s="294"/>
      <c r="F181" s="316" t="s">
        <v>845</v>
      </c>
      <c r="G181" s="294"/>
      <c r="H181" s="294" t="s">
        <v>809</v>
      </c>
      <c r="I181" s="294" t="s">
        <v>847</v>
      </c>
      <c r="J181" s="294">
        <v>10</v>
      </c>
      <c r="K181" s="338"/>
    </row>
    <row r="182" s="1" customFormat="1" ht="15" customHeight="1">
      <c r="B182" s="317"/>
      <c r="C182" s="294" t="s">
        <v>113</v>
      </c>
      <c r="D182" s="294"/>
      <c r="E182" s="294"/>
      <c r="F182" s="316" t="s">
        <v>845</v>
      </c>
      <c r="G182" s="294"/>
      <c r="H182" s="294" t="s">
        <v>919</v>
      </c>
      <c r="I182" s="294" t="s">
        <v>880</v>
      </c>
      <c r="J182" s="294"/>
      <c r="K182" s="338"/>
    </row>
    <row r="183" s="1" customFormat="1" ht="15" customHeight="1">
      <c r="B183" s="317"/>
      <c r="C183" s="294" t="s">
        <v>920</v>
      </c>
      <c r="D183" s="294"/>
      <c r="E183" s="294"/>
      <c r="F183" s="316" t="s">
        <v>845</v>
      </c>
      <c r="G183" s="294"/>
      <c r="H183" s="294" t="s">
        <v>921</v>
      </c>
      <c r="I183" s="294" t="s">
        <v>880</v>
      </c>
      <c r="J183" s="294"/>
      <c r="K183" s="338"/>
    </row>
    <row r="184" s="1" customFormat="1" ht="15" customHeight="1">
      <c r="B184" s="317"/>
      <c r="C184" s="294" t="s">
        <v>909</v>
      </c>
      <c r="D184" s="294"/>
      <c r="E184" s="294"/>
      <c r="F184" s="316" t="s">
        <v>845</v>
      </c>
      <c r="G184" s="294"/>
      <c r="H184" s="294" t="s">
        <v>922</v>
      </c>
      <c r="I184" s="294" t="s">
        <v>880</v>
      </c>
      <c r="J184" s="294"/>
      <c r="K184" s="338"/>
    </row>
    <row r="185" s="1" customFormat="1" ht="15" customHeight="1">
      <c r="B185" s="317"/>
      <c r="C185" s="294" t="s">
        <v>115</v>
      </c>
      <c r="D185" s="294"/>
      <c r="E185" s="294"/>
      <c r="F185" s="316" t="s">
        <v>851</v>
      </c>
      <c r="G185" s="294"/>
      <c r="H185" s="294" t="s">
        <v>923</v>
      </c>
      <c r="I185" s="294" t="s">
        <v>847</v>
      </c>
      <c r="J185" s="294">
        <v>50</v>
      </c>
      <c r="K185" s="338"/>
    </row>
    <row r="186" s="1" customFormat="1" ht="15" customHeight="1">
      <c r="B186" s="317"/>
      <c r="C186" s="294" t="s">
        <v>924</v>
      </c>
      <c r="D186" s="294"/>
      <c r="E186" s="294"/>
      <c r="F186" s="316" t="s">
        <v>851</v>
      </c>
      <c r="G186" s="294"/>
      <c r="H186" s="294" t="s">
        <v>925</v>
      </c>
      <c r="I186" s="294" t="s">
        <v>926</v>
      </c>
      <c r="J186" s="294"/>
      <c r="K186" s="338"/>
    </row>
    <row r="187" s="1" customFormat="1" ht="15" customHeight="1">
      <c r="B187" s="317"/>
      <c r="C187" s="294" t="s">
        <v>927</v>
      </c>
      <c r="D187" s="294"/>
      <c r="E187" s="294"/>
      <c r="F187" s="316" t="s">
        <v>851</v>
      </c>
      <c r="G187" s="294"/>
      <c r="H187" s="294" t="s">
        <v>928</v>
      </c>
      <c r="I187" s="294" t="s">
        <v>926</v>
      </c>
      <c r="J187" s="294"/>
      <c r="K187" s="338"/>
    </row>
    <row r="188" s="1" customFormat="1" ht="15" customHeight="1">
      <c r="B188" s="317"/>
      <c r="C188" s="294" t="s">
        <v>929</v>
      </c>
      <c r="D188" s="294"/>
      <c r="E188" s="294"/>
      <c r="F188" s="316" t="s">
        <v>851</v>
      </c>
      <c r="G188" s="294"/>
      <c r="H188" s="294" t="s">
        <v>930</v>
      </c>
      <c r="I188" s="294" t="s">
        <v>926</v>
      </c>
      <c r="J188" s="294"/>
      <c r="K188" s="338"/>
    </row>
    <row r="189" s="1" customFormat="1" ht="15" customHeight="1">
      <c r="B189" s="317"/>
      <c r="C189" s="350" t="s">
        <v>931</v>
      </c>
      <c r="D189" s="294"/>
      <c r="E189" s="294"/>
      <c r="F189" s="316" t="s">
        <v>851</v>
      </c>
      <c r="G189" s="294"/>
      <c r="H189" s="294" t="s">
        <v>932</v>
      </c>
      <c r="I189" s="294" t="s">
        <v>933</v>
      </c>
      <c r="J189" s="351" t="s">
        <v>934</v>
      </c>
      <c r="K189" s="338"/>
    </row>
    <row r="190" s="1" customFormat="1" ht="15" customHeight="1">
      <c r="B190" s="317"/>
      <c r="C190" s="301" t="s">
        <v>43</v>
      </c>
      <c r="D190" s="294"/>
      <c r="E190" s="294"/>
      <c r="F190" s="316" t="s">
        <v>845</v>
      </c>
      <c r="G190" s="294"/>
      <c r="H190" s="291" t="s">
        <v>935</v>
      </c>
      <c r="I190" s="294" t="s">
        <v>936</v>
      </c>
      <c r="J190" s="294"/>
      <c r="K190" s="338"/>
    </row>
    <row r="191" s="1" customFormat="1" ht="15" customHeight="1">
      <c r="B191" s="317"/>
      <c r="C191" s="301" t="s">
        <v>937</v>
      </c>
      <c r="D191" s="294"/>
      <c r="E191" s="294"/>
      <c r="F191" s="316" t="s">
        <v>845</v>
      </c>
      <c r="G191" s="294"/>
      <c r="H191" s="294" t="s">
        <v>938</v>
      </c>
      <c r="I191" s="294" t="s">
        <v>880</v>
      </c>
      <c r="J191" s="294"/>
      <c r="K191" s="338"/>
    </row>
    <row r="192" s="1" customFormat="1" ht="15" customHeight="1">
      <c r="B192" s="317"/>
      <c r="C192" s="301" t="s">
        <v>939</v>
      </c>
      <c r="D192" s="294"/>
      <c r="E192" s="294"/>
      <c r="F192" s="316" t="s">
        <v>845</v>
      </c>
      <c r="G192" s="294"/>
      <c r="H192" s="294" t="s">
        <v>940</v>
      </c>
      <c r="I192" s="294" t="s">
        <v>880</v>
      </c>
      <c r="J192" s="294"/>
      <c r="K192" s="338"/>
    </row>
    <row r="193" s="1" customFormat="1" ht="15" customHeight="1">
      <c r="B193" s="317"/>
      <c r="C193" s="301" t="s">
        <v>941</v>
      </c>
      <c r="D193" s="294"/>
      <c r="E193" s="294"/>
      <c r="F193" s="316" t="s">
        <v>851</v>
      </c>
      <c r="G193" s="294"/>
      <c r="H193" s="294" t="s">
        <v>942</v>
      </c>
      <c r="I193" s="294" t="s">
        <v>880</v>
      </c>
      <c r="J193" s="294"/>
      <c r="K193" s="338"/>
    </row>
    <row r="194" s="1" customFormat="1" ht="15" customHeight="1">
      <c r="B194" s="344"/>
      <c r="C194" s="352"/>
      <c r="D194" s="326"/>
      <c r="E194" s="326"/>
      <c r="F194" s="326"/>
      <c r="G194" s="326"/>
      <c r="H194" s="326"/>
      <c r="I194" s="326"/>
      <c r="J194" s="326"/>
      <c r="K194" s="345"/>
    </row>
    <row r="195" s="1" customFormat="1" ht="18.75" customHeight="1">
      <c r="B195" s="291"/>
      <c r="C195" s="294"/>
      <c r="D195" s="294"/>
      <c r="E195" s="294"/>
      <c r="F195" s="316"/>
      <c r="G195" s="294"/>
      <c r="H195" s="294"/>
      <c r="I195" s="294"/>
      <c r="J195" s="294"/>
      <c r="K195" s="291"/>
    </row>
    <row r="196" s="1" customFormat="1" ht="18.75" customHeight="1">
      <c r="B196" s="291"/>
      <c r="C196" s="294"/>
      <c r="D196" s="294"/>
      <c r="E196" s="294"/>
      <c r="F196" s="316"/>
      <c r="G196" s="294"/>
      <c r="H196" s="294"/>
      <c r="I196" s="294"/>
      <c r="J196" s="294"/>
      <c r="K196" s="291"/>
    </row>
    <row r="197" s="1" customFormat="1" ht="18.75" customHeight="1">
      <c r="B197" s="302"/>
      <c r="C197" s="302"/>
      <c r="D197" s="302"/>
      <c r="E197" s="302"/>
      <c r="F197" s="302"/>
      <c r="G197" s="302"/>
      <c r="H197" s="302"/>
      <c r="I197" s="302"/>
      <c r="J197" s="302"/>
      <c r="K197" s="302"/>
    </row>
    <row r="198" s="1" customFormat="1" ht="13.5">
      <c r="B198" s="281"/>
      <c r="C198" s="282"/>
      <c r="D198" s="282"/>
      <c r="E198" s="282"/>
      <c r="F198" s="282"/>
      <c r="G198" s="282"/>
      <c r="H198" s="282"/>
      <c r="I198" s="282"/>
      <c r="J198" s="282"/>
      <c r="K198" s="283"/>
    </row>
    <row r="199" s="1" customFormat="1" ht="21">
      <c r="B199" s="284"/>
      <c r="C199" s="285" t="s">
        <v>943</v>
      </c>
      <c r="D199" s="285"/>
      <c r="E199" s="285"/>
      <c r="F199" s="285"/>
      <c r="G199" s="285"/>
      <c r="H199" s="285"/>
      <c r="I199" s="285"/>
      <c r="J199" s="285"/>
      <c r="K199" s="286"/>
    </row>
    <row r="200" s="1" customFormat="1" ht="25.5" customHeight="1">
      <c r="B200" s="284"/>
      <c r="C200" s="353" t="s">
        <v>944</v>
      </c>
      <c r="D200" s="353"/>
      <c r="E200" s="353"/>
      <c r="F200" s="353" t="s">
        <v>945</v>
      </c>
      <c r="G200" s="354"/>
      <c r="H200" s="353" t="s">
        <v>946</v>
      </c>
      <c r="I200" s="353"/>
      <c r="J200" s="353"/>
      <c r="K200" s="286"/>
    </row>
    <row r="201" s="1" customFormat="1" ht="5.25" customHeight="1">
      <c r="B201" s="317"/>
      <c r="C201" s="314"/>
      <c r="D201" s="314"/>
      <c r="E201" s="314"/>
      <c r="F201" s="314"/>
      <c r="G201" s="294"/>
      <c r="H201" s="314"/>
      <c r="I201" s="314"/>
      <c r="J201" s="314"/>
      <c r="K201" s="338"/>
    </row>
    <row r="202" s="1" customFormat="1" ht="15" customHeight="1">
      <c r="B202" s="317"/>
      <c r="C202" s="294" t="s">
        <v>936</v>
      </c>
      <c r="D202" s="294"/>
      <c r="E202" s="294"/>
      <c r="F202" s="316" t="s">
        <v>44</v>
      </c>
      <c r="G202" s="294"/>
      <c r="H202" s="294" t="s">
        <v>947</v>
      </c>
      <c r="I202" s="294"/>
      <c r="J202" s="294"/>
      <c r="K202" s="338"/>
    </row>
    <row r="203" s="1" customFormat="1" ht="15" customHeight="1">
      <c r="B203" s="317"/>
      <c r="C203" s="323"/>
      <c r="D203" s="294"/>
      <c r="E203" s="294"/>
      <c r="F203" s="316" t="s">
        <v>45</v>
      </c>
      <c r="G203" s="294"/>
      <c r="H203" s="294" t="s">
        <v>948</v>
      </c>
      <c r="I203" s="294"/>
      <c r="J203" s="294"/>
      <c r="K203" s="338"/>
    </row>
    <row r="204" s="1" customFormat="1" ht="15" customHeight="1">
      <c r="B204" s="317"/>
      <c r="C204" s="323"/>
      <c r="D204" s="294"/>
      <c r="E204" s="294"/>
      <c r="F204" s="316" t="s">
        <v>48</v>
      </c>
      <c r="G204" s="294"/>
      <c r="H204" s="294" t="s">
        <v>949</v>
      </c>
      <c r="I204" s="294"/>
      <c r="J204" s="294"/>
      <c r="K204" s="338"/>
    </row>
    <row r="205" s="1" customFormat="1" ht="15" customHeight="1">
      <c r="B205" s="317"/>
      <c r="C205" s="294"/>
      <c r="D205" s="294"/>
      <c r="E205" s="294"/>
      <c r="F205" s="316" t="s">
        <v>46</v>
      </c>
      <c r="G205" s="294"/>
      <c r="H205" s="294" t="s">
        <v>950</v>
      </c>
      <c r="I205" s="294"/>
      <c r="J205" s="294"/>
      <c r="K205" s="338"/>
    </row>
    <row r="206" s="1" customFormat="1" ht="15" customHeight="1">
      <c r="B206" s="317"/>
      <c r="C206" s="294"/>
      <c r="D206" s="294"/>
      <c r="E206" s="294"/>
      <c r="F206" s="316" t="s">
        <v>47</v>
      </c>
      <c r="G206" s="294"/>
      <c r="H206" s="294" t="s">
        <v>951</v>
      </c>
      <c r="I206" s="294"/>
      <c r="J206" s="294"/>
      <c r="K206" s="338"/>
    </row>
    <row r="207" s="1" customFormat="1" ht="15" customHeight="1">
      <c r="B207" s="317"/>
      <c r="C207" s="294"/>
      <c r="D207" s="294"/>
      <c r="E207" s="294"/>
      <c r="F207" s="316"/>
      <c r="G207" s="294"/>
      <c r="H207" s="294"/>
      <c r="I207" s="294"/>
      <c r="J207" s="294"/>
      <c r="K207" s="338"/>
    </row>
    <row r="208" s="1" customFormat="1" ht="15" customHeight="1">
      <c r="B208" s="317"/>
      <c r="C208" s="294" t="s">
        <v>892</v>
      </c>
      <c r="D208" s="294"/>
      <c r="E208" s="294"/>
      <c r="F208" s="316" t="s">
        <v>80</v>
      </c>
      <c r="G208" s="294"/>
      <c r="H208" s="294" t="s">
        <v>952</v>
      </c>
      <c r="I208" s="294"/>
      <c r="J208" s="294"/>
      <c r="K208" s="338"/>
    </row>
    <row r="209" s="1" customFormat="1" ht="15" customHeight="1">
      <c r="B209" s="317"/>
      <c r="C209" s="323"/>
      <c r="D209" s="294"/>
      <c r="E209" s="294"/>
      <c r="F209" s="316" t="s">
        <v>787</v>
      </c>
      <c r="G209" s="294"/>
      <c r="H209" s="294" t="s">
        <v>788</v>
      </c>
      <c r="I209" s="294"/>
      <c r="J209" s="294"/>
      <c r="K209" s="338"/>
    </row>
    <row r="210" s="1" customFormat="1" ht="15" customHeight="1">
      <c r="B210" s="317"/>
      <c r="C210" s="294"/>
      <c r="D210" s="294"/>
      <c r="E210" s="294"/>
      <c r="F210" s="316" t="s">
        <v>785</v>
      </c>
      <c r="G210" s="294"/>
      <c r="H210" s="294" t="s">
        <v>953</v>
      </c>
      <c r="I210" s="294"/>
      <c r="J210" s="294"/>
      <c r="K210" s="338"/>
    </row>
    <row r="211" s="1" customFormat="1" ht="15" customHeight="1">
      <c r="B211" s="355"/>
      <c r="C211" s="323"/>
      <c r="D211" s="323"/>
      <c r="E211" s="323"/>
      <c r="F211" s="316" t="s">
        <v>789</v>
      </c>
      <c r="G211" s="301"/>
      <c r="H211" s="342" t="s">
        <v>790</v>
      </c>
      <c r="I211" s="342"/>
      <c r="J211" s="342"/>
      <c r="K211" s="356"/>
    </row>
    <row r="212" s="1" customFormat="1" ht="15" customHeight="1">
      <c r="B212" s="355"/>
      <c r="C212" s="323"/>
      <c r="D212" s="323"/>
      <c r="E212" s="323"/>
      <c r="F212" s="316" t="s">
        <v>791</v>
      </c>
      <c r="G212" s="301"/>
      <c r="H212" s="342" t="s">
        <v>954</v>
      </c>
      <c r="I212" s="342"/>
      <c r="J212" s="342"/>
      <c r="K212" s="356"/>
    </row>
    <row r="213" s="1" customFormat="1" ht="15" customHeight="1">
      <c r="B213" s="355"/>
      <c r="C213" s="323"/>
      <c r="D213" s="323"/>
      <c r="E213" s="323"/>
      <c r="F213" s="357"/>
      <c r="G213" s="301"/>
      <c r="H213" s="358"/>
      <c r="I213" s="358"/>
      <c r="J213" s="358"/>
      <c r="K213" s="356"/>
    </row>
    <row r="214" s="1" customFormat="1" ht="15" customHeight="1">
      <c r="B214" s="355"/>
      <c r="C214" s="294" t="s">
        <v>916</v>
      </c>
      <c r="D214" s="323"/>
      <c r="E214" s="323"/>
      <c r="F214" s="316">
        <v>1</v>
      </c>
      <c r="G214" s="301"/>
      <c r="H214" s="342" t="s">
        <v>955</v>
      </c>
      <c r="I214" s="342"/>
      <c r="J214" s="342"/>
      <c r="K214" s="356"/>
    </row>
    <row r="215" s="1" customFormat="1" ht="15" customHeight="1">
      <c r="B215" s="355"/>
      <c r="C215" s="323"/>
      <c r="D215" s="323"/>
      <c r="E215" s="323"/>
      <c r="F215" s="316">
        <v>2</v>
      </c>
      <c r="G215" s="301"/>
      <c r="H215" s="342" t="s">
        <v>956</v>
      </c>
      <c r="I215" s="342"/>
      <c r="J215" s="342"/>
      <c r="K215" s="356"/>
    </row>
    <row r="216" s="1" customFormat="1" ht="15" customHeight="1">
      <c r="B216" s="355"/>
      <c r="C216" s="323"/>
      <c r="D216" s="323"/>
      <c r="E216" s="323"/>
      <c r="F216" s="316">
        <v>3</v>
      </c>
      <c r="G216" s="301"/>
      <c r="H216" s="342" t="s">
        <v>957</v>
      </c>
      <c r="I216" s="342"/>
      <c r="J216" s="342"/>
      <c r="K216" s="356"/>
    </row>
    <row r="217" s="1" customFormat="1" ht="15" customHeight="1">
      <c r="B217" s="355"/>
      <c r="C217" s="323"/>
      <c r="D217" s="323"/>
      <c r="E217" s="323"/>
      <c r="F217" s="316">
        <v>4</v>
      </c>
      <c r="G217" s="301"/>
      <c r="H217" s="342" t="s">
        <v>958</v>
      </c>
      <c r="I217" s="342"/>
      <c r="J217" s="342"/>
      <c r="K217" s="356"/>
    </row>
    <row r="218" s="1" customFormat="1" ht="12.75" customHeight="1">
      <c r="B218" s="359"/>
      <c r="C218" s="360"/>
      <c r="D218" s="360"/>
      <c r="E218" s="360"/>
      <c r="F218" s="360"/>
      <c r="G218" s="360"/>
      <c r="H218" s="360"/>
      <c r="I218" s="360"/>
      <c r="J218" s="360"/>
      <c r="K218" s="36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 Procházka</dc:creator>
  <cp:lastModifiedBy>Jan Procházka</cp:lastModifiedBy>
  <dcterms:created xsi:type="dcterms:W3CDTF">2020-01-30T12:44:12Z</dcterms:created>
  <dcterms:modified xsi:type="dcterms:W3CDTF">2020-01-30T12:44:15Z</dcterms:modified>
</cp:coreProperties>
</file>